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4.xml" ContentType="application/vnd.openxmlformats-officedocument.drawing+xml"/>
  <Override PartName="/xl/drawings/drawing5.xml" ContentType="application/vnd.openxmlformats-officedocument.drawing+xml"/>
  <Override PartName="/xl/pivotTables/pivotTable3.xml" ContentType="application/vnd.openxmlformats-officedocument.spreadsheetml.pivotTable+xml"/>
  <Override PartName="/xl/drawings/drawing6.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13"/>
  <workbookPr updateLinks="never" codeName="ThisWorkbook"/>
  <mc:AlternateContent xmlns:mc="http://schemas.openxmlformats.org/markup-compatibility/2006">
    <mc:Choice Requires="x15">
      <x15ac:absPath xmlns:x15ac="http://schemas.microsoft.com/office/spreadsheetml/2010/11/ac" url="C:\Users\hernando.gonzalez\Desktop\HEGA\FORMULACIONES DEPORTE\DOTACIONES\VERSIÒN II PARA COMITÈ DE CONTRATACIÒN EN REVISIÒN\OBSERVACIONES\"/>
    </mc:Choice>
  </mc:AlternateContent>
  <xr:revisionPtr revIDLastSave="0" documentId="8_{8F8865CF-B83C-4DFB-BFE0-5681CBFB2AB1}" xr6:coauthVersionLast="47" xr6:coauthVersionMax="47" xr10:uidLastSave="{00000000-0000-0000-0000-000000000000}"/>
  <bookViews>
    <workbookView xWindow="0" yWindow="0" windowWidth="28800" windowHeight="10755" firstSheet="4" activeTab="4" xr2:uid="{00000000-000D-0000-FFFF-FFFF00000000}"/>
  </bookViews>
  <sheets>
    <sheet name="Original_Entregado" sheetId="12" state="hidden" r:id="rId1"/>
    <sheet name="REV_Estudio" sheetId="14" state="hidden" r:id="rId2"/>
    <sheet name="VF_EstudioEntregado" sheetId="4" state="hidden" r:id="rId3"/>
    <sheet name="TablaD_3Provedores" sheetId="9" state="hidden" r:id="rId4"/>
    <sheet name="FORMATO DE OFERTA ECONÓMICA" sheetId="11" r:id="rId5"/>
    <sheet name="Tres_Entidad" sheetId="7" state="hidden" r:id="rId6"/>
    <sheet name="TablaDinamicaTres_Entidad" sheetId="8" state="hidden" r:id="rId7"/>
    <sheet name="Lista" sheetId="2" state="hidden" r:id="rId8"/>
  </sheets>
  <externalReferences>
    <externalReference r:id="rId9"/>
  </externalReferences>
  <definedNames>
    <definedName name="_xlnm._FilterDatabase" localSheetId="4" hidden="1">'FORMATO DE OFERTA ECONÓMICA'!$A$10:$M$71</definedName>
    <definedName name="_xlnm._FilterDatabase" localSheetId="0" hidden="1">Original_Entregado!$A$10:$BR$394</definedName>
    <definedName name="_xlnm._FilterDatabase" localSheetId="1" hidden="1">REV_Estudio!$A$9:$AC$43</definedName>
    <definedName name="_xlnm._FilterDatabase" localSheetId="2" hidden="1">VF_EstudioEntregado!$A$9:$AC$43</definedName>
    <definedName name="_xlnm.Print_Area" localSheetId="0">Original_Entregado!$A$1:$AZ$426</definedName>
    <definedName name="_xlnm.Print_Area" localSheetId="1">REV_Estudio!$A$1:$AZ$70</definedName>
    <definedName name="_xlnm.Print_Area" localSheetId="2">VF_EstudioEntregado!$A$1:$AD$59</definedName>
  </definedNames>
  <calcPr calcId="191028"/>
  <pivotCaches>
    <pivotCache cacheId="459" r:id="rId10"/>
    <pivotCache cacheId="460" r:id="rId11"/>
    <pivotCache cacheId="461" r:id="rId12"/>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47" i="14" l="1"/>
  <c r="W42" i="14"/>
  <c r="U42" i="14"/>
  <c r="V42" i="14" s="1"/>
  <c r="X42" i="14" s="1"/>
  <c r="Q42" i="14"/>
  <c r="O42" i="14"/>
  <c r="P42" i="14" s="1"/>
  <c r="R42" i="14" s="1"/>
  <c r="K42" i="14"/>
  <c r="I42" i="14"/>
  <c r="J42" i="14" s="1"/>
  <c r="A42" i="14"/>
  <c r="W41" i="14"/>
  <c r="U41" i="14"/>
  <c r="V41" i="14" s="1"/>
  <c r="X41" i="14" s="1"/>
  <c r="Q41" i="14"/>
  <c r="P41" i="14"/>
  <c r="R41" i="14" s="1"/>
  <c r="K41" i="14"/>
  <c r="I41" i="14"/>
  <c r="J41" i="14" s="1"/>
  <c r="A41" i="14"/>
  <c r="W40" i="14"/>
  <c r="U40" i="14"/>
  <c r="V40" i="14" s="1"/>
  <c r="X40" i="14" s="1"/>
  <c r="Q40" i="14"/>
  <c r="P40" i="14"/>
  <c r="R40" i="14" s="1"/>
  <c r="K40" i="14"/>
  <c r="I40" i="14"/>
  <c r="J40" i="14" s="1"/>
  <c r="L40" i="14" s="1"/>
  <c r="A40" i="14"/>
  <c r="W39" i="14"/>
  <c r="U39" i="14"/>
  <c r="V39" i="14" s="1"/>
  <c r="X39" i="14" s="1"/>
  <c r="Q39" i="14"/>
  <c r="P39" i="14"/>
  <c r="R39" i="14" s="1"/>
  <c r="K39" i="14"/>
  <c r="I39" i="14"/>
  <c r="J39" i="14" s="1"/>
  <c r="A39" i="14"/>
  <c r="W38" i="14"/>
  <c r="U38" i="14"/>
  <c r="V38" i="14" s="1"/>
  <c r="X38" i="14" s="1"/>
  <c r="Q38" i="14"/>
  <c r="P38" i="14"/>
  <c r="R38" i="14" s="1"/>
  <c r="K38" i="14"/>
  <c r="I38" i="14"/>
  <c r="J38" i="14" s="1"/>
  <c r="A38" i="14"/>
  <c r="W37" i="14"/>
  <c r="V37" i="14"/>
  <c r="X37" i="14" s="1"/>
  <c r="Q37" i="14"/>
  <c r="O37" i="14"/>
  <c r="P37" i="14" s="1"/>
  <c r="R37" i="14" s="1"/>
  <c r="K37" i="14"/>
  <c r="I37" i="14"/>
  <c r="J37" i="14" s="1"/>
  <c r="L37" i="14" s="1"/>
  <c r="A37" i="14"/>
  <c r="W36" i="14"/>
  <c r="U36" i="14"/>
  <c r="V36" i="14" s="1"/>
  <c r="X36" i="14" s="1"/>
  <c r="Q36" i="14"/>
  <c r="O36" i="14"/>
  <c r="P36" i="14" s="1"/>
  <c r="R36" i="14" s="1"/>
  <c r="H36" i="14"/>
  <c r="K36" i="14" s="1"/>
  <c r="A36" i="14"/>
  <c r="AR35" i="14"/>
  <c r="AO35" i="14"/>
  <c r="W35" i="14"/>
  <c r="U35" i="14"/>
  <c r="V35" i="14" s="1"/>
  <c r="X35" i="14" s="1"/>
  <c r="Q35" i="14"/>
  <c r="O35" i="14"/>
  <c r="P35" i="14" s="1"/>
  <c r="R35" i="14" s="1"/>
  <c r="H35" i="14"/>
  <c r="A35" i="14"/>
  <c r="AR34" i="14"/>
  <c r="AO34" i="14"/>
  <c r="W34" i="14"/>
  <c r="U34" i="14"/>
  <c r="V34" i="14" s="1"/>
  <c r="X34" i="14" s="1"/>
  <c r="Q34" i="14"/>
  <c r="P34" i="14"/>
  <c r="R34" i="14" s="1"/>
  <c r="K34" i="14"/>
  <c r="I34" i="14"/>
  <c r="J34" i="14" s="1"/>
  <c r="L34" i="14" s="1"/>
  <c r="AA34" i="14" s="1"/>
  <c r="A34" i="14"/>
  <c r="Y34" i="14" s="1"/>
  <c r="Z34" i="14" s="1"/>
  <c r="AR33" i="14"/>
  <c r="AO33" i="14"/>
  <c r="W33" i="14"/>
  <c r="U33" i="14"/>
  <c r="V33" i="14" s="1"/>
  <c r="X33" i="14" s="1"/>
  <c r="Q33" i="14"/>
  <c r="O33" i="14"/>
  <c r="P33" i="14" s="1"/>
  <c r="R33" i="14" s="1"/>
  <c r="K33" i="14"/>
  <c r="I33" i="14"/>
  <c r="J33" i="14" s="1"/>
  <c r="L33" i="14" s="1"/>
  <c r="A33" i="14"/>
  <c r="AR32" i="14"/>
  <c r="AO32" i="14"/>
  <c r="W32" i="14"/>
  <c r="U32" i="14"/>
  <c r="V32" i="14" s="1"/>
  <c r="X32" i="14" s="1"/>
  <c r="Q32" i="14"/>
  <c r="O32" i="14"/>
  <c r="P32" i="14" s="1"/>
  <c r="R32" i="14" s="1"/>
  <c r="K32" i="14"/>
  <c r="I32" i="14"/>
  <c r="J32" i="14" s="1"/>
  <c r="A32" i="14"/>
  <c r="AR31" i="14"/>
  <c r="AO31" i="14"/>
  <c r="W31" i="14"/>
  <c r="U31" i="14"/>
  <c r="V31" i="14" s="1"/>
  <c r="X31" i="14" s="1"/>
  <c r="Q31" i="14"/>
  <c r="O31" i="14"/>
  <c r="P31" i="14" s="1"/>
  <c r="K31" i="14"/>
  <c r="J31" i="14"/>
  <c r="L31" i="14" s="1"/>
  <c r="A31" i="14"/>
  <c r="AR30" i="14"/>
  <c r="AO30" i="14"/>
  <c r="W30" i="14"/>
  <c r="U30" i="14"/>
  <c r="V30" i="14" s="1"/>
  <c r="X30" i="14" s="1"/>
  <c r="Q30" i="14"/>
  <c r="O30" i="14"/>
  <c r="P30" i="14" s="1"/>
  <c r="K30" i="14"/>
  <c r="I30" i="14"/>
  <c r="J30" i="14" s="1"/>
  <c r="L30" i="14" s="1"/>
  <c r="A30" i="14"/>
  <c r="AR29" i="14"/>
  <c r="AO29" i="14"/>
  <c r="W29" i="14"/>
  <c r="U29" i="14"/>
  <c r="V29" i="14" s="1"/>
  <c r="X29" i="14" s="1"/>
  <c r="Q29" i="14"/>
  <c r="P29" i="14"/>
  <c r="R29" i="14" s="1"/>
  <c r="K29" i="14"/>
  <c r="I29" i="14"/>
  <c r="J29" i="14" s="1"/>
  <c r="L29" i="14" s="1"/>
  <c r="AA29" i="14" s="1"/>
  <c r="A29" i="14"/>
  <c r="Y29" i="14" s="1"/>
  <c r="Z29" i="14" s="1"/>
  <c r="AR28" i="14"/>
  <c r="AO28" i="14"/>
  <c r="W28" i="14"/>
  <c r="U28" i="14"/>
  <c r="V28" i="14" s="1"/>
  <c r="X28" i="14" s="1"/>
  <c r="Q28" i="14"/>
  <c r="O28" i="14"/>
  <c r="P28" i="14" s="1"/>
  <c r="R28" i="14" s="1"/>
  <c r="K28" i="14"/>
  <c r="I28" i="14"/>
  <c r="J28" i="14" s="1"/>
  <c r="L28" i="14" s="1"/>
  <c r="AA28" i="14" s="1"/>
  <c r="A28" i="14"/>
  <c r="AR27" i="14"/>
  <c r="AO27" i="14"/>
  <c r="Q27" i="14"/>
  <c r="P27" i="14"/>
  <c r="R27" i="14" s="1"/>
  <c r="K27" i="14"/>
  <c r="I27" i="14"/>
  <c r="J27" i="14" s="1"/>
  <c r="L27" i="14" s="1"/>
  <c r="AA27" i="14" s="1"/>
  <c r="A27" i="14"/>
  <c r="AR26" i="14"/>
  <c r="AO26" i="14"/>
  <c r="W26" i="14"/>
  <c r="U26" i="14"/>
  <c r="V26" i="14" s="1"/>
  <c r="X26" i="14" s="1"/>
  <c r="Q26" i="14"/>
  <c r="O26" i="14"/>
  <c r="P26" i="14" s="1"/>
  <c r="R26" i="14" s="1"/>
  <c r="K26" i="14"/>
  <c r="I26" i="14"/>
  <c r="J26" i="14" s="1"/>
  <c r="L26" i="14" s="1"/>
  <c r="A26" i="14"/>
  <c r="AR25" i="14"/>
  <c r="AO25" i="14"/>
  <c r="W25" i="14"/>
  <c r="U25" i="14"/>
  <c r="V25" i="14" s="1"/>
  <c r="X25" i="14" s="1"/>
  <c r="Q25" i="14"/>
  <c r="O25" i="14"/>
  <c r="P25" i="14" s="1"/>
  <c r="R25" i="14" s="1"/>
  <c r="K25" i="14"/>
  <c r="I25" i="14"/>
  <c r="J25" i="14" s="1"/>
  <c r="A25" i="14"/>
  <c r="AR24" i="14"/>
  <c r="AO24" i="14"/>
  <c r="W24" i="14"/>
  <c r="U24" i="14"/>
  <c r="V24" i="14" s="1"/>
  <c r="X24" i="14" s="1"/>
  <c r="Q24" i="14"/>
  <c r="O24" i="14"/>
  <c r="P24" i="14" s="1"/>
  <c r="R24" i="14" s="1"/>
  <c r="H24" i="14"/>
  <c r="K24" i="14" s="1"/>
  <c r="A24" i="14"/>
  <c r="AR23" i="14"/>
  <c r="AO23" i="14"/>
  <c r="W23" i="14"/>
  <c r="U23" i="14"/>
  <c r="V23" i="14" s="1"/>
  <c r="X23" i="14" s="1"/>
  <c r="Q23" i="14"/>
  <c r="O23" i="14"/>
  <c r="P23" i="14" s="1"/>
  <c r="R23" i="14" s="1"/>
  <c r="K23" i="14"/>
  <c r="I23" i="14"/>
  <c r="J23" i="14" s="1"/>
  <c r="A23" i="14"/>
  <c r="AR22" i="14"/>
  <c r="AO22" i="14"/>
  <c r="W22" i="14"/>
  <c r="U22" i="14"/>
  <c r="V22" i="14" s="1"/>
  <c r="X22" i="14" s="1"/>
  <c r="Q22" i="14"/>
  <c r="P22" i="14"/>
  <c r="R22" i="14" s="1"/>
  <c r="K22" i="14"/>
  <c r="I22" i="14"/>
  <c r="J22" i="14" s="1"/>
  <c r="L22" i="14" s="1"/>
  <c r="A22" i="14"/>
  <c r="Y22" i="14" s="1"/>
  <c r="Z22" i="14" s="1"/>
  <c r="AR21" i="14"/>
  <c r="AO21" i="14"/>
  <c r="W21" i="14"/>
  <c r="U21" i="14"/>
  <c r="V21" i="14" s="1"/>
  <c r="X21" i="14" s="1"/>
  <c r="Q21" i="14"/>
  <c r="O21" i="14"/>
  <c r="P21" i="14" s="1"/>
  <c r="R21" i="14" s="1"/>
  <c r="K21" i="14"/>
  <c r="I21" i="14"/>
  <c r="J21" i="14" s="1"/>
  <c r="L21" i="14" s="1"/>
  <c r="AA21" i="14" s="1"/>
  <c r="A21" i="14"/>
  <c r="Y21" i="14" s="1"/>
  <c r="Z21" i="14" s="1"/>
  <c r="AR20" i="14"/>
  <c r="AO20" i="14"/>
  <c r="W20" i="14"/>
  <c r="U20" i="14"/>
  <c r="V20" i="14" s="1"/>
  <c r="X20" i="14" s="1"/>
  <c r="Q20" i="14"/>
  <c r="O20" i="14"/>
  <c r="P20" i="14" s="1"/>
  <c r="R20" i="14" s="1"/>
  <c r="K20" i="14"/>
  <c r="I20" i="14"/>
  <c r="J20" i="14" s="1"/>
  <c r="L20" i="14" s="1"/>
  <c r="A20" i="14"/>
  <c r="AR19" i="14"/>
  <c r="AO19" i="14"/>
  <c r="W19" i="14"/>
  <c r="U19" i="14"/>
  <c r="V19" i="14" s="1"/>
  <c r="X19" i="14" s="1"/>
  <c r="Q19" i="14"/>
  <c r="O19" i="14"/>
  <c r="P19" i="14" s="1"/>
  <c r="R19" i="14" s="1"/>
  <c r="K19" i="14"/>
  <c r="I19" i="14"/>
  <c r="J19" i="14" s="1"/>
  <c r="A19" i="14"/>
  <c r="AR18" i="14"/>
  <c r="AO18" i="14"/>
  <c r="W18" i="14"/>
  <c r="U18" i="14"/>
  <c r="V18" i="14" s="1"/>
  <c r="X18" i="14" s="1"/>
  <c r="Q18" i="14"/>
  <c r="O18" i="14"/>
  <c r="P18" i="14" s="1"/>
  <c r="K18" i="14"/>
  <c r="I18" i="14"/>
  <c r="J18" i="14" s="1"/>
  <c r="L18" i="14" s="1"/>
  <c r="A18" i="14"/>
  <c r="AR17" i="14"/>
  <c r="AO17" i="14"/>
  <c r="W17" i="14"/>
  <c r="U17" i="14"/>
  <c r="V17" i="14" s="1"/>
  <c r="X17" i="14" s="1"/>
  <c r="Q17" i="14"/>
  <c r="O17" i="14"/>
  <c r="P17" i="14" s="1"/>
  <c r="K17" i="14"/>
  <c r="I17" i="14"/>
  <c r="J17" i="14" s="1"/>
  <c r="L17" i="14" s="1"/>
  <c r="A17" i="14"/>
  <c r="AR16" i="14"/>
  <c r="AO16" i="14"/>
  <c r="W16" i="14"/>
  <c r="U16" i="14"/>
  <c r="V16" i="14" s="1"/>
  <c r="X16" i="14" s="1"/>
  <c r="Q16" i="14"/>
  <c r="O16" i="14"/>
  <c r="P16" i="14" s="1"/>
  <c r="R16" i="14" s="1"/>
  <c r="K16" i="14"/>
  <c r="I16" i="14"/>
  <c r="J16" i="14" s="1"/>
  <c r="A16" i="14"/>
  <c r="AR15" i="14"/>
  <c r="AO15" i="14"/>
  <c r="W15" i="14"/>
  <c r="U15" i="14"/>
  <c r="V15" i="14" s="1"/>
  <c r="X15" i="14" s="1"/>
  <c r="Q15" i="14"/>
  <c r="O15" i="14"/>
  <c r="P15" i="14" s="1"/>
  <c r="R15" i="14" s="1"/>
  <c r="K15" i="14"/>
  <c r="I15" i="14"/>
  <c r="J15" i="14" s="1"/>
  <c r="L15" i="14" s="1"/>
  <c r="AA15" i="14" s="1"/>
  <c r="A15" i="14"/>
  <c r="AR14" i="14"/>
  <c r="AO14" i="14"/>
  <c r="W14" i="14"/>
  <c r="U14" i="14"/>
  <c r="V14" i="14" s="1"/>
  <c r="X14" i="14" s="1"/>
  <c r="Q14" i="14"/>
  <c r="O14" i="14"/>
  <c r="P14" i="14" s="1"/>
  <c r="R14" i="14" s="1"/>
  <c r="K14" i="14"/>
  <c r="I14" i="14"/>
  <c r="J14" i="14" s="1"/>
  <c r="A14" i="14"/>
  <c r="AR13" i="14"/>
  <c r="AO13" i="14"/>
  <c r="W13" i="14"/>
  <c r="U13" i="14"/>
  <c r="V13" i="14" s="1"/>
  <c r="X13" i="14" s="1"/>
  <c r="Q13" i="14"/>
  <c r="O13" i="14"/>
  <c r="P13" i="14" s="1"/>
  <c r="R13" i="14" s="1"/>
  <c r="K13" i="14"/>
  <c r="I13" i="14"/>
  <c r="J13" i="14" s="1"/>
  <c r="A13" i="14"/>
  <c r="AR12" i="14"/>
  <c r="AO12" i="14"/>
  <c r="W12" i="14"/>
  <c r="U12" i="14"/>
  <c r="V12" i="14" s="1"/>
  <c r="Q12" i="14"/>
  <c r="O12" i="14"/>
  <c r="P12" i="14" s="1"/>
  <c r="R12" i="14" s="1"/>
  <c r="K12" i="14"/>
  <c r="I12" i="14"/>
  <c r="J12" i="14" s="1"/>
  <c r="L12" i="14" s="1"/>
  <c r="A12" i="14"/>
  <c r="AR11" i="14"/>
  <c r="AO11" i="14"/>
  <c r="W11" i="14"/>
  <c r="U11" i="14"/>
  <c r="V11" i="14" s="1"/>
  <c r="X11" i="14" s="1"/>
  <c r="Q11" i="14"/>
  <c r="O11" i="14"/>
  <c r="P11" i="14" s="1"/>
  <c r="R11" i="14" s="1"/>
  <c r="K11" i="14"/>
  <c r="I11" i="14"/>
  <c r="J11" i="14" s="1"/>
  <c r="L11" i="14" s="1"/>
  <c r="AA11" i="14" s="1"/>
  <c r="A11" i="14"/>
  <c r="AR10" i="14"/>
  <c r="AR36" i="14" s="1"/>
  <c r="AO10" i="14"/>
  <c r="W10" i="14"/>
  <c r="U10" i="14"/>
  <c r="V10" i="14" s="1"/>
  <c r="X10" i="14" s="1"/>
  <c r="Q10" i="14"/>
  <c r="O10" i="14"/>
  <c r="P10" i="14" s="1"/>
  <c r="R10" i="14" s="1"/>
  <c r="K10" i="14"/>
  <c r="I10" i="14"/>
  <c r="J10" i="14" s="1"/>
  <c r="L10" i="14" s="1"/>
  <c r="A10" i="14"/>
  <c r="AA10" i="14" l="1"/>
  <c r="Y12" i="14"/>
  <c r="Z12" i="14" s="1"/>
  <c r="AB21" i="14"/>
  <c r="AA26" i="14"/>
  <c r="AB34" i="14"/>
  <c r="L16" i="14"/>
  <c r="AA16" i="14" s="1"/>
  <c r="Y16" i="14"/>
  <c r="Z16" i="14" s="1"/>
  <c r="Y42" i="14"/>
  <c r="Z42" i="14" s="1"/>
  <c r="L42" i="14"/>
  <c r="AA42" i="14" s="1"/>
  <c r="AB42" i="14" s="1"/>
  <c r="AB29" i="14"/>
  <c r="Y25" i="14"/>
  <c r="Z25" i="14" s="1"/>
  <c r="Y31" i="14"/>
  <c r="Z31" i="14" s="1"/>
  <c r="L25" i="14"/>
  <c r="AA25" i="14" s="1"/>
  <c r="AB25" i="14" s="1"/>
  <c r="R31" i="14"/>
  <c r="AA31" i="14" s="1"/>
  <c r="AB31" i="14" s="1"/>
  <c r="AA22" i="14"/>
  <c r="AB22" i="14" s="1"/>
  <c r="Y30" i="14"/>
  <c r="Z30" i="14" s="1"/>
  <c r="Y15" i="14"/>
  <c r="Z15" i="14" s="1"/>
  <c r="AB15" i="14" s="1"/>
  <c r="AA33" i="14"/>
  <c r="R30" i="14"/>
  <c r="AA30" i="14" s="1"/>
  <c r="AB30" i="14" s="1"/>
  <c r="AA40" i="14"/>
  <c r="Y18" i="14"/>
  <c r="Z18" i="14" s="1"/>
  <c r="R18" i="14"/>
  <c r="K35" i="14"/>
  <c r="X12" i="14"/>
  <c r="AA12" i="14" s="1"/>
  <c r="AB12" i="14" s="1"/>
  <c r="I35" i="14"/>
  <c r="J35" i="14" s="1"/>
  <c r="L23" i="14"/>
  <c r="AA23" i="14" s="1"/>
  <c r="Y23" i="14"/>
  <c r="Z23" i="14" s="1"/>
  <c r="Y14" i="14"/>
  <c r="Z14" i="14" s="1"/>
  <c r="L14" i="14"/>
  <c r="AA14" i="14" s="1"/>
  <c r="R17" i="14"/>
  <c r="AA17" i="14" s="1"/>
  <c r="Y17" i="14"/>
  <c r="Z17" i="14" s="1"/>
  <c r="AA20" i="14"/>
  <c r="Y28" i="14"/>
  <c r="Z28" i="14" s="1"/>
  <c r="AB28" i="14" s="1"/>
  <c r="AA37" i="14"/>
  <c r="Y11" i="14"/>
  <c r="Z11" i="14" s="1"/>
  <c r="AB11" i="14" s="1"/>
  <c r="Y39" i="14"/>
  <c r="Z39" i="14" s="1"/>
  <c r="L39" i="14"/>
  <c r="AA39" i="14" s="1"/>
  <c r="Y41" i="14"/>
  <c r="Z41" i="14" s="1"/>
  <c r="Y19" i="14"/>
  <c r="Z19" i="14" s="1"/>
  <c r="Y32" i="14"/>
  <c r="Z32" i="14" s="1"/>
  <c r="L41" i="14"/>
  <c r="AA41" i="14" s="1"/>
  <c r="AB41" i="14" s="1"/>
  <c r="L13" i="14"/>
  <c r="AA13" i="14" s="1"/>
  <c r="Y13" i="14"/>
  <c r="Z13" i="14" s="1"/>
  <c r="Y20" i="14"/>
  <c r="Z20" i="14" s="1"/>
  <c r="Y27" i="14"/>
  <c r="Z27" i="14" s="1"/>
  <c r="AB27" i="14" s="1"/>
  <c r="Y33" i="14"/>
  <c r="Z33" i="14" s="1"/>
  <c r="Y38" i="14"/>
  <c r="Z38" i="14" s="1"/>
  <c r="Y26" i="14"/>
  <c r="Z26" i="14" s="1"/>
  <c r="AB26" i="14" s="1"/>
  <c r="Y10" i="14"/>
  <c r="Z10" i="14" s="1"/>
  <c r="AB10" i="14" s="1"/>
  <c r="L38" i="14"/>
  <c r="AA38" i="14" s="1"/>
  <c r="AB38" i="14" s="1"/>
  <c r="AA18" i="14"/>
  <c r="AB18" i="14" s="1"/>
  <c r="L19" i="14"/>
  <c r="AA19" i="14" s="1"/>
  <c r="AB19" i="14" s="1"/>
  <c r="L32" i="14"/>
  <c r="AA32" i="14" s="1"/>
  <c r="Y37" i="14"/>
  <c r="Z37" i="14" s="1"/>
  <c r="Y40" i="14"/>
  <c r="Z40" i="14" s="1"/>
  <c r="I36" i="14"/>
  <c r="J36" i="14" s="1"/>
  <c r="I24" i="14"/>
  <c r="J24" i="14" s="1"/>
  <c r="AB37" i="14" l="1"/>
  <c r="AB40" i="14"/>
  <c r="AB33" i="14"/>
  <c r="L35" i="14"/>
  <c r="AA35" i="14" s="1"/>
  <c r="Y35" i="14"/>
  <c r="Z35" i="14" s="1"/>
  <c r="Y24" i="14"/>
  <c r="Z24" i="14" s="1"/>
  <c r="L24" i="14"/>
  <c r="AA24" i="14" s="1"/>
  <c r="AB24" i="14" s="1"/>
  <c r="L36" i="14"/>
  <c r="AA36" i="14" s="1"/>
  <c r="Y36" i="14"/>
  <c r="Z36" i="14" s="1"/>
  <c r="Z43" i="14" s="1"/>
  <c r="AB13" i="14"/>
  <c r="AB23" i="14"/>
  <c r="AB32" i="14"/>
  <c r="AB39" i="14"/>
  <c r="AB20" i="14"/>
  <c r="AB17" i="14"/>
  <c r="AB16" i="14"/>
  <c r="AB14" i="14"/>
  <c r="Z47" i="14" l="1"/>
  <c r="AA4" i="14"/>
  <c r="AA6" i="14" s="1"/>
  <c r="AB36" i="14"/>
  <c r="AB35" i="14"/>
  <c r="W11" i="4" l="1"/>
  <c r="W12" i="4"/>
  <c r="W13" i="4"/>
  <c r="W14" i="4"/>
  <c r="W15" i="4"/>
  <c r="W16" i="4"/>
  <c r="W17" i="4"/>
  <c r="W18" i="4"/>
  <c r="W19" i="4"/>
  <c r="W20" i="4"/>
  <c r="W21" i="4"/>
  <c r="W22" i="4"/>
  <c r="W23" i="4"/>
  <c r="W24" i="4"/>
  <c r="W25" i="4"/>
  <c r="W26" i="4"/>
  <c r="W28" i="4"/>
  <c r="W29" i="4"/>
  <c r="W30" i="4"/>
  <c r="W31" i="4"/>
  <c r="W32" i="4"/>
  <c r="W33" i="4"/>
  <c r="W34" i="4"/>
  <c r="W35" i="4"/>
  <c r="W36" i="4"/>
  <c r="V37" i="4"/>
  <c r="X37" i="4" s="1"/>
  <c r="W37" i="4"/>
  <c r="W38" i="4"/>
  <c r="W39" i="4"/>
  <c r="W40" i="4"/>
  <c r="W41" i="4"/>
  <c r="W42" i="4"/>
  <c r="Q11" i="4"/>
  <c r="Q12" i="4"/>
  <c r="Q13" i="4"/>
  <c r="Q14" i="4"/>
  <c r="Q15" i="4"/>
  <c r="Q16" i="4"/>
  <c r="Q17" i="4"/>
  <c r="Q18" i="4"/>
  <c r="Q19" i="4"/>
  <c r="Q20" i="4"/>
  <c r="Q21" i="4"/>
  <c r="P22" i="4"/>
  <c r="R22" i="4" s="1"/>
  <c r="Q22" i="4"/>
  <c r="Q23" i="4"/>
  <c r="Q24" i="4"/>
  <c r="Q25" i="4"/>
  <c r="Q26" i="4"/>
  <c r="P27" i="4"/>
  <c r="R27" i="4" s="1"/>
  <c r="Q27" i="4"/>
  <c r="Q28" i="4"/>
  <c r="P29" i="4"/>
  <c r="R29" i="4" s="1"/>
  <c r="Q29" i="4"/>
  <c r="Q30" i="4"/>
  <c r="Q31" i="4"/>
  <c r="Q32" i="4"/>
  <c r="Q33" i="4"/>
  <c r="P34" i="4"/>
  <c r="Q34" i="4"/>
  <c r="R34" i="4"/>
  <c r="Q35" i="4"/>
  <c r="Q36" i="4"/>
  <c r="Q37" i="4"/>
  <c r="P38" i="4"/>
  <c r="R38" i="4" s="1"/>
  <c r="Q38" i="4"/>
  <c r="P39" i="4"/>
  <c r="Q39" i="4"/>
  <c r="R39" i="4"/>
  <c r="P40" i="4"/>
  <c r="Q40" i="4"/>
  <c r="R40" i="4"/>
  <c r="P41" i="4"/>
  <c r="R41" i="4" s="1"/>
  <c r="Q41" i="4"/>
  <c r="Q42" i="4"/>
  <c r="K11" i="4"/>
  <c r="K12" i="4"/>
  <c r="K13" i="4"/>
  <c r="K14" i="4"/>
  <c r="K15" i="4"/>
  <c r="K16" i="4"/>
  <c r="K17" i="4"/>
  <c r="K18" i="4"/>
  <c r="K19" i="4"/>
  <c r="K20" i="4"/>
  <c r="K21" i="4"/>
  <c r="K22" i="4"/>
  <c r="K23" i="4"/>
  <c r="K25" i="4"/>
  <c r="K26" i="4"/>
  <c r="K27" i="4"/>
  <c r="K28" i="4"/>
  <c r="K29" i="4"/>
  <c r="K30" i="4"/>
  <c r="J31" i="4"/>
  <c r="L31" i="4" s="1"/>
  <c r="K31" i="4"/>
  <c r="K32" i="4"/>
  <c r="K33" i="4"/>
  <c r="K34" i="4"/>
  <c r="K37" i="4"/>
  <c r="K38" i="4"/>
  <c r="K39" i="4"/>
  <c r="K40" i="4"/>
  <c r="K41" i="4"/>
  <c r="K42" i="4"/>
  <c r="H35" i="4"/>
  <c r="K35" i="4" s="1"/>
  <c r="H24" i="4"/>
  <c r="J44" i="4"/>
  <c r="J393" i="12"/>
  <c r="I393" i="12"/>
  <c r="K393" i="12" s="1"/>
  <c r="A393" i="12"/>
  <c r="J392" i="12"/>
  <c r="I392" i="12"/>
  <c r="K392" i="12" s="1"/>
  <c r="A392" i="12"/>
  <c r="J391" i="12"/>
  <c r="I391" i="12"/>
  <c r="K391" i="12" s="1"/>
  <c r="A391" i="12"/>
  <c r="J390" i="12"/>
  <c r="I390" i="12"/>
  <c r="K390" i="12" s="1"/>
  <c r="A390" i="12"/>
  <c r="J389" i="12"/>
  <c r="I389" i="12"/>
  <c r="K389" i="12" s="1"/>
  <c r="A389" i="12"/>
  <c r="J388" i="12"/>
  <c r="I388" i="12"/>
  <c r="K388" i="12" s="1"/>
  <c r="A388" i="12"/>
  <c r="J387" i="12"/>
  <c r="I387" i="12"/>
  <c r="K387" i="12" s="1"/>
  <c r="A387" i="12"/>
  <c r="J386" i="12"/>
  <c r="I386" i="12"/>
  <c r="K386" i="12" s="1"/>
  <c r="A386" i="12"/>
  <c r="J385" i="12"/>
  <c r="I385" i="12"/>
  <c r="K385" i="12" s="1"/>
  <c r="A385" i="12"/>
  <c r="J384" i="12"/>
  <c r="I384" i="12"/>
  <c r="K384" i="12" s="1"/>
  <c r="A384" i="12"/>
  <c r="J383" i="12"/>
  <c r="I383" i="12"/>
  <c r="K383" i="12" s="1"/>
  <c r="BL69" i="12" s="1"/>
  <c r="A383" i="12"/>
  <c r="J382" i="12"/>
  <c r="I382" i="12"/>
  <c r="K382" i="12" s="1"/>
  <c r="A382" i="12"/>
  <c r="J381" i="12"/>
  <c r="I381" i="12"/>
  <c r="K381" i="12" s="1"/>
  <c r="A381" i="12"/>
  <c r="J380" i="12"/>
  <c r="I380" i="12"/>
  <c r="K380" i="12" s="1"/>
  <c r="A380" i="12"/>
  <c r="J379" i="12"/>
  <c r="I379" i="12"/>
  <c r="K379" i="12" s="1"/>
  <c r="A379" i="12"/>
  <c r="J378" i="12"/>
  <c r="I378" i="12"/>
  <c r="K378" i="12" s="1"/>
  <c r="A378" i="12"/>
  <c r="J377" i="12"/>
  <c r="I377" i="12"/>
  <c r="K377" i="12" s="1"/>
  <c r="A377" i="12"/>
  <c r="J376" i="12"/>
  <c r="I376" i="12"/>
  <c r="K376" i="12" s="1"/>
  <c r="A376" i="12"/>
  <c r="J375" i="12"/>
  <c r="I375" i="12"/>
  <c r="K375" i="12" s="1"/>
  <c r="A375" i="12"/>
  <c r="J374" i="12"/>
  <c r="I374" i="12"/>
  <c r="K374" i="12" s="1"/>
  <c r="A374" i="12"/>
  <c r="J373" i="12"/>
  <c r="I373" i="12"/>
  <c r="K373" i="12" s="1"/>
  <c r="A373" i="12"/>
  <c r="J372" i="12"/>
  <c r="I372" i="12"/>
  <c r="K372" i="12" s="1"/>
  <c r="A372" i="12"/>
  <c r="J371" i="12"/>
  <c r="I371" i="12"/>
  <c r="K371" i="12" s="1"/>
  <c r="A371" i="12"/>
  <c r="J370" i="12"/>
  <c r="I370" i="12"/>
  <c r="K370" i="12" s="1"/>
  <c r="A370" i="12"/>
  <c r="J369" i="12"/>
  <c r="I369" i="12"/>
  <c r="K369" i="12" s="1"/>
  <c r="A369" i="12"/>
  <c r="J368" i="12"/>
  <c r="I368" i="12"/>
  <c r="K368" i="12" s="1"/>
  <c r="A368" i="12"/>
  <c r="J367" i="12"/>
  <c r="I367" i="12"/>
  <c r="K367" i="12" s="1"/>
  <c r="A367" i="12"/>
  <c r="J366" i="12"/>
  <c r="I366" i="12"/>
  <c r="K366" i="12" s="1"/>
  <c r="A366" i="12"/>
  <c r="J365" i="12"/>
  <c r="I365" i="12"/>
  <c r="K365" i="12" s="1"/>
  <c r="A365" i="12"/>
  <c r="J364" i="12"/>
  <c r="I364" i="12"/>
  <c r="K364" i="12" s="1"/>
  <c r="A364" i="12"/>
  <c r="AB360" i="12"/>
  <c r="AA360" i="12"/>
  <c r="Z360" i="12"/>
  <c r="X360" i="12"/>
  <c r="W360" i="12"/>
  <c r="U360" i="12"/>
  <c r="V360" i="12" s="1"/>
  <c r="R360" i="12"/>
  <c r="Q360" i="12"/>
  <c r="O360" i="12"/>
  <c r="P360" i="12" s="1"/>
  <c r="L360" i="12"/>
  <c r="K360" i="12"/>
  <c r="I360" i="12"/>
  <c r="J360" i="12" s="1"/>
  <c r="A360" i="12"/>
  <c r="Y360" i="12" s="1"/>
  <c r="AB359" i="12"/>
  <c r="AA359" i="12"/>
  <c r="Z359" i="12"/>
  <c r="X359" i="12"/>
  <c r="W359" i="12"/>
  <c r="U359" i="12"/>
  <c r="V359" i="12" s="1"/>
  <c r="R359" i="12"/>
  <c r="Q359" i="12"/>
  <c r="O359" i="12"/>
  <c r="P359" i="12" s="1"/>
  <c r="L359" i="12"/>
  <c r="K359" i="12"/>
  <c r="I359" i="12"/>
  <c r="J359" i="12" s="1"/>
  <c r="A359" i="12"/>
  <c r="Y359" i="12" s="1"/>
  <c r="AB358" i="12"/>
  <c r="AA358" i="12"/>
  <c r="Z358" i="12"/>
  <c r="X358" i="12"/>
  <c r="W358" i="12"/>
  <c r="U358" i="12"/>
  <c r="V358" i="12" s="1"/>
  <c r="R358" i="12"/>
  <c r="Q358" i="12"/>
  <c r="O358" i="12"/>
  <c r="P358" i="12" s="1"/>
  <c r="L358" i="12"/>
  <c r="K358" i="12"/>
  <c r="I358" i="12"/>
  <c r="J358" i="12" s="1"/>
  <c r="A358" i="12"/>
  <c r="Y358" i="12" s="1"/>
  <c r="AB357" i="12"/>
  <c r="AA357" i="12"/>
  <c r="Z357" i="12"/>
  <c r="X357" i="12"/>
  <c r="W357" i="12"/>
  <c r="U357" i="12"/>
  <c r="V357" i="12" s="1"/>
  <c r="R357" i="12"/>
  <c r="Q357" i="12"/>
  <c r="O357" i="12"/>
  <c r="P357" i="12" s="1"/>
  <c r="L357" i="12"/>
  <c r="K357" i="12"/>
  <c r="I357" i="12"/>
  <c r="J357" i="12" s="1"/>
  <c r="A357" i="12"/>
  <c r="Y357" i="12" s="1"/>
  <c r="AB356" i="12"/>
  <c r="AA356" i="12"/>
  <c r="Z356" i="12"/>
  <c r="X356" i="12"/>
  <c r="W356" i="12"/>
  <c r="U356" i="12"/>
  <c r="V356" i="12" s="1"/>
  <c r="R356" i="12"/>
  <c r="Q356" i="12"/>
  <c r="O356" i="12"/>
  <c r="P356" i="12" s="1"/>
  <c r="L356" i="12"/>
  <c r="K356" i="12"/>
  <c r="I356" i="12"/>
  <c r="J356" i="12" s="1"/>
  <c r="A356" i="12"/>
  <c r="Y356" i="12" s="1"/>
  <c r="AB355" i="12"/>
  <c r="AA355" i="12"/>
  <c r="Z355" i="12"/>
  <c r="X355" i="12"/>
  <c r="W355" i="12"/>
  <c r="U355" i="12"/>
  <c r="V355" i="12" s="1"/>
  <c r="R355" i="12"/>
  <c r="Q355" i="12"/>
  <c r="O355" i="12"/>
  <c r="P355" i="12" s="1"/>
  <c r="L355" i="12"/>
  <c r="K355" i="12"/>
  <c r="I355" i="12"/>
  <c r="J355" i="12" s="1"/>
  <c r="A355" i="12"/>
  <c r="Y355" i="12" s="1"/>
  <c r="AB354" i="12"/>
  <c r="AA354" i="12"/>
  <c r="Z354" i="12"/>
  <c r="X354" i="12"/>
  <c r="W354" i="12"/>
  <c r="U354" i="12"/>
  <c r="V354" i="12" s="1"/>
  <c r="R354" i="12"/>
  <c r="Q354" i="12"/>
  <c r="O354" i="12"/>
  <c r="P354" i="12" s="1"/>
  <c r="L354" i="12"/>
  <c r="K354" i="12"/>
  <c r="I354" i="12"/>
  <c r="J354" i="12" s="1"/>
  <c r="A354" i="12"/>
  <c r="Y354" i="12" s="1"/>
  <c r="AB353" i="12"/>
  <c r="AA353" i="12"/>
  <c r="Z353" i="12"/>
  <c r="X353" i="12"/>
  <c r="W353" i="12"/>
  <c r="U353" i="12"/>
  <c r="V353" i="12" s="1"/>
  <c r="R353" i="12"/>
  <c r="Q353" i="12"/>
  <c r="O353" i="12"/>
  <c r="P353" i="12" s="1"/>
  <c r="L353" i="12"/>
  <c r="K353" i="12"/>
  <c r="I353" i="12"/>
  <c r="J353" i="12" s="1"/>
  <c r="A353" i="12"/>
  <c r="Y353" i="12" s="1"/>
  <c r="AB352" i="12"/>
  <c r="AA352" i="12"/>
  <c r="Z352" i="12"/>
  <c r="X352" i="12"/>
  <c r="W352" i="12"/>
  <c r="U352" i="12"/>
  <c r="V352" i="12" s="1"/>
  <c r="R352" i="12"/>
  <c r="Q352" i="12"/>
  <c r="O352" i="12"/>
  <c r="P352" i="12" s="1"/>
  <c r="L352" i="12"/>
  <c r="K352" i="12"/>
  <c r="I352" i="12"/>
  <c r="J352" i="12" s="1"/>
  <c r="A352" i="12"/>
  <c r="Y352" i="12" s="1"/>
  <c r="AB351" i="12"/>
  <c r="AA351" i="12"/>
  <c r="Z351" i="12"/>
  <c r="X351" i="12"/>
  <c r="W351" i="12"/>
  <c r="U351" i="12"/>
  <c r="V351" i="12" s="1"/>
  <c r="R351" i="12"/>
  <c r="Q351" i="12"/>
  <c r="O351" i="12"/>
  <c r="P351" i="12" s="1"/>
  <c r="L351" i="12"/>
  <c r="K351" i="12"/>
  <c r="I351" i="12"/>
  <c r="J351" i="12" s="1"/>
  <c r="A351" i="12"/>
  <c r="Y351" i="12" s="1"/>
  <c r="AB350" i="12"/>
  <c r="AA350" i="12"/>
  <c r="Z350" i="12"/>
  <c r="X350" i="12"/>
  <c r="W350" i="12"/>
  <c r="U350" i="12"/>
  <c r="V350" i="12" s="1"/>
  <c r="R350" i="12"/>
  <c r="Q350" i="12"/>
  <c r="O350" i="12"/>
  <c r="P350" i="12" s="1"/>
  <c r="L350" i="12"/>
  <c r="K350" i="12"/>
  <c r="I350" i="12"/>
  <c r="J350" i="12" s="1"/>
  <c r="A350" i="12"/>
  <c r="Y350" i="12" s="1"/>
  <c r="AB349" i="12"/>
  <c r="AA349" i="12"/>
  <c r="Z349" i="12"/>
  <c r="X349" i="12"/>
  <c r="W349" i="12"/>
  <c r="U349" i="12"/>
  <c r="V349" i="12" s="1"/>
  <c r="R349" i="12"/>
  <c r="Q349" i="12"/>
  <c r="O349" i="12"/>
  <c r="P349" i="12" s="1"/>
  <c r="L349" i="12"/>
  <c r="K349" i="12"/>
  <c r="I349" i="12"/>
  <c r="J349" i="12" s="1"/>
  <c r="A349" i="12"/>
  <c r="Y349" i="12" s="1"/>
  <c r="AB348" i="12"/>
  <c r="AA348" i="12"/>
  <c r="Z348" i="12"/>
  <c r="X348" i="12"/>
  <c r="W348" i="12"/>
  <c r="U348" i="12"/>
  <c r="V348" i="12" s="1"/>
  <c r="R348" i="12"/>
  <c r="Q348" i="12"/>
  <c r="O348" i="12"/>
  <c r="P348" i="12" s="1"/>
  <c r="L348" i="12"/>
  <c r="K348" i="12"/>
  <c r="I348" i="12"/>
  <c r="J348" i="12" s="1"/>
  <c r="A348" i="12"/>
  <c r="Y348" i="12" s="1"/>
  <c r="AB347" i="12"/>
  <c r="AA347" i="12"/>
  <c r="Z347" i="12"/>
  <c r="X347" i="12"/>
  <c r="W347" i="12"/>
  <c r="U347" i="12"/>
  <c r="V347" i="12" s="1"/>
  <c r="R347" i="12"/>
  <c r="Q347" i="12"/>
  <c r="O347" i="12"/>
  <c r="P347" i="12" s="1"/>
  <c r="L347" i="12"/>
  <c r="K347" i="12"/>
  <c r="I347" i="12"/>
  <c r="J347" i="12" s="1"/>
  <c r="A347" i="12"/>
  <c r="Y347" i="12" s="1"/>
  <c r="AB346" i="12"/>
  <c r="AA346" i="12"/>
  <c r="Z346" i="12"/>
  <c r="X346" i="12"/>
  <c r="W346" i="12"/>
  <c r="U346" i="12"/>
  <c r="V346" i="12" s="1"/>
  <c r="R346" i="12"/>
  <c r="Q346" i="12"/>
  <c r="O346" i="12"/>
  <c r="P346" i="12" s="1"/>
  <c r="L346" i="12"/>
  <c r="K346" i="12"/>
  <c r="I346" i="12"/>
  <c r="J346" i="12" s="1"/>
  <c r="A346" i="12"/>
  <c r="Y346" i="12" s="1"/>
  <c r="AB345" i="12"/>
  <c r="AA345" i="12"/>
  <c r="Z345" i="12"/>
  <c r="X345" i="12"/>
  <c r="W345" i="12"/>
  <c r="U345" i="12"/>
  <c r="V345" i="12" s="1"/>
  <c r="R345" i="12"/>
  <c r="Q345" i="12"/>
  <c r="O345" i="12"/>
  <c r="P345" i="12" s="1"/>
  <c r="L345" i="12"/>
  <c r="K345" i="12"/>
  <c r="I345" i="12"/>
  <c r="J345" i="12" s="1"/>
  <c r="A345" i="12"/>
  <c r="Y345" i="12" s="1"/>
  <c r="AB344" i="12"/>
  <c r="AA344" i="12"/>
  <c r="Z344" i="12"/>
  <c r="X344" i="12"/>
  <c r="W344" i="12"/>
  <c r="U344" i="12"/>
  <c r="V344" i="12" s="1"/>
  <c r="R344" i="12"/>
  <c r="Q344" i="12"/>
  <c r="O344" i="12"/>
  <c r="P344" i="12" s="1"/>
  <c r="L344" i="12"/>
  <c r="K344" i="12"/>
  <c r="I344" i="12"/>
  <c r="J344" i="12" s="1"/>
  <c r="A344" i="12"/>
  <c r="Y344" i="12" s="1"/>
  <c r="AB343" i="12"/>
  <c r="AA343" i="12"/>
  <c r="Z343" i="12"/>
  <c r="X343" i="12"/>
  <c r="W343" i="12"/>
  <c r="U343" i="12"/>
  <c r="V343" i="12" s="1"/>
  <c r="R343" i="12"/>
  <c r="Q343" i="12"/>
  <c r="O343" i="12"/>
  <c r="P343" i="12" s="1"/>
  <c r="L343" i="12"/>
  <c r="K343" i="12"/>
  <c r="I343" i="12"/>
  <c r="J343" i="12" s="1"/>
  <c r="A343" i="12"/>
  <c r="Y343" i="12" s="1"/>
  <c r="AB342" i="12"/>
  <c r="AA342" i="12"/>
  <c r="Z342" i="12"/>
  <c r="X342" i="12"/>
  <c r="W342" i="12"/>
  <c r="U342" i="12"/>
  <c r="V342" i="12" s="1"/>
  <c r="R342" i="12"/>
  <c r="Q342" i="12"/>
  <c r="O342" i="12"/>
  <c r="P342" i="12" s="1"/>
  <c r="L342" i="12"/>
  <c r="K342" i="12"/>
  <c r="I342" i="12"/>
  <c r="J342" i="12" s="1"/>
  <c r="A342" i="12"/>
  <c r="Y342" i="12" s="1"/>
  <c r="AB341" i="12"/>
  <c r="AA341" i="12"/>
  <c r="Z341" i="12"/>
  <c r="X341" i="12"/>
  <c r="W341" i="12"/>
  <c r="U341" i="12"/>
  <c r="V341" i="12" s="1"/>
  <c r="R341" i="12"/>
  <c r="Q341" i="12"/>
  <c r="O341" i="12"/>
  <c r="P341" i="12" s="1"/>
  <c r="L341" i="12"/>
  <c r="K341" i="12"/>
  <c r="I341" i="12"/>
  <c r="J341" i="12" s="1"/>
  <c r="A341" i="12"/>
  <c r="Y341" i="12" s="1"/>
  <c r="AB340" i="12"/>
  <c r="AA340" i="12"/>
  <c r="Z340" i="12"/>
  <c r="X340" i="12"/>
  <c r="W340" i="12"/>
  <c r="U340" i="12"/>
  <c r="V340" i="12" s="1"/>
  <c r="R340" i="12"/>
  <c r="Q340" i="12"/>
  <c r="O340" i="12"/>
  <c r="P340" i="12" s="1"/>
  <c r="L340" i="12"/>
  <c r="K340" i="12"/>
  <c r="I340" i="12"/>
  <c r="J340" i="12" s="1"/>
  <c r="A340" i="12"/>
  <c r="Y340" i="12" s="1"/>
  <c r="AB339" i="12"/>
  <c r="AA339" i="12"/>
  <c r="Z339" i="12"/>
  <c r="X339" i="12"/>
  <c r="W339" i="12"/>
  <c r="U339" i="12"/>
  <c r="V339" i="12" s="1"/>
  <c r="R339" i="12"/>
  <c r="Q339" i="12"/>
  <c r="O339" i="12"/>
  <c r="P339" i="12" s="1"/>
  <c r="L339" i="12"/>
  <c r="K339" i="12"/>
  <c r="I339" i="12"/>
  <c r="J339" i="12" s="1"/>
  <c r="A339" i="12"/>
  <c r="Y339" i="12" s="1"/>
  <c r="AB338" i="12"/>
  <c r="AA338" i="12"/>
  <c r="Z338" i="12"/>
  <c r="X338" i="12"/>
  <c r="W338" i="12"/>
  <c r="U338" i="12"/>
  <c r="V338" i="12" s="1"/>
  <c r="R338" i="12"/>
  <c r="Q338" i="12"/>
  <c r="O338" i="12"/>
  <c r="P338" i="12" s="1"/>
  <c r="L338" i="12"/>
  <c r="K338" i="12"/>
  <c r="I338" i="12"/>
  <c r="J338" i="12" s="1"/>
  <c r="A338" i="12"/>
  <c r="Y338" i="12" s="1"/>
  <c r="AB337" i="12"/>
  <c r="AA337" i="12"/>
  <c r="Z337" i="12"/>
  <c r="X337" i="12"/>
  <c r="W337" i="12"/>
  <c r="U337" i="12"/>
  <c r="V337" i="12" s="1"/>
  <c r="R337" i="12"/>
  <c r="Q337" i="12"/>
  <c r="O337" i="12"/>
  <c r="P337" i="12" s="1"/>
  <c r="L337" i="12"/>
  <c r="K337" i="12"/>
  <c r="I337" i="12"/>
  <c r="J337" i="12" s="1"/>
  <c r="A337" i="12"/>
  <c r="Y337" i="12" s="1"/>
  <c r="AB336" i="12"/>
  <c r="AA336" i="12"/>
  <c r="Z336" i="12"/>
  <c r="X336" i="12"/>
  <c r="W336" i="12"/>
  <c r="U336" i="12"/>
  <c r="V336" i="12" s="1"/>
  <c r="R336" i="12"/>
  <c r="Q336" i="12"/>
  <c r="O336" i="12"/>
  <c r="P336" i="12" s="1"/>
  <c r="L336" i="12"/>
  <c r="K336" i="12"/>
  <c r="I336" i="12"/>
  <c r="J336" i="12" s="1"/>
  <c r="A336" i="12"/>
  <c r="Y336" i="12" s="1"/>
  <c r="AB335" i="12"/>
  <c r="AA335" i="12"/>
  <c r="Z335" i="12"/>
  <c r="X335" i="12"/>
  <c r="W335" i="12"/>
  <c r="U335" i="12"/>
  <c r="V335" i="12" s="1"/>
  <c r="R335" i="12"/>
  <c r="Q335" i="12"/>
  <c r="O335" i="12"/>
  <c r="P335" i="12" s="1"/>
  <c r="L335" i="12"/>
  <c r="K335" i="12"/>
  <c r="I335" i="12"/>
  <c r="J335" i="12" s="1"/>
  <c r="A335" i="12"/>
  <c r="Y335" i="12" s="1"/>
  <c r="AB334" i="12"/>
  <c r="AA334" i="12"/>
  <c r="Z334" i="12"/>
  <c r="X334" i="12"/>
  <c r="W334" i="12"/>
  <c r="U334" i="12"/>
  <c r="V334" i="12" s="1"/>
  <c r="R334" i="12"/>
  <c r="Q334" i="12"/>
  <c r="O334" i="12"/>
  <c r="P334" i="12" s="1"/>
  <c r="L334" i="12"/>
  <c r="K334" i="12"/>
  <c r="I334" i="12"/>
  <c r="J334" i="12" s="1"/>
  <c r="A334" i="12"/>
  <c r="Y334" i="12" s="1"/>
  <c r="AB333" i="12"/>
  <c r="AA333" i="12"/>
  <c r="Z333" i="12"/>
  <c r="X333" i="12"/>
  <c r="W333" i="12"/>
  <c r="U333" i="12"/>
  <c r="V333" i="12" s="1"/>
  <c r="R333" i="12"/>
  <c r="Q333" i="12"/>
  <c r="O333" i="12"/>
  <c r="P333" i="12" s="1"/>
  <c r="L333" i="12"/>
  <c r="K333" i="12"/>
  <c r="I333" i="12"/>
  <c r="J333" i="12" s="1"/>
  <c r="A333" i="12"/>
  <c r="Y333" i="12" s="1"/>
  <c r="AB332" i="12"/>
  <c r="AA332" i="12"/>
  <c r="Z332" i="12"/>
  <c r="X332" i="12"/>
  <c r="W332" i="12"/>
  <c r="U332" i="12"/>
  <c r="V332" i="12" s="1"/>
  <c r="R332" i="12"/>
  <c r="Q332" i="12"/>
  <c r="O332" i="12"/>
  <c r="P332" i="12" s="1"/>
  <c r="L332" i="12"/>
  <c r="K332" i="12"/>
  <c r="I332" i="12"/>
  <c r="J332" i="12" s="1"/>
  <c r="A332" i="12"/>
  <c r="Y332" i="12" s="1"/>
  <c r="AB331" i="12"/>
  <c r="AA331" i="12"/>
  <c r="Z331" i="12"/>
  <c r="X331" i="12"/>
  <c r="W331" i="12"/>
  <c r="U331" i="12"/>
  <c r="V331" i="12" s="1"/>
  <c r="R331" i="12"/>
  <c r="Q331" i="12"/>
  <c r="O331" i="12"/>
  <c r="P331" i="12" s="1"/>
  <c r="L331" i="12"/>
  <c r="K331" i="12"/>
  <c r="I331" i="12"/>
  <c r="J331" i="12" s="1"/>
  <c r="A331" i="12"/>
  <c r="Y331" i="12" s="1"/>
  <c r="AB330" i="12"/>
  <c r="AA330" i="12"/>
  <c r="Z330" i="12"/>
  <c r="X330" i="12"/>
  <c r="W330" i="12"/>
  <c r="U330" i="12"/>
  <c r="V330" i="12" s="1"/>
  <c r="R330" i="12"/>
  <c r="Q330" i="12"/>
  <c r="O330" i="12"/>
  <c r="P330" i="12" s="1"/>
  <c r="L330" i="12"/>
  <c r="K330" i="12"/>
  <c r="I330" i="12"/>
  <c r="J330" i="12" s="1"/>
  <c r="A330" i="12"/>
  <c r="Y330" i="12" s="1"/>
  <c r="AB329" i="12"/>
  <c r="AA329" i="12"/>
  <c r="Z329" i="12"/>
  <c r="X329" i="12"/>
  <c r="W329" i="12"/>
  <c r="U329" i="12"/>
  <c r="V329" i="12" s="1"/>
  <c r="R329" i="12"/>
  <c r="Q329" i="12"/>
  <c r="O329" i="12"/>
  <c r="P329" i="12" s="1"/>
  <c r="L329" i="12"/>
  <c r="K329" i="12"/>
  <c r="I329" i="12"/>
  <c r="J329" i="12" s="1"/>
  <c r="A329" i="12"/>
  <c r="Y329" i="12" s="1"/>
  <c r="AB328" i="12"/>
  <c r="AA328" i="12"/>
  <c r="Z328" i="12"/>
  <c r="X328" i="12"/>
  <c r="W328" i="12"/>
  <c r="U328" i="12"/>
  <c r="V328" i="12" s="1"/>
  <c r="R328" i="12"/>
  <c r="Q328" i="12"/>
  <c r="O328" i="12"/>
  <c r="P328" i="12" s="1"/>
  <c r="L328" i="12"/>
  <c r="K328" i="12"/>
  <c r="I328" i="12"/>
  <c r="J328" i="12" s="1"/>
  <c r="A328" i="12"/>
  <c r="Y328" i="12" s="1"/>
  <c r="AB327" i="12"/>
  <c r="AA327" i="12"/>
  <c r="Z327" i="12"/>
  <c r="X327" i="12"/>
  <c r="W327" i="12"/>
  <c r="U327" i="12"/>
  <c r="V327" i="12" s="1"/>
  <c r="R327" i="12"/>
  <c r="Q327" i="12"/>
  <c r="O327" i="12"/>
  <c r="P327" i="12" s="1"/>
  <c r="L327" i="12"/>
  <c r="K327" i="12"/>
  <c r="I327" i="12"/>
  <c r="J327" i="12" s="1"/>
  <c r="A327" i="12"/>
  <c r="Y327" i="12" s="1"/>
  <c r="AB326" i="12"/>
  <c r="AA326" i="12"/>
  <c r="Z326" i="12"/>
  <c r="X326" i="12"/>
  <c r="W326" i="12"/>
  <c r="U326" i="12"/>
  <c r="V326" i="12" s="1"/>
  <c r="R326" i="12"/>
  <c r="Q326" i="12"/>
  <c r="O326" i="12"/>
  <c r="P326" i="12" s="1"/>
  <c r="L326" i="12"/>
  <c r="K326" i="12"/>
  <c r="I326" i="12"/>
  <c r="J326" i="12" s="1"/>
  <c r="A326" i="12"/>
  <c r="Y326" i="12" s="1"/>
  <c r="AB325" i="12"/>
  <c r="AA325" i="12"/>
  <c r="Z325" i="12"/>
  <c r="X325" i="12"/>
  <c r="W325" i="12"/>
  <c r="U325" i="12"/>
  <c r="V325" i="12" s="1"/>
  <c r="R325" i="12"/>
  <c r="Q325" i="12"/>
  <c r="O325" i="12"/>
  <c r="P325" i="12" s="1"/>
  <c r="L325" i="12"/>
  <c r="K325" i="12"/>
  <c r="I325" i="12"/>
  <c r="J325" i="12" s="1"/>
  <c r="A325" i="12"/>
  <c r="Y325" i="12" s="1"/>
  <c r="AB324" i="12"/>
  <c r="AA324" i="12"/>
  <c r="Z324" i="12"/>
  <c r="X324" i="12"/>
  <c r="W324" i="12"/>
  <c r="U324" i="12"/>
  <c r="V324" i="12" s="1"/>
  <c r="R324" i="12"/>
  <c r="Q324" i="12"/>
  <c r="O324" i="12"/>
  <c r="P324" i="12" s="1"/>
  <c r="L324" i="12"/>
  <c r="K324" i="12"/>
  <c r="I324" i="12"/>
  <c r="J324" i="12" s="1"/>
  <c r="A324" i="12"/>
  <c r="Y324" i="12" s="1"/>
  <c r="AB323" i="12"/>
  <c r="AA323" i="12"/>
  <c r="Z323" i="12"/>
  <c r="X323" i="12"/>
  <c r="W323" i="12"/>
  <c r="U323" i="12"/>
  <c r="V323" i="12" s="1"/>
  <c r="R323" i="12"/>
  <c r="Q323" i="12"/>
  <c r="O323" i="12"/>
  <c r="P323" i="12" s="1"/>
  <c r="L323" i="12"/>
  <c r="K323" i="12"/>
  <c r="I323" i="12"/>
  <c r="J323" i="12" s="1"/>
  <c r="A323" i="12"/>
  <c r="Y323" i="12" s="1"/>
  <c r="AB322" i="12"/>
  <c r="AA322" i="12"/>
  <c r="Z322" i="12"/>
  <c r="X322" i="12"/>
  <c r="W322" i="12"/>
  <c r="U322" i="12"/>
  <c r="V322" i="12" s="1"/>
  <c r="R322" i="12"/>
  <c r="Q322" i="12"/>
  <c r="O322" i="12"/>
  <c r="P322" i="12" s="1"/>
  <c r="L322" i="12"/>
  <c r="K322" i="12"/>
  <c r="I322" i="12"/>
  <c r="J322" i="12" s="1"/>
  <c r="A322" i="12"/>
  <c r="Y322" i="12" s="1"/>
  <c r="AB321" i="12"/>
  <c r="AA321" i="12"/>
  <c r="Z321" i="12"/>
  <c r="X321" i="12"/>
  <c r="W321" i="12"/>
  <c r="U321" i="12"/>
  <c r="V321" i="12" s="1"/>
  <c r="R321" i="12"/>
  <c r="Q321" i="12"/>
  <c r="O321" i="12"/>
  <c r="P321" i="12" s="1"/>
  <c r="L321" i="12"/>
  <c r="K321" i="12"/>
  <c r="I321" i="12"/>
  <c r="J321" i="12" s="1"/>
  <c r="A321" i="12"/>
  <c r="Y321" i="12" s="1"/>
  <c r="AB320" i="12"/>
  <c r="AA320" i="12"/>
  <c r="Z320" i="12"/>
  <c r="X320" i="12"/>
  <c r="W320" i="12"/>
  <c r="U320" i="12"/>
  <c r="V320" i="12" s="1"/>
  <c r="R320" i="12"/>
  <c r="Q320" i="12"/>
  <c r="O320" i="12"/>
  <c r="P320" i="12" s="1"/>
  <c r="L320" i="12"/>
  <c r="K320" i="12"/>
  <c r="I320" i="12"/>
  <c r="J320" i="12" s="1"/>
  <c r="A320" i="12"/>
  <c r="Y320" i="12" s="1"/>
  <c r="AB319" i="12"/>
  <c r="AA319" i="12"/>
  <c r="Z319" i="12"/>
  <c r="X319" i="12"/>
  <c r="W319" i="12"/>
  <c r="U319" i="12"/>
  <c r="V319" i="12" s="1"/>
  <c r="R319" i="12"/>
  <c r="Q319" i="12"/>
  <c r="O319" i="12"/>
  <c r="P319" i="12" s="1"/>
  <c r="L319" i="12"/>
  <c r="K319" i="12"/>
  <c r="I319" i="12"/>
  <c r="J319" i="12" s="1"/>
  <c r="A319" i="12"/>
  <c r="Y319" i="12" s="1"/>
  <c r="AB318" i="12"/>
  <c r="AA318" i="12"/>
  <c r="Z318" i="12"/>
  <c r="X318" i="12"/>
  <c r="W318" i="12"/>
  <c r="U318" i="12"/>
  <c r="V318" i="12" s="1"/>
  <c r="R318" i="12"/>
  <c r="Q318" i="12"/>
  <c r="O318" i="12"/>
  <c r="P318" i="12" s="1"/>
  <c r="L318" i="12"/>
  <c r="K318" i="12"/>
  <c r="I318" i="12"/>
  <c r="J318" i="12" s="1"/>
  <c r="A318" i="12"/>
  <c r="Y318" i="12" s="1"/>
  <c r="AB317" i="12"/>
  <c r="AA317" i="12"/>
  <c r="Z317" i="12"/>
  <c r="X317" i="12"/>
  <c r="W317" i="12"/>
  <c r="U317" i="12"/>
  <c r="V317" i="12" s="1"/>
  <c r="R317" i="12"/>
  <c r="Q317" i="12"/>
  <c r="O317" i="12"/>
  <c r="P317" i="12" s="1"/>
  <c r="L317" i="12"/>
  <c r="K317" i="12"/>
  <c r="I317" i="12"/>
  <c r="J317" i="12" s="1"/>
  <c r="A317" i="12"/>
  <c r="Y317" i="12" s="1"/>
  <c r="AB316" i="12"/>
  <c r="AA316" i="12"/>
  <c r="Z316" i="12"/>
  <c r="X316" i="12"/>
  <c r="W316" i="12"/>
  <c r="U316" i="12"/>
  <c r="V316" i="12" s="1"/>
  <c r="R316" i="12"/>
  <c r="Q316" i="12"/>
  <c r="O316" i="12"/>
  <c r="P316" i="12" s="1"/>
  <c r="L316" i="12"/>
  <c r="K316" i="12"/>
  <c r="I316" i="12"/>
  <c r="J316" i="12" s="1"/>
  <c r="A316" i="12"/>
  <c r="Y316" i="12" s="1"/>
  <c r="AB315" i="12"/>
  <c r="AA315" i="12"/>
  <c r="Z315" i="12"/>
  <c r="X315" i="12"/>
  <c r="W315" i="12"/>
  <c r="U315" i="12"/>
  <c r="V315" i="12" s="1"/>
  <c r="R315" i="12"/>
  <c r="Q315" i="12"/>
  <c r="O315" i="12"/>
  <c r="P315" i="12" s="1"/>
  <c r="L315" i="12"/>
  <c r="K315" i="12"/>
  <c r="I315" i="12"/>
  <c r="J315" i="12" s="1"/>
  <c r="A315" i="12"/>
  <c r="Y315" i="12" s="1"/>
  <c r="AB314" i="12"/>
  <c r="AA314" i="12"/>
  <c r="Z314" i="12"/>
  <c r="X314" i="12"/>
  <c r="W314" i="12"/>
  <c r="U314" i="12"/>
  <c r="V314" i="12" s="1"/>
  <c r="R314" i="12"/>
  <c r="Q314" i="12"/>
  <c r="O314" i="12"/>
  <c r="P314" i="12" s="1"/>
  <c r="L314" i="12"/>
  <c r="K314" i="12"/>
  <c r="I314" i="12"/>
  <c r="J314" i="12" s="1"/>
  <c r="A314" i="12"/>
  <c r="Y314" i="12" s="1"/>
  <c r="AB313" i="12"/>
  <c r="AA313" i="12"/>
  <c r="Z313" i="12"/>
  <c r="X313" i="12"/>
  <c r="W313" i="12"/>
  <c r="U313" i="12"/>
  <c r="V313" i="12" s="1"/>
  <c r="R313" i="12"/>
  <c r="Q313" i="12"/>
  <c r="O313" i="12"/>
  <c r="P313" i="12" s="1"/>
  <c r="L313" i="12"/>
  <c r="K313" i="12"/>
  <c r="I313" i="12"/>
  <c r="J313" i="12" s="1"/>
  <c r="A313" i="12"/>
  <c r="Y313" i="12" s="1"/>
  <c r="AB312" i="12"/>
  <c r="AA312" i="12"/>
  <c r="Z312" i="12"/>
  <c r="X312" i="12"/>
  <c r="W312" i="12"/>
  <c r="U312" i="12"/>
  <c r="V312" i="12" s="1"/>
  <c r="R312" i="12"/>
  <c r="Q312" i="12"/>
  <c r="O312" i="12"/>
  <c r="P312" i="12" s="1"/>
  <c r="L312" i="12"/>
  <c r="K312" i="12"/>
  <c r="I312" i="12"/>
  <c r="J312" i="12" s="1"/>
  <c r="A312" i="12"/>
  <c r="Y312" i="12" s="1"/>
  <c r="AB311" i="12"/>
  <c r="AA311" i="12"/>
  <c r="Z311" i="12"/>
  <c r="X311" i="12"/>
  <c r="W311" i="12"/>
  <c r="U311" i="12"/>
  <c r="V311" i="12" s="1"/>
  <c r="R311" i="12"/>
  <c r="Q311" i="12"/>
  <c r="O311" i="12"/>
  <c r="P311" i="12" s="1"/>
  <c r="L311" i="12"/>
  <c r="K311" i="12"/>
  <c r="I311" i="12"/>
  <c r="J311" i="12" s="1"/>
  <c r="A311" i="12"/>
  <c r="Y311" i="12" s="1"/>
  <c r="AB310" i="12"/>
  <c r="AA310" i="12"/>
  <c r="Z310" i="12"/>
  <c r="X310" i="12"/>
  <c r="W310" i="12"/>
  <c r="U310" i="12"/>
  <c r="V310" i="12" s="1"/>
  <c r="R310" i="12"/>
  <c r="Q310" i="12"/>
  <c r="O310" i="12"/>
  <c r="P310" i="12" s="1"/>
  <c r="L310" i="12"/>
  <c r="K310" i="12"/>
  <c r="I310" i="12"/>
  <c r="J310" i="12" s="1"/>
  <c r="A310" i="12"/>
  <c r="Y310" i="12" s="1"/>
  <c r="AB309" i="12"/>
  <c r="AA309" i="12"/>
  <c r="Z309" i="12"/>
  <c r="X309" i="12"/>
  <c r="W309" i="12"/>
  <c r="U309" i="12"/>
  <c r="V309" i="12" s="1"/>
  <c r="R309" i="12"/>
  <c r="Q309" i="12"/>
  <c r="O309" i="12"/>
  <c r="P309" i="12" s="1"/>
  <c r="L309" i="12"/>
  <c r="K309" i="12"/>
  <c r="I309" i="12"/>
  <c r="J309" i="12" s="1"/>
  <c r="A309" i="12"/>
  <c r="Y309" i="12" s="1"/>
  <c r="AB308" i="12"/>
  <c r="AA308" i="12"/>
  <c r="Z308" i="12"/>
  <c r="X308" i="12"/>
  <c r="W308" i="12"/>
  <c r="U308" i="12"/>
  <c r="V308" i="12" s="1"/>
  <c r="R308" i="12"/>
  <c r="Q308" i="12"/>
  <c r="O308" i="12"/>
  <c r="P308" i="12" s="1"/>
  <c r="L308" i="12"/>
  <c r="K308" i="12"/>
  <c r="I308" i="12"/>
  <c r="J308" i="12" s="1"/>
  <c r="A308" i="12"/>
  <c r="Y308" i="12" s="1"/>
  <c r="AB307" i="12"/>
  <c r="AA307" i="12"/>
  <c r="Z307" i="12"/>
  <c r="X307" i="12"/>
  <c r="W307" i="12"/>
  <c r="U307" i="12"/>
  <c r="V307" i="12" s="1"/>
  <c r="R307" i="12"/>
  <c r="Q307" i="12"/>
  <c r="O307" i="12"/>
  <c r="P307" i="12" s="1"/>
  <c r="L307" i="12"/>
  <c r="K307" i="12"/>
  <c r="I307" i="12"/>
  <c r="J307" i="12" s="1"/>
  <c r="A307" i="12"/>
  <c r="Y307" i="12" s="1"/>
  <c r="AB306" i="12"/>
  <c r="AA306" i="12"/>
  <c r="Z306" i="12"/>
  <c r="X306" i="12"/>
  <c r="W306" i="12"/>
  <c r="U306" i="12"/>
  <c r="V306" i="12" s="1"/>
  <c r="R306" i="12"/>
  <c r="Q306" i="12"/>
  <c r="O306" i="12"/>
  <c r="P306" i="12" s="1"/>
  <c r="L306" i="12"/>
  <c r="K306" i="12"/>
  <c r="I306" i="12"/>
  <c r="J306" i="12" s="1"/>
  <c r="A306" i="12"/>
  <c r="Y306" i="12" s="1"/>
  <c r="AB305" i="12"/>
  <c r="AA305" i="12"/>
  <c r="Z305" i="12"/>
  <c r="X305" i="12"/>
  <c r="W305" i="12"/>
  <c r="U305" i="12"/>
  <c r="V305" i="12" s="1"/>
  <c r="R305" i="12"/>
  <c r="Q305" i="12"/>
  <c r="O305" i="12"/>
  <c r="P305" i="12" s="1"/>
  <c r="L305" i="12"/>
  <c r="K305" i="12"/>
  <c r="I305" i="12"/>
  <c r="J305" i="12" s="1"/>
  <c r="A305" i="12"/>
  <c r="Y305" i="12" s="1"/>
  <c r="AB304" i="12"/>
  <c r="AA304" i="12"/>
  <c r="Z304" i="12"/>
  <c r="X304" i="12"/>
  <c r="W304" i="12"/>
  <c r="U304" i="12"/>
  <c r="V304" i="12" s="1"/>
  <c r="R304" i="12"/>
  <c r="Q304" i="12"/>
  <c r="O304" i="12"/>
  <c r="P304" i="12" s="1"/>
  <c r="L304" i="12"/>
  <c r="K304" i="12"/>
  <c r="I304" i="12"/>
  <c r="J304" i="12" s="1"/>
  <c r="A304" i="12"/>
  <c r="Y304" i="12" s="1"/>
  <c r="AB303" i="12"/>
  <c r="AA303" i="12"/>
  <c r="Z303" i="12"/>
  <c r="X303" i="12"/>
  <c r="W303" i="12"/>
  <c r="U303" i="12"/>
  <c r="V303" i="12" s="1"/>
  <c r="R303" i="12"/>
  <c r="Q303" i="12"/>
  <c r="O303" i="12"/>
  <c r="P303" i="12" s="1"/>
  <c r="L303" i="12"/>
  <c r="K303" i="12"/>
  <c r="I303" i="12"/>
  <c r="J303" i="12" s="1"/>
  <c r="A303" i="12"/>
  <c r="Y303" i="12" s="1"/>
  <c r="AB302" i="12"/>
  <c r="AA302" i="12"/>
  <c r="Z302" i="12"/>
  <c r="X302" i="12"/>
  <c r="W302" i="12"/>
  <c r="U302" i="12"/>
  <c r="V302" i="12" s="1"/>
  <c r="R302" i="12"/>
  <c r="Q302" i="12"/>
  <c r="O302" i="12"/>
  <c r="P302" i="12" s="1"/>
  <c r="L302" i="12"/>
  <c r="K302" i="12"/>
  <c r="I302" i="12"/>
  <c r="J302" i="12" s="1"/>
  <c r="A302" i="12"/>
  <c r="Y302" i="12" s="1"/>
  <c r="AB301" i="12"/>
  <c r="AA301" i="12"/>
  <c r="Z301" i="12"/>
  <c r="X301" i="12"/>
  <c r="W301" i="12"/>
  <c r="U301" i="12"/>
  <c r="V301" i="12" s="1"/>
  <c r="R301" i="12"/>
  <c r="Q301" i="12"/>
  <c r="O301" i="12"/>
  <c r="P301" i="12" s="1"/>
  <c r="L301" i="12"/>
  <c r="K301" i="12"/>
  <c r="I301" i="12"/>
  <c r="J301" i="12" s="1"/>
  <c r="A301" i="12"/>
  <c r="Y301" i="12" s="1"/>
  <c r="AB300" i="12"/>
  <c r="AA300" i="12"/>
  <c r="Z300" i="12"/>
  <c r="X300" i="12"/>
  <c r="W300" i="12"/>
  <c r="U300" i="12"/>
  <c r="V300" i="12" s="1"/>
  <c r="R300" i="12"/>
  <c r="Q300" i="12"/>
  <c r="O300" i="12"/>
  <c r="P300" i="12" s="1"/>
  <c r="L300" i="12"/>
  <c r="K300" i="12"/>
  <c r="I300" i="12"/>
  <c r="J300" i="12" s="1"/>
  <c r="A300" i="12"/>
  <c r="Y300" i="12" s="1"/>
  <c r="AB299" i="12"/>
  <c r="AA299" i="12"/>
  <c r="Z299" i="12"/>
  <c r="X299" i="12"/>
  <c r="W299" i="12"/>
  <c r="U299" i="12"/>
  <c r="V299" i="12" s="1"/>
  <c r="R299" i="12"/>
  <c r="Q299" i="12"/>
  <c r="O299" i="12"/>
  <c r="P299" i="12" s="1"/>
  <c r="L299" i="12"/>
  <c r="K299" i="12"/>
  <c r="I299" i="12"/>
  <c r="J299" i="12" s="1"/>
  <c r="A299" i="12"/>
  <c r="Y299" i="12" s="1"/>
  <c r="AB298" i="12"/>
  <c r="AA298" i="12"/>
  <c r="Z298" i="12"/>
  <c r="X298" i="12"/>
  <c r="W298" i="12"/>
  <c r="U298" i="12"/>
  <c r="V298" i="12" s="1"/>
  <c r="R298" i="12"/>
  <c r="Q298" i="12"/>
  <c r="O298" i="12"/>
  <c r="P298" i="12" s="1"/>
  <c r="L298" i="12"/>
  <c r="K298" i="12"/>
  <c r="I298" i="12"/>
  <c r="J298" i="12" s="1"/>
  <c r="A298" i="12"/>
  <c r="Y298" i="12" s="1"/>
  <c r="AB297" i="12"/>
  <c r="AA297" i="12"/>
  <c r="Z297" i="12"/>
  <c r="X297" i="12"/>
  <c r="W297" i="12"/>
  <c r="U297" i="12"/>
  <c r="V297" i="12" s="1"/>
  <c r="R297" i="12"/>
  <c r="Q297" i="12"/>
  <c r="O297" i="12"/>
  <c r="P297" i="12" s="1"/>
  <c r="L297" i="12"/>
  <c r="K297" i="12"/>
  <c r="I297" i="12"/>
  <c r="J297" i="12" s="1"/>
  <c r="A297" i="12"/>
  <c r="Y297" i="12" s="1"/>
  <c r="AB296" i="12"/>
  <c r="AA296" i="12"/>
  <c r="Z296" i="12"/>
  <c r="X296" i="12"/>
  <c r="W296" i="12"/>
  <c r="U296" i="12"/>
  <c r="V296" i="12" s="1"/>
  <c r="R296" i="12"/>
  <c r="Q296" i="12"/>
  <c r="O296" i="12"/>
  <c r="P296" i="12" s="1"/>
  <c r="L296" i="12"/>
  <c r="K296" i="12"/>
  <c r="I296" i="12"/>
  <c r="J296" i="12" s="1"/>
  <c r="A296" i="12"/>
  <c r="Y296" i="12" s="1"/>
  <c r="AB295" i="12"/>
  <c r="AA295" i="12"/>
  <c r="Z295" i="12"/>
  <c r="X295" i="12"/>
  <c r="W295" i="12"/>
  <c r="U295" i="12"/>
  <c r="V295" i="12" s="1"/>
  <c r="R295" i="12"/>
  <c r="Q295" i="12"/>
  <c r="O295" i="12"/>
  <c r="P295" i="12" s="1"/>
  <c r="L295" i="12"/>
  <c r="K295" i="12"/>
  <c r="I295" i="12"/>
  <c r="J295" i="12" s="1"/>
  <c r="A295" i="12"/>
  <c r="Y295" i="12" s="1"/>
  <c r="AB294" i="12"/>
  <c r="AA294" i="12"/>
  <c r="Z294" i="12"/>
  <c r="X294" i="12"/>
  <c r="W294" i="12"/>
  <c r="U294" i="12"/>
  <c r="V294" i="12" s="1"/>
  <c r="R294" i="12"/>
  <c r="Q294" i="12"/>
  <c r="O294" i="12"/>
  <c r="P294" i="12" s="1"/>
  <c r="L294" i="12"/>
  <c r="K294" i="12"/>
  <c r="I294" i="12"/>
  <c r="J294" i="12" s="1"/>
  <c r="A294" i="12"/>
  <c r="Y294" i="12" s="1"/>
  <c r="AB293" i="12"/>
  <c r="AA293" i="12"/>
  <c r="Z293" i="12"/>
  <c r="X293" i="12"/>
  <c r="W293" i="12"/>
  <c r="U293" i="12"/>
  <c r="V293" i="12" s="1"/>
  <c r="R293" i="12"/>
  <c r="Q293" i="12"/>
  <c r="O293" i="12"/>
  <c r="P293" i="12" s="1"/>
  <c r="L293" i="12"/>
  <c r="K293" i="12"/>
  <c r="I293" i="12"/>
  <c r="J293" i="12" s="1"/>
  <c r="A293" i="12"/>
  <c r="Y293" i="12" s="1"/>
  <c r="AB292" i="12"/>
  <c r="AA292" i="12"/>
  <c r="Z292" i="12"/>
  <c r="X292" i="12"/>
  <c r="W292" i="12"/>
  <c r="U292" i="12"/>
  <c r="V292" i="12" s="1"/>
  <c r="R292" i="12"/>
  <c r="Q292" i="12"/>
  <c r="O292" i="12"/>
  <c r="P292" i="12" s="1"/>
  <c r="L292" i="12"/>
  <c r="K292" i="12"/>
  <c r="I292" i="12"/>
  <c r="J292" i="12" s="1"/>
  <c r="A292" i="12"/>
  <c r="Y292" i="12" s="1"/>
  <c r="AB291" i="12"/>
  <c r="AA291" i="12"/>
  <c r="Z291" i="12"/>
  <c r="X291" i="12"/>
  <c r="W291" i="12"/>
  <c r="U291" i="12"/>
  <c r="V291" i="12" s="1"/>
  <c r="R291" i="12"/>
  <c r="Q291" i="12"/>
  <c r="O291" i="12"/>
  <c r="P291" i="12" s="1"/>
  <c r="L291" i="12"/>
  <c r="K291" i="12"/>
  <c r="I291" i="12"/>
  <c r="J291" i="12" s="1"/>
  <c r="A291" i="12"/>
  <c r="Y291" i="12" s="1"/>
  <c r="AB290" i="12"/>
  <c r="AA290" i="12"/>
  <c r="Z290" i="12"/>
  <c r="X290" i="12"/>
  <c r="W290" i="12"/>
  <c r="U290" i="12"/>
  <c r="V290" i="12" s="1"/>
  <c r="R290" i="12"/>
  <c r="Q290" i="12"/>
  <c r="O290" i="12"/>
  <c r="P290" i="12" s="1"/>
  <c r="L290" i="12"/>
  <c r="K290" i="12"/>
  <c r="I290" i="12"/>
  <c r="J290" i="12" s="1"/>
  <c r="A290" i="12"/>
  <c r="Y290" i="12" s="1"/>
  <c r="AB289" i="12"/>
  <c r="AA289" i="12"/>
  <c r="Z289" i="12"/>
  <c r="X289" i="12"/>
  <c r="W289" i="12"/>
  <c r="U289" i="12"/>
  <c r="V289" i="12" s="1"/>
  <c r="R289" i="12"/>
  <c r="Q289" i="12"/>
  <c r="O289" i="12"/>
  <c r="P289" i="12" s="1"/>
  <c r="L289" i="12"/>
  <c r="K289" i="12"/>
  <c r="I289" i="12"/>
  <c r="J289" i="12" s="1"/>
  <c r="A289" i="12"/>
  <c r="Y289" i="12" s="1"/>
  <c r="AB288" i="12"/>
  <c r="AA288" i="12"/>
  <c r="Z288" i="12"/>
  <c r="X288" i="12"/>
  <c r="W288" i="12"/>
  <c r="U288" i="12"/>
  <c r="V288" i="12" s="1"/>
  <c r="R288" i="12"/>
  <c r="Q288" i="12"/>
  <c r="O288" i="12"/>
  <c r="P288" i="12" s="1"/>
  <c r="L288" i="12"/>
  <c r="K288" i="12"/>
  <c r="I288" i="12"/>
  <c r="J288" i="12" s="1"/>
  <c r="A288" i="12"/>
  <c r="Y288" i="12" s="1"/>
  <c r="AB287" i="12"/>
  <c r="AA287" i="12"/>
  <c r="Z287" i="12"/>
  <c r="X287" i="12"/>
  <c r="W287" i="12"/>
  <c r="U287" i="12"/>
  <c r="V287" i="12" s="1"/>
  <c r="R287" i="12"/>
  <c r="Q287" i="12"/>
  <c r="O287" i="12"/>
  <c r="P287" i="12" s="1"/>
  <c r="L287" i="12"/>
  <c r="K287" i="12"/>
  <c r="I287" i="12"/>
  <c r="J287" i="12" s="1"/>
  <c r="A287" i="12"/>
  <c r="Y287" i="12" s="1"/>
  <c r="AB286" i="12"/>
  <c r="AA286" i="12"/>
  <c r="Z286" i="12"/>
  <c r="X286" i="12"/>
  <c r="W286" i="12"/>
  <c r="U286" i="12"/>
  <c r="V286" i="12" s="1"/>
  <c r="R286" i="12"/>
  <c r="Q286" i="12"/>
  <c r="O286" i="12"/>
  <c r="P286" i="12" s="1"/>
  <c r="L286" i="12"/>
  <c r="K286" i="12"/>
  <c r="I286" i="12"/>
  <c r="J286" i="12" s="1"/>
  <c r="A286" i="12"/>
  <c r="Y286" i="12" s="1"/>
  <c r="AB285" i="12"/>
  <c r="AA285" i="12"/>
  <c r="Z285" i="12"/>
  <c r="X285" i="12"/>
  <c r="W285" i="12"/>
  <c r="U285" i="12"/>
  <c r="V285" i="12" s="1"/>
  <c r="R285" i="12"/>
  <c r="Q285" i="12"/>
  <c r="O285" i="12"/>
  <c r="P285" i="12" s="1"/>
  <c r="L285" i="12"/>
  <c r="K285" i="12"/>
  <c r="I285" i="12"/>
  <c r="J285" i="12" s="1"/>
  <c r="A285" i="12"/>
  <c r="Y285" i="12" s="1"/>
  <c r="AB284" i="12"/>
  <c r="AA284" i="12"/>
  <c r="Z284" i="12"/>
  <c r="X284" i="12"/>
  <c r="W284" i="12"/>
  <c r="U284" i="12"/>
  <c r="V284" i="12" s="1"/>
  <c r="R284" i="12"/>
  <c r="Q284" i="12"/>
  <c r="O284" i="12"/>
  <c r="P284" i="12" s="1"/>
  <c r="L284" i="12"/>
  <c r="K284" i="12"/>
  <c r="I284" i="12"/>
  <c r="J284" i="12" s="1"/>
  <c r="A284" i="12"/>
  <c r="Y284" i="12" s="1"/>
  <c r="AB283" i="12"/>
  <c r="AA283" i="12"/>
  <c r="Z283" i="12"/>
  <c r="X283" i="12"/>
  <c r="W283" i="12"/>
  <c r="U283" i="12"/>
  <c r="V283" i="12" s="1"/>
  <c r="R283" i="12"/>
  <c r="Q283" i="12"/>
  <c r="O283" i="12"/>
  <c r="P283" i="12" s="1"/>
  <c r="L283" i="12"/>
  <c r="K283" i="12"/>
  <c r="I283" i="12"/>
  <c r="J283" i="12" s="1"/>
  <c r="A283" i="12"/>
  <c r="Y283" i="12" s="1"/>
  <c r="AB282" i="12"/>
  <c r="AA282" i="12"/>
  <c r="Z282" i="12"/>
  <c r="X282" i="12"/>
  <c r="W282" i="12"/>
  <c r="U282" i="12"/>
  <c r="V282" i="12" s="1"/>
  <c r="R282" i="12"/>
  <c r="Q282" i="12"/>
  <c r="O282" i="12"/>
  <c r="P282" i="12" s="1"/>
  <c r="L282" i="12"/>
  <c r="K282" i="12"/>
  <c r="I282" i="12"/>
  <c r="J282" i="12" s="1"/>
  <c r="A282" i="12"/>
  <c r="Y282" i="12" s="1"/>
  <c r="AB281" i="12"/>
  <c r="AA281" i="12"/>
  <c r="Z281" i="12"/>
  <c r="X281" i="12"/>
  <c r="W281" i="12"/>
  <c r="U281" i="12"/>
  <c r="V281" i="12" s="1"/>
  <c r="R281" i="12"/>
  <c r="Q281" i="12"/>
  <c r="O281" i="12"/>
  <c r="P281" i="12" s="1"/>
  <c r="L281" i="12"/>
  <c r="K281" i="12"/>
  <c r="I281" i="12"/>
  <c r="J281" i="12" s="1"/>
  <c r="A281" i="12"/>
  <c r="Y281" i="12" s="1"/>
  <c r="AB280" i="12"/>
  <c r="AA280" i="12"/>
  <c r="Z280" i="12"/>
  <c r="X280" i="12"/>
  <c r="W280" i="12"/>
  <c r="U280" i="12"/>
  <c r="V280" i="12" s="1"/>
  <c r="R280" i="12"/>
  <c r="Q280" i="12"/>
  <c r="O280" i="12"/>
  <c r="P280" i="12" s="1"/>
  <c r="L280" i="12"/>
  <c r="K280" i="12"/>
  <c r="I280" i="12"/>
  <c r="J280" i="12" s="1"/>
  <c r="A280" i="12"/>
  <c r="Y280" i="12" s="1"/>
  <c r="AB279" i="12"/>
  <c r="AA279" i="12"/>
  <c r="Z279" i="12"/>
  <c r="X279" i="12"/>
  <c r="W279" i="12"/>
  <c r="U279" i="12"/>
  <c r="V279" i="12" s="1"/>
  <c r="R279" i="12"/>
  <c r="Q279" i="12"/>
  <c r="O279" i="12"/>
  <c r="P279" i="12" s="1"/>
  <c r="L279" i="12"/>
  <c r="K279" i="12"/>
  <c r="I279" i="12"/>
  <c r="J279" i="12" s="1"/>
  <c r="A279" i="12"/>
  <c r="Y279" i="12" s="1"/>
  <c r="AB278" i="12"/>
  <c r="AA278" i="12"/>
  <c r="Z278" i="12"/>
  <c r="X278" i="12"/>
  <c r="W278" i="12"/>
  <c r="U278" i="12"/>
  <c r="V278" i="12" s="1"/>
  <c r="R278" i="12"/>
  <c r="Q278" i="12"/>
  <c r="O278" i="12"/>
  <c r="P278" i="12" s="1"/>
  <c r="L278" i="12"/>
  <c r="K278" i="12"/>
  <c r="I278" i="12"/>
  <c r="J278" i="12" s="1"/>
  <c r="A278" i="12"/>
  <c r="Y278" i="12" s="1"/>
  <c r="AB277" i="12"/>
  <c r="AA277" i="12"/>
  <c r="Z277" i="12"/>
  <c r="X277" i="12"/>
  <c r="W277" i="12"/>
  <c r="U277" i="12"/>
  <c r="V277" i="12" s="1"/>
  <c r="R277" i="12"/>
  <c r="Q277" i="12"/>
  <c r="O277" i="12"/>
  <c r="P277" i="12" s="1"/>
  <c r="L277" i="12"/>
  <c r="K277" i="12"/>
  <c r="I277" i="12"/>
  <c r="J277" i="12" s="1"/>
  <c r="A277" i="12"/>
  <c r="Y277" i="12" s="1"/>
  <c r="AB276" i="12"/>
  <c r="AA276" i="12"/>
  <c r="Z276" i="12"/>
  <c r="X276" i="12"/>
  <c r="W276" i="12"/>
  <c r="U276" i="12"/>
  <c r="V276" i="12" s="1"/>
  <c r="R276" i="12"/>
  <c r="Q276" i="12"/>
  <c r="O276" i="12"/>
  <c r="P276" i="12" s="1"/>
  <c r="L276" i="12"/>
  <c r="K276" i="12"/>
  <c r="I276" i="12"/>
  <c r="J276" i="12" s="1"/>
  <c r="A276" i="12"/>
  <c r="Y276" i="12" s="1"/>
  <c r="AB275" i="12"/>
  <c r="AA275" i="12"/>
  <c r="Z275" i="12"/>
  <c r="X275" i="12"/>
  <c r="W275" i="12"/>
  <c r="U275" i="12"/>
  <c r="V275" i="12" s="1"/>
  <c r="R275" i="12"/>
  <c r="Q275" i="12"/>
  <c r="O275" i="12"/>
  <c r="P275" i="12" s="1"/>
  <c r="L275" i="12"/>
  <c r="K275" i="12"/>
  <c r="I275" i="12"/>
  <c r="J275" i="12" s="1"/>
  <c r="A275" i="12"/>
  <c r="Y275" i="12" s="1"/>
  <c r="AB274" i="12"/>
  <c r="AA274" i="12"/>
  <c r="Z274" i="12"/>
  <c r="X274" i="12"/>
  <c r="W274" i="12"/>
  <c r="U274" i="12"/>
  <c r="V274" i="12" s="1"/>
  <c r="R274" i="12"/>
  <c r="Q274" i="12"/>
  <c r="O274" i="12"/>
  <c r="P274" i="12" s="1"/>
  <c r="L274" i="12"/>
  <c r="K274" i="12"/>
  <c r="I274" i="12"/>
  <c r="J274" i="12" s="1"/>
  <c r="A274" i="12"/>
  <c r="Y274" i="12" s="1"/>
  <c r="AB273" i="12"/>
  <c r="AA273" i="12"/>
  <c r="Z273" i="12"/>
  <c r="X273" i="12"/>
  <c r="W273" i="12"/>
  <c r="U273" i="12"/>
  <c r="V273" i="12" s="1"/>
  <c r="R273" i="12"/>
  <c r="Q273" i="12"/>
  <c r="O273" i="12"/>
  <c r="P273" i="12" s="1"/>
  <c r="L273" i="12"/>
  <c r="K273" i="12"/>
  <c r="I273" i="12"/>
  <c r="J273" i="12" s="1"/>
  <c r="A273" i="12"/>
  <c r="Y273" i="12" s="1"/>
  <c r="AB272" i="12"/>
  <c r="AA272" i="12"/>
  <c r="Z272" i="12"/>
  <c r="X272" i="12"/>
  <c r="W272" i="12"/>
  <c r="U272" i="12"/>
  <c r="V272" i="12" s="1"/>
  <c r="R272" i="12"/>
  <c r="Q272" i="12"/>
  <c r="O272" i="12"/>
  <c r="P272" i="12" s="1"/>
  <c r="L272" i="12"/>
  <c r="K272" i="12"/>
  <c r="I272" i="12"/>
  <c r="J272" i="12" s="1"/>
  <c r="A272" i="12"/>
  <c r="Y272" i="12" s="1"/>
  <c r="AB271" i="12"/>
  <c r="AA271" i="12"/>
  <c r="Z271" i="12"/>
  <c r="X271" i="12"/>
  <c r="W271" i="12"/>
  <c r="U271" i="12"/>
  <c r="V271" i="12" s="1"/>
  <c r="R271" i="12"/>
  <c r="Q271" i="12"/>
  <c r="O271" i="12"/>
  <c r="P271" i="12" s="1"/>
  <c r="L271" i="12"/>
  <c r="K271" i="12"/>
  <c r="I271" i="12"/>
  <c r="J271" i="12" s="1"/>
  <c r="A271" i="12"/>
  <c r="Y271" i="12" s="1"/>
  <c r="AB270" i="12"/>
  <c r="AA270" i="12"/>
  <c r="Z270" i="12"/>
  <c r="X270" i="12"/>
  <c r="W270" i="12"/>
  <c r="U270" i="12"/>
  <c r="V270" i="12" s="1"/>
  <c r="R270" i="12"/>
  <c r="Q270" i="12"/>
  <c r="O270" i="12"/>
  <c r="P270" i="12" s="1"/>
  <c r="L270" i="12"/>
  <c r="K270" i="12"/>
  <c r="I270" i="12"/>
  <c r="J270" i="12" s="1"/>
  <c r="A270" i="12"/>
  <c r="Y270" i="12" s="1"/>
  <c r="AB269" i="12"/>
  <c r="AA269" i="12"/>
  <c r="Z269" i="12"/>
  <c r="X269" i="12"/>
  <c r="W269" i="12"/>
  <c r="U269" i="12"/>
  <c r="V269" i="12" s="1"/>
  <c r="R269" i="12"/>
  <c r="Q269" i="12"/>
  <c r="O269" i="12"/>
  <c r="P269" i="12" s="1"/>
  <c r="L269" i="12"/>
  <c r="K269" i="12"/>
  <c r="I269" i="12"/>
  <c r="J269" i="12" s="1"/>
  <c r="A269" i="12"/>
  <c r="Y269" i="12" s="1"/>
  <c r="AB268" i="12"/>
  <c r="AA268" i="12"/>
  <c r="Z268" i="12"/>
  <c r="X268" i="12"/>
  <c r="W268" i="12"/>
  <c r="U268" i="12"/>
  <c r="V268" i="12" s="1"/>
  <c r="R268" i="12"/>
  <c r="Q268" i="12"/>
  <c r="O268" i="12"/>
  <c r="P268" i="12" s="1"/>
  <c r="L268" i="12"/>
  <c r="K268" i="12"/>
  <c r="I268" i="12"/>
  <c r="J268" i="12" s="1"/>
  <c r="A268" i="12"/>
  <c r="Y268" i="12" s="1"/>
  <c r="AB267" i="12"/>
  <c r="AA267" i="12"/>
  <c r="Z267" i="12"/>
  <c r="X267" i="12"/>
  <c r="W267" i="12"/>
  <c r="U267" i="12"/>
  <c r="V267" i="12" s="1"/>
  <c r="R267" i="12"/>
  <c r="Q267" i="12"/>
  <c r="O267" i="12"/>
  <c r="P267" i="12" s="1"/>
  <c r="L267" i="12"/>
  <c r="K267" i="12"/>
  <c r="I267" i="12"/>
  <c r="J267" i="12" s="1"/>
  <c r="A267" i="12"/>
  <c r="Y267" i="12" s="1"/>
  <c r="AB266" i="12"/>
  <c r="AA266" i="12"/>
  <c r="Z266" i="12"/>
  <c r="X266" i="12"/>
  <c r="W266" i="12"/>
  <c r="U266" i="12"/>
  <c r="V266" i="12" s="1"/>
  <c r="R266" i="12"/>
  <c r="Q266" i="12"/>
  <c r="O266" i="12"/>
  <c r="P266" i="12" s="1"/>
  <c r="L266" i="12"/>
  <c r="K266" i="12"/>
  <c r="I266" i="12"/>
  <c r="J266" i="12" s="1"/>
  <c r="A266" i="12"/>
  <c r="Y266" i="12" s="1"/>
  <c r="AB265" i="12"/>
  <c r="AA265" i="12"/>
  <c r="Z265" i="12"/>
  <c r="X265" i="12"/>
  <c r="W265" i="12"/>
  <c r="U265" i="12"/>
  <c r="V265" i="12" s="1"/>
  <c r="R265" i="12"/>
  <c r="Q265" i="12"/>
  <c r="O265" i="12"/>
  <c r="P265" i="12" s="1"/>
  <c r="L265" i="12"/>
  <c r="K265" i="12"/>
  <c r="I265" i="12"/>
  <c r="J265" i="12" s="1"/>
  <c r="A265" i="12"/>
  <c r="Y265" i="12" s="1"/>
  <c r="AB264" i="12"/>
  <c r="AA264" i="12"/>
  <c r="Z264" i="12"/>
  <c r="X264" i="12"/>
  <c r="W264" i="12"/>
  <c r="U264" i="12"/>
  <c r="V264" i="12" s="1"/>
  <c r="R264" i="12"/>
  <c r="Q264" i="12"/>
  <c r="O264" i="12"/>
  <c r="P264" i="12" s="1"/>
  <c r="L264" i="12"/>
  <c r="K264" i="12"/>
  <c r="I264" i="12"/>
  <c r="J264" i="12" s="1"/>
  <c r="A264" i="12"/>
  <c r="Y264" i="12" s="1"/>
  <c r="AB263" i="12"/>
  <c r="AA263" i="12"/>
  <c r="Z263" i="12"/>
  <c r="X263" i="12"/>
  <c r="W263" i="12"/>
  <c r="U263" i="12"/>
  <c r="V263" i="12" s="1"/>
  <c r="R263" i="12"/>
  <c r="Q263" i="12"/>
  <c r="O263" i="12"/>
  <c r="P263" i="12" s="1"/>
  <c r="L263" i="12"/>
  <c r="K263" i="12"/>
  <c r="I263" i="12"/>
  <c r="J263" i="12" s="1"/>
  <c r="A263" i="12"/>
  <c r="Y263" i="12" s="1"/>
  <c r="AB262" i="12"/>
  <c r="AA262" i="12"/>
  <c r="Z262" i="12"/>
  <c r="X262" i="12"/>
  <c r="W262" i="12"/>
  <c r="U262" i="12"/>
  <c r="V262" i="12" s="1"/>
  <c r="R262" i="12"/>
  <c r="Q262" i="12"/>
  <c r="O262" i="12"/>
  <c r="P262" i="12" s="1"/>
  <c r="L262" i="12"/>
  <c r="K262" i="12"/>
  <c r="I262" i="12"/>
  <c r="J262" i="12" s="1"/>
  <c r="A262" i="12"/>
  <c r="Y262" i="12" s="1"/>
  <c r="AB261" i="12"/>
  <c r="AA261" i="12"/>
  <c r="Z261" i="12"/>
  <c r="X261" i="12"/>
  <c r="W261" i="12"/>
  <c r="U261" i="12"/>
  <c r="V261" i="12" s="1"/>
  <c r="R261" i="12"/>
  <c r="Q261" i="12"/>
  <c r="O261" i="12"/>
  <c r="P261" i="12" s="1"/>
  <c r="L261" i="12"/>
  <c r="K261" i="12"/>
  <c r="I261" i="12"/>
  <c r="J261" i="12" s="1"/>
  <c r="A261" i="12"/>
  <c r="Y261" i="12" s="1"/>
  <c r="AB260" i="12"/>
  <c r="AA260" i="12"/>
  <c r="Z260" i="12"/>
  <c r="X260" i="12"/>
  <c r="W260" i="12"/>
  <c r="U260" i="12"/>
  <c r="V260" i="12" s="1"/>
  <c r="R260" i="12"/>
  <c r="Q260" i="12"/>
  <c r="O260" i="12"/>
  <c r="P260" i="12" s="1"/>
  <c r="L260" i="12"/>
  <c r="K260" i="12"/>
  <c r="I260" i="12"/>
  <c r="J260" i="12" s="1"/>
  <c r="A260" i="12"/>
  <c r="Y260" i="12" s="1"/>
  <c r="AB259" i="12"/>
  <c r="AA259" i="12"/>
  <c r="Z259" i="12"/>
  <c r="X259" i="12"/>
  <c r="W259" i="12"/>
  <c r="U259" i="12"/>
  <c r="V259" i="12" s="1"/>
  <c r="R259" i="12"/>
  <c r="Q259" i="12"/>
  <c r="O259" i="12"/>
  <c r="P259" i="12" s="1"/>
  <c r="L259" i="12"/>
  <c r="K259" i="12"/>
  <c r="I259" i="12"/>
  <c r="J259" i="12" s="1"/>
  <c r="A259" i="12"/>
  <c r="Y259" i="12" s="1"/>
  <c r="AB258" i="12"/>
  <c r="AA258" i="12"/>
  <c r="Z258" i="12"/>
  <c r="X258" i="12"/>
  <c r="W258" i="12"/>
  <c r="U258" i="12"/>
  <c r="V258" i="12" s="1"/>
  <c r="R258" i="12"/>
  <c r="Q258" i="12"/>
  <c r="O258" i="12"/>
  <c r="P258" i="12" s="1"/>
  <c r="L258" i="12"/>
  <c r="K258" i="12"/>
  <c r="I258" i="12"/>
  <c r="J258" i="12" s="1"/>
  <c r="A258" i="12"/>
  <c r="Y258" i="12" s="1"/>
  <c r="AB257" i="12"/>
  <c r="AA257" i="12"/>
  <c r="Z257" i="12"/>
  <c r="X257" i="12"/>
  <c r="W257" i="12"/>
  <c r="U257" i="12"/>
  <c r="V257" i="12" s="1"/>
  <c r="R257" i="12"/>
  <c r="Q257" i="12"/>
  <c r="O257" i="12"/>
  <c r="P257" i="12" s="1"/>
  <c r="L257" i="12"/>
  <c r="K257" i="12"/>
  <c r="I257" i="12"/>
  <c r="J257" i="12" s="1"/>
  <c r="A257" i="12"/>
  <c r="Y257" i="12" s="1"/>
  <c r="AB256" i="12"/>
  <c r="AA256" i="12"/>
  <c r="Z256" i="12"/>
  <c r="X256" i="12"/>
  <c r="W256" i="12"/>
  <c r="U256" i="12"/>
  <c r="V256" i="12" s="1"/>
  <c r="R256" i="12"/>
  <c r="Q256" i="12"/>
  <c r="O256" i="12"/>
  <c r="P256" i="12" s="1"/>
  <c r="L256" i="12"/>
  <c r="K256" i="12"/>
  <c r="I256" i="12"/>
  <c r="J256" i="12" s="1"/>
  <c r="A256" i="12"/>
  <c r="Y256" i="12" s="1"/>
  <c r="AB255" i="12"/>
  <c r="AA255" i="12"/>
  <c r="Z255" i="12"/>
  <c r="X255" i="12"/>
  <c r="W255" i="12"/>
  <c r="U255" i="12"/>
  <c r="V255" i="12" s="1"/>
  <c r="R255" i="12"/>
  <c r="Q255" i="12"/>
  <c r="O255" i="12"/>
  <c r="P255" i="12" s="1"/>
  <c r="L255" i="12"/>
  <c r="K255" i="12"/>
  <c r="I255" i="12"/>
  <c r="J255" i="12" s="1"/>
  <c r="A255" i="12"/>
  <c r="Y255" i="12" s="1"/>
  <c r="AB254" i="12"/>
  <c r="AA254" i="12"/>
  <c r="Z254" i="12"/>
  <c r="X254" i="12"/>
  <c r="W254" i="12"/>
  <c r="U254" i="12"/>
  <c r="V254" i="12" s="1"/>
  <c r="R254" i="12"/>
  <c r="Q254" i="12"/>
  <c r="O254" i="12"/>
  <c r="P254" i="12" s="1"/>
  <c r="L254" i="12"/>
  <c r="K254" i="12"/>
  <c r="I254" i="12"/>
  <c r="J254" i="12" s="1"/>
  <c r="A254" i="12"/>
  <c r="Y254" i="12" s="1"/>
  <c r="AB253" i="12"/>
  <c r="AA253" i="12"/>
  <c r="Z253" i="12"/>
  <c r="X253" i="12"/>
  <c r="W253" i="12"/>
  <c r="U253" i="12"/>
  <c r="V253" i="12" s="1"/>
  <c r="R253" i="12"/>
  <c r="Q253" i="12"/>
  <c r="O253" i="12"/>
  <c r="P253" i="12" s="1"/>
  <c r="L253" i="12"/>
  <c r="K253" i="12"/>
  <c r="I253" i="12"/>
  <c r="J253" i="12" s="1"/>
  <c r="A253" i="12"/>
  <c r="Y253" i="12" s="1"/>
  <c r="AB252" i="12"/>
  <c r="AA252" i="12"/>
  <c r="Z252" i="12"/>
  <c r="X252" i="12"/>
  <c r="W252" i="12"/>
  <c r="U252" i="12"/>
  <c r="V252" i="12" s="1"/>
  <c r="R252" i="12"/>
  <c r="Q252" i="12"/>
  <c r="O252" i="12"/>
  <c r="P252" i="12" s="1"/>
  <c r="L252" i="12"/>
  <c r="K252" i="12"/>
  <c r="I252" i="12"/>
  <c r="J252" i="12" s="1"/>
  <c r="A252" i="12"/>
  <c r="Y252" i="12" s="1"/>
  <c r="AB251" i="12"/>
  <c r="AA251" i="12"/>
  <c r="Z251" i="12"/>
  <c r="X251" i="12"/>
  <c r="W251" i="12"/>
  <c r="U251" i="12"/>
  <c r="V251" i="12" s="1"/>
  <c r="R251" i="12"/>
  <c r="Q251" i="12"/>
  <c r="O251" i="12"/>
  <c r="P251" i="12" s="1"/>
  <c r="L251" i="12"/>
  <c r="K251" i="12"/>
  <c r="I251" i="12"/>
  <c r="J251" i="12" s="1"/>
  <c r="A251" i="12"/>
  <c r="Y251" i="12" s="1"/>
  <c r="AB250" i="12"/>
  <c r="AA250" i="12"/>
  <c r="Z250" i="12"/>
  <c r="X250" i="12"/>
  <c r="W250" i="12"/>
  <c r="U250" i="12"/>
  <c r="V250" i="12" s="1"/>
  <c r="R250" i="12"/>
  <c r="Q250" i="12"/>
  <c r="O250" i="12"/>
  <c r="P250" i="12" s="1"/>
  <c r="L250" i="12"/>
  <c r="K250" i="12"/>
  <c r="I250" i="12"/>
  <c r="J250" i="12" s="1"/>
  <c r="A250" i="12"/>
  <c r="Y250" i="12" s="1"/>
  <c r="AB249" i="12"/>
  <c r="AA249" i="12"/>
  <c r="Z249" i="12"/>
  <c r="X249" i="12"/>
  <c r="W249" i="12"/>
  <c r="U249" i="12"/>
  <c r="V249" i="12" s="1"/>
  <c r="R249" i="12"/>
  <c r="Q249" i="12"/>
  <c r="O249" i="12"/>
  <c r="P249" i="12" s="1"/>
  <c r="L249" i="12"/>
  <c r="K249" i="12"/>
  <c r="I249" i="12"/>
  <c r="J249" i="12" s="1"/>
  <c r="A249" i="12"/>
  <c r="Y249" i="12" s="1"/>
  <c r="AB248" i="12"/>
  <c r="AA248" i="12"/>
  <c r="Z248" i="12"/>
  <c r="X248" i="12"/>
  <c r="W248" i="12"/>
  <c r="U248" i="12"/>
  <c r="V248" i="12" s="1"/>
  <c r="R248" i="12"/>
  <c r="Q248" i="12"/>
  <c r="O248" i="12"/>
  <c r="P248" i="12" s="1"/>
  <c r="L248" i="12"/>
  <c r="K248" i="12"/>
  <c r="I248" i="12"/>
  <c r="J248" i="12" s="1"/>
  <c r="A248" i="12"/>
  <c r="Y248" i="12" s="1"/>
  <c r="AB247" i="12"/>
  <c r="AA247" i="12"/>
  <c r="Z247" i="12"/>
  <c r="X247" i="12"/>
  <c r="W247" i="12"/>
  <c r="U247" i="12"/>
  <c r="V247" i="12" s="1"/>
  <c r="R247" i="12"/>
  <c r="Q247" i="12"/>
  <c r="O247" i="12"/>
  <c r="P247" i="12" s="1"/>
  <c r="L247" i="12"/>
  <c r="K247" i="12"/>
  <c r="I247" i="12"/>
  <c r="J247" i="12" s="1"/>
  <c r="A247" i="12"/>
  <c r="Y247" i="12" s="1"/>
  <c r="AB246" i="12"/>
  <c r="AA246" i="12"/>
  <c r="Z246" i="12"/>
  <c r="X246" i="12"/>
  <c r="W246" i="12"/>
  <c r="U246" i="12"/>
  <c r="V246" i="12" s="1"/>
  <c r="R246" i="12"/>
  <c r="Q246" i="12"/>
  <c r="O246" i="12"/>
  <c r="P246" i="12" s="1"/>
  <c r="L246" i="12"/>
  <c r="K246" i="12"/>
  <c r="I246" i="12"/>
  <c r="J246" i="12" s="1"/>
  <c r="A246" i="12"/>
  <c r="Y246" i="12" s="1"/>
  <c r="AB245" i="12"/>
  <c r="AA245" i="12"/>
  <c r="Z245" i="12"/>
  <c r="X245" i="12"/>
  <c r="W245" i="12"/>
  <c r="U245" i="12"/>
  <c r="V245" i="12" s="1"/>
  <c r="R245" i="12"/>
  <c r="Q245" i="12"/>
  <c r="O245" i="12"/>
  <c r="P245" i="12" s="1"/>
  <c r="L245" i="12"/>
  <c r="K245" i="12"/>
  <c r="I245" i="12"/>
  <c r="J245" i="12" s="1"/>
  <c r="A245" i="12"/>
  <c r="Y245" i="12" s="1"/>
  <c r="AB244" i="12"/>
  <c r="AA244" i="12"/>
  <c r="Z244" i="12"/>
  <c r="X244" i="12"/>
  <c r="W244" i="12"/>
  <c r="U244" i="12"/>
  <c r="V244" i="12" s="1"/>
  <c r="R244" i="12"/>
  <c r="Q244" i="12"/>
  <c r="O244" i="12"/>
  <c r="P244" i="12" s="1"/>
  <c r="L244" i="12"/>
  <c r="K244" i="12"/>
  <c r="I244" i="12"/>
  <c r="J244" i="12" s="1"/>
  <c r="A244" i="12"/>
  <c r="Y244" i="12" s="1"/>
  <c r="AB243" i="12"/>
  <c r="AA243" i="12"/>
  <c r="Z243" i="12"/>
  <c r="X243" i="12"/>
  <c r="W243" i="12"/>
  <c r="U243" i="12"/>
  <c r="V243" i="12" s="1"/>
  <c r="R243" i="12"/>
  <c r="Q243" i="12"/>
  <c r="O243" i="12"/>
  <c r="P243" i="12" s="1"/>
  <c r="L243" i="12"/>
  <c r="K243" i="12"/>
  <c r="I243" i="12"/>
  <c r="J243" i="12" s="1"/>
  <c r="A243" i="12"/>
  <c r="Y243" i="12" s="1"/>
  <c r="AB242" i="12"/>
  <c r="AA242" i="12"/>
  <c r="Z242" i="12"/>
  <c r="X242" i="12"/>
  <c r="W242" i="12"/>
  <c r="U242" i="12"/>
  <c r="V242" i="12" s="1"/>
  <c r="R242" i="12"/>
  <c r="Q242" i="12"/>
  <c r="O242" i="12"/>
  <c r="P242" i="12" s="1"/>
  <c r="L242" i="12"/>
  <c r="K242" i="12"/>
  <c r="I242" i="12"/>
  <c r="J242" i="12" s="1"/>
  <c r="A242" i="12"/>
  <c r="Y242" i="12" s="1"/>
  <c r="AB241" i="12"/>
  <c r="AA241" i="12"/>
  <c r="Z241" i="12"/>
  <c r="X241" i="12"/>
  <c r="W241" i="12"/>
  <c r="U241" i="12"/>
  <c r="V241" i="12" s="1"/>
  <c r="R241" i="12"/>
  <c r="Q241" i="12"/>
  <c r="O241" i="12"/>
  <c r="P241" i="12" s="1"/>
  <c r="L241" i="12"/>
  <c r="K241" i="12"/>
  <c r="I241" i="12"/>
  <c r="J241" i="12" s="1"/>
  <c r="A241" i="12"/>
  <c r="Y241" i="12" s="1"/>
  <c r="AB240" i="12"/>
  <c r="AA240" i="12"/>
  <c r="Z240" i="12"/>
  <c r="X240" i="12"/>
  <c r="W240" i="12"/>
  <c r="U240" i="12"/>
  <c r="V240" i="12" s="1"/>
  <c r="R240" i="12"/>
  <c r="Q240" i="12"/>
  <c r="O240" i="12"/>
  <c r="P240" i="12" s="1"/>
  <c r="L240" i="12"/>
  <c r="K240" i="12"/>
  <c r="I240" i="12"/>
  <c r="J240" i="12" s="1"/>
  <c r="A240" i="12"/>
  <c r="Y240" i="12" s="1"/>
  <c r="AB239" i="12"/>
  <c r="AA239" i="12"/>
  <c r="Z239" i="12"/>
  <c r="X239" i="12"/>
  <c r="W239" i="12"/>
  <c r="U239" i="12"/>
  <c r="V239" i="12" s="1"/>
  <c r="R239" i="12"/>
  <c r="Q239" i="12"/>
  <c r="O239" i="12"/>
  <c r="P239" i="12" s="1"/>
  <c r="L239" i="12"/>
  <c r="K239" i="12"/>
  <c r="I239" i="12"/>
  <c r="J239" i="12" s="1"/>
  <c r="A239" i="12"/>
  <c r="Y239" i="12" s="1"/>
  <c r="AB238" i="12"/>
  <c r="AA238" i="12"/>
  <c r="Z238" i="12"/>
  <c r="X238" i="12"/>
  <c r="W238" i="12"/>
  <c r="U238" i="12"/>
  <c r="V238" i="12" s="1"/>
  <c r="R238" i="12"/>
  <c r="Q238" i="12"/>
  <c r="O238" i="12"/>
  <c r="P238" i="12" s="1"/>
  <c r="L238" i="12"/>
  <c r="K238" i="12"/>
  <c r="I238" i="12"/>
  <c r="J238" i="12" s="1"/>
  <c r="A238" i="12"/>
  <c r="Y238" i="12" s="1"/>
  <c r="AB237" i="12"/>
  <c r="AA237" i="12"/>
  <c r="Z237" i="12"/>
  <c r="X237" i="12"/>
  <c r="W237" i="12"/>
  <c r="U237" i="12"/>
  <c r="V237" i="12" s="1"/>
  <c r="R237" i="12"/>
  <c r="Q237" i="12"/>
  <c r="O237" i="12"/>
  <c r="P237" i="12" s="1"/>
  <c r="L237" i="12"/>
  <c r="K237" i="12"/>
  <c r="I237" i="12"/>
  <c r="J237" i="12" s="1"/>
  <c r="A237" i="12"/>
  <c r="Y237" i="12" s="1"/>
  <c r="AB236" i="12"/>
  <c r="AA236" i="12"/>
  <c r="Z236" i="12"/>
  <c r="X236" i="12"/>
  <c r="W236" i="12"/>
  <c r="U236" i="12"/>
  <c r="V236" i="12" s="1"/>
  <c r="R236" i="12"/>
  <c r="Q236" i="12"/>
  <c r="O236" i="12"/>
  <c r="P236" i="12" s="1"/>
  <c r="L236" i="12"/>
  <c r="K236" i="12"/>
  <c r="I236" i="12"/>
  <c r="J236" i="12" s="1"/>
  <c r="A236" i="12"/>
  <c r="Y236" i="12" s="1"/>
  <c r="AB235" i="12"/>
  <c r="AA235" i="12"/>
  <c r="Z235" i="12"/>
  <c r="X235" i="12"/>
  <c r="W235" i="12"/>
  <c r="U235" i="12"/>
  <c r="V235" i="12" s="1"/>
  <c r="R235" i="12"/>
  <c r="Q235" i="12"/>
  <c r="O235" i="12"/>
  <c r="P235" i="12" s="1"/>
  <c r="L235" i="12"/>
  <c r="K235" i="12"/>
  <c r="I235" i="12"/>
  <c r="J235" i="12" s="1"/>
  <c r="A235" i="12"/>
  <c r="Y235" i="12" s="1"/>
  <c r="AB234" i="12"/>
  <c r="AA234" i="12"/>
  <c r="Z234" i="12"/>
  <c r="X234" i="12"/>
  <c r="W234" i="12"/>
  <c r="U234" i="12"/>
  <c r="V234" i="12" s="1"/>
  <c r="R234" i="12"/>
  <c r="Q234" i="12"/>
  <c r="O234" i="12"/>
  <c r="P234" i="12" s="1"/>
  <c r="L234" i="12"/>
  <c r="K234" i="12"/>
  <c r="I234" i="12"/>
  <c r="J234" i="12" s="1"/>
  <c r="A234" i="12"/>
  <c r="Y234" i="12" s="1"/>
  <c r="AB233" i="12"/>
  <c r="AA233" i="12"/>
  <c r="Z233" i="12"/>
  <c r="X233" i="12"/>
  <c r="W233" i="12"/>
  <c r="U233" i="12"/>
  <c r="V233" i="12" s="1"/>
  <c r="R233" i="12"/>
  <c r="Q233" i="12"/>
  <c r="O233" i="12"/>
  <c r="P233" i="12" s="1"/>
  <c r="L233" i="12"/>
  <c r="K233" i="12"/>
  <c r="I233" i="12"/>
  <c r="J233" i="12" s="1"/>
  <c r="A233" i="12"/>
  <c r="Y233" i="12" s="1"/>
  <c r="AB232" i="12"/>
  <c r="AA232" i="12"/>
  <c r="Z232" i="12"/>
  <c r="X232" i="12"/>
  <c r="W232" i="12"/>
  <c r="U232" i="12"/>
  <c r="V232" i="12" s="1"/>
  <c r="R232" i="12"/>
  <c r="Q232" i="12"/>
  <c r="O232" i="12"/>
  <c r="P232" i="12" s="1"/>
  <c r="L232" i="12"/>
  <c r="K232" i="12"/>
  <c r="I232" i="12"/>
  <c r="J232" i="12" s="1"/>
  <c r="A232" i="12"/>
  <c r="Y232" i="12" s="1"/>
  <c r="AB231" i="12"/>
  <c r="AA231" i="12"/>
  <c r="Z231" i="12"/>
  <c r="X231" i="12"/>
  <c r="W231" i="12"/>
  <c r="U231" i="12"/>
  <c r="V231" i="12" s="1"/>
  <c r="R231" i="12"/>
  <c r="Q231" i="12"/>
  <c r="O231" i="12"/>
  <c r="P231" i="12" s="1"/>
  <c r="L231" i="12"/>
  <c r="K231" i="12"/>
  <c r="I231" i="12"/>
  <c r="J231" i="12" s="1"/>
  <c r="A231" i="12"/>
  <c r="Y231" i="12" s="1"/>
  <c r="AB230" i="12"/>
  <c r="AA230" i="12"/>
  <c r="Z230" i="12"/>
  <c r="X230" i="12"/>
  <c r="W230" i="12"/>
  <c r="U230" i="12"/>
  <c r="V230" i="12" s="1"/>
  <c r="R230" i="12"/>
  <c r="Q230" i="12"/>
  <c r="O230" i="12"/>
  <c r="P230" i="12" s="1"/>
  <c r="L230" i="12"/>
  <c r="K230" i="12"/>
  <c r="I230" i="12"/>
  <c r="J230" i="12" s="1"/>
  <c r="A230" i="12"/>
  <c r="Y230" i="12" s="1"/>
  <c r="AB229" i="12"/>
  <c r="AA229" i="12"/>
  <c r="Z229" i="12"/>
  <c r="X229" i="12"/>
  <c r="W229" i="12"/>
  <c r="U229" i="12"/>
  <c r="V229" i="12" s="1"/>
  <c r="R229" i="12"/>
  <c r="Q229" i="12"/>
  <c r="O229" i="12"/>
  <c r="P229" i="12" s="1"/>
  <c r="L229" i="12"/>
  <c r="K229" i="12"/>
  <c r="I229" i="12"/>
  <c r="J229" i="12" s="1"/>
  <c r="A229" i="12"/>
  <c r="Y229" i="12" s="1"/>
  <c r="AB228" i="12"/>
  <c r="AA228" i="12"/>
  <c r="Z228" i="12"/>
  <c r="X228" i="12"/>
  <c r="W228" i="12"/>
  <c r="U228" i="12"/>
  <c r="V228" i="12" s="1"/>
  <c r="R228" i="12"/>
  <c r="Q228" i="12"/>
  <c r="O228" i="12"/>
  <c r="P228" i="12" s="1"/>
  <c r="L228" i="12"/>
  <c r="K228" i="12"/>
  <c r="I228" i="12"/>
  <c r="J228" i="12" s="1"/>
  <c r="A228" i="12"/>
  <c r="Y228" i="12" s="1"/>
  <c r="AB227" i="12"/>
  <c r="AA227" i="12"/>
  <c r="Z227" i="12"/>
  <c r="X227" i="12"/>
  <c r="W227" i="12"/>
  <c r="U227" i="12"/>
  <c r="V227" i="12" s="1"/>
  <c r="R227" i="12"/>
  <c r="Q227" i="12"/>
  <c r="O227" i="12"/>
  <c r="P227" i="12" s="1"/>
  <c r="L227" i="12"/>
  <c r="K227" i="12"/>
  <c r="I227" i="12"/>
  <c r="J227" i="12" s="1"/>
  <c r="A227" i="12"/>
  <c r="Y227" i="12" s="1"/>
  <c r="AB226" i="12"/>
  <c r="AA226" i="12"/>
  <c r="Z226" i="12"/>
  <c r="X226" i="12"/>
  <c r="W226" i="12"/>
  <c r="U226" i="12"/>
  <c r="V226" i="12" s="1"/>
  <c r="R226" i="12"/>
  <c r="Q226" i="12"/>
  <c r="O226" i="12"/>
  <c r="P226" i="12" s="1"/>
  <c r="L226" i="12"/>
  <c r="K226" i="12"/>
  <c r="I226" i="12"/>
  <c r="J226" i="12" s="1"/>
  <c r="A226" i="12"/>
  <c r="Y226" i="12" s="1"/>
  <c r="AB225" i="12"/>
  <c r="AA225" i="12"/>
  <c r="Z225" i="12"/>
  <c r="X225" i="12"/>
  <c r="W225" i="12"/>
  <c r="U225" i="12"/>
  <c r="V225" i="12" s="1"/>
  <c r="R225" i="12"/>
  <c r="Q225" i="12"/>
  <c r="O225" i="12"/>
  <c r="P225" i="12" s="1"/>
  <c r="L225" i="12"/>
  <c r="K225" i="12"/>
  <c r="I225" i="12"/>
  <c r="J225" i="12" s="1"/>
  <c r="A225" i="12"/>
  <c r="Y225" i="12" s="1"/>
  <c r="AB224" i="12"/>
  <c r="AA224" i="12"/>
  <c r="Z224" i="12"/>
  <c r="X224" i="12"/>
  <c r="W224" i="12"/>
  <c r="U224" i="12"/>
  <c r="V224" i="12" s="1"/>
  <c r="R224" i="12"/>
  <c r="Q224" i="12"/>
  <c r="O224" i="12"/>
  <c r="P224" i="12" s="1"/>
  <c r="L224" i="12"/>
  <c r="K224" i="12"/>
  <c r="I224" i="12"/>
  <c r="J224" i="12" s="1"/>
  <c r="A224" i="12"/>
  <c r="Y224" i="12" s="1"/>
  <c r="AB223" i="12"/>
  <c r="AA223" i="12"/>
  <c r="Z223" i="12"/>
  <c r="X223" i="12"/>
  <c r="W223" i="12"/>
  <c r="U223" i="12"/>
  <c r="V223" i="12" s="1"/>
  <c r="R223" i="12"/>
  <c r="Q223" i="12"/>
  <c r="O223" i="12"/>
  <c r="P223" i="12" s="1"/>
  <c r="L223" i="12"/>
  <c r="K223" i="12"/>
  <c r="I223" i="12"/>
  <c r="J223" i="12" s="1"/>
  <c r="A223" i="12"/>
  <c r="Y223" i="12" s="1"/>
  <c r="AB222" i="12"/>
  <c r="AA222" i="12"/>
  <c r="Z222" i="12"/>
  <c r="X222" i="12"/>
  <c r="W222" i="12"/>
  <c r="U222" i="12"/>
  <c r="V222" i="12" s="1"/>
  <c r="R222" i="12"/>
  <c r="Q222" i="12"/>
  <c r="O222" i="12"/>
  <c r="P222" i="12" s="1"/>
  <c r="L222" i="12"/>
  <c r="K222" i="12"/>
  <c r="I222" i="12"/>
  <c r="J222" i="12" s="1"/>
  <c r="A222" i="12"/>
  <c r="Y222" i="12" s="1"/>
  <c r="AB221" i="12"/>
  <c r="AA221" i="12"/>
  <c r="Z221" i="12"/>
  <c r="X221" i="12"/>
  <c r="W221" i="12"/>
  <c r="U221" i="12"/>
  <c r="V221" i="12" s="1"/>
  <c r="R221" i="12"/>
  <c r="Q221" i="12"/>
  <c r="O221" i="12"/>
  <c r="P221" i="12" s="1"/>
  <c r="L221" i="12"/>
  <c r="K221" i="12"/>
  <c r="I221" i="12"/>
  <c r="J221" i="12" s="1"/>
  <c r="A221" i="12"/>
  <c r="Y221" i="12" s="1"/>
  <c r="AB220" i="12"/>
  <c r="AA220" i="12"/>
  <c r="Z220" i="12"/>
  <c r="X220" i="12"/>
  <c r="W220" i="12"/>
  <c r="U220" i="12"/>
  <c r="V220" i="12" s="1"/>
  <c r="R220" i="12"/>
  <c r="Q220" i="12"/>
  <c r="O220" i="12"/>
  <c r="P220" i="12" s="1"/>
  <c r="L220" i="12"/>
  <c r="K220" i="12"/>
  <c r="I220" i="12"/>
  <c r="J220" i="12" s="1"/>
  <c r="A220" i="12"/>
  <c r="Y220" i="12" s="1"/>
  <c r="AB219" i="12"/>
  <c r="AA219" i="12"/>
  <c r="Z219" i="12"/>
  <c r="X219" i="12"/>
  <c r="W219" i="12"/>
  <c r="U219" i="12"/>
  <c r="V219" i="12" s="1"/>
  <c r="R219" i="12"/>
  <c r="Q219" i="12"/>
  <c r="O219" i="12"/>
  <c r="P219" i="12" s="1"/>
  <c r="L219" i="12"/>
  <c r="K219" i="12"/>
  <c r="I219" i="12"/>
  <c r="J219" i="12" s="1"/>
  <c r="A219" i="12"/>
  <c r="Y219" i="12" s="1"/>
  <c r="AB218" i="12"/>
  <c r="AA218" i="12"/>
  <c r="Z218" i="12"/>
  <c r="X218" i="12"/>
  <c r="W218" i="12"/>
  <c r="U218" i="12"/>
  <c r="V218" i="12" s="1"/>
  <c r="R218" i="12"/>
  <c r="Q218" i="12"/>
  <c r="O218" i="12"/>
  <c r="P218" i="12" s="1"/>
  <c r="L218" i="12"/>
  <c r="K218" i="12"/>
  <c r="I218" i="12"/>
  <c r="J218" i="12" s="1"/>
  <c r="A218" i="12"/>
  <c r="Y218" i="12" s="1"/>
  <c r="AB217" i="12"/>
  <c r="AA217" i="12"/>
  <c r="Z217" i="12"/>
  <c r="X217" i="12"/>
  <c r="W217" i="12"/>
  <c r="U217" i="12"/>
  <c r="V217" i="12" s="1"/>
  <c r="R217" i="12"/>
  <c r="Q217" i="12"/>
  <c r="O217" i="12"/>
  <c r="P217" i="12" s="1"/>
  <c r="L217" i="12"/>
  <c r="K217" i="12"/>
  <c r="I217" i="12"/>
  <c r="J217" i="12" s="1"/>
  <c r="A217" i="12"/>
  <c r="Y217" i="12" s="1"/>
  <c r="AB216" i="12"/>
  <c r="AA216" i="12"/>
  <c r="Z216" i="12"/>
  <c r="X216" i="12"/>
  <c r="W216" i="12"/>
  <c r="U216" i="12"/>
  <c r="V216" i="12" s="1"/>
  <c r="R216" i="12"/>
  <c r="Q216" i="12"/>
  <c r="O216" i="12"/>
  <c r="P216" i="12" s="1"/>
  <c r="L216" i="12"/>
  <c r="K216" i="12"/>
  <c r="I216" i="12"/>
  <c r="J216" i="12" s="1"/>
  <c r="A216" i="12"/>
  <c r="Y216" i="12" s="1"/>
  <c r="AB215" i="12"/>
  <c r="AA215" i="12"/>
  <c r="Z215" i="12"/>
  <c r="X215" i="12"/>
  <c r="W215" i="12"/>
  <c r="U215" i="12"/>
  <c r="V215" i="12" s="1"/>
  <c r="R215" i="12"/>
  <c r="Q215" i="12"/>
  <c r="O215" i="12"/>
  <c r="P215" i="12" s="1"/>
  <c r="L215" i="12"/>
  <c r="K215" i="12"/>
  <c r="I215" i="12"/>
  <c r="J215" i="12" s="1"/>
  <c r="A215" i="12"/>
  <c r="Y215" i="12" s="1"/>
  <c r="AB214" i="12"/>
  <c r="AA214" i="12"/>
  <c r="Z214" i="12"/>
  <c r="X214" i="12"/>
  <c r="W214" i="12"/>
  <c r="U214" i="12"/>
  <c r="V214" i="12" s="1"/>
  <c r="R214" i="12"/>
  <c r="Q214" i="12"/>
  <c r="O214" i="12"/>
  <c r="P214" i="12" s="1"/>
  <c r="L214" i="12"/>
  <c r="K214" i="12"/>
  <c r="I214" i="12"/>
  <c r="J214" i="12" s="1"/>
  <c r="A214" i="12"/>
  <c r="Y214" i="12" s="1"/>
  <c r="AB213" i="12"/>
  <c r="AA213" i="12"/>
  <c r="Z213" i="12"/>
  <c r="X213" i="12"/>
  <c r="W213" i="12"/>
  <c r="U213" i="12"/>
  <c r="V213" i="12" s="1"/>
  <c r="R213" i="12"/>
  <c r="Q213" i="12"/>
  <c r="O213" i="12"/>
  <c r="P213" i="12" s="1"/>
  <c r="L213" i="12"/>
  <c r="K213" i="12"/>
  <c r="I213" i="12"/>
  <c r="J213" i="12" s="1"/>
  <c r="A213" i="12"/>
  <c r="Y213" i="12" s="1"/>
  <c r="AB212" i="12"/>
  <c r="AA212" i="12"/>
  <c r="Z212" i="12"/>
  <c r="X212" i="12"/>
  <c r="W212" i="12"/>
  <c r="U212" i="12"/>
  <c r="V212" i="12" s="1"/>
  <c r="R212" i="12"/>
  <c r="Q212" i="12"/>
  <c r="O212" i="12"/>
  <c r="P212" i="12" s="1"/>
  <c r="L212" i="12"/>
  <c r="K212" i="12"/>
  <c r="I212" i="12"/>
  <c r="J212" i="12" s="1"/>
  <c r="A212" i="12"/>
  <c r="Y212" i="12" s="1"/>
  <c r="AB211" i="12"/>
  <c r="AA211" i="12"/>
  <c r="Z211" i="12"/>
  <c r="X211" i="12"/>
  <c r="W211" i="12"/>
  <c r="U211" i="12"/>
  <c r="V211" i="12" s="1"/>
  <c r="R211" i="12"/>
  <c r="Q211" i="12"/>
  <c r="O211" i="12"/>
  <c r="P211" i="12" s="1"/>
  <c r="L211" i="12"/>
  <c r="K211" i="12"/>
  <c r="I211" i="12"/>
  <c r="J211" i="12" s="1"/>
  <c r="A211" i="12"/>
  <c r="Y211" i="12" s="1"/>
  <c r="AB210" i="12"/>
  <c r="AA210" i="12"/>
  <c r="Z210" i="12"/>
  <c r="X210" i="12"/>
  <c r="W210" i="12"/>
  <c r="U210" i="12"/>
  <c r="V210" i="12" s="1"/>
  <c r="R210" i="12"/>
  <c r="Q210" i="12"/>
  <c r="O210" i="12"/>
  <c r="P210" i="12" s="1"/>
  <c r="L210" i="12"/>
  <c r="K210" i="12"/>
  <c r="I210" i="12"/>
  <c r="J210" i="12" s="1"/>
  <c r="A210" i="12"/>
  <c r="Y210" i="12" s="1"/>
  <c r="AB209" i="12"/>
  <c r="AA209" i="12"/>
  <c r="Z209" i="12"/>
  <c r="X209" i="12"/>
  <c r="W209" i="12"/>
  <c r="U209" i="12"/>
  <c r="V209" i="12" s="1"/>
  <c r="R209" i="12"/>
  <c r="Q209" i="12"/>
  <c r="O209" i="12"/>
  <c r="P209" i="12" s="1"/>
  <c r="L209" i="12"/>
  <c r="K209" i="12"/>
  <c r="I209" i="12"/>
  <c r="J209" i="12" s="1"/>
  <c r="A209" i="12"/>
  <c r="Y209" i="12" s="1"/>
  <c r="AB208" i="12"/>
  <c r="AA208" i="12"/>
  <c r="Z208" i="12"/>
  <c r="X208" i="12"/>
  <c r="W208" i="12"/>
  <c r="U208" i="12"/>
  <c r="V208" i="12" s="1"/>
  <c r="R208" i="12"/>
  <c r="Q208" i="12"/>
  <c r="O208" i="12"/>
  <c r="P208" i="12" s="1"/>
  <c r="L208" i="12"/>
  <c r="K208" i="12"/>
  <c r="I208" i="12"/>
  <c r="J208" i="12" s="1"/>
  <c r="A208" i="12"/>
  <c r="Y208" i="12" s="1"/>
  <c r="AB207" i="12"/>
  <c r="AA207" i="12"/>
  <c r="Z207" i="12"/>
  <c r="X207" i="12"/>
  <c r="W207" i="12"/>
  <c r="U207" i="12"/>
  <c r="V207" i="12" s="1"/>
  <c r="R207" i="12"/>
  <c r="Q207" i="12"/>
  <c r="O207" i="12"/>
  <c r="P207" i="12" s="1"/>
  <c r="L207" i="12"/>
  <c r="K207" i="12"/>
  <c r="I207" i="12"/>
  <c r="J207" i="12" s="1"/>
  <c r="A207" i="12"/>
  <c r="Y207" i="12" s="1"/>
  <c r="AB206" i="12"/>
  <c r="AA206" i="12"/>
  <c r="Z206" i="12"/>
  <c r="X206" i="12"/>
  <c r="W206" i="12"/>
  <c r="U206" i="12"/>
  <c r="V206" i="12" s="1"/>
  <c r="R206" i="12"/>
  <c r="Q206" i="12"/>
  <c r="O206" i="12"/>
  <c r="P206" i="12" s="1"/>
  <c r="L206" i="12"/>
  <c r="K206" i="12"/>
  <c r="I206" i="12"/>
  <c r="J206" i="12" s="1"/>
  <c r="A206" i="12"/>
  <c r="Y206" i="12" s="1"/>
  <c r="AB205" i="12"/>
  <c r="AA205" i="12"/>
  <c r="Z205" i="12"/>
  <c r="X205" i="12"/>
  <c r="W205" i="12"/>
  <c r="U205" i="12"/>
  <c r="V205" i="12" s="1"/>
  <c r="R205" i="12"/>
  <c r="Q205" i="12"/>
  <c r="O205" i="12"/>
  <c r="P205" i="12" s="1"/>
  <c r="L205" i="12"/>
  <c r="K205" i="12"/>
  <c r="I205" i="12"/>
  <c r="J205" i="12" s="1"/>
  <c r="A205" i="12"/>
  <c r="Y205" i="12" s="1"/>
  <c r="AB204" i="12"/>
  <c r="AA204" i="12"/>
  <c r="Z204" i="12"/>
  <c r="X204" i="12"/>
  <c r="W204" i="12"/>
  <c r="U204" i="12"/>
  <c r="V204" i="12" s="1"/>
  <c r="R204" i="12"/>
  <c r="Q204" i="12"/>
  <c r="O204" i="12"/>
  <c r="P204" i="12" s="1"/>
  <c r="L204" i="12"/>
  <c r="K204" i="12"/>
  <c r="I204" i="12"/>
  <c r="J204" i="12" s="1"/>
  <c r="A204" i="12"/>
  <c r="Y204" i="12" s="1"/>
  <c r="AB203" i="12"/>
  <c r="AA203" i="12"/>
  <c r="Z203" i="12"/>
  <c r="X203" i="12"/>
  <c r="W203" i="12"/>
  <c r="U203" i="12"/>
  <c r="V203" i="12" s="1"/>
  <c r="R203" i="12"/>
  <c r="Q203" i="12"/>
  <c r="O203" i="12"/>
  <c r="P203" i="12" s="1"/>
  <c r="L203" i="12"/>
  <c r="K203" i="12"/>
  <c r="I203" i="12"/>
  <c r="J203" i="12" s="1"/>
  <c r="A203" i="12"/>
  <c r="Y203" i="12" s="1"/>
  <c r="AB202" i="12"/>
  <c r="AA202" i="12"/>
  <c r="Z202" i="12"/>
  <c r="X202" i="12"/>
  <c r="W202" i="12"/>
  <c r="U202" i="12"/>
  <c r="V202" i="12" s="1"/>
  <c r="R202" i="12"/>
  <c r="Q202" i="12"/>
  <c r="O202" i="12"/>
  <c r="P202" i="12" s="1"/>
  <c r="L202" i="12"/>
  <c r="K202" i="12"/>
  <c r="I202" i="12"/>
  <c r="J202" i="12" s="1"/>
  <c r="A202" i="12"/>
  <c r="Y202" i="12" s="1"/>
  <c r="AB201" i="12"/>
  <c r="AA201" i="12"/>
  <c r="Z201" i="12"/>
  <c r="X201" i="12"/>
  <c r="W201" i="12"/>
  <c r="U201" i="12"/>
  <c r="V201" i="12" s="1"/>
  <c r="R201" i="12"/>
  <c r="Q201" i="12"/>
  <c r="O201" i="12"/>
  <c r="P201" i="12" s="1"/>
  <c r="L201" i="12"/>
  <c r="K201" i="12"/>
  <c r="I201" i="12"/>
  <c r="J201" i="12" s="1"/>
  <c r="A201" i="12"/>
  <c r="Y201" i="12" s="1"/>
  <c r="AB200" i="12"/>
  <c r="AA200" i="12"/>
  <c r="Z200" i="12"/>
  <c r="X200" i="12"/>
  <c r="W200" i="12"/>
  <c r="U200" i="12"/>
  <c r="V200" i="12" s="1"/>
  <c r="R200" i="12"/>
  <c r="Q200" i="12"/>
  <c r="O200" i="12"/>
  <c r="P200" i="12" s="1"/>
  <c r="L200" i="12"/>
  <c r="K200" i="12"/>
  <c r="I200" i="12"/>
  <c r="J200" i="12" s="1"/>
  <c r="A200" i="12"/>
  <c r="Y200" i="12" s="1"/>
  <c r="AB199" i="12"/>
  <c r="AA199" i="12"/>
  <c r="Z199" i="12"/>
  <c r="X199" i="12"/>
  <c r="W199" i="12"/>
  <c r="U199" i="12"/>
  <c r="V199" i="12" s="1"/>
  <c r="R199" i="12"/>
  <c r="Q199" i="12"/>
  <c r="O199" i="12"/>
  <c r="P199" i="12" s="1"/>
  <c r="L199" i="12"/>
  <c r="K199" i="12"/>
  <c r="I199" i="12"/>
  <c r="J199" i="12" s="1"/>
  <c r="A199" i="12"/>
  <c r="Y199" i="12" s="1"/>
  <c r="AB198" i="12"/>
  <c r="AA198" i="12"/>
  <c r="Z198" i="12"/>
  <c r="X198" i="12"/>
  <c r="W198" i="12"/>
  <c r="U198" i="12"/>
  <c r="V198" i="12" s="1"/>
  <c r="R198" i="12"/>
  <c r="Q198" i="12"/>
  <c r="O198" i="12"/>
  <c r="P198" i="12" s="1"/>
  <c r="L198" i="12"/>
  <c r="K198" i="12"/>
  <c r="I198" i="12"/>
  <c r="J198" i="12" s="1"/>
  <c r="A198" i="12"/>
  <c r="Y198" i="12" s="1"/>
  <c r="AB197" i="12"/>
  <c r="AA197" i="12"/>
  <c r="Z197" i="12"/>
  <c r="X197" i="12"/>
  <c r="W197" i="12"/>
  <c r="U197" i="12"/>
  <c r="V197" i="12" s="1"/>
  <c r="R197" i="12"/>
  <c r="Q197" i="12"/>
  <c r="O197" i="12"/>
  <c r="P197" i="12" s="1"/>
  <c r="L197" i="12"/>
  <c r="K197" i="12"/>
  <c r="I197" i="12"/>
  <c r="J197" i="12" s="1"/>
  <c r="A197" i="12"/>
  <c r="Y197" i="12" s="1"/>
  <c r="AB196" i="12"/>
  <c r="AA196" i="12"/>
  <c r="Z196" i="12"/>
  <c r="X196" i="12"/>
  <c r="W196" i="12"/>
  <c r="U196" i="12"/>
  <c r="V196" i="12" s="1"/>
  <c r="R196" i="12"/>
  <c r="Q196" i="12"/>
  <c r="O196" i="12"/>
  <c r="P196" i="12" s="1"/>
  <c r="L196" i="12"/>
  <c r="K196" i="12"/>
  <c r="I196" i="12"/>
  <c r="J196" i="12" s="1"/>
  <c r="A196" i="12"/>
  <c r="Y196" i="12" s="1"/>
  <c r="AB195" i="12"/>
  <c r="AA195" i="12"/>
  <c r="Z195" i="12"/>
  <c r="X195" i="12"/>
  <c r="W195" i="12"/>
  <c r="U195" i="12"/>
  <c r="V195" i="12" s="1"/>
  <c r="R195" i="12"/>
  <c r="Q195" i="12"/>
  <c r="O195" i="12"/>
  <c r="P195" i="12" s="1"/>
  <c r="L195" i="12"/>
  <c r="K195" i="12"/>
  <c r="I195" i="12"/>
  <c r="J195" i="12" s="1"/>
  <c r="A195" i="12"/>
  <c r="Y195" i="12" s="1"/>
  <c r="AB194" i="12"/>
  <c r="AA194" i="12"/>
  <c r="Z194" i="12"/>
  <c r="X194" i="12"/>
  <c r="W194" i="12"/>
  <c r="U194" i="12"/>
  <c r="V194" i="12" s="1"/>
  <c r="R194" i="12"/>
  <c r="Q194" i="12"/>
  <c r="O194" i="12"/>
  <c r="P194" i="12" s="1"/>
  <c r="L194" i="12"/>
  <c r="K194" i="12"/>
  <c r="I194" i="12"/>
  <c r="J194" i="12" s="1"/>
  <c r="A194" i="12"/>
  <c r="Y194" i="12" s="1"/>
  <c r="AB193" i="12"/>
  <c r="AA193" i="12"/>
  <c r="Z193" i="12"/>
  <c r="X193" i="12"/>
  <c r="W193" i="12"/>
  <c r="U193" i="12"/>
  <c r="V193" i="12" s="1"/>
  <c r="R193" i="12"/>
  <c r="Q193" i="12"/>
  <c r="O193" i="12"/>
  <c r="P193" i="12" s="1"/>
  <c r="L193" i="12"/>
  <c r="K193" i="12"/>
  <c r="I193" i="12"/>
  <c r="J193" i="12" s="1"/>
  <c r="A193" i="12"/>
  <c r="Y193" i="12" s="1"/>
  <c r="AB192" i="12"/>
  <c r="AA192" i="12"/>
  <c r="Z192" i="12"/>
  <c r="X192" i="12"/>
  <c r="W192" i="12"/>
  <c r="U192" i="12"/>
  <c r="V192" i="12" s="1"/>
  <c r="R192" i="12"/>
  <c r="Q192" i="12"/>
  <c r="O192" i="12"/>
  <c r="P192" i="12" s="1"/>
  <c r="L192" i="12"/>
  <c r="K192" i="12"/>
  <c r="I192" i="12"/>
  <c r="J192" i="12" s="1"/>
  <c r="A192" i="12"/>
  <c r="Y192" i="12" s="1"/>
  <c r="AB191" i="12"/>
  <c r="AA191" i="12"/>
  <c r="Z191" i="12"/>
  <c r="X191" i="12"/>
  <c r="W191" i="12"/>
  <c r="U191" i="12"/>
  <c r="V191" i="12" s="1"/>
  <c r="R191" i="12"/>
  <c r="Q191" i="12"/>
  <c r="O191" i="12"/>
  <c r="P191" i="12" s="1"/>
  <c r="L191" i="12"/>
  <c r="K191" i="12"/>
  <c r="I191" i="12"/>
  <c r="J191" i="12" s="1"/>
  <c r="A191" i="12"/>
  <c r="Y191" i="12" s="1"/>
  <c r="AB190" i="12"/>
  <c r="AA190" i="12"/>
  <c r="Z190" i="12"/>
  <c r="X190" i="12"/>
  <c r="W190" i="12"/>
  <c r="U190" i="12"/>
  <c r="V190" i="12" s="1"/>
  <c r="R190" i="12"/>
  <c r="Q190" i="12"/>
  <c r="O190" i="12"/>
  <c r="P190" i="12" s="1"/>
  <c r="L190" i="12"/>
  <c r="K190" i="12"/>
  <c r="I190" i="12"/>
  <c r="J190" i="12" s="1"/>
  <c r="A190" i="12"/>
  <c r="Y190" i="12" s="1"/>
  <c r="AB189" i="12"/>
  <c r="AA189" i="12"/>
  <c r="Z189" i="12"/>
  <c r="X189" i="12"/>
  <c r="W189" i="12"/>
  <c r="U189" i="12"/>
  <c r="V189" i="12" s="1"/>
  <c r="R189" i="12"/>
  <c r="Q189" i="12"/>
  <c r="O189" i="12"/>
  <c r="P189" i="12" s="1"/>
  <c r="L189" i="12"/>
  <c r="K189" i="12"/>
  <c r="I189" i="12"/>
  <c r="J189" i="12" s="1"/>
  <c r="A189" i="12"/>
  <c r="Y189" i="12" s="1"/>
  <c r="AB188" i="12"/>
  <c r="AA188" i="12"/>
  <c r="Z188" i="12"/>
  <c r="X188" i="12"/>
  <c r="W188" i="12"/>
  <c r="U188" i="12"/>
  <c r="V188" i="12" s="1"/>
  <c r="R188" i="12"/>
  <c r="Q188" i="12"/>
  <c r="O188" i="12"/>
  <c r="P188" i="12" s="1"/>
  <c r="L188" i="12"/>
  <c r="K188" i="12"/>
  <c r="I188" i="12"/>
  <c r="J188" i="12" s="1"/>
  <c r="A188" i="12"/>
  <c r="Y188" i="12" s="1"/>
  <c r="AB187" i="12"/>
  <c r="AA187" i="12"/>
  <c r="Z187" i="12"/>
  <c r="X187" i="12"/>
  <c r="W187" i="12"/>
  <c r="U187" i="12"/>
  <c r="V187" i="12" s="1"/>
  <c r="R187" i="12"/>
  <c r="Q187" i="12"/>
  <c r="O187" i="12"/>
  <c r="P187" i="12" s="1"/>
  <c r="L187" i="12"/>
  <c r="K187" i="12"/>
  <c r="I187" i="12"/>
  <c r="J187" i="12" s="1"/>
  <c r="A187" i="12"/>
  <c r="Y187" i="12" s="1"/>
  <c r="AB186" i="12"/>
  <c r="AA186" i="12"/>
  <c r="Z186" i="12"/>
  <c r="X186" i="12"/>
  <c r="W186" i="12"/>
  <c r="U186" i="12"/>
  <c r="V186" i="12" s="1"/>
  <c r="R186" i="12"/>
  <c r="Q186" i="12"/>
  <c r="O186" i="12"/>
  <c r="P186" i="12" s="1"/>
  <c r="L186" i="12"/>
  <c r="K186" i="12"/>
  <c r="I186" i="12"/>
  <c r="J186" i="12" s="1"/>
  <c r="A186" i="12"/>
  <c r="Y186" i="12" s="1"/>
  <c r="AB185" i="12"/>
  <c r="AA185" i="12"/>
  <c r="Z185" i="12"/>
  <c r="X185" i="12"/>
  <c r="W185" i="12"/>
  <c r="U185" i="12"/>
  <c r="V185" i="12" s="1"/>
  <c r="R185" i="12"/>
  <c r="Q185" i="12"/>
  <c r="O185" i="12"/>
  <c r="P185" i="12" s="1"/>
  <c r="L185" i="12"/>
  <c r="K185" i="12"/>
  <c r="I185" i="12"/>
  <c r="J185" i="12" s="1"/>
  <c r="A185" i="12"/>
  <c r="Y185" i="12" s="1"/>
  <c r="AB184" i="12"/>
  <c r="AA184" i="12"/>
  <c r="Z184" i="12"/>
  <c r="X184" i="12"/>
  <c r="W184" i="12"/>
  <c r="U184" i="12"/>
  <c r="V184" i="12" s="1"/>
  <c r="R184" i="12"/>
  <c r="Q184" i="12"/>
  <c r="O184" i="12"/>
  <c r="P184" i="12" s="1"/>
  <c r="L184" i="12"/>
  <c r="K184" i="12"/>
  <c r="I184" i="12"/>
  <c r="J184" i="12" s="1"/>
  <c r="A184" i="12"/>
  <c r="Y184" i="12" s="1"/>
  <c r="AB183" i="12"/>
  <c r="AA183" i="12"/>
  <c r="Z183" i="12"/>
  <c r="X183" i="12"/>
  <c r="W183" i="12"/>
  <c r="U183" i="12"/>
  <c r="V183" i="12" s="1"/>
  <c r="R183" i="12"/>
  <c r="Q183" i="12"/>
  <c r="O183" i="12"/>
  <c r="P183" i="12" s="1"/>
  <c r="L183" i="12"/>
  <c r="K183" i="12"/>
  <c r="I183" i="12"/>
  <c r="J183" i="12" s="1"/>
  <c r="A183" i="12"/>
  <c r="Y183" i="12" s="1"/>
  <c r="AB182" i="12"/>
  <c r="AA182" i="12"/>
  <c r="Z182" i="12"/>
  <c r="X182" i="12"/>
  <c r="W182" i="12"/>
  <c r="U182" i="12"/>
  <c r="V182" i="12" s="1"/>
  <c r="R182" i="12"/>
  <c r="Q182" i="12"/>
  <c r="O182" i="12"/>
  <c r="P182" i="12" s="1"/>
  <c r="L182" i="12"/>
  <c r="K182" i="12"/>
  <c r="I182" i="12"/>
  <c r="J182" i="12" s="1"/>
  <c r="A182" i="12"/>
  <c r="Y182" i="12" s="1"/>
  <c r="AB181" i="12"/>
  <c r="AA181" i="12"/>
  <c r="Z181" i="12"/>
  <c r="X181" i="12"/>
  <c r="W181" i="12"/>
  <c r="U181" i="12"/>
  <c r="V181" i="12" s="1"/>
  <c r="R181" i="12"/>
  <c r="Q181" i="12"/>
  <c r="O181" i="12"/>
  <c r="P181" i="12" s="1"/>
  <c r="L181" i="12"/>
  <c r="K181" i="12"/>
  <c r="I181" i="12"/>
  <c r="J181" i="12" s="1"/>
  <c r="A181" i="12"/>
  <c r="Y181" i="12" s="1"/>
  <c r="AB180" i="12"/>
  <c r="AA180" i="12"/>
  <c r="Z180" i="12"/>
  <c r="X180" i="12"/>
  <c r="W180" i="12"/>
  <c r="U180" i="12"/>
  <c r="V180" i="12" s="1"/>
  <c r="R180" i="12"/>
  <c r="Q180" i="12"/>
  <c r="O180" i="12"/>
  <c r="P180" i="12" s="1"/>
  <c r="L180" i="12"/>
  <c r="K180" i="12"/>
  <c r="I180" i="12"/>
  <c r="J180" i="12" s="1"/>
  <c r="A180" i="12"/>
  <c r="Y180" i="12" s="1"/>
  <c r="AB179" i="12"/>
  <c r="AA179" i="12"/>
  <c r="Z179" i="12"/>
  <c r="X179" i="12"/>
  <c r="W179" i="12"/>
  <c r="U179" i="12"/>
  <c r="V179" i="12" s="1"/>
  <c r="R179" i="12"/>
  <c r="Q179" i="12"/>
  <c r="O179" i="12"/>
  <c r="P179" i="12" s="1"/>
  <c r="L179" i="12"/>
  <c r="K179" i="12"/>
  <c r="I179" i="12"/>
  <c r="J179" i="12" s="1"/>
  <c r="A179" i="12"/>
  <c r="Y179" i="12" s="1"/>
  <c r="AB178" i="12"/>
  <c r="AA178" i="12"/>
  <c r="Z178" i="12"/>
  <c r="X178" i="12"/>
  <c r="W178" i="12"/>
  <c r="U178" i="12"/>
  <c r="V178" i="12" s="1"/>
  <c r="R178" i="12"/>
  <c r="Q178" i="12"/>
  <c r="O178" i="12"/>
  <c r="P178" i="12" s="1"/>
  <c r="L178" i="12"/>
  <c r="K178" i="12"/>
  <c r="I178" i="12"/>
  <c r="J178" i="12" s="1"/>
  <c r="A178" i="12"/>
  <c r="Y178" i="12" s="1"/>
  <c r="AB177" i="12"/>
  <c r="AA177" i="12"/>
  <c r="Z177" i="12"/>
  <c r="X177" i="12"/>
  <c r="W177" i="12"/>
  <c r="U177" i="12"/>
  <c r="V177" i="12" s="1"/>
  <c r="R177" i="12"/>
  <c r="Q177" i="12"/>
  <c r="O177" i="12"/>
  <c r="P177" i="12" s="1"/>
  <c r="L177" i="12"/>
  <c r="K177" i="12"/>
  <c r="I177" i="12"/>
  <c r="J177" i="12" s="1"/>
  <c r="A177" i="12"/>
  <c r="Y177" i="12" s="1"/>
  <c r="AB176" i="12"/>
  <c r="AA176" i="12"/>
  <c r="Z176" i="12"/>
  <c r="X176" i="12"/>
  <c r="W176" i="12"/>
  <c r="U176" i="12"/>
  <c r="V176" i="12" s="1"/>
  <c r="R176" i="12"/>
  <c r="Q176" i="12"/>
  <c r="O176" i="12"/>
  <c r="P176" i="12" s="1"/>
  <c r="L176" i="12"/>
  <c r="K176" i="12"/>
  <c r="I176" i="12"/>
  <c r="J176" i="12" s="1"/>
  <c r="A176" i="12"/>
  <c r="Y176" i="12" s="1"/>
  <c r="AB175" i="12"/>
  <c r="AA175" i="12"/>
  <c r="Z175" i="12"/>
  <c r="X175" i="12"/>
  <c r="W175" i="12"/>
  <c r="U175" i="12"/>
  <c r="V175" i="12" s="1"/>
  <c r="R175" i="12"/>
  <c r="Q175" i="12"/>
  <c r="O175" i="12"/>
  <c r="P175" i="12" s="1"/>
  <c r="L175" i="12"/>
  <c r="K175" i="12"/>
  <c r="I175" i="12"/>
  <c r="J175" i="12" s="1"/>
  <c r="A175" i="12"/>
  <c r="Y175" i="12" s="1"/>
  <c r="AB174" i="12"/>
  <c r="AA174" i="12"/>
  <c r="Z174" i="12"/>
  <c r="X174" i="12"/>
  <c r="W174" i="12"/>
  <c r="U174" i="12"/>
  <c r="V174" i="12" s="1"/>
  <c r="R174" i="12"/>
  <c r="Q174" i="12"/>
  <c r="O174" i="12"/>
  <c r="P174" i="12" s="1"/>
  <c r="L174" i="12"/>
  <c r="K174" i="12"/>
  <c r="I174" i="12"/>
  <c r="J174" i="12" s="1"/>
  <c r="A174" i="12"/>
  <c r="Y174" i="12" s="1"/>
  <c r="AB173" i="12"/>
  <c r="AA173" i="12"/>
  <c r="Z173" i="12"/>
  <c r="X173" i="12"/>
  <c r="W173" i="12"/>
  <c r="U173" i="12"/>
  <c r="V173" i="12" s="1"/>
  <c r="R173" i="12"/>
  <c r="Q173" i="12"/>
  <c r="O173" i="12"/>
  <c r="P173" i="12" s="1"/>
  <c r="L173" i="12"/>
  <c r="K173" i="12"/>
  <c r="I173" i="12"/>
  <c r="J173" i="12" s="1"/>
  <c r="A173" i="12"/>
  <c r="Y173" i="12" s="1"/>
  <c r="AB172" i="12"/>
  <c r="AA172" i="12"/>
  <c r="Z172" i="12"/>
  <c r="X172" i="12"/>
  <c r="W172" i="12"/>
  <c r="U172" i="12"/>
  <c r="V172" i="12" s="1"/>
  <c r="R172" i="12"/>
  <c r="Q172" i="12"/>
  <c r="O172" i="12"/>
  <c r="P172" i="12" s="1"/>
  <c r="L172" i="12"/>
  <c r="K172" i="12"/>
  <c r="I172" i="12"/>
  <c r="J172" i="12" s="1"/>
  <c r="A172" i="12"/>
  <c r="Y172" i="12" s="1"/>
  <c r="AB171" i="12"/>
  <c r="AA171" i="12"/>
  <c r="Z171" i="12"/>
  <c r="X171" i="12"/>
  <c r="W171" i="12"/>
  <c r="U171" i="12"/>
  <c r="V171" i="12" s="1"/>
  <c r="R171" i="12"/>
  <c r="Q171" i="12"/>
  <c r="O171" i="12"/>
  <c r="P171" i="12" s="1"/>
  <c r="L171" i="12"/>
  <c r="K171" i="12"/>
  <c r="I171" i="12"/>
  <c r="J171" i="12" s="1"/>
  <c r="A171" i="12"/>
  <c r="Y171" i="12" s="1"/>
  <c r="AB170" i="12"/>
  <c r="AA170" i="12"/>
  <c r="Z170" i="12"/>
  <c r="X170" i="12"/>
  <c r="W170" i="12"/>
  <c r="U170" i="12"/>
  <c r="V170" i="12" s="1"/>
  <c r="R170" i="12"/>
  <c r="Q170" i="12"/>
  <c r="O170" i="12"/>
  <c r="P170" i="12" s="1"/>
  <c r="L170" i="12"/>
  <c r="K170" i="12"/>
  <c r="I170" i="12"/>
  <c r="J170" i="12" s="1"/>
  <c r="A170" i="12"/>
  <c r="Y170" i="12" s="1"/>
  <c r="AB169" i="12"/>
  <c r="AA169" i="12"/>
  <c r="Z169" i="12"/>
  <c r="X169" i="12"/>
  <c r="W169" i="12"/>
  <c r="U169" i="12"/>
  <c r="V169" i="12" s="1"/>
  <c r="R169" i="12"/>
  <c r="Q169" i="12"/>
  <c r="O169" i="12"/>
  <c r="P169" i="12" s="1"/>
  <c r="L169" i="12"/>
  <c r="K169" i="12"/>
  <c r="I169" i="12"/>
  <c r="J169" i="12" s="1"/>
  <c r="A169" i="12"/>
  <c r="Y169" i="12" s="1"/>
  <c r="AB168" i="12"/>
  <c r="AA168" i="12"/>
  <c r="Z168" i="12"/>
  <c r="X168" i="12"/>
  <c r="W168" i="12"/>
  <c r="U168" i="12"/>
  <c r="V168" i="12" s="1"/>
  <c r="R168" i="12"/>
  <c r="Q168" i="12"/>
  <c r="O168" i="12"/>
  <c r="P168" i="12" s="1"/>
  <c r="L168" i="12"/>
  <c r="K168" i="12"/>
  <c r="I168" i="12"/>
  <c r="J168" i="12" s="1"/>
  <c r="A168" i="12"/>
  <c r="Y168" i="12" s="1"/>
  <c r="AB167" i="12"/>
  <c r="AA167" i="12"/>
  <c r="Z167" i="12"/>
  <c r="X167" i="12"/>
  <c r="W167" i="12"/>
  <c r="U167" i="12"/>
  <c r="V167" i="12" s="1"/>
  <c r="R167" i="12"/>
  <c r="Q167" i="12"/>
  <c r="O167" i="12"/>
  <c r="P167" i="12" s="1"/>
  <c r="L167" i="12"/>
  <c r="K167" i="12"/>
  <c r="I167" i="12"/>
  <c r="J167" i="12" s="1"/>
  <c r="A167" i="12"/>
  <c r="Y167" i="12" s="1"/>
  <c r="AB166" i="12"/>
  <c r="AA166" i="12"/>
  <c r="Z166" i="12"/>
  <c r="X166" i="12"/>
  <c r="W166" i="12"/>
  <c r="U166" i="12"/>
  <c r="V166" i="12" s="1"/>
  <c r="R166" i="12"/>
  <c r="Q166" i="12"/>
  <c r="O166" i="12"/>
  <c r="P166" i="12" s="1"/>
  <c r="L166" i="12"/>
  <c r="K166" i="12"/>
  <c r="I166" i="12"/>
  <c r="J166" i="12" s="1"/>
  <c r="A166" i="12"/>
  <c r="Y166" i="12" s="1"/>
  <c r="AB165" i="12"/>
  <c r="AA165" i="12"/>
  <c r="Z165" i="12"/>
  <c r="X165" i="12"/>
  <c r="W165" i="12"/>
  <c r="U165" i="12"/>
  <c r="V165" i="12" s="1"/>
  <c r="R165" i="12"/>
  <c r="Q165" i="12"/>
  <c r="O165" i="12"/>
  <c r="P165" i="12" s="1"/>
  <c r="L165" i="12"/>
  <c r="K165" i="12"/>
  <c r="I165" i="12"/>
  <c r="J165" i="12" s="1"/>
  <c r="A165" i="12"/>
  <c r="Y165" i="12" s="1"/>
  <c r="AB164" i="12"/>
  <c r="AA164" i="12"/>
  <c r="Z164" i="12"/>
  <c r="X164" i="12"/>
  <c r="W164" i="12"/>
  <c r="U164" i="12"/>
  <c r="V164" i="12" s="1"/>
  <c r="R164" i="12"/>
  <c r="Q164" i="12"/>
  <c r="O164" i="12"/>
  <c r="P164" i="12" s="1"/>
  <c r="L164" i="12"/>
  <c r="K164" i="12"/>
  <c r="I164" i="12"/>
  <c r="J164" i="12" s="1"/>
  <c r="A164" i="12"/>
  <c r="Y164" i="12" s="1"/>
  <c r="AB163" i="12"/>
  <c r="AA163" i="12"/>
  <c r="Z163" i="12"/>
  <c r="X163" i="12"/>
  <c r="W163" i="12"/>
  <c r="U163" i="12"/>
  <c r="V163" i="12" s="1"/>
  <c r="R163" i="12"/>
  <c r="Q163" i="12"/>
  <c r="O163" i="12"/>
  <c r="P163" i="12" s="1"/>
  <c r="L163" i="12"/>
  <c r="K163" i="12"/>
  <c r="I163" i="12"/>
  <c r="J163" i="12" s="1"/>
  <c r="A163" i="12"/>
  <c r="Y163" i="12" s="1"/>
  <c r="AB162" i="12"/>
  <c r="AA162" i="12"/>
  <c r="Z162" i="12"/>
  <c r="X162" i="12"/>
  <c r="W162" i="12"/>
  <c r="U162" i="12"/>
  <c r="V162" i="12" s="1"/>
  <c r="R162" i="12"/>
  <c r="Q162" i="12"/>
  <c r="O162" i="12"/>
  <c r="P162" i="12" s="1"/>
  <c r="L162" i="12"/>
  <c r="K162" i="12"/>
  <c r="I162" i="12"/>
  <c r="J162" i="12" s="1"/>
  <c r="A162" i="12"/>
  <c r="Y162" i="12" s="1"/>
  <c r="AB161" i="12"/>
  <c r="AA161" i="12"/>
  <c r="Z161" i="12"/>
  <c r="X161" i="12"/>
  <c r="W161" i="12"/>
  <c r="U161" i="12"/>
  <c r="V161" i="12" s="1"/>
  <c r="R161" i="12"/>
  <c r="Q161" i="12"/>
  <c r="O161" i="12"/>
  <c r="P161" i="12" s="1"/>
  <c r="L161" i="12"/>
  <c r="K161" i="12"/>
  <c r="I161" i="12"/>
  <c r="J161" i="12" s="1"/>
  <c r="A161" i="12"/>
  <c r="Y161" i="12" s="1"/>
  <c r="AB160" i="12"/>
  <c r="AA160" i="12"/>
  <c r="Z160" i="12"/>
  <c r="X160" i="12"/>
  <c r="W160" i="12"/>
  <c r="U160" i="12"/>
  <c r="V160" i="12" s="1"/>
  <c r="R160" i="12"/>
  <c r="Q160" i="12"/>
  <c r="O160" i="12"/>
  <c r="P160" i="12" s="1"/>
  <c r="L160" i="12"/>
  <c r="K160" i="12"/>
  <c r="I160" i="12"/>
  <c r="J160" i="12" s="1"/>
  <c r="A160" i="12"/>
  <c r="Y160" i="12" s="1"/>
  <c r="AB159" i="12"/>
  <c r="AA159" i="12"/>
  <c r="Z159" i="12"/>
  <c r="X159" i="12"/>
  <c r="W159" i="12"/>
  <c r="U159" i="12"/>
  <c r="V159" i="12" s="1"/>
  <c r="R159" i="12"/>
  <c r="Q159" i="12"/>
  <c r="O159" i="12"/>
  <c r="P159" i="12" s="1"/>
  <c r="L159" i="12"/>
  <c r="K159" i="12"/>
  <c r="I159" i="12"/>
  <c r="J159" i="12" s="1"/>
  <c r="A159" i="12"/>
  <c r="Y159" i="12" s="1"/>
  <c r="AB158" i="12"/>
  <c r="AA158" i="12"/>
  <c r="Z158" i="12"/>
  <c r="X158" i="12"/>
  <c r="W158" i="12"/>
  <c r="U158" i="12"/>
  <c r="V158" i="12" s="1"/>
  <c r="R158" i="12"/>
  <c r="Q158" i="12"/>
  <c r="O158" i="12"/>
  <c r="P158" i="12" s="1"/>
  <c r="L158" i="12"/>
  <c r="K158" i="12"/>
  <c r="I158" i="12"/>
  <c r="J158" i="12" s="1"/>
  <c r="A158" i="12"/>
  <c r="Y158" i="12" s="1"/>
  <c r="AB157" i="12"/>
  <c r="AA157" i="12"/>
  <c r="Z157" i="12"/>
  <c r="X157" i="12"/>
  <c r="W157" i="12"/>
  <c r="U157" i="12"/>
  <c r="V157" i="12" s="1"/>
  <c r="R157" i="12"/>
  <c r="Q157" i="12"/>
  <c r="O157" i="12"/>
  <c r="P157" i="12" s="1"/>
  <c r="L157" i="12"/>
  <c r="K157" i="12"/>
  <c r="I157" i="12"/>
  <c r="J157" i="12" s="1"/>
  <c r="A157" i="12"/>
  <c r="Y157" i="12" s="1"/>
  <c r="AB156" i="12"/>
  <c r="AA156" i="12"/>
  <c r="Z156" i="12"/>
  <c r="X156" i="12"/>
  <c r="W156" i="12"/>
  <c r="U156" i="12"/>
  <c r="V156" i="12" s="1"/>
  <c r="R156" i="12"/>
  <c r="Q156" i="12"/>
  <c r="O156" i="12"/>
  <c r="P156" i="12" s="1"/>
  <c r="L156" i="12"/>
  <c r="K156" i="12"/>
  <c r="I156" i="12"/>
  <c r="J156" i="12" s="1"/>
  <c r="A156" i="12"/>
  <c r="Y156" i="12" s="1"/>
  <c r="AB155" i="12"/>
  <c r="AA155" i="12"/>
  <c r="Z155" i="12"/>
  <c r="X155" i="12"/>
  <c r="W155" i="12"/>
  <c r="U155" i="12"/>
  <c r="V155" i="12" s="1"/>
  <c r="R155" i="12"/>
  <c r="Q155" i="12"/>
  <c r="O155" i="12"/>
  <c r="P155" i="12" s="1"/>
  <c r="L155" i="12"/>
  <c r="K155" i="12"/>
  <c r="I155" i="12"/>
  <c r="J155" i="12" s="1"/>
  <c r="A155" i="12"/>
  <c r="Y155" i="12" s="1"/>
  <c r="AB154" i="12"/>
  <c r="AA154" i="12"/>
  <c r="Z154" i="12"/>
  <c r="X154" i="12"/>
  <c r="W154" i="12"/>
  <c r="U154" i="12"/>
  <c r="V154" i="12" s="1"/>
  <c r="R154" i="12"/>
  <c r="Q154" i="12"/>
  <c r="O154" i="12"/>
  <c r="P154" i="12" s="1"/>
  <c r="L154" i="12"/>
  <c r="K154" i="12"/>
  <c r="I154" i="12"/>
  <c r="J154" i="12" s="1"/>
  <c r="A154" i="12"/>
  <c r="Y154" i="12" s="1"/>
  <c r="AB153" i="12"/>
  <c r="AA153" i="12"/>
  <c r="Z153" i="12"/>
  <c r="X153" i="12"/>
  <c r="W153" i="12"/>
  <c r="U153" i="12"/>
  <c r="V153" i="12" s="1"/>
  <c r="R153" i="12"/>
  <c r="Q153" i="12"/>
  <c r="O153" i="12"/>
  <c r="P153" i="12" s="1"/>
  <c r="L153" i="12"/>
  <c r="K153" i="12"/>
  <c r="I153" i="12"/>
  <c r="J153" i="12" s="1"/>
  <c r="A153" i="12"/>
  <c r="Y153" i="12" s="1"/>
  <c r="AB152" i="12"/>
  <c r="AA152" i="12"/>
  <c r="Z152" i="12"/>
  <c r="X152" i="12"/>
  <c r="W152" i="12"/>
  <c r="U152" i="12"/>
  <c r="V152" i="12" s="1"/>
  <c r="R152" i="12"/>
  <c r="Q152" i="12"/>
  <c r="O152" i="12"/>
  <c r="P152" i="12" s="1"/>
  <c r="L152" i="12"/>
  <c r="K152" i="12"/>
  <c r="I152" i="12"/>
  <c r="J152" i="12" s="1"/>
  <c r="A152" i="12"/>
  <c r="Y152" i="12" s="1"/>
  <c r="AB151" i="12"/>
  <c r="AA151" i="12"/>
  <c r="Z151" i="12"/>
  <c r="X151" i="12"/>
  <c r="W151" i="12"/>
  <c r="U151" i="12"/>
  <c r="V151" i="12" s="1"/>
  <c r="R151" i="12"/>
  <c r="Q151" i="12"/>
  <c r="O151" i="12"/>
  <c r="P151" i="12" s="1"/>
  <c r="L151" i="12"/>
  <c r="K151" i="12"/>
  <c r="I151" i="12"/>
  <c r="J151" i="12" s="1"/>
  <c r="A151" i="12"/>
  <c r="Y151" i="12" s="1"/>
  <c r="AB150" i="12"/>
  <c r="AA150" i="12"/>
  <c r="Z150" i="12"/>
  <c r="X150" i="12"/>
  <c r="W150" i="12"/>
  <c r="U150" i="12"/>
  <c r="V150" i="12" s="1"/>
  <c r="R150" i="12"/>
  <c r="Q150" i="12"/>
  <c r="O150" i="12"/>
  <c r="P150" i="12" s="1"/>
  <c r="L150" i="12"/>
  <c r="K150" i="12"/>
  <c r="I150" i="12"/>
  <c r="J150" i="12" s="1"/>
  <c r="A150" i="12"/>
  <c r="Y150" i="12" s="1"/>
  <c r="AB149" i="12"/>
  <c r="AA149" i="12"/>
  <c r="Z149" i="12"/>
  <c r="X149" i="12"/>
  <c r="W149" i="12"/>
  <c r="U149" i="12"/>
  <c r="V149" i="12" s="1"/>
  <c r="R149" i="12"/>
  <c r="Q149" i="12"/>
  <c r="O149" i="12"/>
  <c r="P149" i="12" s="1"/>
  <c r="L149" i="12"/>
  <c r="K149" i="12"/>
  <c r="I149" i="12"/>
  <c r="J149" i="12" s="1"/>
  <c r="A149" i="12"/>
  <c r="Y149" i="12" s="1"/>
  <c r="AB148" i="12"/>
  <c r="AA148" i="12"/>
  <c r="Z148" i="12"/>
  <c r="X148" i="12"/>
  <c r="W148" i="12"/>
  <c r="U148" i="12"/>
  <c r="V148" i="12" s="1"/>
  <c r="R148" i="12"/>
  <c r="Q148" i="12"/>
  <c r="O148" i="12"/>
  <c r="P148" i="12" s="1"/>
  <c r="L148" i="12"/>
  <c r="K148" i="12"/>
  <c r="I148" i="12"/>
  <c r="J148" i="12" s="1"/>
  <c r="A148" i="12"/>
  <c r="Y148" i="12" s="1"/>
  <c r="AB147" i="12"/>
  <c r="AA147" i="12"/>
  <c r="Z147" i="12"/>
  <c r="X147" i="12"/>
  <c r="W147" i="12"/>
  <c r="U147" i="12"/>
  <c r="V147" i="12" s="1"/>
  <c r="R147" i="12"/>
  <c r="Q147" i="12"/>
  <c r="O147" i="12"/>
  <c r="P147" i="12" s="1"/>
  <c r="L147" i="12"/>
  <c r="K147" i="12"/>
  <c r="I147" i="12"/>
  <c r="J147" i="12" s="1"/>
  <c r="A147" i="12"/>
  <c r="Y147" i="12" s="1"/>
  <c r="AB146" i="12"/>
  <c r="AA146" i="12"/>
  <c r="Z146" i="12"/>
  <c r="X146" i="12"/>
  <c r="W146" i="12"/>
  <c r="U146" i="12"/>
  <c r="V146" i="12" s="1"/>
  <c r="R146" i="12"/>
  <c r="Q146" i="12"/>
  <c r="O146" i="12"/>
  <c r="P146" i="12" s="1"/>
  <c r="L146" i="12"/>
  <c r="K146" i="12"/>
  <c r="I146" i="12"/>
  <c r="J146" i="12" s="1"/>
  <c r="A146" i="12"/>
  <c r="Y146" i="12" s="1"/>
  <c r="AB145" i="12"/>
  <c r="AA145" i="12"/>
  <c r="Z145" i="12"/>
  <c r="X145" i="12"/>
  <c r="W145" i="12"/>
  <c r="U145" i="12"/>
  <c r="V145" i="12" s="1"/>
  <c r="R145" i="12"/>
  <c r="Q145" i="12"/>
  <c r="O145" i="12"/>
  <c r="P145" i="12" s="1"/>
  <c r="L145" i="12"/>
  <c r="K145" i="12"/>
  <c r="I145" i="12"/>
  <c r="J145" i="12" s="1"/>
  <c r="A145" i="12"/>
  <c r="Y145" i="12" s="1"/>
  <c r="AB144" i="12"/>
  <c r="AA144" i="12"/>
  <c r="Z144" i="12"/>
  <c r="X144" i="12"/>
  <c r="W144" i="12"/>
  <c r="U144" i="12"/>
  <c r="V144" i="12" s="1"/>
  <c r="R144" i="12"/>
  <c r="Q144" i="12"/>
  <c r="O144" i="12"/>
  <c r="P144" i="12" s="1"/>
  <c r="L144" i="12"/>
  <c r="K144" i="12"/>
  <c r="I144" i="12"/>
  <c r="J144" i="12" s="1"/>
  <c r="A144" i="12"/>
  <c r="Y144" i="12" s="1"/>
  <c r="AB143" i="12"/>
  <c r="AA143" i="12"/>
  <c r="Z143" i="12"/>
  <c r="X143" i="12"/>
  <c r="W143" i="12"/>
  <c r="U143" i="12"/>
  <c r="V143" i="12" s="1"/>
  <c r="R143" i="12"/>
  <c r="Q143" i="12"/>
  <c r="O143" i="12"/>
  <c r="P143" i="12" s="1"/>
  <c r="L143" i="12"/>
  <c r="K143" i="12"/>
  <c r="I143" i="12"/>
  <c r="J143" i="12" s="1"/>
  <c r="A143" i="12"/>
  <c r="Y143" i="12" s="1"/>
  <c r="AB142" i="12"/>
  <c r="AA142" i="12"/>
  <c r="Z142" i="12"/>
  <c r="X142" i="12"/>
  <c r="W142" i="12"/>
  <c r="U142" i="12"/>
  <c r="V142" i="12" s="1"/>
  <c r="R142" i="12"/>
  <c r="Q142" i="12"/>
  <c r="O142" i="12"/>
  <c r="P142" i="12" s="1"/>
  <c r="L142" i="12"/>
  <c r="K142" i="12"/>
  <c r="I142" i="12"/>
  <c r="J142" i="12" s="1"/>
  <c r="A142" i="12"/>
  <c r="Y142" i="12" s="1"/>
  <c r="AB141" i="12"/>
  <c r="AA141" i="12"/>
  <c r="Z141" i="12"/>
  <c r="X141" i="12"/>
  <c r="W141" i="12"/>
  <c r="U141" i="12"/>
  <c r="V141" i="12" s="1"/>
  <c r="R141" i="12"/>
  <c r="Q141" i="12"/>
  <c r="O141" i="12"/>
  <c r="P141" i="12" s="1"/>
  <c r="L141" i="12"/>
  <c r="K141" i="12"/>
  <c r="I141" i="12"/>
  <c r="J141" i="12" s="1"/>
  <c r="A141" i="12"/>
  <c r="Y141" i="12" s="1"/>
  <c r="AB140" i="12"/>
  <c r="AA140" i="12"/>
  <c r="Z140" i="12"/>
  <c r="X140" i="12"/>
  <c r="W140" i="12"/>
  <c r="U140" i="12"/>
  <c r="V140" i="12" s="1"/>
  <c r="R140" i="12"/>
  <c r="Q140" i="12"/>
  <c r="O140" i="12"/>
  <c r="P140" i="12" s="1"/>
  <c r="L140" i="12"/>
  <c r="K140" i="12"/>
  <c r="I140" i="12"/>
  <c r="J140" i="12" s="1"/>
  <c r="A140" i="12"/>
  <c r="Y140" i="12" s="1"/>
  <c r="AB139" i="12"/>
  <c r="AA139" i="12"/>
  <c r="Z139" i="12"/>
  <c r="X139" i="12"/>
  <c r="W139" i="12"/>
  <c r="U139" i="12"/>
  <c r="V139" i="12" s="1"/>
  <c r="R139" i="12"/>
  <c r="Q139" i="12"/>
  <c r="O139" i="12"/>
  <c r="P139" i="12" s="1"/>
  <c r="L139" i="12"/>
  <c r="K139" i="12"/>
  <c r="I139" i="12"/>
  <c r="J139" i="12" s="1"/>
  <c r="A139" i="12"/>
  <c r="Y139" i="12" s="1"/>
  <c r="AB138" i="12"/>
  <c r="AA138" i="12"/>
  <c r="Z138" i="12"/>
  <c r="X138" i="12"/>
  <c r="W138" i="12"/>
  <c r="U138" i="12"/>
  <c r="V138" i="12" s="1"/>
  <c r="R138" i="12"/>
  <c r="Q138" i="12"/>
  <c r="O138" i="12"/>
  <c r="P138" i="12" s="1"/>
  <c r="L138" i="12"/>
  <c r="K138" i="12"/>
  <c r="I138" i="12"/>
  <c r="J138" i="12" s="1"/>
  <c r="A138" i="12"/>
  <c r="Y138" i="12" s="1"/>
  <c r="AB137" i="12"/>
  <c r="AA137" i="12"/>
  <c r="Z137" i="12"/>
  <c r="X137" i="12"/>
  <c r="W137" i="12"/>
  <c r="U137" i="12"/>
  <c r="V137" i="12" s="1"/>
  <c r="R137" i="12"/>
  <c r="Q137" i="12"/>
  <c r="O137" i="12"/>
  <c r="P137" i="12" s="1"/>
  <c r="L137" i="12"/>
  <c r="K137" i="12"/>
  <c r="I137" i="12"/>
  <c r="J137" i="12" s="1"/>
  <c r="A137" i="12"/>
  <c r="Y137" i="12" s="1"/>
  <c r="AB136" i="12"/>
  <c r="AA136" i="12"/>
  <c r="Z136" i="12"/>
  <c r="X136" i="12"/>
  <c r="W136" i="12"/>
  <c r="U136" i="12"/>
  <c r="V136" i="12" s="1"/>
  <c r="R136" i="12"/>
  <c r="Q136" i="12"/>
  <c r="O136" i="12"/>
  <c r="P136" i="12" s="1"/>
  <c r="L136" i="12"/>
  <c r="K136" i="12"/>
  <c r="I136" i="12"/>
  <c r="J136" i="12" s="1"/>
  <c r="A136" i="12"/>
  <c r="Y136" i="12" s="1"/>
  <c r="AB135" i="12"/>
  <c r="AA135" i="12"/>
  <c r="Z135" i="12"/>
  <c r="X135" i="12"/>
  <c r="W135" i="12"/>
  <c r="U135" i="12"/>
  <c r="V135" i="12" s="1"/>
  <c r="R135" i="12"/>
  <c r="Q135" i="12"/>
  <c r="O135" i="12"/>
  <c r="P135" i="12" s="1"/>
  <c r="L135" i="12"/>
  <c r="K135" i="12"/>
  <c r="I135" i="12"/>
  <c r="J135" i="12" s="1"/>
  <c r="A135" i="12"/>
  <c r="Y135" i="12" s="1"/>
  <c r="AB134" i="12"/>
  <c r="AA134" i="12"/>
  <c r="Z134" i="12"/>
  <c r="X134" i="12"/>
  <c r="W134" i="12"/>
  <c r="U134" i="12"/>
  <c r="V134" i="12" s="1"/>
  <c r="R134" i="12"/>
  <c r="Q134" i="12"/>
  <c r="O134" i="12"/>
  <c r="P134" i="12" s="1"/>
  <c r="L134" i="12"/>
  <c r="K134" i="12"/>
  <c r="I134" i="12"/>
  <c r="J134" i="12" s="1"/>
  <c r="A134" i="12"/>
  <c r="Y134" i="12" s="1"/>
  <c r="AB133" i="12"/>
  <c r="AA133" i="12"/>
  <c r="Z133" i="12"/>
  <c r="X133" i="12"/>
  <c r="W133" i="12"/>
  <c r="U133" i="12"/>
  <c r="V133" i="12" s="1"/>
  <c r="R133" i="12"/>
  <c r="Q133" i="12"/>
  <c r="O133" i="12"/>
  <c r="P133" i="12" s="1"/>
  <c r="L133" i="12"/>
  <c r="K133" i="12"/>
  <c r="I133" i="12"/>
  <c r="J133" i="12" s="1"/>
  <c r="A133" i="12"/>
  <c r="Y133" i="12" s="1"/>
  <c r="AB132" i="12"/>
  <c r="AA132" i="12"/>
  <c r="Z132" i="12"/>
  <c r="X132" i="12"/>
  <c r="W132" i="12"/>
  <c r="U132" i="12"/>
  <c r="V132" i="12" s="1"/>
  <c r="R132" i="12"/>
  <c r="Q132" i="12"/>
  <c r="O132" i="12"/>
  <c r="P132" i="12" s="1"/>
  <c r="L132" i="12"/>
  <c r="K132" i="12"/>
  <c r="I132" i="12"/>
  <c r="J132" i="12" s="1"/>
  <c r="A132" i="12"/>
  <c r="Y132" i="12" s="1"/>
  <c r="AB131" i="12"/>
  <c r="AA131" i="12"/>
  <c r="Z131" i="12"/>
  <c r="X131" i="12"/>
  <c r="W131" i="12"/>
  <c r="U131" i="12"/>
  <c r="V131" i="12" s="1"/>
  <c r="R131" i="12"/>
  <c r="Q131" i="12"/>
  <c r="O131" i="12"/>
  <c r="P131" i="12" s="1"/>
  <c r="L131" i="12"/>
  <c r="K131" i="12"/>
  <c r="I131" i="12"/>
  <c r="J131" i="12" s="1"/>
  <c r="A131" i="12"/>
  <c r="Y131" i="12" s="1"/>
  <c r="AB130" i="12"/>
  <c r="AA130" i="12"/>
  <c r="Z130" i="12"/>
  <c r="X130" i="12"/>
  <c r="W130" i="12"/>
  <c r="U130" i="12"/>
  <c r="V130" i="12" s="1"/>
  <c r="R130" i="12"/>
  <c r="Q130" i="12"/>
  <c r="O130" i="12"/>
  <c r="P130" i="12" s="1"/>
  <c r="L130" i="12"/>
  <c r="K130" i="12"/>
  <c r="I130" i="12"/>
  <c r="J130" i="12" s="1"/>
  <c r="A130" i="12"/>
  <c r="Y130" i="12" s="1"/>
  <c r="AB129" i="12"/>
  <c r="AA129" i="12"/>
  <c r="Z129" i="12"/>
  <c r="X129" i="12"/>
  <c r="W129" i="12"/>
  <c r="U129" i="12"/>
  <c r="V129" i="12" s="1"/>
  <c r="R129" i="12"/>
  <c r="Q129" i="12"/>
  <c r="O129" i="12"/>
  <c r="P129" i="12" s="1"/>
  <c r="L129" i="12"/>
  <c r="K129" i="12"/>
  <c r="I129" i="12"/>
  <c r="J129" i="12" s="1"/>
  <c r="A129" i="12"/>
  <c r="Y129" i="12" s="1"/>
  <c r="AB128" i="12"/>
  <c r="AA128" i="12"/>
  <c r="Z128" i="12"/>
  <c r="X128" i="12"/>
  <c r="W128" i="12"/>
  <c r="U128" i="12"/>
  <c r="V128" i="12" s="1"/>
  <c r="R128" i="12"/>
  <c r="Q128" i="12"/>
  <c r="O128" i="12"/>
  <c r="P128" i="12" s="1"/>
  <c r="L128" i="12"/>
  <c r="K128" i="12"/>
  <c r="I128" i="12"/>
  <c r="J128" i="12" s="1"/>
  <c r="A128" i="12"/>
  <c r="Y128" i="12" s="1"/>
  <c r="AB127" i="12"/>
  <c r="AA127" i="12"/>
  <c r="Z127" i="12"/>
  <c r="X127" i="12"/>
  <c r="W127" i="12"/>
  <c r="U127" i="12"/>
  <c r="V127" i="12" s="1"/>
  <c r="R127" i="12"/>
  <c r="Q127" i="12"/>
  <c r="O127" i="12"/>
  <c r="P127" i="12" s="1"/>
  <c r="L127" i="12"/>
  <c r="K127" i="12"/>
  <c r="I127" i="12"/>
  <c r="J127" i="12" s="1"/>
  <c r="A127" i="12"/>
  <c r="Y127" i="12" s="1"/>
  <c r="AB126" i="12"/>
  <c r="AA126" i="12"/>
  <c r="Z126" i="12"/>
  <c r="X126" i="12"/>
  <c r="W126" i="12"/>
  <c r="U126" i="12"/>
  <c r="V126" i="12" s="1"/>
  <c r="R126" i="12"/>
  <c r="Q126" i="12"/>
  <c r="O126" i="12"/>
  <c r="P126" i="12" s="1"/>
  <c r="L126" i="12"/>
  <c r="K126" i="12"/>
  <c r="I126" i="12"/>
  <c r="J126" i="12" s="1"/>
  <c r="A126" i="12"/>
  <c r="Y126" i="12" s="1"/>
  <c r="AB125" i="12"/>
  <c r="AA125" i="12"/>
  <c r="Z125" i="12"/>
  <c r="X125" i="12"/>
  <c r="W125" i="12"/>
  <c r="U125" i="12"/>
  <c r="V125" i="12" s="1"/>
  <c r="R125" i="12"/>
  <c r="Q125" i="12"/>
  <c r="O125" i="12"/>
  <c r="P125" i="12" s="1"/>
  <c r="L125" i="12"/>
  <c r="K125" i="12"/>
  <c r="I125" i="12"/>
  <c r="J125" i="12" s="1"/>
  <c r="A125" i="12"/>
  <c r="Y125" i="12" s="1"/>
  <c r="AB124" i="12"/>
  <c r="AA124" i="12"/>
  <c r="Z124" i="12"/>
  <c r="X124" i="12"/>
  <c r="W124" i="12"/>
  <c r="U124" i="12"/>
  <c r="V124" i="12" s="1"/>
  <c r="R124" i="12"/>
  <c r="Q124" i="12"/>
  <c r="O124" i="12"/>
  <c r="P124" i="12" s="1"/>
  <c r="L124" i="12"/>
  <c r="K124" i="12"/>
  <c r="I124" i="12"/>
  <c r="J124" i="12" s="1"/>
  <c r="A124" i="12"/>
  <c r="Y124" i="12" s="1"/>
  <c r="AB123" i="12"/>
  <c r="AA123" i="12"/>
  <c r="Z123" i="12"/>
  <c r="X123" i="12"/>
  <c r="W123" i="12"/>
  <c r="U123" i="12"/>
  <c r="V123" i="12" s="1"/>
  <c r="R123" i="12"/>
  <c r="Q123" i="12"/>
  <c r="O123" i="12"/>
  <c r="P123" i="12" s="1"/>
  <c r="L123" i="12"/>
  <c r="K123" i="12"/>
  <c r="I123" i="12"/>
  <c r="J123" i="12" s="1"/>
  <c r="A123" i="12"/>
  <c r="Y123" i="12" s="1"/>
  <c r="AB122" i="12"/>
  <c r="AA122" i="12"/>
  <c r="Z122" i="12"/>
  <c r="X122" i="12"/>
  <c r="W122" i="12"/>
  <c r="U122" i="12"/>
  <c r="V122" i="12" s="1"/>
  <c r="R122" i="12"/>
  <c r="Q122" i="12"/>
  <c r="O122" i="12"/>
  <c r="P122" i="12" s="1"/>
  <c r="L122" i="12"/>
  <c r="K122" i="12"/>
  <c r="I122" i="12"/>
  <c r="J122" i="12" s="1"/>
  <c r="A122" i="12"/>
  <c r="Y122" i="12" s="1"/>
  <c r="AB121" i="12"/>
  <c r="AA121" i="12"/>
  <c r="Z121" i="12"/>
  <c r="X121" i="12"/>
  <c r="W121" i="12"/>
  <c r="U121" i="12"/>
  <c r="V121" i="12" s="1"/>
  <c r="R121" i="12"/>
  <c r="Q121" i="12"/>
  <c r="O121" i="12"/>
  <c r="P121" i="12" s="1"/>
  <c r="L121" i="12"/>
  <c r="K121" i="12"/>
  <c r="I121" i="12"/>
  <c r="J121" i="12" s="1"/>
  <c r="A121" i="12"/>
  <c r="Y121" i="12" s="1"/>
  <c r="AB120" i="12"/>
  <c r="AA120" i="12"/>
  <c r="Z120" i="12"/>
  <c r="X120" i="12"/>
  <c r="W120" i="12"/>
  <c r="U120" i="12"/>
  <c r="V120" i="12" s="1"/>
  <c r="R120" i="12"/>
  <c r="Q120" i="12"/>
  <c r="O120" i="12"/>
  <c r="P120" i="12" s="1"/>
  <c r="L120" i="12"/>
  <c r="K120" i="12"/>
  <c r="I120" i="12"/>
  <c r="J120" i="12" s="1"/>
  <c r="A120" i="12"/>
  <c r="Y120" i="12" s="1"/>
  <c r="AB119" i="12"/>
  <c r="AA119" i="12"/>
  <c r="Z119" i="12"/>
  <c r="X119" i="12"/>
  <c r="W119" i="12"/>
  <c r="U119" i="12"/>
  <c r="V119" i="12" s="1"/>
  <c r="R119" i="12"/>
  <c r="Q119" i="12"/>
  <c r="O119" i="12"/>
  <c r="P119" i="12" s="1"/>
  <c r="L119" i="12"/>
  <c r="K119" i="12"/>
  <c r="I119" i="12"/>
  <c r="J119" i="12" s="1"/>
  <c r="A119" i="12"/>
  <c r="Y119" i="12" s="1"/>
  <c r="AB118" i="12"/>
  <c r="AA118" i="12"/>
  <c r="Z118" i="12"/>
  <c r="X118" i="12"/>
  <c r="W118" i="12"/>
  <c r="U118" i="12"/>
  <c r="V118" i="12" s="1"/>
  <c r="R118" i="12"/>
  <c r="Q118" i="12"/>
  <c r="O118" i="12"/>
  <c r="P118" i="12" s="1"/>
  <c r="L118" i="12"/>
  <c r="K118" i="12"/>
  <c r="I118" i="12"/>
  <c r="J118" i="12" s="1"/>
  <c r="A118" i="12"/>
  <c r="Y118" i="12" s="1"/>
  <c r="AB117" i="12"/>
  <c r="AA117" i="12"/>
  <c r="Z117" i="12"/>
  <c r="X117" i="12"/>
  <c r="W117" i="12"/>
  <c r="U117" i="12"/>
  <c r="V117" i="12" s="1"/>
  <c r="R117" i="12"/>
  <c r="Q117" i="12"/>
  <c r="O117" i="12"/>
  <c r="P117" i="12" s="1"/>
  <c r="L117" i="12"/>
  <c r="K117" i="12"/>
  <c r="I117" i="12"/>
  <c r="J117" i="12" s="1"/>
  <c r="A117" i="12"/>
  <c r="Y117" i="12" s="1"/>
  <c r="AB116" i="12"/>
  <c r="AA116" i="12"/>
  <c r="Z116" i="12"/>
  <c r="X116" i="12"/>
  <c r="W116" i="12"/>
  <c r="U116" i="12"/>
  <c r="V116" i="12" s="1"/>
  <c r="R116" i="12"/>
  <c r="Q116" i="12"/>
  <c r="O116" i="12"/>
  <c r="P116" i="12" s="1"/>
  <c r="L116" i="12"/>
  <c r="K116" i="12"/>
  <c r="I116" i="12"/>
  <c r="J116" i="12" s="1"/>
  <c r="A116" i="12"/>
  <c r="Y116" i="12" s="1"/>
  <c r="AB115" i="12"/>
  <c r="AA115" i="12"/>
  <c r="Z115" i="12"/>
  <c r="X115" i="12"/>
  <c r="W115" i="12"/>
  <c r="U115" i="12"/>
  <c r="V115" i="12" s="1"/>
  <c r="R115" i="12"/>
  <c r="Q115" i="12"/>
  <c r="O115" i="12"/>
  <c r="P115" i="12" s="1"/>
  <c r="L115" i="12"/>
  <c r="K115" i="12"/>
  <c r="I115" i="12"/>
  <c r="J115" i="12" s="1"/>
  <c r="A115" i="12"/>
  <c r="Y115" i="12" s="1"/>
  <c r="AB114" i="12"/>
  <c r="AA114" i="12"/>
  <c r="Z114" i="12"/>
  <c r="X114" i="12"/>
  <c r="W114" i="12"/>
  <c r="U114" i="12"/>
  <c r="V114" i="12" s="1"/>
  <c r="R114" i="12"/>
  <c r="Q114" i="12"/>
  <c r="O114" i="12"/>
  <c r="P114" i="12" s="1"/>
  <c r="L114" i="12"/>
  <c r="K114" i="12"/>
  <c r="I114" i="12"/>
  <c r="J114" i="12" s="1"/>
  <c r="A114" i="12"/>
  <c r="Y114" i="12" s="1"/>
  <c r="AB113" i="12"/>
  <c r="AA113" i="12"/>
  <c r="Z113" i="12"/>
  <c r="X113" i="12"/>
  <c r="W113" i="12"/>
  <c r="U113" i="12"/>
  <c r="V113" i="12" s="1"/>
  <c r="R113" i="12"/>
  <c r="Q113" i="12"/>
  <c r="O113" i="12"/>
  <c r="P113" i="12" s="1"/>
  <c r="L113" i="12"/>
  <c r="K113" i="12"/>
  <c r="I113" i="12"/>
  <c r="J113" i="12" s="1"/>
  <c r="A113" i="12"/>
  <c r="Y113" i="12" s="1"/>
  <c r="AB112" i="12"/>
  <c r="AA112" i="12"/>
  <c r="Z112" i="12"/>
  <c r="X112" i="12"/>
  <c r="W112" i="12"/>
  <c r="U112" i="12"/>
  <c r="V112" i="12" s="1"/>
  <c r="R112" i="12"/>
  <c r="Q112" i="12"/>
  <c r="O112" i="12"/>
  <c r="P112" i="12" s="1"/>
  <c r="L112" i="12"/>
  <c r="K112" i="12"/>
  <c r="I112" i="12"/>
  <c r="J112" i="12" s="1"/>
  <c r="A112" i="12"/>
  <c r="Y112" i="12" s="1"/>
  <c r="AB111" i="12"/>
  <c r="AA111" i="12"/>
  <c r="Z111" i="12"/>
  <c r="X111" i="12"/>
  <c r="W111" i="12"/>
  <c r="U111" i="12"/>
  <c r="V111" i="12" s="1"/>
  <c r="R111" i="12"/>
  <c r="Q111" i="12"/>
  <c r="O111" i="12"/>
  <c r="P111" i="12" s="1"/>
  <c r="L111" i="12"/>
  <c r="K111" i="12"/>
  <c r="I111" i="12"/>
  <c r="J111" i="12" s="1"/>
  <c r="A111" i="12"/>
  <c r="Y111" i="12" s="1"/>
  <c r="AB110" i="12"/>
  <c r="AA110" i="12"/>
  <c r="Z110" i="12"/>
  <c r="X110" i="12"/>
  <c r="W110" i="12"/>
  <c r="U110" i="12"/>
  <c r="V110" i="12" s="1"/>
  <c r="R110" i="12"/>
  <c r="Q110" i="12"/>
  <c r="O110" i="12"/>
  <c r="P110" i="12" s="1"/>
  <c r="L110" i="12"/>
  <c r="K110" i="12"/>
  <c r="I110" i="12"/>
  <c r="J110" i="12" s="1"/>
  <c r="A110" i="12"/>
  <c r="Y110" i="12" s="1"/>
  <c r="AB109" i="12"/>
  <c r="AA109" i="12"/>
  <c r="Z109" i="12"/>
  <c r="X109" i="12"/>
  <c r="W109" i="12"/>
  <c r="U109" i="12"/>
  <c r="V109" i="12" s="1"/>
  <c r="R109" i="12"/>
  <c r="Q109" i="12"/>
  <c r="O109" i="12"/>
  <c r="P109" i="12" s="1"/>
  <c r="L109" i="12"/>
  <c r="K109" i="12"/>
  <c r="I109" i="12"/>
  <c r="J109" i="12" s="1"/>
  <c r="A109" i="12"/>
  <c r="Y109" i="12" s="1"/>
  <c r="AB108" i="12"/>
  <c r="AA108" i="12"/>
  <c r="Z108" i="12"/>
  <c r="X108" i="12"/>
  <c r="W108" i="12"/>
  <c r="U108" i="12"/>
  <c r="V108" i="12" s="1"/>
  <c r="R108" i="12"/>
  <c r="Q108" i="12"/>
  <c r="O108" i="12"/>
  <c r="P108" i="12" s="1"/>
  <c r="L108" i="12"/>
  <c r="K108" i="12"/>
  <c r="I108" i="12"/>
  <c r="J108" i="12" s="1"/>
  <c r="A108" i="12"/>
  <c r="Y108" i="12" s="1"/>
  <c r="AB107" i="12"/>
  <c r="AA107" i="12"/>
  <c r="Z107" i="12"/>
  <c r="X107" i="12"/>
  <c r="W107" i="12"/>
  <c r="U107" i="12"/>
  <c r="V107" i="12" s="1"/>
  <c r="R107" i="12"/>
  <c r="Q107" i="12"/>
  <c r="O107" i="12"/>
  <c r="P107" i="12" s="1"/>
  <c r="L107" i="12"/>
  <c r="K107" i="12"/>
  <c r="I107" i="12"/>
  <c r="J107" i="12" s="1"/>
  <c r="A107" i="12"/>
  <c r="Y107" i="12" s="1"/>
  <c r="AB106" i="12"/>
  <c r="AA106" i="12"/>
  <c r="Z106" i="12"/>
  <c r="X106" i="12"/>
  <c r="W106" i="12"/>
  <c r="U106" i="12"/>
  <c r="V106" i="12" s="1"/>
  <c r="R106" i="12"/>
  <c r="Q106" i="12"/>
  <c r="O106" i="12"/>
  <c r="P106" i="12" s="1"/>
  <c r="L106" i="12"/>
  <c r="K106" i="12"/>
  <c r="I106" i="12"/>
  <c r="J106" i="12" s="1"/>
  <c r="A106" i="12"/>
  <c r="Y106" i="12" s="1"/>
  <c r="AB105" i="12"/>
  <c r="AA105" i="12"/>
  <c r="Z105" i="12"/>
  <c r="X105" i="12"/>
  <c r="W105" i="12"/>
  <c r="U105" i="12"/>
  <c r="V105" i="12" s="1"/>
  <c r="R105" i="12"/>
  <c r="Q105" i="12"/>
  <c r="O105" i="12"/>
  <c r="P105" i="12" s="1"/>
  <c r="L105" i="12"/>
  <c r="K105" i="12"/>
  <c r="I105" i="12"/>
  <c r="J105" i="12" s="1"/>
  <c r="A105" i="12"/>
  <c r="Y105" i="12" s="1"/>
  <c r="AB104" i="12"/>
  <c r="AA104" i="12"/>
  <c r="Z104" i="12"/>
  <c r="X104" i="12"/>
  <c r="W104" i="12"/>
  <c r="U104" i="12"/>
  <c r="V104" i="12" s="1"/>
  <c r="R104" i="12"/>
  <c r="Q104" i="12"/>
  <c r="O104" i="12"/>
  <c r="P104" i="12" s="1"/>
  <c r="L104" i="12"/>
  <c r="K104" i="12"/>
  <c r="I104" i="12"/>
  <c r="J104" i="12" s="1"/>
  <c r="A104" i="12"/>
  <c r="Y104" i="12" s="1"/>
  <c r="AB103" i="12"/>
  <c r="AA103" i="12"/>
  <c r="Z103" i="12"/>
  <c r="X103" i="12"/>
  <c r="W103" i="12"/>
  <c r="U103" i="12"/>
  <c r="V103" i="12" s="1"/>
  <c r="R103" i="12"/>
  <c r="Q103" i="12"/>
  <c r="O103" i="12"/>
  <c r="P103" i="12" s="1"/>
  <c r="L103" i="12"/>
  <c r="K103" i="12"/>
  <c r="I103" i="12"/>
  <c r="J103" i="12" s="1"/>
  <c r="A103" i="12"/>
  <c r="Y103" i="12" s="1"/>
  <c r="AB102" i="12"/>
  <c r="AA102" i="12"/>
  <c r="Z102" i="12"/>
  <c r="X102" i="12"/>
  <c r="W102" i="12"/>
  <c r="U102" i="12"/>
  <c r="V102" i="12" s="1"/>
  <c r="R102" i="12"/>
  <c r="Q102" i="12"/>
  <c r="O102" i="12"/>
  <c r="P102" i="12" s="1"/>
  <c r="L102" i="12"/>
  <c r="K102" i="12"/>
  <c r="I102" i="12"/>
  <c r="J102" i="12" s="1"/>
  <c r="A102" i="12"/>
  <c r="Y102" i="12" s="1"/>
  <c r="AB101" i="12"/>
  <c r="AA101" i="12"/>
  <c r="Z101" i="12"/>
  <c r="X101" i="12"/>
  <c r="W101" i="12"/>
  <c r="U101" i="12"/>
  <c r="V101" i="12" s="1"/>
  <c r="R101" i="12"/>
  <c r="Q101" i="12"/>
  <c r="O101" i="12"/>
  <c r="P101" i="12" s="1"/>
  <c r="L101" i="12"/>
  <c r="K101" i="12"/>
  <c r="I101" i="12"/>
  <c r="J101" i="12" s="1"/>
  <c r="A101" i="12"/>
  <c r="Y101" i="12" s="1"/>
  <c r="AB100" i="12"/>
  <c r="AA100" i="12"/>
  <c r="Z100" i="12"/>
  <c r="X100" i="12"/>
  <c r="W100" i="12"/>
  <c r="U100" i="12"/>
  <c r="V100" i="12" s="1"/>
  <c r="R100" i="12"/>
  <c r="Q100" i="12"/>
  <c r="O100" i="12"/>
  <c r="P100" i="12" s="1"/>
  <c r="L100" i="12"/>
  <c r="K100" i="12"/>
  <c r="I100" i="12"/>
  <c r="J100" i="12" s="1"/>
  <c r="A100" i="12"/>
  <c r="Y100" i="12" s="1"/>
  <c r="AB99" i="12"/>
  <c r="AA99" i="12"/>
  <c r="Z99" i="12"/>
  <c r="X99" i="12"/>
  <c r="W99" i="12"/>
  <c r="U99" i="12"/>
  <c r="V99" i="12" s="1"/>
  <c r="R99" i="12"/>
  <c r="Q99" i="12"/>
  <c r="O99" i="12"/>
  <c r="P99" i="12" s="1"/>
  <c r="L99" i="12"/>
  <c r="K99" i="12"/>
  <c r="I99" i="12"/>
  <c r="J99" i="12" s="1"/>
  <c r="A99" i="12"/>
  <c r="Y99" i="12" s="1"/>
  <c r="AB98" i="12"/>
  <c r="AA98" i="12"/>
  <c r="Z98" i="12"/>
  <c r="X98" i="12"/>
  <c r="W98" i="12"/>
  <c r="U98" i="12"/>
  <c r="V98" i="12" s="1"/>
  <c r="R98" i="12"/>
  <c r="Q98" i="12"/>
  <c r="O98" i="12"/>
  <c r="P98" i="12" s="1"/>
  <c r="L98" i="12"/>
  <c r="K98" i="12"/>
  <c r="I98" i="12"/>
  <c r="J98" i="12" s="1"/>
  <c r="A98" i="12"/>
  <c r="Y98" i="12" s="1"/>
  <c r="AB97" i="12"/>
  <c r="AA97" i="12"/>
  <c r="Z97" i="12"/>
  <c r="X97" i="12"/>
  <c r="W97" i="12"/>
  <c r="U97" i="12"/>
  <c r="V97" i="12" s="1"/>
  <c r="R97" i="12"/>
  <c r="Q97" i="12"/>
  <c r="O97" i="12"/>
  <c r="P97" i="12" s="1"/>
  <c r="L97" i="12"/>
  <c r="K97" i="12"/>
  <c r="I97" i="12"/>
  <c r="J97" i="12" s="1"/>
  <c r="A97" i="12"/>
  <c r="Y97" i="12" s="1"/>
  <c r="AB96" i="12"/>
  <c r="AA96" i="12"/>
  <c r="Z96" i="12"/>
  <c r="X96" i="12"/>
  <c r="W96" i="12"/>
  <c r="U96" i="12"/>
  <c r="V96" i="12" s="1"/>
  <c r="R96" i="12"/>
  <c r="Q96" i="12"/>
  <c r="O96" i="12"/>
  <c r="P96" i="12" s="1"/>
  <c r="L96" i="12"/>
  <c r="K96" i="12"/>
  <c r="I96" i="12"/>
  <c r="J96" i="12" s="1"/>
  <c r="A96" i="12"/>
  <c r="Y96" i="12" s="1"/>
  <c r="AB95" i="12"/>
  <c r="AA95" i="12"/>
  <c r="Z95" i="12"/>
  <c r="X95" i="12"/>
  <c r="W95" i="12"/>
  <c r="U95" i="12"/>
  <c r="V95" i="12" s="1"/>
  <c r="R95" i="12"/>
  <c r="Q95" i="12"/>
  <c r="O95" i="12"/>
  <c r="P95" i="12" s="1"/>
  <c r="L95" i="12"/>
  <c r="K95" i="12"/>
  <c r="I95" i="12"/>
  <c r="J95" i="12" s="1"/>
  <c r="A95" i="12"/>
  <c r="Y95" i="12" s="1"/>
  <c r="AB94" i="12"/>
  <c r="AA94" i="12"/>
  <c r="Z94" i="12"/>
  <c r="X94" i="12"/>
  <c r="W94" i="12"/>
  <c r="U94" i="12"/>
  <c r="V94" i="12" s="1"/>
  <c r="R94" i="12"/>
  <c r="Q94" i="12"/>
  <c r="O94" i="12"/>
  <c r="P94" i="12" s="1"/>
  <c r="L94" i="12"/>
  <c r="K94" i="12"/>
  <c r="I94" i="12"/>
  <c r="J94" i="12" s="1"/>
  <c r="A94" i="12"/>
  <c r="Y94" i="12" s="1"/>
  <c r="AB93" i="12"/>
  <c r="AA93" i="12"/>
  <c r="Z93" i="12"/>
  <c r="X93" i="12"/>
  <c r="W93" i="12"/>
  <c r="U93" i="12"/>
  <c r="V93" i="12" s="1"/>
  <c r="R93" i="12"/>
  <c r="Q93" i="12"/>
  <c r="O93" i="12"/>
  <c r="P93" i="12" s="1"/>
  <c r="L93" i="12"/>
  <c r="K93" i="12"/>
  <c r="I93" i="12"/>
  <c r="J93" i="12" s="1"/>
  <c r="A93" i="12"/>
  <c r="Y93" i="12" s="1"/>
  <c r="AB92" i="12"/>
  <c r="AA92" i="12"/>
  <c r="Z92" i="12"/>
  <c r="X92" i="12"/>
  <c r="W92" i="12"/>
  <c r="U92" i="12"/>
  <c r="V92" i="12" s="1"/>
  <c r="R92" i="12"/>
  <c r="Q92" i="12"/>
  <c r="O92" i="12"/>
  <c r="P92" i="12" s="1"/>
  <c r="L92" i="12"/>
  <c r="K92" i="12"/>
  <c r="I92" i="12"/>
  <c r="J92" i="12" s="1"/>
  <c r="A92" i="12"/>
  <c r="Y92" i="12" s="1"/>
  <c r="AB91" i="12"/>
  <c r="AA91" i="12"/>
  <c r="Z91" i="12"/>
  <c r="X91" i="12"/>
  <c r="W91" i="12"/>
  <c r="U91" i="12"/>
  <c r="V91" i="12" s="1"/>
  <c r="R91" i="12"/>
  <c r="Q91" i="12"/>
  <c r="O91" i="12"/>
  <c r="P91" i="12" s="1"/>
  <c r="L91" i="12"/>
  <c r="K91" i="12"/>
  <c r="I91" i="12"/>
  <c r="J91" i="12" s="1"/>
  <c r="A91" i="12"/>
  <c r="Y91" i="12" s="1"/>
  <c r="AB90" i="12"/>
  <c r="AA90" i="12"/>
  <c r="Z90" i="12"/>
  <c r="X90" i="12"/>
  <c r="W90" i="12"/>
  <c r="U90" i="12"/>
  <c r="V90" i="12" s="1"/>
  <c r="R90" i="12"/>
  <c r="Q90" i="12"/>
  <c r="O90" i="12"/>
  <c r="P90" i="12" s="1"/>
  <c r="L90" i="12"/>
  <c r="K90" i="12"/>
  <c r="I90" i="12"/>
  <c r="J90" i="12" s="1"/>
  <c r="A90" i="12"/>
  <c r="Y90" i="12" s="1"/>
  <c r="AB89" i="12"/>
  <c r="AA89" i="12"/>
  <c r="Z89" i="12"/>
  <c r="X89" i="12"/>
  <c r="W89" i="12"/>
  <c r="U89" i="12"/>
  <c r="V89" i="12" s="1"/>
  <c r="R89" i="12"/>
  <c r="Q89" i="12"/>
  <c r="O89" i="12"/>
  <c r="P89" i="12" s="1"/>
  <c r="L89" i="12"/>
  <c r="K89" i="12"/>
  <c r="I89" i="12"/>
  <c r="J89" i="12" s="1"/>
  <c r="A89" i="12"/>
  <c r="Y89" i="12" s="1"/>
  <c r="AB88" i="12"/>
  <c r="AA88" i="12"/>
  <c r="Z88" i="12"/>
  <c r="X88" i="12"/>
  <c r="W88" i="12"/>
  <c r="U88" i="12"/>
  <c r="V88" i="12" s="1"/>
  <c r="R88" i="12"/>
  <c r="Q88" i="12"/>
  <c r="O88" i="12"/>
  <c r="P88" i="12" s="1"/>
  <c r="L88" i="12"/>
  <c r="K88" i="12"/>
  <c r="I88" i="12"/>
  <c r="J88" i="12" s="1"/>
  <c r="A88" i="12"/>
  <c r="Y88" i="12" s="1"/>
  <c r="AB87" i="12"/>
  <c r="AA87" i="12"/>
  <c r="Z87" i="12"/>
  <c r="X87" i="12"/>
  <c r="W87" i="12"/>
  <c r="U87" i="12"/>
  <c r="V87" i="12" s="1"/>
  <c r="R87" i="12"/>
  <c r="Q87" i="12"/>
  <c r="O87" i="12"/>
  <c r="P87" i="12" s="1"/>
  <c r="L87" i="12"/>
  <c r="K87" i="12"/>
  <c r="I87" i="12"/>
  <c r="J87" i="12" s="1"/>
  <c r="A87" i="12"/>
  <c r="Y87" i="12" s="1"/>
  <c r="AB86" i="12"/>
  <c r="AA86" i="12"/>
  <c r="Z86" i="12"/>
  <c r="X86" i="12"/>
  <c r="W86" i="12"/>
  <c r="U86" i="12"/>
  <c r="V86" i="12" s="1"/>
  <c r="R86" i="12"/>
  <c r="Q86" i="12"/>
  <c r="O86" i="12"/>
  <c r="P86" i="12" s="1"/>
  <c r="L86" i="12"/>
  <c r="K86" i="12"/>
  <c r="I86" i="12"/>
  <c r="J86" i="12" s="1"/>
  <c r="A86" i="12"/>
  <c r="Y86" i="12" s="1"/>
  <c r="AB85" i="12"/>
  <c r="AA85" i="12"/>
  <c r="Z85" i="12"/>
  <c r="X85" i="12"/>
  <c r="W85" i="12"/>
  <c r="U85" i="12"/>
  <c r="V85" i="12" s="1"/>
  <c r="R85" i="12"/>
  <c r="Q85" i="12"/>
  <c r="O85" i="12"/>
  <c r="P85" i="12" s="1"/>
  <c r="L85" i="12"/>
  <c r="K85" i="12"/>
  <c r="I85" i="12"/>
  <c r="J85" i="12" s="1"/>
  <c r="A85" i="12"/>
  <c r="Y85" i="12" s="1"/>
  <c r="AB84" i="12"/>
  <c r="AA84" i="12"/>
  <c r="Z84" i="12"/>
  <c r="X84" i="12"/>
  <c r="W84" i="12"/>
  <c r="U84" i="12"/>
  <c r="V84" i="12" s="1"/>
  <c r="R84" i="12"/>
  <c r="Q84" i="12"/>
  <c r="O84" i="12"/>
  <c r="P84" i="12" s="1"/>
  <c r="L84" i="12"/>
  <c r="K84" i="12"/>
  <c r="I84" i="12"/>
  <c r="J84" i="12" s="1"/>
  <c r="A84" i="12"/>
  <c r="Y84" i="12" s="1"/>
  <c r="AB83" i="12"/>
  <c r="AA83" i="12"/>
  <c r="Z83" i="12"/>
  <c r="X83" i="12"/>
  <c r="W83" i="12"/>
  <c r="U83" i="12"/>
  <c r="V83" i="12" s="1"/>
  <c r="R83" i="12"/>
  <c r="Q83" i="12"/>
  <c r="O83" i="12"/>
  <c r="P83" i="12" s="1"/>
  <c r="L83" i="12"/>
  <c r="K83" i="12"/>
  <c r="I83" i="12"/>
  <c r="J83" i="12" s="1"/>
  <c r="A83" i="12"/>
  <c r="Y83" i="12" s="1"/>
  <c r="AB82" i="12"/>
  <c r="AA82" i="12"/>
  <c r="Z82" i="12"/>
  <c r="X82" i="12"/>
  <c r="W82" i="12"/>
  <c r="U82" i="12"/>
  <c r="V82" i="12" s="1"/>
  <c r="R82" i="12"/>
  <c r="Q82" i="12"/>
  <c r="O82" i="12"/>
  <c r="P82" i="12" s="1"/>
  <c r="L82" i="12"/>
  <c r="K82" i="12"/>
  <c r="I82" i="12"/>
  <c r="J82" i="12" s="1"/>
  <c r="A82" i="12"/>
  <c r="Y82" i="12" s="1"/>
  <c r="AB81" i="12"/>
  <c r="AA81" i="12"/>
  <c r="Z81" i="12"/>
  <c r="X81" i="12"/>
  <c r="W81" i="12"/>
  <c r="U81" i="12"/>
  <c r="V81" i="12" s="1"/>
  <c r="R81" i="12"/>
  <c r="Q81" i="12"/>
  <c r="O81" i="12"/>
  <c r="P81" i="12" s="1"/>
  <c r="L81" i="12"/>
  <c r="K81" i="12"/>
  <c r="I81" i="12"/>
  <c r="J81" i="12" s="1"/>
  <c r="A81" i="12"/>
  <c r="Y81" i="12" s="1"/>
  <c r="AB80" i="12"/>
  <c r="AA80" i="12"/>
  <c r="Z80" i="12"/>
  <c r="X80" i="12"/>
  <c r="W80" i="12"/>
  <c r="U80" i="12"/>
  <c r="V80" i="12" s="1"/>
  <c r="R80" i="12"/>
  <c r="Q80" i="12"/>
  <c r="O80" i="12"/>
  <c r="P80" i="12" s="1"/>
  <c r="L80" i="12"/>
  <c r="K80" i="12"/>
  <c r="I80" i="12"/>
  <c r="J80" i="12" s="1"/>
  <c r="A80" i="12"/>
  <c r="Y80" i="12" s="1"/>
  <c r="AB79" i="12"/>
  <c r="AA79" i="12"/>
  <c r="Z79" i="12"/>
  <c r="X79" i="12"/>
  <c r="W79" i="12"/>
  <c r="U79" i="12"/>
  <c r="V79" i="12" s="1"/>
  <c r="R79" i="12"/>
  <c r="Q79" i="12"/>
  <c r="O79" i="12"/>
  <c r="P79" i="12" s="1"/>
  <c r="L79" i="12"/>
  <c r="K79" i="12"/>
  <c r="I79" i="12"/>
  <c r="J79" i="12" s="1"/>
  <c r="A79" i="12"/>
  <c r="Y79" i="12" s="1"/>
  <c r="AB78" i="12"/>
  <c r="AA78" i="12"/>
  <c r="Z78" i="12"/>
  <c r="X78" i="12"/>
  <c r="W78" i="12"/>
  <c r="U78" i="12"/>
  <c r="V78" i="12" s="1"/>
  <c r="R78" i="12"/>
  <c r="Q78" i="12"/>
  <c r="O78" i="12"/>
  <c r="P78" i="12" s="1"/>
  <c r="L78" i="12"/>
  <c r="K78" i="12"/>
  <c r="I78" i="12"/>
  <c r="J78" i="12" s="1"/>
  <c r="A78" i="12"/>
  <c r="Y78" i="12" s="1"/>
  <c r="AB77" i="12"/>
  <c r="AA77" i="12"/>
  <c r="Z77" i="12"/>
  <c r="X77" i="12"/>
  <c r="W77" i="12"/>
  <c r="U77" i="12"/>
  <c r="V77" i="12" s="1"/>
  <c r="R77" i="12"/>
  <c r="Q77" i="12"/>
  <c r="O77" i="12"/>
  <c r="P77" i="12" s="1"/>
  <c r="L77" i="12"/>
  <c r="K77" i="12"/>
  <c r="I77" i="12"/>
  <c r="J77" i="12" s="1"/>
  <c r="A77" i="12"/>
  <c r="Y77" i="12" s="1"/>
  <c r="AB76" i="12"/>
  <c r="AA76" i="12"/>
  <c r="Z76" i="12"/>
  <c r="X76" i="12"/>
  <c r="W76" i="12"/>
  <c r="U76" i="12"/>
  <c r="V76" i="12" s="1"/>
  <c r="R76" i="12"/>
  <c r="Q76" i="12"/>
  <c r="O76" i="12"/>
  <c r="P76" i="12" s="1"/>
  <c r="L76" i="12"/>
  <c r="K76" i="12"/>
  <c r="I76" i="12"/>
  <c r="J76" i="12" s="1"/>
  <c r="A76" i="12"/>
  <c r="Y76" i="12" s="1"/>
  <c r="AB75" i="12"/>
  <c r="AA75" i="12"/>
  <c r="Z75" i="12"/>
  <c r="X75" i="12"/>
  <c r="W75" i="12"/>
  <c r="U75" i="12"/>
  <c r="V75" i="12" s="1"/>
  <c r="R75" i="12"/>
  <c r="Q75" i="12"/>
  <c r="O75" i="12"/>
  <c r="P75" i="12" s="1"/>
  <c r="L75" i="12"/>
  <c r="K75" i="12"/>
  <c r="I75" i="12"/>
  <c r="J75" i="12" s="1"/>
  <c r="A75" i="12"/>
  <c r="Y75" i="12" s="1"/>
  <c r="AB74" i="12"/>
  <c r="AA74" i="12"/>
  <c r="Z74" i="12"/>
  <c r="X74" i="12"/>
  <c r="W74" i="12"/>
  <c r="U74" i="12"/>
  <c r="V74" i="12" s="1"/>
  <c r="R74" i="12"/>
  <c r="Q74" i="12"/>
  <c r="O74" i="12"/>
  <c r="P74" i="12" s="1"/>
  <c r="L74" i="12"/>
  <c r="K74" i="12"/>
  <c r="I74" i="12"/>
  <c r="J74" i="12" s="1"/>
  <c r="A74" i="12"/>
  <c r="Y74" i="12" s="1"/>
  <c r="AB73" i="12"/>
  <c r="AA73" i="12"/>
  <c r="Z73" i="12"/>
  <c r="X73" i="12"/>
  <c r="W73" i="12"/>
  <c r="U73" i="12"/>
  <c r="V73" i="12" s="1"/>
  <c r="R73" i="12"/>
  <c r="Q73" i="12"/>
  <c r="O73" i="12"/>
  <c r="P73" i="12" s="1"/>
  <c r="L73" i="12"/>
  <c r="K73" i="12"/>
  <c r="I73" i="12"/>
  <c r="J73" i="12" s="1"/>
  <c r="A73" i="12"/>
  <c r="Y73" i="12" s="1"/>
  <c r="AB72" i="12"/>
  <c r="AA72" i="12"/>
  <c r="Z72" i="12"/>
  <c r="X72" i="12"/>
  <c r="W72" i="12"/>
  <c r="U72" i="12"/>
  <c r="V72" i="12" s="1"/>
  <c r="R72" i="12"/>
  <c r="Q72" i="12"/>
  <c r="O72" i="12"/>
  <c r="P72" i="12" s="1"/>
  <c r="L72" i="12"/>
  <c r="K72" i="12"/>
  <c r="I72" i="12"/>
  <c r="J72" i="12" s="1"/>
  <c r="A72" i="12"/>
  <c r="Y72" i="12" s="1"/>
  <c r="AB71" i="12"/>
  <c r="AA71" i="12"/>
  <c r="Z71" i="12"/>
  <c r="X71" i="12"/>
  <c r="W71" i="12"/>
  <c r="U71" i="12"/>
  <c r="V71" i="12" s="1"/>
  <c r="R71" i="12"/>
  <c r="Q71" i="12"/>
  <c r="O71" i="12"/>
  <c r="P71" i="12" s="1"/>
  <c r="L71" i="12"/>
  <c r="K71" i="12"/>
  <c r="I71" i="12"/>
  <c r="J71" i="12" s="1"/>
  <c r="A71" i="12"/>
  <c r="Y71" i="12" s="1"/>
  <c r="AB70" i="12"/>
  <c r="AA70" i="12"/>
  <c r="Z70" i="12"/>
  <c r="X70" i="12"/>
  <c r="W70" i="12"/>
  <c r="U70" i="12"/>
  <c r="V70" i="12" s="1"/>
  <c r="R70" i="12"/>
  <c r="Q70" i="12"/>
  <c r="O70" i="12"/>
  <c r="P70" i="12" s="1"/>
  <c r="L70" i="12"/>
  <c r="K70" i="12"/>
  <c r="I70" i="12"/>
  <c r="J70" i="12" s="1"/>
  <c r="A70" i="12"/>
  <c r="Y70" i="12" s="1"/>
  <c r="AB69" i="12"/>
  <c r="AA69" i="12"/>
  <c r="Z69" i="12"/>
  <c r="X69" i="12"/>
  <c r="W69" i="12"/>
  <c r="U69" i="12"/>
  <c r="V69" i="12" s="1"/>
  <c r="R69" i="12"/>
  <c r="Q69" i="12"/>
  <c r="O69" i="12"/>
  <c r="P69" i="12" s="1"/>
  <c r="L69" i="12"/>
  <c r="K69" i="12"/>
  <c r="I69" i="12"/>
  <c r="J69" i="12" s="1"/>
  <c r="A69" i="12"/>
  <c r="Y69" i="12" s="1"/>
  <c r="AB68" i="12"/>
  <c r="AA68" i="12"/>
  <c r="Z68" i="12"/>
  <c r="X68" i="12"/>
  <c r="W68" i="12"/>
  <c r="U68" i="12"/>
  <c r="V68" i="12" s="1"/>
  <c r="R68" i="12"/>
  <c r="Q68" i="12"/>
  <c r="O68" i="12"/>
  <c r="P68" i="12" s="1"/>
  <c r="L68" i="12"/>
  <c r="K68" i="12"/>
  <c r="I68" i="12"/>
  <c r="J68" i="12" s="1"/>
  <c r="A68" i="12"/>
  <c r="Y68" i="12" s="1"/>
  <c r="AB67" i="12"/>
  <c r="AA67" i="12"/>
  <c r="Z67" i="12"/>
  <c r="X67" i="12"/>
  <c r="W67" i="12"/>
  <c r="U67" i="12"/>
  <c r="V67" i="12" s="1"/>
  <c r="R67" i="12"/>
  <c r="Q67" i="12"/>
  <c r="O67" i="12"/>
  <c r="P67" i="12" s="1"/>
  <c r="L67" i="12"/>
  <c r="K67" i="12"/>
  <c r="I67" i="12"/>
  <c r="J67" i="12" s="1"/>
  <c r="A67" i="12"/>
  <c r="Y67" i="12" s="1"/>
  <c r="AB66" i="12"/>
  <c r="AA66" i="12"/>
  <c r="Z66" i="12"/>
  <c r="X66" i="12"/>
  <c r="W66" i="12"/>
  <c r="U66" i="12"/>
  <c r="V66" i="12" s="1"/>
  <c r="R66" i="12"/>
  <c r="Q66" i="12"/>
  <c r="O66" i="12"/>
  <c r="P66" i="12" s="1"/>
  <c r="L66" i="12"/>
  <c r="K66" i="12"/>
  <c r="I66" i="12"/>
  <c r="J66" i="12" s="1"/>
  <c r="A66" i="12"/>
  <c r="Y66" i="12" s="1"/>
  <c r="AB65" i="12"/>
  <c r="AA65" i="12"/>
  <c r="Z65" i="12"/>
  <c r="X65" i="12"/>
  <c r="W65" i="12"/>
  <c r="U65" i="12"/>
  <c r="V65" i="12" s="1"/>
  <c r="R65" i="12"/>
  <c r="Q65" i="12"/>
  <c r="O65" i="12"/>
  <c r="P65" i="12" s="1"/>
  <c r="L65" i="12"/>
  <c r="K65" i="12"/>
  <c r="I65" i="12"/>
  <c r="J65" i="12" s="1"/>
  <c r="A65" i="12"/>
  <c r="Y65" i="12" s="1"/>
  <c r="AB64" i="12"/>
  <c r="AA64" i="12"/>
  <c r="Z64" i="12"/>
  <c r="X64" i="12"/>
  <c r="W64" i="12"/>
  <c r="U64" i="12"/>
  <c r="V64" i="12" s="1"/>
  <c r="R64" i="12"/>
  <c r="Q64" i="12"/>
  <c r="O64" i="12"/>
  <c r="P64" i="12" s="1"/>
  <c r="L64" i="12"/>
  <c r="K64" i="12"/>
  <c r="I64" i="12"/>
  <c r="J64" i="12" s="1"/>
  <c r="A64" i="12"/>
  <c r="Y64" i="12" s="1"/>
  <c r="AB63" i="12"/>
  <c r="AA63" i="12"/>
  <c r="Z63" i="12"/>
  <c r="X63" i="12"/>
  <c r="W63" i="12"/>
  <c r="U63" i="12"/>
  <c r="V63" i="12" s="1"/>
  <c r="R63" i="12"/>
  <c r="Q63" i="12"/>
  <c r="O63" i="12"/>
  <c r="P63" i="12" s="1"/>
  <c r="L63" i="12"/>
  <c r="K63" i="12"/>
  <c r="I63" i="12"/>
  <c r="J63" i="12" s="1"/>
  <c r="A63" i="12"/>
  <c r="Y63" i="12" s="1"/>
  <c r="AB62" i="12"/>
  <c r="AA62" i="12"/>
  <c r="Z62" i="12"/>
  <c r="X62" i="12"/>
  <c r="W62" i="12"/>
  <c r="U62" i="12"/>
  <c r="V62" i="12" s="1"/>
  <c r="R62" i="12"/>
  <c r="Q62" i="12"/>
  <c r="O62" i="12"/>
  <c r="P62" i="12" s="1"/>
  <c r="L62" i="12"/>
  <c r="K62" i="12"/>
  <c r="I62" i="12"/>
  <c r="J62" i="12" s="1"/>
  <c r="A62" i="12"/>
  <c r="Y62" i="12" s="1"/>
  <c r="AB61" i="12"/>
  <c r="AA61" i="12"/>
  <c r="Z61" i="12"/>
  <c r="X61" i="12"/>
  <c r="W61" i="12"/>
  <c r="U61" i="12"/>
  <c r="V61" i="12" s="1"/>
  <c r="R61" i="12"/>
  <c r="Q61" i="12"/>
  <c r="O61" i="12"/>
  <c r="P61" i="12" s="1"/>
  <c r="L61" i="12"/>
  <c r="K61" i="12"/>
  <c r="I61" i="12"/>
  <c r="J61" i="12" s="1"/>
  <c r="A61" i="12"/>
  <c r="Y61" i="12" s="1"/>
  <c r="AB60" i="12"/>
  <c r="AA60" i="12"/>
  <c r="Z60" i="12"/>
  <c r="X60" i="12"/>
  <c r="W60" i="12"/>
  <c r="U60" i="12"/>
  <c r="V60" i="12" s="1"/>
  <c r="R60" i="12"/>
  <c r="Q60" i="12"/>
  <c r="O60" i="12"/>
  <c r="P60" i="12" s="1"/>
  <c r="L60" i="12"/>
  <c r="K60" i="12"/>
  <c r="I60" i="12"/>
  <c r="J60" i="12" s="1"/>
  <c r="A60" i="12"/>
  <c r="Y60" i="12" s="1"/>
  <c r="AB59" i="12"/>
  <c r="AA59" i="12"/>
  <c r="Z59" i="12"/>
  <c r="X59" i="12"/>
  <c r="W59" i="12"/>
  <c r="U59" i="12"/>
  <c r="V59" i="12" s="1"/>
  <c r="R59" i="12"/>
  <c r="Q59" i="12"/>
  <c r="O59" i="12"/>
  <c r="P59" i="12" s="1"/>
  <c r="L59" i="12"/>
  <c r="K59" i="12"/>
  <c r="I59" i="12"/>
  <c r="J59" i="12" s="1"/>
  <c r="A59" i="12"/>
  <c r="Y59" i="12" s="1"/>
  <c r="AB58" i="12"/>
  <c r="AA58" i="12"/>
  <c r="Z58" i="12"/>
  <c r="X58" i="12"/>
  <c r="W58" i="12"/>
  <c r="U58" i="12"/>
  <c r="V58" i="12" s="1"/>
  <c r="R58" i="12"/>
  <c r="Q58" i="12"/>
  <c r="O58" i="12"/>
  <c r="P58" i="12" s="1"/>
  <c r="L58" i="12"/>
  <c r="K58" i="12"/>
  <c r="I58" i="12"/>
  <c r="J58" i="12" s="1"/>
  <c r="A58" i="12"/>
  <c r="Y58" i="12" s="1"/>
  <c r="AB57" i="12"/>
  <c r="AA57" i="12"/>
  <c r="Z57" i="12"/>
  <c r="X57" i="12"/>
  <c r="W57" i="12"/>
  <c r="U57" i="12"/>
  <c r="V57" i="12" s="1"/>
  <c r="R57" i="12"/>
  <c r="Q57" i="12"/>
  <c r="O57" i="12"/>
  <c r="P57" i="12" s="1"/>
  <c r="L57" i="12"/>
  <c r="K57" i="12"/>
  <c r="I57" i="12"/>
  <c r="J57" i="12" s="1"/>
  <c r="A57" i="12"/>
  <c r="Y57" i="12" s="1"/>
  <c r="AB56" i="12"/>
  <c r="AA56" i="12"/>
  <c r="Z56" i="12"/>
  <c r="X56" i="12"/>
  <c r="W56" i="12"/>
  <c r="U56" i="12"/>
  <c r="V56" i="12" s="1"/>
  <c r="R56" i="12"/>
  <c r="Q56" i="12"/>
  <c r="O56" i="12"/>
  <c r="P56" i="12" s="1"/>
  <c r="L56" i="12"/>
  <c r="K56" i="12"/>
  <c r="I56" i="12"/>
  <c r="J56" i="12" s="1"/>
  <c r="A56" i="12"/>
  <c r="Y56" i="12" s="1"/>
  <c r="AB55" i="12"/>
  <c r="AA55" i="12"/>
  <c r="Z55" i="12"/>
  <c r="X55" i="12"/>
  <c r="W55" i="12"/>
  <c r="U55" i="12"/>
  <c r="V55" i="12" s="1"/>
  <c r="R55" i="12"/>
  <c r="Q55" i="12"/>
  <c r="O55" i="12"/>
  <c r="P55" i="12" s="1"/>
  <c r="L55" i="12"/>
  <c r="K55" i="12"/>
  <c r="I55" i="12"/>
  <c r="J55" i="12" s="1"/>
  <c r="A55" i="12"/>
  <c r="Y55" i="12" s="1"/>
  <c r="AB54" i="12"/>
  <c r="AA54" i="12"/>
  <c r="Z54" i="12"/>
  <c r="X54" i="12"/>
  <c r="W54" i="12"/>
  <c r="U54" i="12"/>
  <c r="V54" i="12" s="1"/>
  <c r="R54" i="12"/>
  <c r="Q54" i="12"/>
  <c r="O54" i="12"/>
  <c r="P54" i="12" s="1"/>
  <c r="L54" i="12"/>
  <c r="K54" i="12"/>
  <c r="I54" i="12"/>
  <c r="J54" i="12" s="1"/>
  <c r="A54" i="12"/>
  <c r="Y54" i="12" s="1"/>
  <c r="AB53" i="12"/>
  <c r="AA53" i="12"/>
  <c r="Z53" i="12"/>
  <c r="X53" i="12"/>
  <c r="W53" i="12"/>
  <c r="U53" i="12"/>
  <c r="V53" i="12" s="1"/>
  <c r="R53" i="12"/>
  <c r="Q53" i="12"/>
  <c r="O53" i="12"/>
  <c r="P53" i="12" s="1"/>
  <c r="L53" i="12"/>
  <c r="K53" i="12"/>
  <c r="I53" i="12"/>
  <c r="J53" i="12" s="1"/>
  <c r="A53" i="12"/>
  <c r="Y53" i="12" s="1"/>
  <c r="AB52" i="12"/>
  <c r="AA52" i="12"/>
  <c r="Z52" i="12"/>
  <c r="X52" i="12"/>
  <c r="W52" i="12"/>
  <c r="U52" i="12"/>
  <c r="V52" i="12" s="1"/>
  <c r="R52" i="12"/>
  <c r="Q52" i="12"/>
  <c r="O52" i="12"/>
  <c r="P52" i="12" s="1"/>
  <c r="L52" i="12"/>
  <c r="K52" i="12"/>
  <c r="I52" i="12"/>
  <c r="J52" i="12" s="1"/>
  <c r="A52" i="12"/>
  <c r="Y52" i="12" s="1"/>
  <c r="AB51" i="12"/>
  <c r="AA51" i="12"/>
  <c r="Z51" i="12"/>
  <c r="X51" i="12"/>
  <c r="W51" i="12"/>
  <c r="U51" i="12"/>
  <c r="V51" i="12" s="1"/>
  <c r="R51" i="12"/>
  <c r="Q51" i="12"/>
  <c r="O51" i="12"/>
  <c r="P51" i="12" s="1"/>
  <c r="L51" i="12"/>
  <c r="K51" i="12"/>
  <c r="I51" i="12"/>
  <c r="J51" i="12" s="1"/>
  <c r="A51" i="12"/>
  <c r="Y51" i="12" s="1"/>
  <c r="AB50" i="12"/>
  <c r="AA50" i="12"/>
  <c r="Z50" i="12"/>
  <c r="X50" i="12"/>
  <c r="W50" i="12"/>
  <c r="U50" i="12"/>
  <c r="V50" i="12" s="1"/>
  <c r="R50" i="12"/>
  <c r="Q50" i="12"/>
  <c r="O50" i="12"/>
  <c r="P50" i="12" s="1"/>
  <c r="L50" i="12"/>
  <c r="K50" i="12"/>
  <c r="I50" i="12"/>
  <c r="J50" i="12" s="1"/>
  <c r="A50" i="12"/>
  <c r="Y50" i="12" s="1"/>
  <c r="AB49" i="12"/>
  <c r="AA49" i="12"/>
  <c r="Z49" i="12"/>
  <c r="X49" i="12"/>
  <c r="W49" i="12"/>
  <c r="U49" i="12"/>
  <c r="V49" i="12" s="1"/>
  <c r="R49" i="12"/>
  <c r="Q49" i="12"/>
  <c r="O49" i="12"/>
  <c r="P49" i="12" s="1"/>
  <c r="L49" i="12"/>
  <c r="K49" i="12"/>
  <c r="I49" i="12"/>
  <c r="J49" i="12" s="1"/>
  <c r="A49" i="12"/>
  <c r="Y49" i="12" s="1"/>
  <c r="AB48" i="12"/>
  <c r="AA48" i="12"/>
  <c r="Z48" i="12"/>
  <c r="X48" i="12"/>
  <c r="W48" i="12"/>
  <c r="U48" i="12"/>
  <c r="V48" i="12" s="1"/>
  <c r="R48" i="12"/>
  <c r="Q48" i="12"/>
  <c r="O48" i="12"/>
  <c r="P48" i="12" s="1"/>
  <c r="L48" i="12"/>
  <c r="K48" i="12"/>
  <c r="I48" i="12"/>
  <c r="J48" i="12" s="1"/>
  <c r="A48" i="12"/>
  <c r="Y48" i="12" s="1"/>
  <c r="AB47" i="12"/>
  <c r="AA47" i="12"/>
  <c r="Z47" i="12"/>
  <c r="X47" i="12"/>
  <c r="W47" i="12"/>
  <c r="U47" i="12"/>
  <c r="V47" i="12" s="1"/>
  <c r="R47" i="12"/>
  <c r="Q47" i="12"/>
  <c r="O47" i="12"/>
  <c r="P47" i="12" s="1"/>
  <c r="L47" i="12"/>
  <c r="K47" i="12"/>
  <c r="I47" i="12"/>
  <c r="J47" i="12" s="1"/>
  <c r="A47" i="12"/>
  <c r="Y47" i="12" s="1"/>
  <c r="AB46" i="12"/>
  <c r="AA46" i="12"/>
  <c r="Z46" i="12"/>
  <c r="X46" i="12"/>
  <c r="W46" i="12"/>
  <c r="U46" i="12"/>
  <c r="V46" i="12" s="1"/>
  <c r="R46" i="12"/>
  <c r="Q46" i="12"/>
  <c r="O46" i="12"/>
  <c r="P46" i="12" s="1"/>
  <c r="L46" i="12"/>
  <c r="K46" i="12"/>
  <c r="I46" i="12"/>
  <c r="J46" i="12" s="1"/>
  <c r="A46" i="12"/>
  <c r="Y46" i="12" s="1"/>
  <c r="AB45" i="12"/>
  <c r="AA45" i="12"/>
  <c r="Z45" i="12"/>
  <c r="X45" i="12"/>
  <c r="W45" i="12"/>
  <c r="U45" i="12"/>
  <c r="V45" i="12" s="1"/>
  <c r="R45" i="12"/>
  <c r="Q45" i="12"/>
  <c r="O45" i="12"/>
  <c r="P45" i="12" s="1"/>
  <c r="L45" i="12"/>
  <c r="K45" i="12"/>
  <c r="I45" i="12"/>
  <c r="J45" i="12" s="1"/>
  <c r="A45" i="12"/>
  <c r="Y45" i="12" s="1"/>
  <c r="AB44" i="12"/>
  <c r="AA44" i="12"/>
  <c r="Z44" i="12"/>
  <c r="X44" i="12"/>
  <c r="W44" i="12"/>
  <c r="U44" i="12"/>
  <c r="V44" i="12" s="1"/>
  <c r="R44" i="12"/>
  <c r="Q44" i="12"/>
  <c r="O44" i="12"/>
  <c r="P44" i="12" s="1"/>
  <c r="L44" i="12"/>
  <c r="K44" i="12"/>
  <c r="I44" i="12"/>
  <c r="J44" i="12" s="1"/>
  <c r="A44" i="12"/>
  <c r="Y44" i="12" s="1"/>
  <c r="W43" i="12"/>
  <c r="U43" i="12"/>
  <c r="V43" i="12" s="1"/>
  <c r="X43" i="12" s="1"/>
  <c r="Q43" i="12"/>
  <c r="O43" i="12"/>
  <c r="P43" i="12" s="1"/>
  <c r="R43" i="12" s="1"/>
  <c r="K43" i="12"/>
  <c r="I43" i="12"/>
  <c r="J43" i="12" s="1"/>
  <c r="L43" i="12" s="1"/>
  <c r="A43" i="12"/>
  <c r="W42" i="12"/>
  <c r="U42" i="12"/>
  <c r="V42" i="12" s="1"/>
  <c r="X42" i="12" s="1"/>
  <c r="Q42" i="12"/>
  <c r="P42" i="12"/>
  <c r="R42" i="12" s="1"/>
  <c r="K42" i="12"/>
  <c r="I42" i="12"/>
  <c r="J42" i="12" s="1"/>
  <c r="L42" i="12" s="1"/>
  <c r="A42" i="12"/>
  <c r="W41" i="12"/>
  <c r="U41" i="12"/>
  <c r="V41" i="12" s="1"/>
  <c r="X41" i="12" s="1"/>
  <c r="Q41" i="12"/>
  <c r="P41" i="12"/>
  <c r="R41" i="12" s="1"/>
  <c r="K41" i="12"/>
  <c r="I41" i="12"/>
  <c r="J41" i="12" s="1"/>
  <c r="L41" i="12" s="1"/>
  <c r="A41" i="12"/>
  <c r="W40" i="12"/>
  <c r="U40" i="12"/>
  <c r="V40" i="12" s="1"/>
  <c r="X40" i="12" s="1"/>
  <c r="Q40" i="12"/>
  <c r="P40" i="12"/>
  <c r="R40" i="12" s="1"/>
  <c r="K40" i="12"/>
  <c r="I40" i="12"/>
  <c r="J40" i="12" s="1"/>
  <c r="L40" i="12" s="1"/>
  <c r="A40" i="12"/>
  <c r="W39" i="12"/>
  <c r="U39" i="12"/>
  <c r="V39" i="12" s="1"/>
  <c r="X39" i="12" s="1"/>
  <c r="Q39" i="12"/>
  <c r="P39" i="12"/>
  <c r="R39" i="12" s="1"/>
  <c r="K39" i="12"/>
  <c r="I39" i="12"/>
  <c r="J39" i="12" s="1"/>
  <c r="L39" i="12" s="1"/>
  <c r="AA39" i="12" s="1"/>
  <c r="A39" i="12"/>
  <c r="W38" i="12"/>
  <c r="V38" i="12"/>
  <c r="X38" i="12" s="1"/>
  <c r="Q38" i="12"/>
  <c r="O38" i="12"/>
  <c r="P38" i="12" s="1"/>
  <c r="R38" i="12" s="1"/>
  <c r="K38" i="12"/>
  <c r="I38" i="12"/>
  <c r="J38" i="12" s="1"/>
  <c r="A38" i="12"/>
  <c r="W37" i="12"/>
  <c r="U37" i="12"/>
  <c r="V37" i="12" s="1"/>
  <c r="X37" i="12" s="1"/>
  <c r="Q37" i="12"/>
  <c r="O37" i="12"/>
  <c r="P37" i="12" s="1"/>
  <c r="R37" i="12" s="1"/>
  <c r="H37" i="12"/>
  <c r="A37" i="12"/>
  <c r="AR36" i="12"/>
  <c r="AO36" i="12"/>
  <c r="W36" i="12"/>
  <c r="U36" i="12"/>
  <c r="V36" i="12" s="1"/>
  <c r="X36" i="12" s="1"/>
  <c r="Q36" i="12"/>
  <c r="O36" i="12"/>
  <c r="P36" i="12" s="1"/>
  <c r="K36" i="12"/>
  <c r="I36" i="12"/>
  <c r="J36" i="12" s="1"/>
  <c r="L36" i="12" s="1"/>
  <c r="A36" i="12"/>
  <c r="AR35" i="12"/>
  <c r="AO35" i="12"/>
  <c r="W35" i="12"/>
  <c r="U35" i="12"/>
  <c r="V35" i="12" s="1"/>
  <c r="X35" i="12" s="1"/>
  <c r="Q35" i="12"/>
  <c r="P35" i="12"/>
  <c r="R35" i="12" s="1"/>
  <c r="K35" i="12"/>
  <c r="I35" i="12"/>
  <c r="J35" i="12" s="1"/>
  <c r="L35" i="12" s="1"/>
  <c r="AA35" i="12" s="1"/>
  <c r="A35" i="12"/>
  <c r="AR34" i="12"/>
  <c r="AO34" i="12"/>
  <c r="W34" i="12"/>
  <c r="U34" i="12"/>
  <c r="V34" i="12" s="1"/>
  <c r="X34" i="12" s="1"/>
  <c r="Q34" i="12"/>
  <c r="O34" i="12"/>
  <c r="P34" i="12" s="1"/>
  <c r="R34" i="12" s="1"/>
  <c r="K34" i="12"/>
  <c r="I34" i="12"/>
  <c r="J34" i="12" s="1"/>
  <c r="L34" i="12" s="1"/>
  <c r="AA34" i="12" s="1"/>
  <c r="A34" i="12"/>
  <c r="AR33" i="12"/>
  <c r="AO33" i="12"/>
  <c r="W33" i="12"/>
  <c r="U33" i="12"/>
  <c r="V33" i="12" s="1"/>
  <c r="X33" i="12" s="1"/>
  <c r="Q33" i="12"/>
  <c r="O33" i="12"/>
  <c r="P33" i="12" s="1"/>
  <c r="R33" i="12" s="1"/>
  <c r="K33" i="12"/>
  <c r="I33" i="12"/>
  <c r="J33" i="12" s="1"/>
  <c r="L33" i="12" s="1"/>
  <c r="A33" i="12"/>
  <c r="AR32" i="12"/>
  <c r="AO32" i="12"/>
  <c r="W32" i="12"/>
  <c r="U32" i="12"/>
  <c r="V32" i="12" s="1"/>
  <c r="X32" i="12" s="1"/>
  <c r="Q32" i="12"/>
  <c r="O32" i="12"/>
  <c r="P32" i="12" s="1"/>
  <c r="R32" i="12" s="1"/>
  <c r="K32" i="12"/>
  <c r="J32" i="12"/>
  <c r="L32" i="12" s="1"/>
  <c r="A32" i="12"/>
  <c r="AR31" i="12"/>
  <c r="AO31" i="12"/>
  <c r="W31" i="12"/>
  <c r="U31" i="12"/>
  <c r="V31" i="12" s="1"/>
  <c r="X31" i="12" s="1"/>
  <c r="Q31" i="12"/>
  <c r="O31" i="12"/>
  <c r="P31" i="12" s="1"/>
  <c r="R31" i="12" s="1"/>
  <c r="K31" i="12"/>
  <c r="I31" i="12"/>
  <c r="J31" i="12" s="1"/>
  <c r="A31" i="12"/>
  <c r="AR30" i="12"/>
  <c r="AO30" i="12"/>
  <c r="W30" i="12"/>
  <c r="U30" i="12"/>
  <c r="V30" i="12" s="1"/>
  <c r="X30" i="12" s="1"/>
  <c r="Q30" i="12"/>
  <c r="P30" i="12"/>
  <c r="R30" i="12" s="1"/>
  <c r="K30" i="12"/>
  <c r="I30" i="12"/>
  <c r="J30" i="12" s="1"/>
  <c r="L30" i="12" s="1"/>
  <c r="A30" i="12"/>
  <c r="AR29" i="12"/>
  <c r="AO29" i="12"/>
  <c r="W29" i="12"/>
  <c r="U29" i="12"/>
  <c r="V29" i="12" s="1"/>
  <c r="X29" i="12" s="1"/>
  <c r="Q29" i="12"/>
  <c r="O29" i="12"/>
  <c r="P29" i="12" s="1"/>
  <c r="R29" i="12" s="1"/>
  <c r="K29" i="12"/>
  <c r="I29" i="12"/>
  <c r="J29" i="12" s="1"/>
  <c r="A29" i="12"/>
  <c r="AR28" i="12"/>
  <c r="AO28" i="12"/>
  <c r="W28" i="12"/>
  <c r="U28" i="12"/>
  <c r="V28" i="12" s="1"/>
  <c r="X28" i="12" s="1"/>
  <c r="Q28" i="12"/>
  <c r="P28" i="12"/>
  <c r="R28" i="12" s="1"/>
  <c r="K28" i="12"/>
  <c r="I28" i="12"/>
  <c r="J28" i="12" s="1"/>
  <c r="A28" i="12"/>
  <c r="AR27" i="12"/>
  <c r="AO27" i="12"/>
  <c r="W27" i="12"/>
  <c r="U27" i="12"/>
  <c r="V27" i="12" s="1"/>
  <c r="X27" i="12" s="1"/>
  <c r="Q27" i="12"/>
  <c r="O27" i="12"/>
  <c r="P27" i="12" s="1"/>
  <c r="R27" i="12" s="1"/>
  <c r="K27" i="12"/>
  <c r="I27" i="12"/>
  <c r="J27" i="12" s="1"/>
  <c r="L27" i="12" s="1"/>
  <c r="A27" i="12"/>
  <c r="AR26" i="12"/>
  <c r="AO26" i="12"/>
  <c r="W26" i="12"/>
  <c r="U26" i="12"/>
  <c r="V26" i="12" s="1"/>
  <c r="X26" i="12" s="1"/>
  <c r="Q26" i="12"/>
  <c r="O26" i="12"/>
  <c r="P26" i="12" s="1"/>
  <c r="R26" i="12" s="1"/>
  <c r="K26" i="12"/>
  <c r="I26" i="12"/>
  <c r="J26" i="12" s="1"/>
  <c r="A26" i="12"/>
  <c r="AR25" i="12"/>
  <c r="AO25" i="12"/>
  <c r="W25" i="12"/>
  <c r="U25" i="12"/>
  <c r="V25" i="12" s="1"/>
  <c r="X25" i="12" s="1"/>
  <c r="Q25" i="12"/>
  <c r="O25" i="12"/>
  <c r="P25" i="12" s="1"/>
  <c r="R25" i="12" s="1"/>
  <c r="K25" i="12"/>
  <c r="I25" i="12"/>
  <c r="J25" i="12" s="1"/>
  <c r="L25" i="12" s="1"/>
  <c r="AA25" i="12" s="1"/>
  <c r="A25" i="12"/>
  <c r="AR24" i="12"/>
  <c r="AO24" i="12"/>
  <c r="W24" i="12"/>
  <c r="U24" i="12"/>
  <c r="V24" i="12" s="1"/>
  <c r="X24" i="12" s="1"/>
  <c r="Q24" i="12"/>
  <c r="O24" i="12"/>
  <c r="P24" i="12" s="1"/>
  <c r="R24" i="12" s="1"/>
  <c r="K24" i="12"/>
  <c r="I24" i="12"/>
  <c r="J24" i="12" s="1"/>
  <c r="L24" i="12" s="1"/>
  <c r="A24" i="12"/>
  <c r="AR23" i="12"/>
  <c r="AO23" i="12"/>
  <c r="W23" i="12"/>
  <c r="U23" i="12"/>
  <c r="V23" i="12" s="1"/>
  <c r="X23" i="12" s="1"/>
  <c r="Q23" i="12"/>
  <c r="P23" i="12"/>
  <c r="R23" i="12" s="1"/>
  <c r="K23" i="12"/>
  <c r="I23" i="12"/>
  <c r="J23" i="12" s="1"/>
  <c r="A23" i="12"/>
  <c r="AR22" i="12"/>
  <c r="AO22" i="12"/>
  <c r="W22" i="12"/>
  <c r="U22" i="12"/>
  <c r="V22" i="12" s="1"/>
  <c r="X22" i="12" s="1"/>
  <c r="Q22" i="12"/>
  <c r="O22" i="12"/>
  <c r="P22" i="12" s="1"/>
  <c r="K22" i="12"/>
  <c r="I22" i="12"/>
  <c r="J22" i="12" s="1"/>
  <c r="L22" i="12" s="1"/>
  <c r="A22" i="12"/>
  <c r="AR21" i="12"/>
  <c r="AO21" i="12"/>
  <c r="W21" i="12"/>
  <c r="U21" i="12"/>
  <c r="V21" i="12" s="1"/>
  <c r="X21" i="12" s="1"/>
  <c r="Q21" i="12"/>
  <c r="O21" i="12"/>
  <c r="P21" i="12" s="1"/>
  <c r="R21" i="12" s="1"/>
  <c r="K21" i="12"/>
  <c r="I21" i="12"/>
  <c r="J21" i="12" s="1"/>
  <c r="L21" i="12" s="1"/>
  <c r="A21" i="12"/>
  <c r="AR20" i="12"/>
  <c r="AO20" i="12"/>
  <c r="W20" i="12"/>
  <c r="U20" i="12"/>
  <c r="V20" i="12" s="1"/>
  <c r="X20" i="12" s="1"/>
  <c r="Q20" i="12"/>
  <c r="O20" i="12"/>
  <c r="P20" i="12" s="1"/>
  <c r="K20" i="12"/>
  <c r="I20" i="12"/>
  <c r="J20" i="12" s="1"/>
  <c r="L20" i="12" s="1"/>
  <c r="A20" i="12"/>
  <c r="AR19" i="12"/>
  <c r="AO19" i="12"/>
  <c r="W19" i="12"/>
  <c r="U19" i="12"/>
  <c r="V19" i="12" s="1"/>
  <c r="X19" i="12" s="1"/>
  <c r="Q19" i="12"/>
  <c r="O19" i="12"/>
  <c r="P19" i="12" s="1"/>
  <c r="R19" i="12" s="1"/>
  <c r="K19" i="12"/>
  <c r="I19" i="12"/>
  <c r="J19" i="12" s="1"/>
  <c r="L19" i="12" s="1"/>
  <c r="A19" i="12"/>
  <c r="AR18" i="12"/>
  <c r="AO18" i="12"/>
  <c r="W18" i="12"/>
  <c r="U18" i="12"/>
  <c r="V18" i="12" s="1"/>
  <c r="X18" i="12" s="1"/>
  <c r="Q18" i="12"/>
  <c r="O18" i="12"/>
  <c r="P18" i="12" s="1"/>
  <c r="R18" i="12" s="1"/>
  <c r="K18" i="12"/>
  <c r="I18" i="12"/>
  <c r="J18" i="12" s="1"/>
  <c r="A18" i="12"/>
  <c r="AR17" i="12"/>
  <c r="AO17" i="12"/>
  <c r="W17" i="12"/>
  <c r="U17" i="12"/>
  <c r="V17" i="12" s="1"/>
  <c r="X17" i="12" s="1"/>
  <c r="Q17" i="12"/>
  <c r="O17" i="12"/>
  <c r="P17" i="12" s="1"/>
  <c r="K17" i="12"/>
  <c r="I17" i="12"/>
  <c r="J17" i="12" s="1"/>
  <c r="L17" i="12" s="1"/>
  <c r="A17" i="12"/>
  <c r="AR16" i="12"/>
  <c r="AO16" i="12"/>
  <c r="W16" i="12"/>
  <c r="U16" i="12"/>
  <c r="V16" i="12" s="1"/>
  <c r="X16" i="12" s="1"/>
  <c r="Q16" i="12"/>
  <c r="O16" i="12"/>
  <c r="P16" i="12" s="1"/>
  <c r="R16" i="12" s="1"/>
  <c r="K16" i="12"/>
  <c r="I16" i="12"/>
  <c r="J16" i="12" s="1"/>
  <c r="L16" i="12" s="1"/>
  <c r="A16" i="12"/>
  <c r="AR15" i="12"/>
  <c r="AO15" i="12"/>
  <c r="W15" i="12"/>
  <c r="U15" i="12"/>
  <c r="V15" i="12" s="1"/>
  <c r="X15" i="12" s="1"/>
  <c r="Q15" i="12"/>
  <c r="O15" i="12"/>
  <c r="P15" i="12" s="1"/>
  <c r="R15" i="12" s="1"/>
  <c r="K15" i="12"/>
  <c r="I15" i="12"/>
  <c r="J15" i="12" s="1"/>
  <c r="L15" i="12" s="1"/>
  <c r="A15" i="12"/>
  <c r="AR14" i="12"/>
  <c r="AO14" i="12"/>
  <c r="W14" i="12"/>
  <c r="U14" i="12"/>
  <c r="V14" i="12" s="1"/>
  <c r="X14" i="12" s="1"/>
  <c r="Q14" i="12"/>
  <c r="O14" i="12"/>
  <c r="P14" i="12" s="1"/>
  <c r="R14" i="12" s="1"/>
  <c r="K14" i="12"/>
  <c r="I14" i="12"/>
  <c r="J14" i="12" s="1"/>
  <c r="L14" i="12" s="1"/>
  <c r="A14" i="12"/>
  <c r="AR13" i="12"/>
  <c r="AO13" i="12"/>
  <c r="W13" i="12"/>
  <c r="U13" i="12"/>
  <c r="V13" i="12" s="1"/>
  <c r="X13" i="12" s="1"/>
  <c r="Q13" i="12"/>
  <c r="O13" i="12"/>
  <c r="P13" i="12" s="1"/>
  <c r="R13" i="12" s="1"/>
  <c r="K13" i="12"/>
  <c r="I13" i="12"/>
  <c r="J13" i="12" s="1"/>
  <c r="L13" i="12" s="1"/>
  <c r="A13" i="12"/>
  <c r="AR12" i="12"/>
  <c r="AO12" i="12"/>
  <c r="W12" i="12"/>
  <c r="U12" i="12"/>
  <c r="V12" i="12" s="1"/>
  <c r="X12" i="12" s="1"/>
  <c r="Q12" i="12"/>
  <c r="O12" i="12"/>
  <c r="P12" i="12" s="1"/>
  <c r="R12" i="12" s="1"/>
  <c r="K12" i="12"/>
  <c r="I12" i="12"/>
  <c r="J12" i="12" s="1"/>
  <c r="A12" i="12"/>
  <c r="AR11" i="12"/>
  <c r="AR37" i="12" s="1"/>
  <c r="AO11" i="12"/>
  <c r="W11" i="12"/>
  <c r="U11" i="12"/>
  <c r="V11" i="12" s="1"/>
  <c r="X11" i="12" s="1"/>
  <c r="Q11" i="12"/>
  <c r="O11" i="12"/>
  <c r="P11" i="12" s="1"/>
  <c r="R11" i="12" s="1"/>
  <c r="K11" i="12"/>
  <c r="I11" i="12"/>
  <c r="J11" i="12" s="1"/>
  <c r="L11" i="12" s="1"/>
  <c r="A11" i="12"/>
  <c r="H36" i="4"/>
  <c r="K36" i="4" s="1"/>
  <c r="K10" i="4"/>
  <c r="AA11" i="12" l="1"/>
  <c r="Y31" i="12"/>
  <c r="Z31" i="12" s="1"/>
  <c r="K37" i="12"/>
  <c r="I37" i="12"/>
  <c r="J37" i="12" s="1"/>
  <c r="Y38" i="12"/>
  <c r="Z38" i="12" s="1"/>
  <c r="AA41" i="12"/>
  <c r="AA16" i="12"/>
  <c r="AA19" i="12"/>
  <c r="AA27" i="12"/>
  <c r="Y28" i="12"/>
  <c r="Z28" i="12" s="1"/>
  <c r="AA24" i="12"/>
  <c r="AA13" i="12"/>
  <c r="AA21" i="12"/>
  <c r="Y27" i="12"/>
  <c r="Z27" i="12" s="1"/>
  <c r="Y41" i="12"/>
  <c r="Z41" i="12" s="1"/>
  <c r="AA14" i="12"/>
  <c r="AA15" i="12"/>
  <c r="AA33" i="12"/>
  <c r="AA43" i="12"/>
  <c r="Y14" i="12"/>
  <c r="Z14" i="12" s="1"/>
  <c r="Y39" i="12"/>
  <c r="Z39" i="12" s="1"/>
  <c r="AB39" i="12" s="1"/>
  <c r="Y11" i="12"/>
  <c r="Z11" i="12" s="1"/>
  <c r="AA42" i="12"/>
  <c r="I24" i="4"/>
  <c r="J24" i="4" s="1"/>
  <c r="L24" i="4" s="1"/>
  <c r="K24" i="4"/>
  <c r="R20" i="12"/>
  <c r="Y20" i="12"/>
  <c r="Z20" i="12" s="1"/>
  <c r="AB14" i="12"/>
  <c r="R17" i="12"/>
  <c r="AA17" i="12" s="1"/>
  <c r="Y17" i="12"/>
  <c r="Z17" i="12" s="1"/>
  <c r="R22" i="12"/>
  <c r="AA22" i="12" s="1"/>
  <c r="Y22" i="12"/>
  <c r="Z22" i="12" s="1"/>
  <c r="AB11" i="12"/>
  <c r="Y29" i="12"/>
  <c r="Z29" i="12" s="1"/>
  <c r="L29" i="12"/>
  <c r="AA29" i="12" s="1"/>
  <c r="AB29" i="12" s="1"/>
  <c r="Y37" i="12"/>
  <c r="Z37" i="12" s="1"/>
  <c r="L37" i="12"/>
  <c r="AA37" i="12" s="1"/>
  <c r="AB37" i="12" s="1"/>
  <c r="L26" i="12"/>
  <c r="AA26" i="12" s="1"/>
  <c r="Y26" i="12"/>
  <c r="Z26" i="12" s="1"/>
  <c r="L18" i="12"/>
  <c r="AA18" i="12" s="1"/>
  <c r="Y18" i="12"/>
  <c r="Z18" i="12" s="1"/>
  <c r="AB41" i="12"/>
  <c r="L23" i="12"/>
  <c r="AA23" i="12" s="1"/>
  <c r="Y23" i="12"/>
  <c r="Z23" i="12" s="1"/>
  <c r="R36" i="12"/>
  <c r="AA36" i="12" s="1"/>
  <c r="Y36" i="12"/>
  <c r="Z36" i="12" s="1"/>
  <c r="Y12" i="12"/>
  <c r="Z12" i="12" s="1"/>
  <c r="AA20" i="12"/>
  <c r="AA30" i="12"/>
  <c r="Y25" i="12"/>
  <c r="Z25" i="12" s="1"/>
  <c r="AB25" i="12" s="1"/>
  <c r="AA32" i="12"/>
  <c r="Y15" i="12"/>
  <c r="Z15" i="12" s="1"/>
  <c r="Y30" i="12"/>
  <c r="Z30" i="12" s="1"/>
  <c r="L31" i="12"/>
  <c r="AA31" i="12" s="1"/>
  <c r="AB31" i="12" s="1"/>
  <c r="L38" i="12"/>
  <c r="AA38" i="12" s="1"/>
  <c r="AB38" i="12" s="1"/>
  <c r="Y40" i="12"/>
  <c r="Z40" i="12" s="1"/>
  <c r="Y34" i="12"/>
  <c r="Z34" i="12" s="1"/>
  <c r="AB34" i="12" s="1"/>
  <c r="Y33" i="12"/>
  <c r="Z33" i="12" s="1"/>
  <c r="AB33" i="12" s="1"/>
  <c r="L12" i="12"/>
  <c r="AA12" i="12" s="1"/>
  <c r="AB12" i="12" s="1"/>
  <c r="L28" i="12"/>
  <c r="AA28" i="12" s="1"/>
  <c r="Y42" i="12"/>
  <c r="Z42" i="12" s="1"/>
  <c r="AB42" i="12" s="1"/>
  <c r="Y24" i="12"/>
  <c r="Z24" i="12" s="1"/>
  <c r="Y43" i="12"/>
  <c r="Z43" i="12" s="1"/>
  <c r="Y32" i="12"/>
  <c r="Z32" i="12" s="1"/>
  <c r="Y19" i="12"/>
  <c r="Z19" i="12" s="1"/>
  <c r="AB19" i="12" s="1"/>
  <c r="AA40" i="12"/>
  <c r="Y16" i="12"/>
  <c r="Z16" i="12" s="1"/>
  <c r="AB16" i="12" s="1"/>
  <c r="K394" i="12"/>
  <c r="AA5" i="12" s="1"/>
  <c r="Y21" i="12"/>
  <c r="Z21" i="12" s="1"/>
  <c r="Y35" i="12"/>
  <c r="Z35" i="12" s="1"/>
  <c r="AB35" i="12" s="1"/>
  <c r="Y13" i="12"/>
  <c r="Z13" i="12" s="1"/>
  <c r="H12" i="11"/>
  <c r="J12" i="11"/>
  <c r="H13" i="11"/>
  <c r="J13" i="11"/>
  <c r="H14" i="11"/>
  <c r="J14" i="11"/>
  <c r="H15" i="11"/>
  <c r="H16" i="11"/>
  <c r="J16" i="11"/>
  <c r="H17" i="11"/>
  <c r="H18" i="11"/>
  <c r="J18" i="11"/>
  <c r="H19" i="11"/>
  <c r="J19" i="11"/>
  <c r="H20" i="11"/>
  <c r="J20" i="11"/>
  <c r="H21" i="11"/>
  <c r="H22" i="11"/>
  <c r="J22" i="11"/>
  <c r="H23" i="11"/>
  <c r="J23" i="11"/>
  <c r="H24" i="11"/>
  <c r="H25" i="11"/>
  <c r="J25" i="11"/>
  <c r="H26" i="11"/>
  <c r="J26" i="11"/>
  <c r="H27" i="11"/>
  <c r="J27" i="11"/>
  <c r="H28" i="11"/>
  <c r="H29" i="11"/>
  <c r="J29" i="11"/>
  <c r="H30" i="11"/>
  <c r="H31" i="11"/>
  <c r="H32" i="11"/>
  <c r="J32" i="11"/>
  <c r="H33" i="11"/>
  <c r="H34" i="11"/>
  <c r="J34" i="11"/>
  <c r="H35" i="11"/>
  <c r="H36" i="11"/>
  <c r="J36" i="11"/>
  <c r="H37" i="11"/>
  <c r="H38" i="11"/>
  <c r="J38" i="11"/>
  <c r="H39" i="11"/>
  <c r="J39" i="11"/>
  <c r="H40" i="11"/>
  <c r="H42" i="11"/>
  <c r="J42" i="11"/>
  <c r="H54" i="11"/>
  <c r="J54" i="11"/>
  <c r="H55" i="11"/>
  <c r="J55" i="11"/>
  <c r="A11" i="4"/>
  <c r="A12" i="4"/>
  <c r="A13" i="4"/>
  <c r="A14" i="4"/>
  <c r="A15" i="4"/>
  <c r="A16" i="4"/>
  <c r="A17" i="4"/>
  <c r="A18" i="4"/>
  <c r="A19" i="4"/>
  <c r="A20" i="4"/>
  <c r="A21" i="4"/>
  <c r="A22" i="4"/>
  <c r="A23" i="4"/>
  <c r="A24" i="4"/>
  <c r="A25" i="4"/>
  <c r="A26" i="4"/>
  <c r="A27" i="4"/>
  <c r="A28" i="4"/>
  <c r="A29" i="4"/>
  <c r="A30" i="4"/>
  <c r="A31" i="4"/>
  <c r="A32" i="4"/>
  <c r="A33" i="4"/>
  <c r="A34" i="4"/>
  <c r="A35" i="4"/>
  <c r="A36" i="4"/>
  <c r="A37" i="4"/>
  <c r="A38" i="4"/>
  <c r="A39" i="4"/>
  <c r="A40" i="4"/>
  <c r="A41" i="4"/>
  <c r="A42" i="4"/>
  <c r="AB32" i="12" l="1"/>
  <c r="AB15" i="12"/>
  <c r="AB27" i="12"/>
  <c r="AB13" i="12"/>
  <c r="AB24" i="12"/>
  <c r="AB20" i="12"/>
  <c r="AB21" i="12"/>
  <c r="AB36" i="12"/>
  <c r="AB43" i="12"/>
  <c r="AB28" i="12"/>
  <c r="AB17" i="12"/>
  <c r="AB40" i="12"/>
  <c r="AB26" i="12"/>
  <c r="Z361" i="12"/>
  <c r="AB30" i="12"/>
  <c r="AB22" i="12"/>
  <c r="AB18" i="12"/>
  <c r="AB23" i="12"/>
  <c r="J17" i="11"/>
  <c r="J33" i="11"/>
  <c r="Z370" i="12" l="1"/>
  <c r="AA4" i="12"/>
  <c r="AA6" i="12" s="1"/>
  <c r="A11" i="11" l="1"/>
  <c r="H11" i="11"/>
  <c r="U42" i="4"/>
  <c r="V42" i="4" s="1"/>
  <c r="X42" i="4" s="1"/>
  <c r="O42" i="4"/>
  <c r="P42" i="4" s="1"/>
  <c r="R42" i="4" s="1"/>
  <c r="I42" i="4"/>
  <c r="J42" i="4" s="1"/>
  <c r="U41" i="4"/>
  <c r="V41" i="4" s="1"/>
  <c r="X41" i="4" s="1"/>
  <c r="I41" i="4"/>
  <c r="J41" i="4" s="1"/>
  <c r="U40" i="4"/>
  <c r="V40" i="4" s="1"/>
  <c r="X40" i="4" s="1"/>
  <c r="I40" i="4"/>
  <c r="J40" i="4" s="1"/>
  <c r="U39" i="4"/>
  <c r="V39" i="4" s="1"/>
  <c r="X39" i="4" s="1"/>
  <c r="I39" i="4"/>
  <c r="J39" i="4" s="1"/>
  <c r="U38" i="4"/>
  <c r="V38" i="4" s="1"/>
  <c r="X38" i="4" s="1"/>
  <c r="I38" i="4"/>
  <c r="J38" i="4" s="1"/>
  <c r="O37" i="4"/>
  <c r="P37" i="4" s="1"/>
  <c r="R37" i="4" s="1"/>
  <c r="I37" i="4"/>
  <c r="J37" i="4" s="1"/>
  <c r="U36" i="4"/>
  <c r="V36" i="4" s="1"/>
  <c r="X36" i="4" s="1"/>
  <c r="O36" i="4"/>
  <c r="P36" i="4" s="1"/>
  <c r="R36" i="4" s="1"/>
  <c r="I36" i="4"/>
  <c r="J36" i="4" s="1"/>
  <c r="U35" i="4"/>
  <c r="V35" i="4" s="1"/>
  <c r="X35" i="4" s="1"/>
  <c r="O35" i="4"/>
  <c r="P35" i="4" s="1"/>
  <c r="R35" i="4" s="1"/>
  <c r="I35" i="4"/>
  <c r="J35" i="4" s="1"/>
  <c r="U34" i="4"/>
  <c r="V34" i="4" s="1"/>
  <c r="X34" i="4" s="1"/>
  <c r="I34" i="4"/>
  <c r="J34" i="4" s="1"/>
  <c r="U33" i="4"/>
  <c r="V33" i="4" s="1"/>
  <c r="X33" i="4" s="1"/>
  <c r="O33" i="4"/>
  <c r="P33" i="4" s="1"/>
  <c r="R33" i="4" s="1"/>
  <c r="I33" i="4"/>
  <c r="J33" i="4" s="1"/>
  <c r="U32" i="4"/>
  <c r="V32" i="4" s="1"/>
  <c r="X32" i="4" s="1"/>
  <c r="O32" i="4"/>
  <c r="P32" i="4" s="1"/>
  <c r="R32" i="4" s="1"/>
  <c r="I32" i="4"/>
  <c r="J32" i="4" s="1"/>
  <c r="U31" i="4"/>
  <c r="V31" i="4" s="1"/>
  <c r="X31" i="4" s="1"/>
  <c r="O31" i="4"/>
  <c r="P31" i="4" s="1"/>
  <c r="U30" i="4"/>
  <c r="V30" i="4" s="1"/>
  <c r="X30" i="4" s="1"/>
  <c r="O30" i="4"/>
  <c r="P30" i="4" s="1"/>
  <c r="R30" i="4" s="1"/>
  <c r="I30" i="4"/>
  <c r="J30" i="4" s="1"/>
  <c r="U29" i="4"/>
  <c r="V29" i="4" s="1"/>
  <c r="X29" i="4" s="1"/>
  <c r="I29" i="4"/>
  <c r="J29" i="4" s="1"/>
  <c r="U28" i="4"/>
  <c r="V28" i="4" s="1"/>
  <c r="X28" i="4" s="1"/>
  <c r="O28" i="4"/>
  <c r="P28" i="4" s="1"/>
  <c r="R28" i="4" s="1"/>
  <c r="I28" i="4"/>
  <c r="J28" i="4" s="1"/>
  <c r="I27" i="4"/>
  <c r="J27" i="4" s="1"/>
  <c r="U26" i="4"/>
  <c r="V26" i="4" s="1"/>
  <c r="X26" i="4" s="1"/>
  <c r="O26" i="4"/>
  <c r="P26" i="4" s="1"/>
  <c r="R26" i="4" s="1"/>
  <c r="I26" i="4"/>
  <c r="J26" i="4" s="1"/>
  <c r="U25" i="4"/>
  <c r="V25" i="4" s="1"/>
  <c r="X25" i="4" s="1"/>
  <c r="O25" i="4"/>
  <c r="P25" i="4" s="1"/>
  <c r="R25" i="4" s="1"/>
  <c r="I25" i="4"/>
  <c r="J25" i="4" s="1"/>
  <c r="U24" i="4"/>
  <c r="V24" i="4" s="1"/>
  <c r="X24" i="4" s="1"/>
  <c r="O24" i="4"/>
  <c r="P24" i="4" s="1"/>
  <c r="U23" i="4"/>
  <c r="V23" i="4" s="1"/>
  <c r="X23" i="4" s="1"/>
  <c r="O23" i="4"/>
  <c r="P23" i="4" s="1"/>
  <c r="R23" i="4" s="1"/>
  <c r="I23" i="4"/>
  <c r="J23" i="4" s="1"/>
  <c r="U22" i="4"/>
  <c r="V22" i="4" s="1"/>
  <c r="X22" i="4" s="1"/>
  <c r="I22" i="4"/>
  <c r="J22" i="4" s="1"/>
  <c r="U21" i="4"/>
  <c r="V21" i="4" s="1"/>
  <c r="X21" i="4" s="1"/>
  <c r="O21" i="4"/>
  <c r="P21" i="4" s="1"/>
  <c r="R21" i="4" s="1"/>
  <c r="I21" i="4"/>
  <c r="J21" i="4" s="1"/>
  <c r="U20" i="4"/>
  <c r="V20" i="4" s="1"/>
  <c r="X20" i="4" s="1"/>
  <c r="O20" i="4"/>
  <c r="P20" i="4" s="1"/>
  <c r="R20" i="4" s="1"/>
  <c r="I20" i="4"/>
  <c r="J20" i="4" s="1"/>
  <c r="U19" i="4"/>
  <c r="V19" i="4" s="1"/>
  <c r="X19" i="4" s="1"/>
  <c r="O19" i="4"/>
  <c r="P19" i="4" s="1"/>
  <c r="R19" i="4" s="1"/>
  <c r="I19" i="4"/>
  <c r="J19" i="4" s="1"/>
  <c r="U18" i="4"/>
  <c r="V18" i="4" s="1"/>
  <c r="X18" i="4" s="1"/>
  <c r="O18" i="4"/>
  <c r="P18" i="4" s="1"/>
  <c r="R18" i="4" s="1"/>
  <c r="I18" i="4"/>
  <c r="J18" i="4" s="1"/>
  <c r="U17" i="4"/>
  <c r="V17" i="4" s="1"/>
  <c r="X17" i="4" s="1"/>
  <c r="O17" i="4"/>
  <c r="P17" i="4" s="1"/>
  <c r="R17" i="4" s="1"/>
  <c r="I17" i="4"/>
  <c r="J17" i="4" s="1"/>
  <c r="U16" i="4"/>
  <c r="V16" i="4" s="1"/>
  <c r="X16" i="4" s="1"/>
  <c r="O16" i="4"/>
  <c r="P16" i="4" s="1"/>
  <c r="R16" i="4" s="1"/>
  <c r="I16" i="4"/>
  <c r="J16" i="4" s="1"/>
  <c r="U15" i="4"/>
  <c r="V15" i="4" s="1"/>
  <c r="X15" i="4" s="1"/>
  <c r="O15" i="4"/>
  <c r="P15" i="4" s="1"/>
  <c r="R15" i="4" s="1"/>
  <c r="I15" i="4"/>
  <c r="J15" i="4" s="1"/>
  <c r="U14" i="4"/>
  <c r="V14" i="4" s="1"/>
  <c r="X14" i="4" s="1"/>
  <c r="O14" i="4"/>
  <c r="P14" i="4" s="1"/>
  <c r="R14" i="4" s="1"/>
  <c r="I14" i="4"/>
  <c r="J14" i="4" s="1"/>
  <c r="Y14" i="4" s="1"/>
  <c r="Z14" i="4" s="1"/>
  <c r="U13" i="4"/>
  <c r="V13" i="4" s="1"/>
  <c r="X13" i="4" s="1"/>
  <c r="O13" i="4"/>
  <c r="P13" i="4" s="1"/>
  <c r="R13" i="4" s="1"/>
  <c r="I13" i="4"/>
  <c r="J13" i="4" s="1"/>
  <c r="U12" i="4"/>
  <c r="V12" i="4" s="1"/>
  <c r="X12" i="4" s="1"/>
  <c r="O12" i="4"/>
  <c r="P12" i="4" s="1"/>
  <c r="R12" i="4" s="1"/>
  <c r="I12" i="4"/>
  <c r="J12" i="4" s="1"/>
  <c r="U11" i="4"/>
  <c r="V11" i="4" s="1"/>
  <c r="X11" i="4" s="1"/>
  <c r="O11" i="4"/>
  <c r="P11" i="4" s="1"/>
  <c r="R11" i="4" s="1"/>
  <c r="I11" i="4"/>
  <c r="J11" i="4" s="1"/>
  <c r="H8" i="11" l="1"/>
  <c r="L16" i="4"/>
  <c r="AA16" i="4" s="1"/>
  <c r="Y16" i="4"/>
  <c r="Z16" i="4" s="1"/>
  <c r="L28" i="4"/>
  <c r="AA28" i="4" s="1"/>
  <c r="Y28" i="4"/>
  <c r="Z28" i="4" s="1"/>
  <c r="L34" i="4"/>
  <c r="AA34" i="4" s="1"/>
  <c r="Y34" i="4"/>
  <c r="Z34" i="4" s="1"/>
  <c r="L41" i="4"/>
  <c r="AA41" i="4" s="1"/>
  <c r="Y41" i="4"/>
  <c r="Z41" i="4" s="1"/>
  <c r="L11" i="4"/>
  <c r="AA11" i="4" s="1"/>
  <c r="Y11" i="4"/>
  <c r="Z11" i="4" s="1"/>
  <c r="L22" i="4"/>
  <c r="AA22" i="4" s="1"/>
  <c r="Y22" i="4"/>
  <c r="Z22" i="4" s="1"/>
  <c r="L35" i="4"/>
  <c r="AA35" i="4" s="1"/>
  <c r="Y35" i="4"/>
  <c r="Z35" i="4" s="1"/>
  <c r="L42" i="4"/>
  <c r="AA42" i="4" s="1"/>
  <c r="Y42" i="4"/>
  <c r="Z42" i="4" s="1"/>
  <c r="L17" i="4"/>
  <c r="AA17" i="4" s="1"/>
  <c r="Y17" i="4"/>
  <c r="Z17" i="4" s="1"/>
  <c r="L29" i="4"/>
  <c r="AA29" i="4" s="1"/>
  <c r="Y29" i="4"/>
  <c r="Z29" i="4" s="1"/>
  <c r="L12" i="4"/>
  <c r="AA12" i="4" s="1"/>
  <c r="Y12" i="4"/>
  <c r="Z12" i="4" s="1"/>
  <c r="L23" i="4"/>
  <c r="AA23" i="4" s="1"/>
  <c r="Y23" i="4"/>
  <c r="Z23" i="4" s="1"/>
  <c r="L30" i="4"/>
  <c r="AA30" i="4" s="1"/>
  <c r="Y30" i="4"/>
  <c r="Z30" i="4" s="1"/>
  <c r="L36" i="4"/>
  <c r="AA36" i="4" s="1"/>
  <c r="Y36" i="4"/>
  <c r="Z36" i="4" s="1"/>
  <c r="L18" i="4"/>
  <c r="AA18" i="4" s="1"/>
  <c r="Y18" i="4"/>
  <c r="Z18" i="4" s="1"/>
  <c r="L13" i="4"/>
  <c r="AA13" i="4" s="1"/>
  <c r="Y13" i="4"/>
  <c r="Z13" i="4" s="1"/>
  <c r="R24" i="4"/>
  <c r="AA24" i="4" s="1"/>
  <c r="Y24" i="4"/>
  <c r="Z24" i="4" s="1"/>
  <c r="R31" i="4"/>
  <c r="AA31" i="4" s="1"/>
  <c r="Y31" i="4"/>
  <c r="Z31" i="4" s="1"/>
  <c r="L37" i="4"/>
  <c r="AA37" i="4" s="1"/>
  <c r="Y37" i="4"/>
  <c r="Z37" i="4" s="1"/>
  <c r="L19" i="4"/>
  <c r="AA19" i="4" s="1"/>
  <c r="Y19" i="4"/>
  <c r="Z19" i="4" s="1"/>
  <c r="L25" i="4"/>
  <c r="AA25" i="4" s="1"/>
  <c r="Y25" i="4"/>
  <c r="Z25" i="4" s="1"/>
  <c r="L32" i="4"/>
  <c r="AA32" i="4" s="1"/>
  <c r="Y32" i="4"/>
  <c r="Z32" i="4" s="1"/>
  <c r="L38" i="4"/>
  <c r="AA38" i="4" s="1"/>
  <c r="Y38" i="4"/>
  <c r="Z38" i="4" s="1"/>
  <c r="L20" i="4"/>
  <c r="AA20" i="4" s="1"/>
  <c r="Y20" i="4"/>
  <c r="Z20" i="4" s="1"/>
  <c r="L26" i="4"/>
  <c r="AA26" i="4" s="1"/>
  <c r="Y26" i="4"/>
  <c r="Z26" i="4" s="1"/>
  <c r="L39" i="4"/>
  <c r="AA39" i="4" s="1"/>
  <c r="Y39" i="4"/>
  <c r="Z39" i="4" s="1"/>
  <c r="L15" i="4"/>
  <c r="AA15" i="4" s="1"/>
  <c r="Y15" i="4"/>
  <c r="Z15" i="4" s="1"/>
  <c r="L33" i="4"/>
  <c r="AA33" i="4" s="1"/>
  <c r="Y33" i="4"/>
  <c r="Z33" i="4" s="1"/>
  <c r="L40" i="4"/>
  <c r="AA40" i="4" s="1"/>
  <c r="Y40" i="4"/>
  <c r="Z40" i="4" s="1"/>
  <c r="L21" i="4"/>
  <c r="AA21" i="4" s="1"/>
  <c r="Y21" i="4"/>
  <c r="Z21" i="4" s="1"/>
  <c r="L27" i="4"/>
  <c r="AA27" i="4" s="1"/>
  <c r="Y27" i="4"/>
  <c r="Z27" i="4" s="1"/>
  <c r="L14" i="4"/>
  <c r="AA14" i="4" s="1"/>
  <c r="AB14" i="4" s="1"/>
  <c r="J40" i="11"/>
  <c r="J37" i="11"/>
  <c r="J35" i="11"/>
  <c r="J31" i="11"/>
  <c r="J30" i="11"/>
  <c r="J28" i="11"/>
  <c r="J24" i="11"/>
  <c r="J21" i="11"/>
  <c r="J15" i="11"/>
  <c r="K18" i="11" l="1"/>
  <c r="M18" i="11"/>
  <c r="K27" i="11"/>
  <c r="K15" i="11"/>
  <c r="M15" i="11"/>
  <c r="AB26" i="4"/>
  <c r="AB24" i="4"/>
  <c r="AB17" i="4"/>
  <c r="AB16" i="4"/>
  <c r="AB20" i="4"/>
  <c r="AB13" i="4"/>
  <c r="AB42" i="4"/>
  <c r="AB27" i="4"/>
  <c r="AB38" i="4"/>
  <c r="AB18" i="4"/>
  <c r="AB35" i="4"/>
  <c r="AB21" i="4"/>
  <c r="AB32" i="4"/>
  <c r="AB36" i="4"/>
  <c r="AB22" i="4"/>
  <c r="AB40" i="4"/>
  <c r="AB25" i="4"/>
  <c r="AB30" i="4"/>
  <c r="AB11" i="4"/>
  <c r="AB33" i="4"/>
  <c r="AB19" i="4"/>
  <c r="AB23" i="4"/>
  <c r="AB41" i="4"/>
  <c r="K16" i="11"/>
  <c r="AB15" i="4"/>
  <c r="AB37" i="4"/>
  <c r="AB12" i="4"/>
  <c r="AB34" i="4"/>
  <c r="AB39" i="4"/>
  <c r="AB31" i="4"/>
  <c r="AB29" i="4"/>
  <c r="AB28" i="4"/>
  <c r="K21" i="11" l="1"/>
  <c r="M21" i="11"/>
  <c r="K22" i="11"/>
  <c r="M22" i="11"/>
  <c r="K13" i="11"/>
  <c r="M13" i="11"/>
  <c r="K12" i="11"/>
  <c r="L12" i="11"/>
  <c r="K40" i="11"/>
  <c r="K29" i="11"/>
  <c r="M29" i="11"/>
  <c r="K37" i="11"/>
  <c r="M37" i="11"/>
  <c r="K38" i="11"/>
  <c r="M38" i="11"/>
  <c r="K17" i="11"/>
  <c r="M17" i="11"/>
  <c r="K30" i="11"/>
  <c r="M30" i="11"/>
  <c r="K39" i="11"/>
  <c r="M39" i="11"/>
  <c r="K25" i="11"/>
  <c r="M25" i="11"/>
  <c r="K28" i="11"/>
  <c r="K14" i="11"/>
  <c r="M14" i="11"/>
  <c r="K26" i="11"/>
  <c r="M26" i="11"/>
  <c r="K31" i="11"/>
  <c r="L31" i="11"/>
  <c r="K35" i="11"/>
  <c r="K19" i="11"/>
  <c r="M19" i="11"/>
  <c r="K32" i="11"/>
  <c r="M32" i="11"/>
  <c r="K42" i="11"/>
  <c r="M42" i="11"/>
  <c r="K33" i="11"/>
  <c r="M33" i="11"/>
  <c r="K55" i="11"/>
  <c r="M55" i="11"/>
  <c r="K23" i="11"/>
  <c r="M23" i="11"/>
  <c r="K20" i="11"/>
  <c r="L20" i="11"/>
  <c r="K24" i="11"/>
  <c r="L24" i="11"/>
  <c r="K36" i="11"/>
  <c r="M36" i="11"/>
  <c r="K34" i="11"/>
  <c r="L34" i="11"/>
  <c r="K54" i="11"/>
  <c r="M54" i="11"/>
  <c r="L16" i="11"/>
  <c r="L18" i="11"/>
  <c r="L15" i="11"/>
  <c r="M27" i="11"/>
  <c r="AV97" i="7"/>
  <c r="AU97" i="7"/>
  <c r="AR97" i="7"/>
  <c r="AQ97" i="7"/>
  <c r="AP97" i="7"/>
  <c r="AL97" i="7"/>
  <c r="AK97" i="7"/>
  <c r="AJ97" i="7"/>
  <c r="AI97" i="7"/>
  <c r="AH97" i="7"/>
  <c r="AG97" i="7"/>
  <c r="AF97" i="7"/>
  <c r="AD97" i="7"/>
  <c r="AC97" i="7"/>
  <c r="AA97" i="7"/>
  <c r="AB97" i="7" s="1"/>
  <c r="X97" i="7"/>
  <c r="W97" i="7"/>
  <c r="U97" i="7"/>
  <c r="V97" i="7" s="1"/>
  <c r="R97" i="7"/>
  <c r="Q97" i="7"/>
  <c r="O97" i="7"/>
  <c r="P97" i="7" s="1"/>
  <c r="L97" i="7"/>
  <c r="K97" i="7"/>
  <c r="I97" i="7"/>
  <c r="J97" i="7" s="1"/>
  <c r="A97" i="7"/>
  <c r="AV96" i="7"/>
  <c r="AU96" i="7"/>
  <c r="AR96" i="7"/>
  <c r="AQ96" i="7"/>
  <c r="AP96" i="7"/>
  <c r="AL96" i="7"/>
  <c r="AK96" i="7"/>
  <c r="AJ96" i="7"/>
  <c r="AI96" i="7"/>
  <c r="AH96" i="7"/>
  <c r="AG96" i="7"/>
  <c r="AF96" i="7"/>
  <c r="AD96" i="7"/>
  <c r="AC96" i="7"/>
  <c r="AA96" i="7"/>
  <c r="AB96" i="7" s="1"/>
  <c r="X96" i="7"/>
  <c r="W96" i="7"/>
  <c r="U96" i="7"/>
  <c r="V96" i="7" s="1"/>
  <c r="R96" i="7"/>
  <c r="Q96" i="7"/>
  <c r="O96" i="7"/>
  <c r="P96" i="7" s="1"/>
  <c r="L96" i="7"/>
  <c r="AM96" i="7" s="1"/>
  <c r="AN96" i="7" s="1"/>
  <c r="K96" i="7"/>
  <c r="I96" i="7"/>
  <c r="J96" i="7" s="1"/>
  <c r="A96" i="7"/>
  <c r="AO96" i="7" s="1"/>
  <c r="AV95" i="7"/>
  <c r="AU95" i="7"/>
  <c r="AR95" i="7"/>
  <c r="AQ95" i="7"/>
  <c r="AP95" i="7"/>
  <c r="AL95" i="7"/>
  <c r="AK95" i="7"/>
  <c r="AJ95" i="7"/>
  <c r="AI95" i="7"/>
  <c r="AH95" i="7"/>
  <c r="AG95" i="7"/>
  <c r="AF95" i="7"/>
  <c r="AD95" i="7"/>
  <c r="AC95" i="7"/>
  <c r="AA95" i="7"/>
  <c r="AB95" i="7" s="1"/>
  <c r="X95" i="7"/>
  <c r="W95" i="7"/>
  <c r="U95" i="7"/>
  <c r="V95" i="7" s="1"/>
  <c r="R95" i="7"/>
  <c r="Q95" i="7"/>
  <c r="O95" i="7"/>
  <c r="P95" i="7" s="1"/>
  <c r="L95" i="7"/>
  <c r="K95" i="7"/>
  <c r="I95" i="7"/>
  <c r="J95" i="7" s="1"/>
  <c r="A95" i="7"/>
  <c r="AV94" i="7"/>
  <c r="AU94" i="7"/>
  <c r="AR94" i="7"/>
  <c r="AQ94" i="7"/>
  <c r="AP94" i="7"/>
  <c r="AL94" i="7"/>
  <c r="AK94" i="7"/>
  <c r="AJ94" i="7"/>
  <c r="AI94" i="7"/>
  <c r="AH94" i="7"/>
  <c r="AG94" i="7"/>
  <c r="AF94" i="7"/>
  <c r="AD94" i="7"/>
  <c r="AC94" i="7"/>
  <c r="AA94" i="7"/>
  <c r="AB94" i="7" s="1"/>
  <c r="X94" i="7"/>
  <c r="W94" i="7"/>
  <c r="U94" i="7"/>
  <c r="V94" i="7" s="1"/>
  <c r="R94" i="7"/>
  <c r="Q94" i="7"/>
  <c r="O94" i="7"/>
  <c r="P94" i="7" s="1"/>
  <c r="L94" i="7"/>
  <c r="K94" i="7"/>
  <c r="I94" i="7"/>
  <c r="J94" i="7" s="1"/>
  <c r="A94" i="7"/>
  <c r="AV93" i="7"/>
  <c r="AU93" i="7"/>
  <c r="AR93" i="7"/>
  <c r="AQ93" i="7"/>
  <c r="AP93" i="7"/>
  <c r="AL93" i="7"/>
  <c r="AK93" i="7"/>
  <c r="AJ93" i="7"/>
  <c r="AI93" i="7"/>
  <c r="AH93" i="7"/>
  <c r="AG93" i="7"/>
  <c r="AF93" i="7"/>
  <c r="AD93" i="7"/>
  <c r="AC93" i="7"/>
  <c r="AA93" i="7"/>
  <c r="AB93" i="7" s="1"/>
  <c r="X93" i="7"/>
  <c r="W93" i="7"/>
  <c r="U93" i="7"/>
  <c r="V93" i="7" s="1"/>
  <c r="R93" i="7"/>
  <c r="Q93" i="7"/>
  <c r="O93" i="7"/>
  <c r="P93" i="7" s="1"/>
  <c r="L93" i="7"/>
  <c r="K93" i="7"/>
  <c r="I93" i="7"/>
  <c r="J93" i="7" s="1"/>
  <c r="A93" i="7"/>
  <c r="AO93" i="7" s="1"/>
  <c r="AV92" i="7"/>
  <c r="AU92" i="7"/>
  <c r="AR92" i="7"/>
  <c r="AQ92" i="7"/>
  <c r="AP92" i="7"/>
  <c r="AL92" i="7"/>
  <c r="AK92" i="7"/>
  <c r="AJ92" i="7"/>
  <c r="AI92" i="7"/>
  <c r="AH92" i="7"/>
  <c r="AG92" i="7"/>
  <c r="AF92" i="7"/>
  <c r="AD92" i="7"/>
  <c r="AC92" i="7"/>
  <c r="AA92" i="7"/>
  <c r="AB92" i="7" s="1"/>
  <c r="X92" i="7"/>
  <c r="W92" i="7"/>
  <c r="U92" i="7"/>
  <c r="V92" i="7" s="1"/>
  <c r="R92" i="7"/>
  <c r="Q92" i="7"/>
  <c r="O92" i="7"/>
  <c r="P92" i="7" s="1"/>
  <c r="L92" i="7"/>
  <c r="K92" i="7"/>
  <c r="I92" i="7"/>
  <c r="J92" i="7" s="1"/>
  <c r="A92" i="7"/>
  <c r="AV91" i="7"/>
  <c r="AU91" i="7"/>
  <c r="AR91" i="7"/>
  <c r="AQ91" i="7"/>
  <c r="AP91" i="7"/>
  <c r="AL91" i="7"/>
  <c r="AK91" i="7"/>
  <c r="AJ91" i="7"/>
  <c r="AI91" i="7"/>
  <c r="AH91" i="7"/>
  <c r="AG91" i="7"/>
  <c r="AF91" i="7"/>
  <c r="AD91" i="7"/>
  <c r="AC91" i="7"/>
  <c r="AA91" i="7"/>
  <c r="AB91" i="7" s="1"/>
  <c r="X91" i="7"/>
  <c r="W91" i="7"/>
  <c r="U91" i="7"/>
  <c r="V91" i="7" s="1"/>
  <c r="R91" i="7"/>
  <c r="Q91" i="7"/>
  <c r="O91" i="7"/>
  <c r="P91" i="7" s="1"/>
  <c r="L91" i="7"/>
  <c r="K91" i="7"/>
  <c r="I91" i="7"/>
  <c r="J91" i="7" s="1"/>
  <c r="A91" i="7"/>
  <c r="AV90" i="7"/>
  <c r="AU90" i="7"/>
  <c r="AR90" i="7"/>
  <c r="AQ90" i="7"/>
  <c r="AP90" i="7"/>
  <c r="AL90" i="7"/>
  <c r="AK90" i="7"/>
  <c r="AJ90" i="7"/>
  <c r="AI90" i="7"/>
  <c r="AH90" i="7"/>
  <c r="AG90" i="7"/>
  <c r="AF90" i="7"/>
  <c r="AD90" i="7"/>
  <c r="AC90" i="7"/>
  <c r="AA90" i="7"/>
  <c r="AB90" i="7" s="1"/>
  <c r="X90" i="7"/>
  <c r="W90" i="7"/>
  <c r="U90" i="7"/>
  <c r="V90" i="7" s="1"/>
  <c r="R90" i="7"/>
  <c r="Q90" i="7"/>
  <c r="O90" i="7"/>
  <c r="P90" i="7" s="1"/>
  <c r="L90" i="7"/>
  <c r="K90" i="7"/>
  <c r="I90" i="7"/>
  <c r="J90" i="7" s="1"/>
  <c r="A90" i="7"/>
  <c r="AO90" i="7" s="1"/>
  <c r="AV89" i="7"/>
  <c r="AU89" i="7"/>
  <c r="AR89" i="7"/>
  <c r="AQ89" i="7"/>
  <c r="AP89" i="7"/>
  <c r="AL89" i="7"/>
  <c r="AK89" i="7"/>
  <c r="AJ89" i="7"/>
  <c r="AI89" i="7"/>
  <c r="AH89" i="7"/>
  <c r="AG89" i="7"/>
  <c r="AF89" i="7"/>
  <c r="AD89" i="7"/>
  <c r="AC89" i="7"/>
  <c r="AA89" i="7"/>
  <c r="AB89" i="7" s="1"/>
  <c r="X89" i="7"/>
  <c r="W89" i="7"/>
  <c r="U89" i="7"/>
  <c r="V89" i="7" s="1"/>
  <c r="R89" i="7"/>
  <c r="Q89" i="7"/>
  <c r="O89" i="7"/>
  <c r="P89" i="7" s="1"/>
  <c r="L89" i="7"/>
  <c r="K89" i="7"/>
  <c r="I89" i="7"/>
  <c r="J89" i="7" s="1"/>
  <c r="A89" i="7"/>
  <c r="AV88" i="7"/>
  <c r="AU88" i="7"/>
  <c r="AR88" i="7"/>
  <c r="AQ88" i="7"/>
  <c r="AP88" i="7"/>
  <c r="AL88" i="7"/>
  <c r="AK88" i="7"/>
  <c r="AJ88" i="7"/>
  <c r="AI88" i="7"/>
  <c r="AH88" i="7"/>
  <c r="AG88" i="7"/>
  <c r="AF88" i="7"/>
  <c r="AD88" i="7"/>
  <c r="AC88" i="7"/>
  <c r="AA88" i="7"/>
  <c r="AB88" i="7" s="1"/>
  <c r="X88" i="7"/>
  <c r="W88" i="7"/>
  <c r="U88" i="7"/>
  <c r="V88" i="7" s="1"/>
  <c r="R88" i="7"/>
  <c r="Q88" i="7"/>
  <c r="O88" i="7"/>
  <c r="P88" i="7" s="1"/>
  <c r="L88" i="7"/>
  <c r="K88" i="7"/>
  <c r="I88" i="7"/>
  <c r="J88" i="7" s="1"/>
  <c r="A88" i="7"/>
  <c r="AO88" i="7" s="1"/>
  <c r="AV87" i="7"/>
  <c r="AU87" i="7"/>
  <c r="AR87" i="7"/>
  <c r="AQ87" i="7"/>
  <c r="AP87" i="7"/>
  <c r="AL87" i="7"/>
  <c r="AK87" i="7"/>
  <c r="AJ87" i="7"/>
  <c r="AI87" i="7"/>
  <c r="AH87" i="7"/>
  <c r="AG87" i="7"/>
  <c r="AF87" i="7"/>
  <c r="AD87" i="7"/>
  <c r="AC87" i="7"/>
  <c r="AA87" i="7"/>
  <c r="AB87" i="7" s="1"/>
  <c r="X87" i="7"/>
  <c r="W87" i="7"/>
  <c r="U87" i="7"/>
  <c r="V87" i="7" s="1"/>
  <c r="R87" i="7"/>
  <c r="Q87" i="7"/>
  <c r="O87" i="7"/>
  <c r="P87" i="7" s="1"/>
  <c r="L87" i="7"/>
  <c r="AS87" i="7" s="1"/>
  <c r="K87" i="7"/>
  <c r="I87" i="7"/>
  <c r="J87" i="7" s="1"/>
  <c r="A87" i="7"/>
  <c r="AO87" i="7" s="1"/>
  <c r="AV86" i="7"/>
  <c r="AU86" i="7"/>
  <c r="AR86" i="7"/>
  <c r="AQ86" i="7"/>
  <c r="AP86" i="7"/>
  <c r="AL86" i="7"/>
  <c r="AK86" i="7"/>
  <c r="AJ86" i="7"/>
  <c r="AI86" i="7"/>
  <c r="AH86" i="7"/>
  <c r="AG86" i="7"/>
  <c r="AF86" i="7"/>
  <c r="AD86" i="7"/>
  <c r="AC86" i="7"/>
  <c r="AA86" i="7"/>
  <c r="AB86" i="7" s="1"/>
  <c r="X86" i="7"/>
  <c r="W86" i="7"/>
  <c r="U86" i="7"/>
  <c r="V86" i="7" s="1"/>
  <c r="R86" i="7"/>
  <c r="Q86" i="7"/>
  <c r="O86" i="7"/>
  <c r="P86" i="7" s="1"/>
  <c r="L86" i="7"/>
  <c r="AT86" i="7" s="1"/>
  <c r="K86" i="7"/>
  <c r="I86" i="7"/>
  <c r="J86" i="7" s="1"/>
  <c r="A86" i="7"/>
  <c r="AV85" i="7"/>
  <c r="AU85" i="7"/>
  <c r="AR85" i="7"/>
  <c r="AQ85" i="7"/>
  <c r="AP85" i="7"/>
  <c r="AL85" i="7"/>
  <c r="AK85" i="7"/>
  <c r="AJ85" i="7"/>
  <c r="AI85" i="7"/>
  <c r="AH85" i="7"/>
  <c r="AG85" i="7"/>
  <c r="AF85" i="7"/>
  <c r="AD85" i="7"/>
  <c r="AC85" i="7"/>
  <c r="AA85" i="7"/>
  <c r="AB85" i="7" s="1"/>
  <c r="X85" i="7"/>
  <c r="W85" i="7"/>
  <c r="U85" i="7"/>
  <c r="V85" i="7" s="1"/>
  <c r="R85" i="7"/>
  <c r="Q85" i="7"/>
  <c r="O85" i="7"/>
  <c r="P85" i="7" s="1"/>
  <c r="L85" i="7"/>
  <c r="K85" i="7"/>
  <c r="I85" i="7"/>
  <c r="J85" i="7" s="1"/>
  <c r="A85" i="7"/>
  <c r="AV84" i="7"/>
  <c r="AU84" i="7"/>
  <c r="AR84" i="7"/>
  <c r="AQ84" i="7"/>
  <c r="AP84" i="7"/>
  <c r="AL84" i="7"/>
  <c r="AK84" i="7"/>
  <c r="AJ84" i="7"/>
  <c r="AI84" i="7"/>
  <c r="AH84" i="7"/>
  <c r="AG84" i="7"/>
  <c r="AF84" i="7"/>
  <c r="AD84" i="7"/>
  <c r="AC84" i="7"/>
  <c r="AA84" i="7"/>
  <c r="AB84" i="7" s="1"/>
  <c r="X84" i="7"/>
  <c r="W84" i="7"/>
  <c r="U84" i="7"/>
  <c r="V84" i="7" s="1"/>
  <c r="R84" i="7"/>
  <c r="Q84" i="7"/>
  <c r="O84" i="7"/>
  <c r="P84" i="7" s="1"/>
  <c r="L84" i="7"/>
  <c r="K84" i="7"/>
  <c r="I84" i="7"/>
  <c r="J84" i="7" s="1"/>
  <c r="A84" i="7"/>
  <c r="AO84" i="7" s="1"/>
  <c r="AV83" i="7"/>
  <c r="AU83" i="7"/>
  <c r="AR83" i="7"/>
  <c r="AQ83" i="7"/>
  <c r="AP83" i="7"/>
  <c r="AL83" i="7"/>
  <c r="AK83" i="7"/>
  <c r="AJ83" i="7"/>
  <c r="AI83" i="7"/>
  <c r="AH83" i="7"/>
  <c r="AG83" i="7"/>
  <c r="AF83" i="7"/>
  <c r="AD83" i="7"/>
  <c r="AC83" i="7"/>
  <c r="AA83" i="7"/>
  <c r="AB83" i="7" s="1"/>
  <c r="X83" i="7"/>
  <c r="W83" i="7"/>
  <c r="U83" i="7"/>
  <c r="V83" i="7" s="1"/>
  <c r="R83" i="7"/>
  <c r="Q83" i="7"/>
  <c r="O83" i="7"/>
  <c r="P83" i="7" s="1"/>
  <c r="L83" i="7"/>
  <c r="AM83" i="7" s="1"/>
  <c r="AN83" i="7" s="1"/>
  <c r="K83" i="7"/>
  <c r="I83" i="7"/>
  <c r="J83" i="7" s="1"/>
  <c r="A83" i="7"/>
  <c r="AV82" i="7"/>
  <c r="AU82" i="7"/>
  <c r="AR82" i="7"/>
  <c r="AQ82" i="7"/>
  <c r="AP82" i="7"/>
  <c r="AL82" i="7"/>
  <c r="AK82" i="7"/>
  <c r="AJ82" i="7"/>
  <c r="AI82" i="7"/>
  <c r="AH82" i="7"/>
  <c r="AG82" i="7"/>
  <c r="AF82" i="7"/>
  <c r="AD82" i="7"/>
  <c r="AC82" i="7"/>
  <c r="AA82" i="7"/>
  <c r="AB82" i="7" s="1"/>
  <c r="X82" i="7"/>
  <c r="W82" i="7"/>
  <c r="U82" i="7"/>
  <c r="V82" i="7" s="1"/>
  <c r="R82" i="7"/>
  <c r="Q82" i="7"/>
  <c r="O82" i="7"/>
  <c r="P82" i="7" s="1"/>
  <c r="L82" i="7"/>
  <c r="K82" i="7"/>
  <c r="I82" i="7"/>
  <c r="J82" i="7" s="1"/>
  <c r="A82" i="7"/>
  <c r="AV81" i="7"/>
  <c r="AU81" i="7"/>
  <c r="AR81" i="7"/>
  <c r="AQ81" i="7"/>
  <c r="AP81" i="7"/>
  <c r="AL81" i="7"/>
  <c r="AK81" i="7"/>
  <c r="AJ81" i="7"/>
  <c r="AI81" i="7"/>
  <c r="AH81" i="7"/>
  <c r="AG81" i="7"/>
  <c r="AF81" i="7"/>
  <c r="AD81" i="7"/>
  <c r="AC81" i="7"/>
  <c r="AA81" i="7"/>
  <c r="AB81" i="7" s="1"/>
  <c r="X81" i="7"/>
  <c r="W81" i="7"/>
  <c r="U81" i="7"/>
  <c r="V81" i="7" s="1"/>
  <c r="R81" i="7"/>
  <c r="Q81" i="7"/>
  <c r="O81" i="7"/>
  <c r="P81" i="7" s="1"/>
  <c r="L81" i="7"/>
  <c r="AM81" i="7" s="1"/>
  <c r="AN81" i="7" s="1"/>
  <c r="K81" i="7"/>
  <c r="I81" i="7"/>
  <c r="J81" i="7" s="1"/>
  <c r="A81" i="7"/>
  <c r="AV80" i="7"/>
  <c r="AU80" i="7"/>
  <c r="AR80" i="7"/>
  <c r="AQ80" i="7"/>
  <c r="AP80" i="7"/>
  <c r="AL80" i="7"/>
  <c r="AK80" i="7"/>
  <c r="AJ80" i="7"/>
  <c r="AI80" i="7"/>
  <c r="AH80" i="7"/>
  <c r="AG80" i="7"/>
  <c r="AF80" i="7"/>
  <c r="AD80" i="7"/>
  <c r="AC80" i="7"/>
  <c r="AA80" i="7"/>
  <c r="AB80" i="7" s="1"/>
  <c r="X80" i="7"/>
  <c r="W80" i="7"/>
  <c r="U80" i="7"/>
  <c r="V80" i="7" s="1"/>
  <c r="R80" i="7"/>
  <c r="Q80" i="7"/>
  <c r="O80" i="7"/>
  <c r="P80" i="7" s="1"/>
  <c r="L80" i="7"/>
  <c r="K80" i="7"/>
  <c r="I80" i="7"/>
  <c r="J80" i="7" s="1"/>
  <c r="A80" i="7"/>
  <c r="AO80" i="7" s="1"/>
  <c r="AV79" i="7"/>
  <c r="AU79" i="7"/>
  <c r="AR79" i="7"/>
  <c r="AQ79" i="7"/>
  <c r="AP79" i="7"/>
  <c r="AL79" i="7"/>
  <c r="AK79" i="7"/>
  <c r="AJ79" i="7"/>
  <c r="AI79" i="7"/>
  <c r="AH79" i="7"/>
  <c r="AG79" i="7"/>
  <c r="AF79" i="7"/>
  <c r="AD79" i="7"/>
  <c r="AC79" i="7"/>
  <c r="AA79" i="7"/>
  <c r="AB79" i="7" s="1"/>
  <c r="X79" i="7"/>
  <c r="W79" i="7"/>
  <c r="U79" i="7"/>
  <c r="V79" i="7" s="1"/>
  <c r="R79" i="7"/>
  <c r="Q79" i="7"/>
  <c r="O79" i="7"/>
  <c r="P79" i="7" s="1"/>
  <c r="L79" i="7"/>
  <c r="AS79" i="7" s="1"/>
  <c r="K79" i="7"/>
  <c r="I79" i="7"/>
  <c r="J79" i="7" s="1"/>
  <c r="A79" i="7"/>
  <c r="AV78" i="7"/>
  <c r="AU78" i="7"/>
  <c r="AR78" i="7"/>
  <c r="AQ78" i="7"/>
  <c r="AP78" i="7"/>
  <c r="AL78" i="7"/>
  <c r="AK78" i="7"/>
  <c r="AJ78" i="7"/>
  <c r="AI78" i="7"/>
  <c r="AH78" i="7"/>
  <c r="AG78" i="7"/>
  <c r="AF78" i="7"/>
  <c r="AD78" i="7"/>
  <c r="AC78" i="7"/>
  <c r="AA78" i="7"/>
  <c r="AB78" i="7" s="1"/>
  <c r="X78" i="7"/>
  <c r="W78" i="7"/>
  <c r="U78" i="7"/>
  <c r="V78" i="7" s="1"/>
  <c r="R78" i="7"/>
  <c r="Q78" i="7"/>
  <c r="O78" i="7"/>
  <c r="P78" i="7" s="1"/>
  <c r="L78" i="7"/>
  <c r="K78" i="7"/>
  <c r="I78" i="7"/>
  <c r="J78" i="7" s="1"/>
  <c r="A78" i="7"/>
  <c r="AO78" i="7" s="1"/>
  <c r="AV77" i="7"/>
  <c r="AU77" i="7"/>
  <c r="AR77" i="7"/>
  <c r="AQ77" i="7"/>
  <c r="AP77" i="7"/>
  <c r="AL77" i="7"/>
  <c r="AK77" i="7"/>
  <c r="AJ77" i="7"/>
  <c r="AI77" i="7"/>
  <c r="AH77" i="7"/>
  <c r="AG77" i="7"/>
  <c r="AF77" i="7"/>
  <c r="AD77" i="7"/>
  <c r="AC77" i="7"/>
  <c r="AA77" i="7"/>
  <c r="AB77" i="7" s="1"/>
  <c r="X77" i="7"/>
  <c r="W77" i="7"/>
  <c r="U77" i="7"/>
  <c r="V77" i="7" s="1"/>
  <c r="R77" i="7"/>
  <c r="Q77" i="7"/>
  <c r="O77" i="7"/>
  <c r="P77" i="7" s="1"/>
  <c r="L77" i="7"/>
  <c r="K77" i="7"/>
  <c r="I77" i="7"/>
  <c r="J77" i="7" s="1"/>
  <c r="A77" i="7"/>
  <c r="AV76" i="7"/>
  <c r="AU76" i="7"/>
  <c r="AR76" i="7"/>
  <c r="AQ76" i="7"/>
  <c r="AP76" i="7"/>
  <c r="AL76" i="7"/>
  <c r="AK76" i="7"/>
  <c r="AJ76" i="7"/>
  <c r="AI76" i="7"/>
  <c r="AH76" i="7"/>
  <c r="AG76" i="7"/>
  <c r="AF76" i="7"/>
  <c r="AD76" i="7"/>
  <c r="AC76" i="7"/>
  <c r="AA76" i="7"/>
  <c r="AB76" i="7" s="1"/>
  <c r="X76" i="7"/>
  <c r="W76" i="7"/>
  <c r="U76" i="7"/>
  <c r="V76" i="7" s="1"/>
  <c r="R76" i="7"/>
  <c r="Q76" i="7"/>
  <c r="O76" i="7"/>
  <c r="P76" i="7" s="1"/>
  <c r="L76" i="7"/>
  <c r="AM76" i="7" s="1"/>
  <c r="AN76" i="7" s="1"/>
  <c r="K76" i="7"/>
  <c r="I76" i="7"/>
  <c r="J76" i="7" s="1"/>
  <c r="A76" i="7"/>
  <c r="AV75" i="7"/>
  <c r="AU75" i="7"/>
  <c r="AR75" i="7"/>
  <c r="AQ75" i="7"/>
  <c r="AP75" i="7"/>
  <c r="AL75" i="7"/>
  <c r="AK75" i="7"/>
  <c r="AJ75" i="7"/>
  <c r="AI75" i="7"/>
  <c r="AH75" i="7"/>
  <c r="AG75" i="7"/>
  <c r="AF75" i="7"/>
  <c r="AD75" i="7"/>
  <c r="AC75" i="7"/>
  <c r="AA75" i="7"/>
  <c r="AB75" i="7" s="1"/>
  <c r="X75" i="7"/>
  <c r="W75" i="7"/>
  <c r="U75" i="7"/>
  <c r="V75" i="7" s="1"/>
  <c r="R75" i="7"/>
  <c r="Q75" i="7"/>
  <c r="O75" i="7"/>
  <c r="P75" i="7" s="1"/>
  <c r="L75" i="7"/>
  <c r="K75" i="7"/>
  <c r="I75" i="7"/>
  <c r="J75" i="7" s="1"/>
  <c r="A75" i="7"/>
  <c r="AV74" i="7"/>
  <c r="AU74" i="7"/>
  <c r="AR74" i="7"/>
  <c r="AQ74" i="7"/>
  <c r="AP74" i="7"/>
  <c r="AL74" i="7"/>
  <c r="AK74" i="7"/>
  <c r="AJ74" i="7"/>
  <c r="AI74" i="7"/>
  <c r="AH74" i="7"/>
  <c r="AG74" i="7"/>
  <c r="AF74" i="7"/>
  <c r="AD74" i="7"/>
  <c r="AC74" i="7"/>
  <c r="AA74" i="7"/>
  <c r="AB74" i="7" s="1"/>
  <c r="X74" i="7"/>
  <c r="W74" i="7"/>
  <c r="U74" i="7"/>
  <c r="V74" i="7" s="1"/>
  <c r="R74" i="7"/>
  <c r="Q74" i="7"/>
  <c r="O74" i="7"/>
  <c r="P74" i="7" s="1"/>
  <c r="L74" i="7"/>
  <c r="K74" i="7"/>
  <c r="I74" i="7"/>
  <c r="J74" i="7" s="1"/>
  <c r="A74" i="7"/>
  <c r="AV73" i="7"/>
  <c r="AU73" i="7"/>
  <c r="AR73" i="7"/>
  <c r="AQ73" i="7"/>
  <c r="AP73" i="7"/>
  <c r="AL73" i="7"/>
  <c r="AK73" i="7"/>
  <c r="AJ73" i="7"/>
  <c r="AI73" i="7"/>
  <c r="AH73" i="7"/>
  <c r="AG73" i="7"/>
  <c r="AF73" i="7"/>
  <c r="AD73" i="7"/>
  <c r="AC73" i="7"/>
  <c r="AA73" i="7"/>
  <c r="AB73" i="7" s="1"/>
  <c r="X73" i="7"/>
  <c r="W73" i="7"/>
  <c r="U73" i="7"/>
  <c r="V73" i="7" s="1"/>
  <c r="R73" i="7"/>
  <c r="Q73" i="7"/>
  <c r="O73" i="7"/>
  <c r="P73" i="7" s="1"/>
  <c r="L73" i="7"/>
  <c r="AW73" i="7" s="1"/>
  <c r="AX73" i="7" s="1"/>
  <c r="K73" i="7"/>
  <c r="I73" i="7"/>
  <c r="J73" i="7" s="1"/>
  <c r="A73" i="7"/>
  <c r="AV72" i="7"/>
  <c r="AU72" i="7"/>
  <c r="AR72" i="7"/>
  <c r="AQ72" i="7"/>
  <c r="AP72" i="7"/>
  <c r="AL72" i="7"/>
  <c r="AK72" i="7"/>
  <c r="AJ72" i="7"/>
  <c r="AI72" i="7"/>
  <c r="AH72" i="7"/>
  <c r="AG72" i="7"/>
  <c r="AF72" i="7"/>
  <c r="AD72" i="7"/>
  <c r="AC72" i="7"/>
  <c r="AA72" i="7"/>
  <c r="AB72" i="7" s="1"/>
  <c r="X72" i="7"/>
  <c r="W72" i="7"/>
  <c r="U72" i="7"/>
  <c r="V72" i="7" s="1"/>
  <c r="R72" i="7"/>
  <c r="Q72" i="7"/>
  <c r="O72" i="7"/>
  <c r="P72" i="7" s="1"/>
  <c r="L72" i="7"/>
  <c r="K72" i="7"/>
  <c r="I72" i="7"/>
  <c r="J72" i="7" s="1"/>
  <c r="A72" i="7"/>
  <c r="AV71" i="7"/>
  <c r="AU71" i="7"/>
  <c r="AR71" i="7"/>
  <c r="AQ71" i="7"/>
  <c r="AP71" i="7"/>
  <c r="AL71" i="7"/>
  <c r="AK71" i="7"/>
  <c r="AJ71" i="7"/>
  <c r="AI71" i="7"/>
  <c r="AH71" i="7"/>
  <c r="AG71" i="7"/>
  <c r="AF71" i="7"/>
  <c r="AD71" i="7"/>
  <c r="AC71" i="7"/>
  <c r="AA71" i="7"/>
  <c r="AB71" i="7" s="1"/>
  <c r="X71" i="7"/>
  <c r="W71" i="7"/>
  <c r="U71" i="7"/>
  <c r="V71" i="7" s="1"/>
  <c r="R71" i="7"/>
  <c r="Q71" i="7"/>
  <c r="O71" i="7"/>
  <c r="P71" i="7" s="1"/>
  <c r="L71" i="7"/>
  <c r="K71" i="7"/>
  <c r="I71" i="7"/>
  <c r="J71" i="7" s="1"/>
  <c r="A71" i="7"/>
  <c r="AV70" i="7"/>
  <c r="AU70" i="7"/>
  <c r="AR70" i="7"/>
  <c r="AQ70" i="7"/>
  <c r="AP70" i="7"/>
  <c r="AL70" i="7"/>
  <c r="AK70" i="7"/>
  <c r="AJ70" i="7"/>
  <c r="AI70" i="7"/>
  <c r="AH70" i="7"/>
  <c r="AG70" i="7"/>
  <c r="AF70" i="7"/>
  <c r="AD70" i="7"/>
  <c r="AC70" i="7"/>
  <c r="AA70" i="7"/>
  <c r="AB70" i="7" s="1"/>
  <c r="X70" i="7"/>
  <c r="W70" i="7"/>
  <c r="U70" i="7"/>
  <c r="V70" i="7" s="1"/>
  <c r="R70" i="7"/>
  <c r="Q70" i="7"/>
  <c r="O70" i="7"/>
  <c r="P70" i="7" s="1"/>
  <c r="L70" i="7"/>
  <c r="K70" i="7"/>
  <c r="I70" i="7"/>
  <c r="J70" i="7" s="1"/>
  <c r="A70" i="7"/>
  <c r="AO70" i="7" s="1"/>
  <c r="CH69" i="7"/>
  <c r="AV69" i="7"/>
  <c r="AU69" i="7"/>
  <c r="AR69" i="7"/>
  <c r="AQ69" i="7"/>
  <c r="AP69" i="7"/>
  <c r="AL69" i="7"/>
  <c r="AK69" i="7"/>
  <c r="AJ69" i="7"/>
  <c r="AI69" i="7"/>
  <c r="AH69" i="7"/>
  <c r="AG69" i="7"/>
  <c r="AF69" i="7"/>
  <c r="AD69" i="7"/>
  <c r="AC69" i="7"/>
  <c r="AA69" i="7"/>
  <c r="AB69" i="7" s="1"/>
  <c r="X69" i="7"/>
  <c r="W69" i="7"/>
  <c r="U69" i="7"/>
  <c r="V69" i="7" s="1"/>
  <c r="R69" i="7"/>
  <c r="Q69" i="7"/>
  <c r="O69" i="7"/>
  <c r="P69" i="7" s="1"/>
  <c r="L69" i="7"/>
  <c r="K69" i="7"/>
  <c r="I69" i="7"/>
  <c r="J69" i="7" s="1"/>
  <c r="A69" i="7"/>
  <c r="AV68" i="7"/>
  <c r="AU68" i="7"/>
  <c r="AR68" i="7"/>
  <c r="AQ68" i="7"/>
  <c r="AP68" i="7"/>
  <c r="AL68" i="7"/>
  <c r="AK68" i="7"/>
  <c r="AJ68" i="7"/>
  <c r="AI68" i="7"/>
  <c r="AH68" i="7"/>
  <c r="AG68" i="7"/>
  <c r="AF68" i="7"/>
  <c r="AD68" i="7"/>
  <c r="AC68" i="7"/>
  <c r="AA68" i="7"/>
  <c r="AB68" i="7" s="1"/>
  <c r="X68" i="7"/>
  <c r="W68" i="7"/>
  <c r="U68" i="7"/>
  <c r="V68" i="7" s="1"/>
  <c r="R68" i="7"/>
  <c r="Q68" i="7"/>
  <c r="O68" i="7"/>
  <c r="P68" i="7" s="1"/>
  <c r="L68" i="7"/>
  <c r="K68" i="7"/>
  <c r="I68" i="7"/>
  <c r="J68" i="7" s="1"/>
  <c r="A68" i="7"/>
  <c r="AV67" i="7"/>
  <c r="AU67" i="7"/>
  <c r="AR67" i="7"/>
  <c r="AQ67" i="7"/>
  <c r="AP67" i="7"/>
  <c r="AL67" i="7"/>
  <c r="AK67" i="7"/>
  <c r="AJ67" i="7"/>
  <c r="AI67" i="7"/>
  <c r="AH67" i="7"/>
  <c r="AG67" i="7"/>
  <c r="AF67" i="7"/>
  <c r="AD67" i="7"/>
  <c r="AC67" i="7"/>
  <c r="AA67" i="7"/>
  <c r="AB67" i="7" s="1"/>
  <c r="X67" i="7"/>
  <c r="W67" i="7"/>
  <c r="U67" i="7"/>
  <c r="V67" i="7" s="1"/>
  <c r="R67" i="7"/>
  <c r="Q67" i="7"/>
  <c r="O67" i="7"/>
  <c r="P67" i="7" s="1"/>
  <c r="L67" i="7"/>
  <c r="K67" i="7"/>
  <c r="I67" i="7"/>
  <c r="J67" i="7" s="1"/>
  <c r="A67" i="7"/>
  <c r="AV66" i="7"/>
  <c r="AU66" i="7"/>
  <c r="AR66" i="7"/>
  <c r="AQ66" i="7"/>
  <c r="AP66" i="7"/>
  <c r="AL66" i="7"/>
  <c r="AK66" i="7"/>
  <c r="AJ66" i="7"/>
  <c r="AI66" i="7"/>
  <c r="AH66" i="7"/>
  <c r="AG66" i="7"/>
  <c r="AF66" i="7"/>
  <c r="AD66" i="7"/>
  <c r="AC66" i="7"/>
  <c r="AA66" i="7"/>
  <c r="AB66" i="7" s="1"/>
  <c r="X66" i="7"/>
  <c r="W66" i="7"/>
  <c r="U66" i="7"/>
  <c r="V66" i="7" s="1"/>
  <c r="R66" i="7"/>
  <c r="Q66" i="7"/>
  <c r="O66" i="7"/>
  <c r="P66" i="7" s="1"/>
  <c r="L66" i="7"/>
  <c r="K66" i="7"/>
  <c r="I66" i="7"/>
  <c r="J66" i="7" s="1"/>
  <c r="A66" i="7"/>
  <c r="AV65" i="7"/>
  <c r="AU65" i="7"/>
  <c r="AR65" i="7"/>
  <c r="AQ65" i="7"/>
  <c r="AP65" i="7"/>
  <c r="AL65" i="7"/>
  <c r="AK65" i="7"/>
  <c r="AJ65" i="7"/>
  <c r="AI65" i="7"/>
  <c r="AH65" i="7"/>
  <c r="AG65" i="7"/>
  <c r="AF65" i="7"/>
  <c r="AD65" i="7"/>
  <c r="AC65" i="7"/>
  <c r="AA65" i="7"/>
  <c r="AB65" i="7" s="1"/>
  <c r="X65" i="7"/>
  <c r="W65" i="7"/>
  <c r="U65" i="7"/>
  <c r="V65" i="7" s="1"/>
  <c r="R65" i="7"/>
  <c r="Q65" i="7"/>
  <c r="O65" i="7"/>
  <c r="P65" i="7" s="1"/>
  <c r="L65" i="7"/>
  <c r="K65" i="7"/>
  <c r="I65" i="7"/>
  <c r="J65" i="7" s="1"/>
  <c r="A65" i="7"/>
  <c r="AV64" i="7"/>
  <c r="AU64" i="7"/>
  <c r="AR64" i="7"/>
  <c r="AQ64" i="7"/>
  <c r="AP64" i="7"/>
  <c r="AL64" i="7"/>
  <c r="AK64" i="7"/>
  <c r="AJ64" i="7"/>
  <c r="AI64" i="7"/>
  <c r="AH64" i="7"/>
  <c r="AG64" i="7"/>
  <c r="AF64" i="7"/>
  <c r="AD64" i="7"/>
  <c r="AC64" i="7"/>
  <c r="AA64" i="7"/>
  <c r="AB64" i="7" s="1"/>
  <c r="X64" i="7"/>
  <c r="W64" i="7"/>
  <c r="U64" i="7"/>
  <c r="V64" i="7" s="1"/>
  <c r="R64" i="7"/>
  <c r="Q64" i="7"/>
  <c r="O64" i="7"/>
  <c r="P64" i="7" s="1"/>
  <c r="L64" i="7"/>
  <c r="K64" i="7"/>
  <c r="I64" i="7"/>
  <c r="J64" i="7" s="1"/>
  <c r="A64" i="7"/>
  <c r="AV63" i="7"/>
  <c r="AU63" i="7"/>
  <c r="AR63" i="7"/>
  <c r="AQ63" i="7"/>
  <c r="AP63" i="7"/>
  <c r="AL63" i="7"/>
  <c r="AK63" i="7"/>
  <c r="AJ63" i="7"/>
  <c r="AI63" i="7"/>
  <c r="AH63" i="7"/>
  <c r="AG63" i="7"/>
  <c r="AF63" i="7"/>
  <c r="AD63" i="7"/>
  <c r="AC63" i="7"/>
  <c r="AA63" i="7"/>
  <c r="AB63" i="7" s="1"/>
  <c r="X63" i="7"/>
  <c r="W63" i="7"/>
  <c r="U63" i="7"/>
  <c r="V63" i="7" s="1"/>
  <c r="R63" i="7"/>
  <c r="Q63" i="7"/>
  <c r="O63" i="7"/>
  <c r="P63" i="7" s="1"/>
  <c r="L63" i="7"/>
  <c r="K63" i="7"/>
  <c r="I63" i="7"/>
  <c r="J63" i="7" s="1"/>
  <c r="A63" i="7"/>
  <c r="AV62" i="7"/>
  <c r="AU62" i="7"/>
  <c r="AR62" i="7"/>
  <c r="AQ62" i="7"/>
  <c r="AP62" i="7"/>
  <c r="AL62" i="7"/>
  <c r="AK62" i="7"/>
  <c r="AJ62" i="7"/>
  <c r="AI62" i="7"/>
  <c r="AH62" i="7"/>
  <c r="AG62" i="7"/>
  <c r="AF62" i="7"/>
  <c r="AD62" i="7"/>
  <c r="AC62" i="7"/>
  <c r="AA62" i="7"/>
  <c r="AB62" i="7" s="1"/>
  <c r="X62" i="7"/>
  <c r="W62" i="7"/>
  <c r="U62" i="7"/>
  <c r="V62" i="7" s="1"/>
  <c r="R62" i="7"/>
  <c r="Q62" i="7"/>
  <c r="O62" i="7"/>
  <c r="P62" i="7" s="1"/>
  <c r="L62" i="7"/>
  <c r="K62" i="7"/>
  <c r="I62" i="7"/>
  <c r="J62" i="7" s="1"/>
  <c r="A62" i="7"/>
  <c r="AV61" i="7"/>
  <c r="AU61" i="7"/>
  <c r="AR61" i="7"/>
  <c r="AQ61" i="7"/>
  <c r="AP61" i="7"/>
  <c r="AL61" i="7"/>
  <c r="AK61" i="7"/>
  <c r="AJ61" i="7"/>
  <c r="AI61" i="7"/>
  <c r="AH61" i="7"/>
  <c r="AG61" i="7"/>
  <c r="AF61" i="7"/>
  <c r="AD61" i="7"/>
  <c r="AC61" i="7"/>
  <c r="AA61" i="7"/>
  <c r="AB61" i="7" s="1"/>
  <c r="X61" i="7"/>
  <c r="W61" i="7"/>
  <c r="U61" i="7"/>
  <c r="V61" i="7" s="1"/>
  <c r="R61" i="7"/>
  <c r="Q61" i="7"/>
  <c r="O61" i="7"/>
  <c r="P61" i="7" s="1"/>
  <c r="L61" i="7"/>
  <c r="K61" i="7"/>
  <c r="I61" i="7"/>
  <c r="J61" i="7" s="1"/>
  <c r="A61" i="7"/>
  <c r="AV60" i="7"/>
  <c r="AU60" i="7"/>
  <c r="AR60" i="7"/>
  <c r="AQ60" i="7"/>
  <c r="AP60" i="7"/>
  <c r="AL60" i="7"/>
  <c r="AK60" i="7"/>
  <c r="AJ60" i="7"/>
  <c r="AI60" i="7"/>
  <c r="AH60" i="7"/>
  <c r="AG60" i="7"/>
  <c r="AF60" i="7"/>
  <c r="AD60" i="7"/>
  <c r="AC60" i="7"/>
  <c r="AA60" i="7"/>
  <c r="AB60" i="7" s="1"/>
  <c r="X60" i="7"/>
  <c r="W60" i="7"/>
  <c r="U60" i="7"/>
  <c r="V60" i="7" s="1"/>
  <c r="R60" i="7"/>
  <c r="Q60" i="7"/>
  <c r="O60" i="7"/>
  <c r="P60" i="7" s="1"/>
  <c r="L60" i="7"/>
  <c r="K60" i="7"/>
  <c r="I60" i="7"/>
  <c r="J60" i="7" s="1"/>
  <c r="A60" i="7"/>
  <c r="AV59" i="7"/>
  <c r="AU59" i="7"/>
  <c r="AR59" i="7"/>
  <c r="AQ59" i="7"/>
  <c r="AP59" i="7"/>
  <c r="AL59" i="7"/>
  <c r="AK59" i="7"/>
  <c r="AJ59" i="7"/>
  <c r="AI59" i="7"/>
  <c r="AH59" i="7"/>
  <c r="AG59" i="7"/>
  <c r="AF59" i="7"/>
  <c r="AD59" i="7"/>
  <c r="AC59" i="7"/>
  <c r="AA59" i="7"/>
  <c r="AB59" i="7" s="1"/>
  <c r="X59" i="7"/>
  <c r="W59" i="7"/>
  <c r="U59" i="7"/>
  <c r="V59" i="7" s="1"/>
  <c r="R59" i="7"/>
  <c r="Q59" i="7"/>
  <c r="O59" i="7"/>
  <c r="P59" i="7" s="1"/>
  <c r="L59" i="7"/>
  <c r="AT59" i="7" s="1"/>
  <c r="K59" i="7"/>
  <c r="I59" i="7"/>
  <c r="J59" i="7" s="1"/>
  <c r="A59" i="7"/>
  <c r="AV58" i="7"/>
  <c r="AU58" i="7"/>
  <c r="AR58" i="7"/>
  <c r="AQ58" i="7"/>
  <c r="AP58" i="7"/>
  <c r="AL58" i="7"/>
  <c r="AK58" i="7"/>
  <c r="AJ58" i="7"/>
  <c r="AI58" i="7"/>
  <c r="AH58" i="7"/>
  <c r="AG58" i="7"/>
  <c r="AF58" i="7"/>
  <c r="AD58" i="7"/>
  <c r="AC58" i="7"/>
  <c r="AA58" i="7"/>
  <c r="AB58" i="7" s="1"/>
  <c r="X58" i="7"/>
  <c r="W58" i="7"/>
  <c r="U58" i="7"/>
  <c r="V58" i="7" s="1"/>
  <c r="R58" i="7"/>
  <c r="Q58" i="7"/>
  <c r="O58" i="7"/>
  <c r="P58" i="7" s="1"/>
  <c r="L58" i="7"/>
  <c r="K58" i="7"/>
  <c r="I58" i="7"/>
  <c r="J58" i="7" s="1"/>
  <c r="A58" i="7"/>
  <c r="AV57" i="7"/>
  <c r="AU57" i="7"/>
  <c r="AR57" i="7"/>
  <c r="AQ57" i="7"/>
  <c r="AP57" i="7"/>
  <c r="AL57" i="7"/>
  <c r="AK57" i="7"/>
  <c r="AJ57" i="7"/>
  <c r="AI57" i="7"/>
  <c r="AH57" i="7"/>
  <c r="AG57" i="7"/>
  <c r="AF57" i="7"/>
  <c r="AD57" i="7"/>
  <c r="AC57" i="7"/>
  <c r="AA57" i="7"/>
  <c r="AB57" i="7" s="1"/>
  <c r="X57" i="7"/>
  <c r="W57" i="7"/>
  <c r="U57" i="7"/>
  <c r="V57" i="7" s="1"/>
  <c r="R57" i="7"/>
  <c r="Q57" i="7"/>
  <c r="O57" i="7"/>
  <c r="P57" i="7" s="1"/>
  <c r="L57" i="7"/>
  <c r="AM57" i="7" s="1"/>
  <c r="AN57" i="7" s="1"/>
  <c r="K57" i="7"/>
  <c r="I57" i="7"/>
  <c r="J57" i="7" s="1"/>
  <c r="A57" i="7"/>
  <c r="AV56" i="7"/>
  <c r="AU56" i="7"/>
  <c r="AR56" i="7"/>
  <c r="AQ56" i="7"/>
  <c r="AP56" i="7"/>
  <c r="AL56" i="7"/>
  <c r="AK56" i="7"/>
  <c r="AJ56" i="7"/>
  <c r="AI56" i="7"/>
  <c r="AH56" i="7"/>
  <c r="AG56" i="7"/>
  <c r="AF56" i="7"/>
  <c r="AD56" i="7"/>
  <c r="AC56" i="7"/>
  <c r="AA56" i="7"/>
  <c r="AB56" i="7" s="1"/>
  <c r="X56" i="7"/>
  <c r="W56" i="7"/>
  <c r="U56" i="7"/>
  <c r="V56" i="7" s="1"/>
  <c r="R56" i="7"/>
  <c r="Q56" i="7"/>
  <c r="O56" i="7"/>
  <c r="P56" i="7" s="1"/>
  <c r="L56" i="7"/>
  <c r="K56" i="7"/>
  <c r="I56" i="7"/>
  <c r="J56" i="7" s="1"/>
  <c r="A56" i="7"/>
  <c r="AV55" i="7"/>
  <c r="AU55" i="7"/>
  <c r="AR55" i="7"/>
  <c r="AQ55" i="7"/>
  <c r="AP55" i="7"/>
  <c r="AL55" i="7"/>
  <c r="AK55" i="7"/>
  <c r="AJ55" i="7"/>
  <c r="AI55" i="7"/>
  <c r="AH55" i="7"/>
  <c r="AG55" i="7"/>
  <c r="AF55" i="7"/>
  <c r="AD55" i="7"/>
  <c r="AC55" i="7"/>
  <c r="AA55" i="7"/>
  <c r="AB55" i="7" s="1"/>
  <c r="X55" i="7"/>
  <c r="W55" i="7"/>
  <c r="U55" i="7"/>
  <c r="V55" i="7" s="1"/>
  <c r="R55" i="7"/>
  <c r="Q55" i="7"/>
  <c r="O55" i="7"/>
  <c r="P55" i="7" s="1"/>
  <c r="L55" i="7"/>
  <c r="K55" i="7"/>
  <c r="I55" i="7"/>
  <c r="J55" i="7" s="1"/>
  <c r="A55" i="7"/>
  <c r="AO55" i="7" s="1"/>
  <c r="AV54" i="7"/>
  <c r="AU54" i="7"/>
  <c r="AR54" i="7"/>
  <c r="AQ54" i="7"/>
  <c r="AP54" i="7"/>
  <c r="AL54" i="7"/>
  <c r="AK54" i="7"/>
  <c r="AJ54" i="7"/>
  <c r="AI54" i="7"/>
  <c r="AH54" i="7"/>
  <c r="AG54" i="7"/>
  <c r="AF54" i="7"/>
  <c r="AD54" i="7"/>
  <c r="AC54" i="7"/>
  <c r="AA54" i="7"/>
  <c r="AB54" i="7" s="1"/>
  <c r="X54" i="7"/>
  <c r="W54" i="7"/>
  <c r="U54" i="7"/>
  <c r="V54" i="7" s="1"/>
  <c r="R54" i="7"/>
  <c r="Q54" i="7"/>
  <c r="O54" i="7"/>
  <c r="P54" i="7" s="1"/>
  <c r="L54" i="7"/>
  <c r="AM54" i="7" s="1"/>
  <c r="AN54" i="7" s="1"/>
  <c r="K54" i="7"/>
  <c r="I54" i="7"/>
  <c r="J54" i="7" s="1"/>
  <c r="A54" i="7"/>
  <c r="AV53" i="7"/>
  <c r="AU53" i="7"/>
  <c r="AR53" i="7"/>
  <c r="AQ53" i="7"/>
  <c r="AP53" i="7"/>
  <c r="AL53" i="7"/>
  <c r="AK53" i="7"/>
  <c r="AJ53" i="7"/>
  <c r="AI53" i="7"/>
  <c r="AH53" i="7"/>
  <c r="AG53" i="7"/>
  <c r="AF53" i="7"/>
  <c r="AD53" i="7"/>
  <c r="AC53" i="7"/>
  <c r="AA53" i="7"/>
  <c r="AB53" i="7" s="1"/>
  <c r="X53" i="7"/>
  <c r="W53" i="7"/>
  <c r="U53" i="7"/>
  <c r="V53" i="7" s="1"/>
  <c r="R53" i="7"/>
  <c r="Q53" i="7"/>
  <c r="O53" i="7"/>
  <c r="P53" i="7" s="1"/>
  <c r="L53" i="7"/>
  <c r="K53" i="7"/>
  <c r="I53" i="7"/>
  <c r="J53" i="7" s="1"/>
  <c r="A53" i="7"/>
  <c r="AV52" i="7"/>
  <c r="AU52" i="7"/>
  <c r="AR52" i="7"/>
  <c r="AQ52" i="7"/>
  <c r="AP52" i="7"/>
  <c r="AL52" i="7"/>
  <c r="AK52" i="7"/>
  <c r="AJ52" i="7"/>
  <c r="AI52" i="7"/>
  <c r="AH52" i="7"/>
  <c r="AG52" i="7"/>
  <c r="AF52" i="7"/>
  <c r="AD52" i="7"/>
  <c r="AC52" i="7"/>
  <c r="AA52" i="7"/>
  <c r="AB52" i="7" s="1"/>
  <c r="X52" i="7"/>
  <c r="W52" i="7"/>
  <c r="U52" i="7"/>
  <c r="V52" i="7" s="1"/>
  <c r="R52" i="7"/>
  <c r="Q52" i="7"/>
  <c r="O52" i="7"/>
  <c r="P52" i="7" s="1"/>
  <c r="L52" i="7"/>
  <c r="K52" i="7"/>
  <c r="I52" i="7"/>
  <c r="J52" i="7" s="1"/>
  <c r="A52" i="7"/>
  <c r="AV51" i="7"/>
  <c r="AU51" i="7"/>
  <c r="AR51" i="7"/>
  <c r="AQ51" i="7"/>
  <c r="AP51" i="7"/>
  <c r="AL51" i="7"/>
  <c r="AK51" i="7"/>
  <c r="AJ51" i="7"/>
  <c r="AI51" i="7"/>
  <c r="AH51" i="7"/>
  <c r="AG51" i="7"/>
  <c r="AF51" i="7"/>
  <c r="AD51" i="7"/>
  <c r="AC51" i="7"/>
  <c r="AA51" i="7"/>
  <c r="AB51" i="7" s="1"/>
  <c r="X51" i="7"/>
  <c r="W51" i="7"/>
  <c r="U51" i="7"/>
  <c r="V51" i="7" s="1"/>
  <c r="R51" i="7"/>
  <c r="Q51" i="7"/>
  <c r="O51" i="7"/>
  <c r="P51" i="7" s="1"/>
  <c r="L51" i="7"/>
  <c r="K51" i="7"/>
  <c r="I51" i="7"/>
  <c r="J51" i="7" s="1"/>
  <c r="A51" i="7"/>
  <c r="AV50" i="7"/>
  <c r="AU50" i="7"/>
  <c r="AR50" i="7"/>
  <c r="AQ50" i="7"/>
  <c r="AP50" i="7"/>
  <c r="AL50" i="7"/>
  <c r="AK50" i="7"/>
  <c r="AJ50" i="7"/>
  <c r="AI50" i="7"/>
  <c r="AH50" i="7"/>
  <c r="AG50" i="7"/>
  <c r="AF50" i="7"/>
  <c r="AD50" i="7"/>
  <c r="AC50" i="7"/>
  <c r="AA50" i="7"/>
  <c r="AB50" i="7" s="1"/>
  <c r="X50" i="7"/>
  <c r="W50" i="7"/>
  <c r="U50" i="7"/>
  <c r="V50" i="7" s="1"/>
  <c r="R50" i="7"/>
  <c r="Q50" i="7"/>
  <c r="O50" i="7"/>
  <c r="P50" i="7" s="1"/>
  <c r="L50" i="7"/>
  <c r="K50" i="7"/>
  <c r="I50" i="7"/>
  <c r="J50" i="7" s="1"/>
  <c r="A50" i="7"/>
  <c r="AV49" i="7"/>
  <c r="AU49" i="7"/>
  <c r="AR49" i="7"/>
  <c r="AQ49" i="7"/>
  <c r="AP49" i="7"/>
  <c r="AL49" i="7"/>
  <c r="AK49" i="7"/>
  <c r="AJ49" i="7"/>
  <c r="AI49" i="7"/>
  <c r="AH49" i="7"/>
  <c r="AG49" i="7"/>
  <c r="AF49" i="7"/>
  <c r="AD49" i="7"/>
  <c r="AC49" i="7"/>
  <c r="AA49" i="7"/>
  <c r="AB49" i="7" s="1"/>
  <c r="X49" i="7"/>
  <c r="W49" i="7"/>
  <c r="U49" i="7"/>
  <c r="V49" i="7" s="1"/>
  <c r="R49" i="7"/>
  <c r="Q49" i="7"/>
  <c r="O49" i="7"/>
  <c r="P49" i="7" s="1"/>
  <c r="L49" i="7"/>
  <c r="K49" i="7"/>
  <c r="I49" i="7"/>
  <c r="J49" i="7" s="1"/>
  <c r="A49" i="7"/>
  <c r="AV48" i="7"/>
  <c r="AU48" i="7"/>
  <c r="AR48" i="7"/>
  <c r="AQ48" i="7"/>
  <c r="AP48" i="7"/>
  <c r="AL48" i="7"/>
  <c r="AK48" i="7"/>
  <c r="AJ48" i="7"/>
  <c r="AI48" i="7"/>
  <c r="AH48" i="7"/>
  <c r="AG48" i="7"/>
  <c r="AF48" i="7"/>
  <c r="AD48" i="7"/>
  <c r="AC48" i="7"/>
  <c r="AA48" i="7"/>
  <c r="AB48" i="7" s="1"/>
  <c r="X48" i="7"/>
  <c r="W48" i="7"/>
  <c r="U48" i="7"/>
  <c r="V48" i="7" s="1"/>
  <c r="R48" i="7"/>
  <c r="Q48" i="7"/>
  <c r="O48" i="7"/>
  <c r="P48" i="7" s="1"/>
  <c r="L48" i="7"/>
  <c r="K48" i="7"/>
  <c r="I48" i="7"/>
  <c r="J48" i="7" s="1"/>
  <c r="A48" i="7"/>
  <c r="AV47" i="7"/>
  <c r="AU47" i="7"/>
  <c r="AR47" i="7"/>
  <c r="AQ47" i="7"/>
  <c r="AP47" i="7"/>
  <c r="AL47" i="7"/>
  <c r="AK47" i="7"/>
  <c r="AJ47" i="7"/>
  <c r="AI47" i="7"/>
  <c r="AH47" i="7"/>
  <c r="AG47" i="7"/>
  <c r="AF47" i="7"/>
  <c r="AD47" i="7"/>
  <c r="AC47" i="7"/>
  <c r="AA47" i="7"/>
  <c r="AB47" i="7" s="1"/>
  <c r="X47" i="7"/>
  <c r="W47" i="7"/>
  <c r="U47" i="7"/>
  <c r="V47" i="7" s="1"/>
  <c r="R47" i="7"/>
  <c r="Q47" i="7"/>
  <c r="O47" i="7"/>
  <c r="P47" i="7" s="1"/>
  <c r="L47" i="7"/>
  <c r="AS47" i="7" s="1"/>
  <c r="K47" i="7"/>
  <c r="I47" i="7"/>
  <c r="J47" i="7" s="1"/>
  <c r="A47" i="7"/>
  <c r="AV46" i="7"/>
  <c r="AU46" i="7"/>
  <c r="AR46" i="7"/>
  <c r="AQ46" i="7"/>
  <c r="AP46" i="7"/>
  <c r="AL46" i="7"/>
  <c r="AK46" i="7"/>
  <c r="AJ46" i="7"/>
  <c r="AI46" i="7"/>
  <c r="AH46" i="7"/>
  <c r="AG46" i="7"/>
  <c r="AF46" i="7"/>
  <c r="AD46" i="7"/>
  <c r="AC46" i="7"/>
  <c r="AA46" i="7"/>
  <c r="AB46" i="7" s="1"/>
  <c r="X46" i="7"/>
  <c r="W46" i="7"/>
  <c r="U46" i="7"/>
  <c r="V46" i="7" s="1"/>
  <c r="R46" i="7"/>
  <c r="Q46" i="7"/>
  <c r="O46" i="7"/>
  <c r="P46" i="7" s="1"/>
  <c r="L46" i="7"/>
  <c r="K46" i="7"/>
  <c r="I46" i="7"/>
  <c r="J46" i="7" s="1"/>
  <c r="A46" i="7"/>
  <c r="AO46" i="7" s="1"/>
  <c r="AV45" i="7"/>
  <c r="AU45" i="7"/>
  <c r="AR45" i="7"/>
  <c r="AQ45" i="7"/>
  <c r="AP45" i="7"/>
  <c r="AL45" i="7"/>
  <c r="AK45" i="7"/>
  <c r="AJ45" i="7"/>
  <c r="AI45" i="7"/>
  <c r="AH45" i="7"/>
  <c r="AG45" i="7"/>
  <c r="AF45" i="7"/>
  <c r="AD45" i="7"/>
  <c r="AC45" i="7"/>
  <c r="AA45" i="7"/>
  <c r="AB45" i="7" s="1"/>
  <c r="X45" i="7"/>
  <c r="W45" i="7"/>
  <c r="U45" i="7"/>
  <c r="V45" i="7" s="1"/>
  <c r="R45" i="7"/>
  <c r="Q45" i="7"/>
  <c r="O45" i="7"/>
  <c r="P45" i="7" s="1"/>
  <c r="L45" i="7"/>
  <c r="K45" i="7"/>
  <c r="I45" i="7"/>
  <c r="J45" i="7" s="1"/>
  <c r="A45" i="7"/>
  <c r="AV44" i="7"/>
  <c r="AU44" i="7"/>
  <c r="AR44" i="7"/>
  <c r="AQ44" i="7"/>
  <c r="AP44" i="7"/>
  <c r="AL44" i="7"/>
  <c r="AK44" i="7"/>
  <c r="AJ44" i="7"/>
  <c r="AI44" i="7"/>
  <c r="AH44" i="7"/>
  <c r="AG44" i="7"/>
  <c r="AF44" i="7"/>
  <c r="AD44" i="7"/>
  <c r="AC44" i="7"/>
  <c r="AA44" i="7"/>
  <c r="AB44" i="7" s="1"/>
  <c r="X44" i="7"/>
  <c r="W44" i="7"/>
  <c r="U44" i="7"/>
  <c r="V44" i="7" s="1"/>
  <c r="R44" i="7"/>
  <c r="Q44" i="7"/>
  <c r="O44" i="7"/>
  <c r="P44" i="7" s="1"/>
  <c r="L44" i="7"/>
  <c r="AM44" i="7" s="1"/>
  <c r="AN44" i="7" s="1"/>
  <c r="K44" i="7"/>
  <c r="I44" i="7"/>
  <c r="J44" i="7" s="1"/>
  <c r="A44" i="7"/>
  <c r="AV43" i="7"/>
  <c r="AU43" i="7"/>
  <c r="AR43" i="7"/>
  <c r="AQ43" i="7"/>
  <c r="AP43" i="7"/>
  <c r="AL43" i="7"/>
  <c r="AK43" i="7"/>
  <c r="AJ43" i="7"/>
  <c r="AI43" i="7"/>
  <c r="AH43" i="7"/>
  <c r="AG43" i="7"/>
  <c r="AF43" i="7"/>
  <c r="AD43" i="7"/>
  <c r="AC43" i="7"/>
  <c r="AA43" i="7"/>
  <c r="AB43" i="7" s="1"/>
  <c r="X43" i="7"/>
  <c r="W43" i="7"/>
  <c r="U43" i="7"/>
  <c r="V43" i="7" s="1"/>
  <c r="R43" i="7"/>
  <c r="Q43" i="7"/>
  <c r="O43" i="7"/>
  <c r="P43" i="7" s="1"/>
  <c r="L43" i="7"/>
  <c r="K43" i="7"/>
  <c r="I43" i="7"/>
  <c r="J43" i="7" s="1"/>
  <c r="A43" i="7"/>
  <c r="AV42" i="7"/>
  <c r="AU42" i="7"/>
  <c r="AR42" i="7"/>
  <c r="AQ42" i="7"/>
  <c r="AP42" i="7"/>
  <c r="AL42" i="7"/>
  <c r="AK42" i="7"/>
  <c r="AJ42" i="7"/>
  <c r="AI42" i="7"/>
  <c r="AH42" i="7"/>
  <c r="AG42" i="7"/>
  <c r="AF42" i="7"/>
  <c r="AD42" i="7"/>
  <c r="AC42" i="7"/>
  <c r="AA42" i="7"/>
  <c r="AB42" i="7" s="1"/>
  <c r="X42" i="7"/>
  <c r="W42" i="7"/>
  <c r="U42" i="7"/>
  <c r="V42" i="7" s="1"/>
  <c r="R42" i="7"/>
  <c r="Q42" i="7"/>
  <c r="O42" i="7"/>
  <c r="P42" i="7" s="1"/>
  <c r="L42" i="7"/>
  <c r="K42" i="7"/>
  <c r="I42" i="7"/>
  <c r="J42" i="7" s="1"/>
  <c r="A42" i="7"/>
  <c r="AV41" i="7"/>
  <c r="AU41" i="7"/>
  <c r="AR41" i="7"/>
  <c r="AQ41" i="7"/>
  <c r="AP41" i="7"/>
  <c r="AL41" i="7"/>
  <c r="AK41" i="7"/>
  <c r="AJ41" i="7"/>
  <c r="AI41" i="7"/>
  <c r="AH41" i="7"/>
  <c r="AG41" i="7"/>
  <c r="AF41" i="7"/>
  <c r="AD41" i="7"/>
  <c r="AC41" i="7"/>
  <c r="AA41" i="7"/>
  <c r="AB41" i="7" s="1"/>
  <c r="X41" i="7"/>
  <c r="W41" i="7"/>
  <c r="U41" i="7"/>
  <c r="V41" i="7" s="1"/>
  <c r="R41" i="7"/>
  <c r="Q41" i="7"/>
  <c r="O41" i="7"/>
  <c r="P41" i="7" s="1"/>
  <c r="L41" i="7"/>
  <c r="K41" i="7"/>
  <c r="I41" i="7"/>
  <c r="J41" i="7" s="1"/>
  <c r="A41" i="7"/>
  <c r="AV40" i="7"/>
  <c r="AU40" i="7"/>
  <c r="AR40" i="7"/>
  <c r="AQ40" i="7"/>
  <c r="AP40" i="7"/>
  <c r="AL40" i="7"/>
  <c r="AK40" i="7"/>
  <c r="AJ40" i="7"/>
  <c r="AI40" i="7"/>
  <c r="AH40" i="7"/>
  <c r="AG40" i="7"/>
  <c r="AF40" i="7"/>
  <c r="AD40" i="7"/>
  <c r="AC40" i="7"/>
  <c r="AA40" i="7"/>
  <c r="AB40" i="7" s="1"/>
  <c r="X40" i="7"/>
  <c r="W40" i="7"/>
  <c r="U40" i="7"/>
  <c r="V40" i="7" s="1"/>
  <c r="R40" i="7"/>
  <c r="Q40" i="7"/>
  <c r="O40" i="7"/>
  <c r="P40" i="7" s="1"/>
  <c r="L40" i="7"/>
  <c r="K40" i="7"/>
  <c r="I40" i="7"/>
  <c r="J40" i="7" s="1"/>
  <c r="A40" i="7"/>
  <c r="AV39" i="7"/>
  <c r="AU39" i="7"/>
  <c r="AR39" i="7"/>
  <c r="AQ39" i="7"/>
  <c r="AP39" i="7"/>
  <c r="AL39" i="7"/>
  <c r="AK39" i="7"/>
  <c r="AJ39" i="7"/>
  <c r="AI39" i="7"/>
  <c r="AH39" i="7"/>
  <c r="AG39" i="7"/>
  <c r="AF39" i="7"/>
  <c r="AD39" i="7"/>
  <c r="AC39" i="7"/>
  <c r="AA39" i="7"/>
  <c r="AB39" i="7" s="1"/>
  <c r="X39" i="7"/>
  <c r="W39" i="7"/>
  <c r="U39" i="7"/>
  <c r="V39" i="7" s="1"/>
  <c r="R39" i="7"/>
  <c r="Q39" i="7"/>
  <c r="O39" i="7"/>
  <c r="P39" i="7" s="1"/>
  <c r="L39" i="7"/>
  <c r="K39" i="7"/>
  <c r="I39" i="7"/>
  <c r="J39" i="7" s="1"/>
  <c r="A39" i="7"/>
  <c r="AO39" i="7" s="1"/>
  <c r="AV38" i="7"/>
  <c r="AU38" i="7"/>
  <c r="AR38" i="7"/>
  <c r="AQ38" i="7"/>
  <c r="AP38" i="7"/>
  <c r="AL38" i="7"/>
  <c r="AK38" i="7"/>
  <c r="AJ38" i="7"/>
  <c r="AI38" i="7"/>
  <c r="AH38" i="7"/>
  <c r="AG38" i="7"/>
  <c r="AF38" i="7"/>
  <c r="AD38" i="7"/>
  <c r="AC38" i="7"/>
  <c r="AA38" i="7"/>
  <c r="AB38" i="7" s="1"/>
  <c r="X38" i="7"/>
  <c r="W38" i="7"/>
  <c r="U38" i="7"/>
  <c r="V38" i="7" s="1"/>
  <c r="R38" i="7"/>
  <c r="Q38" i="7"/>
  <c r="O38" i="7"/>
  <c r="P38" i="7" s="1"/>
  <c r="L38" i="7"/>
  <c r="AW38" i="7" s="1"/>
  <c r="AX38" i="7" s="1"/>
  <c r="K38" i="7"/>
  <c r="I38" i="7"/>
  <c r="J38" i="7" s="1"/>
  <c r="A38" i="7"/>
  <c r="AV37" i="7"/>
  <c r="AU37" i="7"/>
  <c r="AR37" i="7"/>
  <c r="AQ37" i="7"/>
  <c r="AP37" i="7"/>
  <c r="AL37" i="7"/>
  <c r="AK37" i="7"/>
  <c r="AJ37" i="7"/>
  <c r="AI37" i="7"/>
  <c r="AH37" i="7"/>
  <c r="AG37" i="7"/>
  <c r="AF37" i="7"/>
  <c r="AD37" i="7"/>
  <c r="AC37" i="7"/>
  <c r="AA37" i="7"/>
  <c r="AB37" i="7" s="1"/>
  <c r="X37" i="7"/>
  <c r="W37" i="7"/>
  <c r="U37" i="7"/>
  <c r="V37" i="7" s="1"/>
  <c r="R37" i="7"/>
  <c r="Q37" i="7"/>
  <c r="O37" i="7"/>
  <c r="P37" i="7" s="1"/>
  <c r="L37" i="7"/>
  <c r="AT37" i="7" s="1"/>
  <c r="K37" i="7"/>
  <c r="I37" i="7"/>
  <c r="J37" i="7" s="1"/>
  <c r="A37" i="7"/>
  <c r="BN36" i="7"/>
  <c r="BK36" i="7"/>
  <c r="AV36" i="7"/>
  <c r="AU36" i="7"/>
  <c r="AR36" i="7"/>
  <c r="AQ36" i="7"/>
  <c r="AP36" i="7"/>
  <c r="AL36" i="7"/>
  <c r="AK36" i="7"/>
  <c r="AJ36" i="7"/>
  <c r="AI36" i="7"/>
  <c r="AH36" i="7"/>
  <c r="AG36" i="7"/>
  <c r="AF36" i="7"/>
  <c r="AD36" i="7"/>
  <c r="AC36" i="7"/>
  <c r="AA36" i="7"/>
  <c r="AB36" i="7" s="1"/>
  <c r="X36" i="7"/>
  <c r="W36" i="7"/>
  <c r="U36" i="7"/>
  <c r="V36" i="7" s="1"/>
  <c r="R36" i="7"/>
  <c r="Q36" i="7"/>
  <c r="O36" i="7"/>
  <c r="P36" i="7" s="1"/>
  <c r="L36" i="7"/>
  <c r="K36" i="7"/>
  <c r="I36" i="7"/>
  <c r="J36" i="7" s="1"/>
  <c r="A36" i="7"/>
  <c r="BN35" i="7"/>
  <c r="BK35" i="7"/>
  <c r="AV35" i="7"/>
  <c r="AU35" i="7"/>
  <c r="AR35" i="7"/>
  <c r="AQ35" i="7"/>
  <c r="AP35" i="7"/>
  <c r="AL35" i="7"/>
  <c r="AK35" i="7"/>
  <c r="AJ35" i="7"/>
  <c r="AI35" i="7"/>
  <c r="AH35" i="7"/>
  <c r="AG35" i="7"/>
  <c r="AF35" i="7"/>
  <c r="AD35" i="7"/>
  <c r="AC35" i="7"/>
  <c r="AA35" i="7"/>
  <c r="AB35" i="7" s="1"/>
  <c r="X35" i="7"/>
  <c r="W35" i="7"/>
  <c r="U35" i="7"/>
  <c r="V35" i="7" s="1"/>
  <c r="R35" i="7"/>
  <c r="Q35" i="7"/>
  <c r="O35" i="7"/>
  <c r="P35" i="7" s="1"/>
  <c r="L35" i="7"/>
  <c r="K35" i="7"/>
  <c r="I35" i="7"/>
  <c r="J35" i="7" s="1"/>
  <c r="A35" i="7"/>
  <c r="BN34" i="7"/>
  <c r="BK34" i="7"/>
  <c r="AV34" i="7"/>
  <c r="AU34" i="7"/>
  <c r="AR34" i="7"/>
  <c r="AQ34" i="7"/>
  <c r="AP34" i="7"/>
  <c r="AL34" i="7"/>
  <c r="AK34" i="7"/>
  <c r="AJ34" i="7"/>
  <c r="AI34" i="7"/>
  <c r="AH34" i="7"/>
  <c r="AG34" i="7"/>
  <c r="AF34" i="7"/>
  <c r="AD34" i="7"/>
  <c r="AC34" i="7"/>
  <c r="AA34" i="7"/>
  <c r="AB34" i="7" s="1"/>
  <c r="X34" i="7"/>
  <c r="W34" i="7"/>
  <c r="U34" i="7"/>
  <c r="V34" i="7" s="1"/>
  <c r="R34" i="7"/>
  <c r="Q34" i="7"/>
  <c r="O34" i="7"/>
  <c r="P34" i="7" s="1"/>
  <c r="L34" i="7"/>
  <c r="K34" i="7"/>
  <c r="I34" i="7"/>
  <c r="J34" i="7" s="1"/>
  <c r="A34" i="7"/>
  <c r="AO34" i="7" s="1"/>
  <c r="BN33" i="7"/>
  <c r="BK33" i="7"/>
  <c r="AV33" i="7"/>
  <c r="AU33" i="7"/>
  <c r="AR33" i="7"/>
  <c r="AQ33" i="7"/>
  <c r="AP33" i="7"/>
  <c r="AL33" i="7"/>
  <c r="AK33" i="7"/>
  <c r="AJ33" i="7"/>
  <c r="AI33" i="7"/>
  <c r="AH33" i="7"/>
  <c r="AG33" i="7"/>
  <c r="AF33" i="7"/>
  <c r="AD33" i="7"/>
  <c r="AC33" i="7"/>
  <c r="AA33" i="7"/>
  <c r="AB33" i="7" s="1"/>
  <c r="X33" i="7"/>
  <c r="W33" i="7"/>
  <c r="U33" i="7"/>
  <c r="V33" i="7" s="1"/>
  <c r="R33" i="7"/>
  <c r="Q33" i="7"/>
  <c r="O33" i="7"/>
  <c r="P33" i="7" s="1"/>
  <c r="L33" i="7"/>
  <c r="K33" i="7"/>
  <c r="I33" i="7"/>
  <c r="J33" i="7" s="1"/>
  <c r="A33" i="7"/>
  <c r="BN32" i="7"/>
  <c r="BK32" i="7"/>
  <c r="AV32" i="7"/>
  <c r="AU32" i="7"/>
  <c r="AR32" i="7"/>
  <c r="AQ32" i="7"/>
  <c r="AP32" i="7"/>
  <c r="AL32" i="7"/>
  <c r="AK32" i="7"/>
  <c r="AJ32" i="7"/>
  <c r="AI32" i="7"/>
  <c r="AH32" i="7"/>
  <c r="AG32" i="7"/>
  <c r="AF32" i="7"/>
  <c r="AD32" i="7"/>
  <c r="AC32" i="7"/>
  <c r="AA32" i="7"/>
  <c r="AB32" i="7" s="1"/>
  <c r="X32" i="7"/>
  <c r="W32" i="7"/>
  <c r="U32" i="7"/>
  <c r="V32" i="7" s="1"/>
  <c r="R32" i="7"/>
  <c r="Q32" i="7"/>
  <c r="O32" i="7"/>
  <c r="P32" i="7" s="1"/>
  <c r="L32" i="7"/>
  <c r="AW32" i="7" s="1"/>
  <c r="AX32" i="7" s="1"/>
  <c r="K32" i="7"/>
  <c r="I32" i="7"/>
  <c r="J32" i="7" s="1"/>
  <c r="A32" i="7"/>
  <c r="BN31" i="7"/>
  <c r="BK31" i="7"/>
  <c r="AV31" i="7"/>
  <c r="AU31" i="7"/>
  <c r="AR31" i="7"/>
  <c r="AQ31" i="7"/>
  <c r="AP31" i="7"/>
  <c r="AL31" i="7"/>
  <c r="AK31" i="7"/>
  <c r="AJ31" i="7"/>
  <c r="AI31" i="7"/>
  <c r="AH31" i="7"/>
  <c r="AG31" i="7"/>
  <c r="AF31" i="7"/>
  <c r="AD31" i="7"/>
  <c r="AC31" i="7"/>
  <c r="AA31" i="7"/>
  <c r="AB31" i="7" s="1"/>
  <c r="X31" i="7"/>
  <c r="W31" i="7"/>
  <c r="U31" i="7"/>
  <c r="V31" i="7" s="1"/>
  <c r="R31" i="7"/>
  <c r="Q31" i="7"/>
  <c r="O31" i="7"/>
  <c r="P31" i="7" s="1"/>
  <c r="L31" i="7"/>
  <c r="K31" i="7"/>
  <c r="I31" i="7"/>
  <c r="J31" i="7" s="1"/>
  <c r="A31" i="7"/>
  <c r="BN30" i="7"/>
  <c r="BK30" i="7"/>
  <c r="AV30" i="7"/>
  <c r="AU30" i="7"/>
  <c r="AR30" i="7"/>
  <c r="AQ30" i="7"/>
  <c r="AP30" i="7"/>
  <c r="AL30" i="7"/>
  <c r="AK30" i="7"/>
  <c r="AJ30" i="7"/>
  <c r="AI30" i="7"/>
  <c r="AH30" i="7"/>
  <c r="AG30" i="7"/>
  <c r="AF30" i="7"/>
  <c r="AD30" i="7"/>
  <c r="AC30" i="7"/>
  <c r="AA30" i="7"/>
  <c r="AB30" i="7" s="1"/>
  <c r="X30" i="7"/>
  <c r="W30" i="7"/>
  <c r="U30" i="7"/>
  <c r="V30" i="7" s="1"/>
  <c r="R30" i="7"/>
  <c r="Q30" i="7"/>
  <c r="O30" i="7"/>
  <c r="P30" i="7" s="1"/>
  <c r="L30" i="7"/>
  <c r="K30" i="7"/>
  <c r="I30" i="7"/>
  <c r="J30" i="7" s="1"/>
  <c r="A30" i="7"/>
  <c r="BN29" i="7"/>
  <c r="BK29" i="7"/>
  <c r="AV29" i="7"/>
  <c r="AU29" i="7"/>
  <c r="AR29" i="7"/>
  <c r="AQ29" i="7"/>
  <c r="AP29" i="7"/>
  <c r="AL29" i="7"/>
  <c r="AK29" i="7"/>
  <c r="AJ29" i="7"/>
  <c r="AI29" i="7"/>
  <c r="AH29" i="7"/>
  <c r="AG29" i="7"/>
  <c r="AF29" i="7"/>
  <c r="AD29" i="7"/>
  <c r="AC29" i="7"/>
  <c r="AA29" i="7"/>
  <c r="AB29" i="7" s="1"/>
  <c r="X29" i="7"/>
  <c r="W29" i="7"/>
  <c r="U29" i="7"/>
  <c r="V29" i="7" s="1"/>
  <c r="R29" i="7"/>
  <c r="Q29" i="7"/>
  <c r="O29" i="7"/>
  <c r="P29" i="7" s="1"/>
  <c r="L29" i="7"/>
  <c r="K29" i="7"/>
  <c r="I29" i="7"/>
  <c r="J29" i="7" s="1"/>
  <c r="A29" i="7"/>
  <c r="BN28" i="7"/>
  <c r="BK28" i="7"/>
  <c r="AV28" i="7"/>
  <c r="AU28" i="7"/>
  <c r="AR28" i="7"/>
  <c r="AQ28" i="7"/>
  <c r="AP28" i="7"/>
  <c r="AL28" i="7"/>
  <c r="AK28" i="7"/>
  <c r="AJ28" i="7"/>
  <c r="AI28" i="7"/>
  <c r="AH28" i="7"/>
  <c r="AG28" i="7"/>
  <c r="AF28" i="7"/>
  <c r="AD28" i="7"/>
  <c r="AC28" i="7"/>
  <c r="AA28" i="7"/>
  <c r="AB28" i="7" s="1"/>
  <c r="X28" i="7"/>
  <c r="W28" i="7"/>
  <c r="U28" i="7"/>
  <c r="V28" i="7" s="1"/>
  <c r="R28" i="7"/>
  <c r="Q28" i="7"/>
  <c r="O28" i="7"/>
  <c r="P28" i="7" s="1"/>
  <c r="L28" i="7"/>
  <c r="K28" i="7"/>
  <c r="I28" i="7"/>
  <c r="J28" i="7" s="1"/>
  <c r="A28" i="7"/>
  <c r="BN27" i="7"/>
  <c r="BK27" i="7"/>
  <c r="AV27" i="7"/>
  <c r="AU27" i="7"/>
  <c r="AR27" i="7"/>
  <c r="AQ27" i="7"/>
  <c r="AP27" i="7"/>
  <c r="AL27" i="7"/>
  <c r="AK27" i="7"/>
  <c r="AJ27" i="7"/>
  <c r="AI27" i="7"/>
  <c r="AH27" i="7"/>
  <c r="AG27" i="7"/>
  <c r="AF27" i="7"/>
  <c r="AD27" i="7"/>
  <c r="AC27" i="7"/>
  <c r="AA27" i="7"/>
  <c r="AB27" i="7" s="1"/>
  <c r="X27" i="7"/>
  <c r="W27" i="7"/>
  <c r="U27" i="7"/>
  <c r="V27" i="7" s="1"/>
  <c r="R27" i="7"/>
  <c r="Q27" i="7"/>
  <c r="O27" i="7"/>
  <c r="P27" i="7" s="1"/>
  <c r="L27" i="7"/>
  <c r="AM27" i="7" s="1"/>
  <c r="AN27" i="7" s="1"/>
  <c r="K27" i="7"/>
  <c r="I27" i="7"/>
  <c r="J27" i="7" s="1"/>
  <c r="A27" i="7"/>
  <c r="AO27" i="7" s="1"/>
  <c r="BN26" i="7"/>
  <c r="BK26" i="7"/>
  <c r="AV26" i="7"/>
  <c r="AU26" i="7"/>
  <c r="AR26" i="7"/>
  <c r="AQ26" i="7"/>
  <c r="AP26" i="7"/>
  <c r="AL26" i="7"/>
  <c r="AK26" i="7"/>
  <c r="AJ26" i="7"/>
  <c r="AI26" i="7"/>
  <c r="AH26" i="7"/>
  <c r="AG26" i="7"/>
  <c r="AF26" i="7"/>
  <c r="AD26" i="7"/>
  <c r="AC26" i="7"/>
  <c r="AA26" i="7"/>
  <c r="AB26" i="7" s="1"/>
  <c r="X26" i="7"/>
  <c r="W26" i="7"/>
  <c r="U26" i="7"/>
  <c r="V26" i="7" s="1"/>
  <c r="R26" i="7"/>
  <c r="Q26" i="7"/>
  <c r="O26" i="7"/>
  <c r="P26" i="7" s="1"/>
  <c r="L26" i="7"/>
  <c r="K26" i="7"/>
  <c r="I26" i="7"/>
  <c r="J26" i="7" s="1"/>
  <c r="A26" i="7"/>
  <c r="BN25" i="7"/>
  <c r="BK25" i="7"/>
  <c r="AV25" i="7"/>
  <c r="AU25" i="7"/>
  <c r="AR25" i="7"/>
  <c r="AQ25" i="7"/>
  <c r="AP25" i="7"/>
  <c r="AL25" i="7"/>
  <c r="AK25" i="7"/>
  <c r="AJ25" i="7"/>
  <c r="AI25" i="7"/>
  <c r="AH25" i="7"/>
  <c r="AG25" i="7"/>
  <c r="AF25" i="7"/>
  <c r="AD25" i="7"/>
  <c r="AC25" i="7"/>
  <c r="AA25" i="7"/>
  <c r="AB25" i="7" s="1"/>
  <c r="X25" i="7"/>
  <c r="W25" i="7"/>
  <c r="U25" i="7"/>
  <c r="V25" i="7" s="1"/>
  <c r="R25" i="7"/>
  <c r="Q25" i="7"/>
  <c r="O25" i="7"/>
  <c r="P25" i="7" s="1"/>
  <c r="L25" i="7"/>
  <c r="K25" i="7"/>
  <c r="I25" i="7"/>
  <c r="J25" i="7" s="1"/>
  <c r="A25" i="7"/>
  <c r="BN24" i="7"/>
  <c r="BK24" i="7"/>
  <c r="AV24" i="7"/>
  <c r="AU24" i="7"/>
  <c r="AR24" i="7"/>
  <c r="AQ24" i="7"/>
  <c r="AP24" i="7"/>
  <c r="AL24" i="7"/>
  <c r="AK24" i="7"/>
  <c r="AJ24" i="7"/>
  <c r="AI24" i="7"/>
  <c r="AH24" i="7"/>
  <c r="AG24" i="7"/>
  <c r="AF24" i="7"/>
  <c r="AD24" i="7"/>
  <c r="AC24" i="7"/>
  <c r="AA24" i="7"/>
  <c r="AB24" i="7" s="1"/>
  <c r="X24" i="7"/>
  <c r="W24" i="7"/>
  <c r="U24" i="7"/>
  <c r="V24" i="7" s="1"/>
  <c r="R24" i="7"/>
  <c r="Q24" i="7"/>
  <c r="O24" i="7"/>
  <c r="P24" i="7" s="1"/>
  <c r="L24" i="7"/>
  <c r="K24" i="7"/>
  <c r="I24" i="7"/>
  <c r="J24" i="7" s="1"/>
  <c r="A24" i="7"/>
  <c r="BN23" i="7"/>
  <c r="BK23" i="7"/>
  <c r="AV23" i="7"/>
  <c r="AU23" i="7"/>
  <c r="AR23" i="7"/>
  <c r="AQ23" i="7"/>
  <c r="AP23" i="7"/>
  <c r="AL23" i="7"/>
  <c r="AK23" i="7"/>
  <c r="AJ23" i="7"/>
  <c r="AI23" i="7"/>
  <c r="AH23" i="7"/>
  <c r="AG23" i="7"/>
  <c r="AF23" i="7"/>
  <c r="AD23" i="7"/>
  <c r="AC23" i="7"/>
  <c r="AA23" i="7"/>
  <c r="AB23" i="7" s="1"/>
  <c r="X23" i="7"/>
  <c r="W23" i="7"/>
  <c r="U23" i="7"/>
  <c r="V23" i="7" s="1"/>
  <c r="R23" i="7"/>
  <c r="Q23" i="7"/>
  <c r="O23" i="7"/>
  <c r="P23" i="7" s="1"/>
  <c r="L23" i="7"/>
  <c r="AW23" i="7" s="1"/>
  <c r="AX23" i="7" s="1"/>
  <c r="K23" i="7"/>
  <c r="I23" i="7"/>
  <c r="J23" i="7" s="1"/>
  <c r="A23" i="7"/>
  <c r="BN22" i="7"/>
  <c r="BK22" i="7"/>
  <c r="AV22" i="7"/>
  <c r="AU22" i="7"/>
  <c r="AR22" i="7"/>
  <c r="AQ22" i="7"/>
  <c r="AP22" i="7"/>
  <c r="AL22" i="7"/>
  <c r="AK22" i="7"/>
  <c r="AJ22" i="7"/>
  <c r="AI22" i="7"/>
  <c r="AH22" i="7"/>
  <c r="AG22" i="7"/>
  <c r="AF22" i="7"/>
  <c r="AD22" i="7"/>
  <c r="AC22" i="7"/>
  <c r="AA22" i="7"/>
  <c r="AB22" i="7" s="1"/>
  <c r="X22" i="7"/>
  <c r="W22" i="7"/>
  <c r="U22" i="7"/>
  <c r="V22" i="7" s="1"/>
  <c r="R22" i="7"/>
  <c r="Q22" i="7"/>
  <c r="O22" i="7"/>
  <c r="P22" i="7" s="1"/>
  <c r="L22" i="7"/>
  <c r="K22" i="7"/>
  <c r="I22" i="7"/>
  <c r="J22" i="7" s="1"/>
  <c r="A22" i="7"/>
  <c r="BN21" i="7"/>
  <c r="BK21" i="7"/>
  <c r="AV21" i="7"/>
  <c r="AU21" i="7"/>
  <c r="AR21" i="7"/>
  <c r="AQ21" i="7"/>
  <c r="AP21" i="7"/>
  <c r="AL21" i="7"/>
  <c r="AK21" i="7"/>
  <c r="AJ21" i="7"/>
  <c r="AI21" i="7"/>
  <c r="AH21" i="7"/>
  <c r="AG21" i="7"/>
  <c r="AF21" i="7"/>
  <c r="AD21" i="7"/>
  <c r="AC21" i="7"/>
  <c r="AA21" i="7"/>
  <c r="AB21" i="7" s="1"/>
  <c r="X21" i="7"/>
  <c r="W21" i="7"/>
  <c r="U21" i="7"/>
  <c r="V21" i="7" s="1"/>
  <c r="R21" i="7"/>
  <c r="Q21" i="7"/>
  <c r="O21" i="7"/>
  <c r="P21" i="7" s="1"/>
  <c r="L21" i="7"/>
  <c r="K21" i="7"/>
  <c r="I21" i="7"/>
  <c r="J21" i="7" s="1"/>
  <c r="A21" i="7"/>
  <c r="AO21" i="7" s="1"/>
  <c r="BN20" i="7"/>
  <c r="BK20" i="7"/>
  <c r="AV20" i="7"/>
  <c r="AU20" i="7"/>
  <c r="AR20" i="7"/>
  <c r="AQ20" i="7"/>
  <c r="AP20" i="7"/>
  <c r="AL20" i="7"/>
  <c r="AK20" i="7"/>
  <c r="AJ20" i="7"/>
  <c r="AI20" i="7"/>
  <c r="AH20" i="7"/>
  <c r="AG20" i="7"/>
  <c r="AF20" i="7"/>
  <c r="AD20" i="7"/>
  <c r="AC20" i="7"/>
  <c r="AA20" i="7"/>
  <c r="AB20" i="7" s="1"/>
  <c r="X20" i="7"/>
  <c r="W20" i="7"/>
  <c r="U20" i="7"/>
  <c r="V20" i="7" s="1"/>
  <c r="R20" i="7"/>
  <c r="Q20" i="7"/>
  <c r="O20" i="7"/>
  <c r="P20" i="7" s="1"/>
  <c r="L20" i="7"/>
  <c r="K20" i="7"/>
  <c r="I20" i="7"/>
  <c r="J20" i="7" s="1"/>
  <c r="A20" i="7"/>
  <c r="BN19" i="7"/>
  <c r="BK19" i="7"/>
  <c r="AV19" i="7"/>
  <c r="AU19" i="7"/>
  <c r="AR19" i="7"/>
  <c r="AQ19" i="7"/>
  <c r="AP19" i="7"/>
  <c r="AL19" i="7"/>
  <c r="AK19" i="7"/>
  <c r="AJ19" i="7"/>
  <c r="AI19" i="7"/>
  <c r="AH19" i="7"/>
  <c r="AG19" i="7"/>
  <c r="AF19" i="7"/>
  <c r="AD19" i="7"/>
  <c r="AC19" i="7"/>
  <c r="AA19" i="7"/>
  <c r="AB19" i="7" s="1"/>
  <c r="X19" i="7"/>
  <c r="W19" i="7"/>
  <c r="U19" i="7"/>
  <c r="V19" i="7" s="1"/>
  <c r="R19" i="7"/>
  <c r="Q19" i="7"/>
  <c r="O19" i="7"/>
  <c r="P19" i="7" s="1"/>
  <c r="L19" i="7"/>
  <c r="K19" i="7"/>
  <c r="I19" i="7"/>
  <c r="J19" i="7" s="1"/>
  <c r="A19" i="7"/>
  <c r="BN18" i="7"/>
  <c r="BK18" i="7"/>
  <c r="AV18" i="7"/>
  <c r="AU18" i="7"/>
  <c r="AR18" i="7"/>
  <c r="AQ18" i="7"/>
  <c r="AP18" i="7"/>
  <c r="AL18" i="7"/>
  <c r="AK18" i="7"/>
  <c r="AJ18" i="7"/>
  <c r="AI18" i="7"/>
  <c r="AH18" i="7"/>
  <c r="AG18" i="7"/>
  <c r="AF18" i="7"/>
  <c r="AD18" i="7"/>
  <c r="AC18" i="7"/>
  <c r="AA18" i="7"/>
  <c r="AB18" i="7" s="1"/>
  <c r="X18" i="7"/>
  <c r="W18" i="7"/>
  <c r="U18" i="7"/>
  <c r="V18" i="7" s="1"/>
  <c r="R18" i="7"/>
  <c r="Q18" i="7"/>
  <c r="O18" i="7"/>
  <c r="P18" i="7" s="1"/>
  <c r="L18" i="7"/>
  <c r="K18" i="7"/>
  <c r="I18" i="7"/>
  <c r="J18" i="7" s="1"/>
  <c r="A18" i="7"/>
  <c r="BN17" i="7"/>
  <c r="BK17" i="7"/>
  <c r="AV17" i="7"/>
  <c r="AU17" i="7"/>
  <c r="AR17" i="7"/>
  <c r="AQ17" i="7"/>
  <c r="AP17" i="7"/>
  <c r="AL17" i="7"/>
  <c r="AK17" i="7"/>
  <c r="AJ17" i="7"/>
  <c r="AI17" i="7"/>
  <c r="AH17" i="7"/>
  <c r="AG17" i="7"/>
  <c r="AF17" i="7"/>
  <c r="AD17" i="7"/>
  <c r="AC17" i="7"/>
  <c r="AA17" i="7"/>
  <c r="AB17" i="7" s="1"/>
  <c r="X17" i="7"/>
  <c r="W17" i="7"/>
  <c r="U17" i="7"/>
  <c r="V17" i="7" s="1"/>
  <c r="R17" i="7"/>
  <c r="Q17" i="7"/>
  <c r="O17" i="7"/>
  <c r="P17" i="7" s="1"/>
  <c r="L17" i="7"/>
  <c r="K17" i="7"/>
  <c r="I17" i="7"/>
  <c r="J17" i="7" s="1"/>
  <c r="A17" i="7"/>
  <c r="BN16" i="7"/>
  <c r="BK16" i="7"/>
  <c r="AV16" i="7"/>
  <c r="AU16" i="7"/>
  <c r="AR16" i="7"/>
  <c r="AQ16" i="7"/>
  <c r="AP16" i="7"/>
  <c r="AL16" i="7"/>
  <c r="AK16" i="7"/>
  <c r="AJ16" i="7"/>
  <c r="AI16" i="7"/>
  <c r="AH16" i="7"/>
  <c r="AG16" i="7"/>
  <c r="AF16" i="7"/>
  <c r="AD16" i="7"/>
  <c r="AC16" i="7"/>
  <c r="AA16" i="7"/>
  <c r="AB16" i="7" s="1"/>
  <c r="X16" i="7"/>
  <c r="W16" i="7"/>
  <c r="U16" i="7"/>
  <c r="V16" i="7" s="1"/>
  <c r="R16" i="7"/>
  <c r="Q16" i="7"/>
  <c r="O16" i="7"/>
  <c r="P16" i="7" s="1"/>
  <c r="L16" i="7"/>
  <c r="K16" i="7"/>
  <c r="I16" i="7"/>
  <c r="J16" i="7" s="1"/>
  <c r="A16" i="7"/>
  <c r="BN15" i="7"/>
  <c r="BK15" i="7"/>
  <c r="AV15" i="7"/>
  <c r="AU15" i="7"/>
  <c r="AR15" i="7"/>
  <c r="AQ15" i="7"/>
  <c r="AP15" i="7"/>
  <c r="AL15" i="7"/>
  <c r="AK15" i="7"/>
  <c r="AJ15" i="7"/>
  <c r="AI15" i="7"/>
  <c r="AH15" i="7"/>
  <c r="AG15" i="7"/>
  <c r="AF15" i="7"/>
  <c r="AD15" i="7"/>
  <c r="AC15" i="7"/>
  <c r="AA15" i="7"/>
  <c r="AB15" i="7" s="1"/>
  <c r="X15" i="7"/>
  <c r="W15" i="7"/>
  <c r="U15" i="7"/>
  <c r="V15" i="7" s="1"/>
  <c r="R15" i="7"/>
  <c r="Q15" i="7"/>
  <c r="O15" i="7"/>
  <c r="P15" i="7" s="1"/>
  <c r="L15" i="7"/>
  <c r="K15" i="7"/>
  <c r="I15" i="7"/>
  <c r="J15" i="7" s="1"/>
  <c r="A15" i="7"/>
  <c r="BN14" i="7"/>
  <c r="BK14" i="7"/>
  <c r="AV14" i="7"/>
  <c r="AU14" i="7"/>
  <c r="AR14" i="7"/>
  <c r="AQ14" i="7"/>
  <c r="AP14" i="7"/>
  <c r="AL14" i="7"/>
  <c r="AK14" i="7"/>
  <c r="AJ14" i="7"/>
  <c r="AI14" i="7"/>
  <c r="AH14" i="7"/>
  <c r="AG14" i="7"/>
  <c r="AF14" i="7"/>
  <c r="AD14" i="7"/>
  <c r="AC14" i="7"/>
  <c r="AA14" i="7"/>
  <c r="AB14" i="7" s="1"/>
  <c r="X14" i="7"/>
  <c r="W14" i="7"/>
  <c r="U14" i="7"/>
  <c r="V14" i="7" s="1"/>
  <c r="R14" i="7"/>
  <c r="Q14" i="7"/>
  <c r="O14" i="7"/>
  <c r="P14" i="7" s="1"/>
  <c r="L14" i="7"/>
  <c r="AM14" i="7" s="1"/>
  <c r="AN14" i="7" s="1"/>
  <c r="K14" i="7"/>
  <c r="I14" i="7"/>
  <c r="J14" i="7" s="1"/>
  <c r="A14" i="7"/>
  <c r="BN13" i="7"/>
  <c r="BK13" i="7"/>
  <c r="AV13" i="7"/>
  <c r="AU13" i="7"/>
  <c r="AR13" i="7"/>
  <c r="AQ13" i="7"/>
  <c r="AP13" i="7"/>
  <c r="AL13" i="7"/>
  <c r="AK13" i="7"/>
  <c r="AJ13" i="7"/>
  <c r="AI13" i="7"/>
  <c r="AH13" i="7"/>
  <c r="AG13" i="7"/>
  <c r="AF13" i="7"/>
  <c r="AD13" i="7"/>
  <c r="AC13" i="7"/>
  <c r="AA13" i="7"/>
  <c r="AB13" i="7" s="1"/>
  <c r="X13" i="7"/>
  <c r="W13" i="7"/>
  <c r="U13" i="7"/>
  <c r="V13" i="7" s="1"/>
  <c r="R13" i="7"/>
  <c r="Q13" i="7"/>
  <c r="O13" i="7"/>
  <c r="P13" i="7" s="1"/>
  <c r="L13" i="7"/>
  <c r="AW13" i="7" s="1"/>
  <c r="AX13" i="7" s="1"/>
  <c r="K13" i="7"/>
  <c r="I13" i="7"/>
  <c r="J13" i="7" s="1"/>
  <c r="A13" i="7"/>
  <c r="BN12" i="7"/>
  <c r="BK12" i="7"/>
  <c r="AV12" i="7"/>
  <c r="AU12" i="7"/>
  <c r="AR12" i="7"/>
  <c r="AQ12" i="7"/>
  <c r="AP12" i="7"/>
  <c r="AL12" i="7"/>
  <c r="AK12" i="7"/>
  <c r="AJ12" i="7"/>
  <c r="AI12" i="7"/>
  <c r="AH12" i="7"/>
  <c r="AG12" i="7"/>
  <c r="AF12" i="7"/>
  <c r="AD12" i="7"/>
  <c r="AC12" i="7"/>
  <c r="AA12" i="7"/>
  <c r="AB12" i="7" s="1"/>
  <c r="X12" i="7"/>
  <c r="W12" i="7"/>
  <c r="U12" i="7"/>
  <c r="V12" i="7" s="1"/>
  <c r="R12" i="7"/>
  <c r="Q12" i="7"/>
  <c r="O12" i="7"/>
  <c r="P12" i="7" s="1"/>
  <c r="L12" i="7"/>
  <c r="K12" i="7"/>
  <c r="I12" i="7"/>
  <c r="J12" i="7" s="1"/>
  <c r="A12" i="7"/>
  <c r="BN11" i="7"/>
  <c r="BN37" i="7" s="1"/>
  <c r="BK11" i="7"/>
  <c r="AV11" i="7"/>
  <c r="AU11" i="7"/>
  <c r="AR11" i="7"/>
  <c r="AQ11" i="7"/>
  <c r="AP11" i="7"/>
  <c r="AL11" i="7"/>
  <c r="AK11" i="7"/>
  <c r="AJ11" i="7"/>
  <c r="AI11" i="7"/>
  <c r="AH11" i="7"/>
  <c r="AG11" i="7"/>
  <c r="AF11" i="7"/>
  <c r="AD11" i="7"/>
  <c r="AC11" i="7"/>
  <c r="AA11" i="7"/>
  <c r="AB11" i="7" s="1"/>
  <c r="X11" i="7"/>
  <c r="W11" i="7"/>
  <c r="U11" i="7"/>
  <c r="V11" i="7" s="1"/>
  <c r="R11" i="7"/>
  <c r="Q11" i="7"/>
  <c r="O11" i="7"/>
  <c r="P11" i="7" s="1"/>
  <c r="L11" i="7"/>
  <c r="K11" i="7"/>
  <c r="I11" i="7"/>
  <c r="J11" i="7" s="1"/>
  <c r="A11" i="7"/>
  <c r="A10" i="4"/>
  <c r="AW18" i="7" l="1"/>
  <c r="AX18" i="7" s="1"/>
  <c r="AW26" i="7"/>
  <c r="AX26" i="7" s="1"/>
  <c r="AE30" i="7"/>
  <c r="AO30" i="7"/>
  <c r="AT30" i="7"/>
  <c r="AS30" i="7"/>
  <c r="AE47" i="7"/>
  <c r="AO47" i="7"/>
  <c r="AW49" i="7"/>
  <c r="AX49" i="7" s="1"/>
  <c r="AS52" i="7"/>
  <c r="AT52" i="7"/>
  <c r="AW71" i="7"/>
  <c r="AX71" i="7" s="1"/>
  <c r="AT80" i="7"/>
  <c r="AS80" i="7"/>
  <c r="AE86" i="7"/>
  <c r="AO86" i="7"/>
  <c r="AE92" i="7"/>
  <c r="AO92" i="7"/>
  <c r="AM92" i="7"/>
  <c r="AN92" i="7" s="1"/>
  <c r="L55" i="11"/>
  <c r="L42" i="11"/>
  <c r="L30" i="11"/>
  <c r="L32" i="11"/>
  <c r="M34" i="11"/>
  <c r="M12" i="11"/>
  <c r="M31" i="11"/>
  <c r="L25" i="11"/>
  <c r="L54" i="11"/>
  <c r="L26" i="11"/>
  <c r="L37" i="11"/>
  <c r="L39" i="11"/>
  <c r="M20" i="11"/>
  <c r="L21" i="11"/>
  <c r="L22" i="11"/>
  <c r="L13" i="11"/>
  <c r="M40" i="11"/>
  <c r="L40" i="11"/>
  <c r="L33" i="11"/>
  <c r="L36" i="11"/>
  <c r="L23" i="11"/>
  <c r="M16" i="11"/>
  <c r="L14" i="11"/>
  <c r="L38" i="11"/>
  <c r="L17" i="11"/>
  <c r="L29" i="11"/>
  <c r="M28" i="11"/>
  <c r="L28" i="11"/>
  <c r="M35" i="11"/>
  <c r="L35" i="11"/>
  <c r="L19" i="11"/>
  <c r="L27" i="11"/>
  <c r="M24" i="11"/>
  <c r="AW92" i="7"/>
  <c r="AX92" i="7" s="1"/>
  <c r="AM91" i="7"/>
  <c r="AN91" i="7" s="1"/>
  <c r="AW90" i="7"/>
  <c r="AX90" i="7" s="1"/>
  <c r="AW89" i="7"/>
  <c r="AX89" i="7" s="1"/>
  <c r="AW87" i="7"/>
  <c r="AX87" i="7" s="1"/>
  <c r="AW68" i="7"/>
  <c r="AX68" i="7" s="1"/>
  <c r="AW62" i="7"/>
  <c r="AX62" i="7" s="1"/>
  <c r="AW84" i="7"/>
  <c r="AX84" i="7" s="1"/>
  <c r="AM66" i="7"/>
  <c r="AN66" i="7" s="1"/>
  <c r="AW56" i="7"/>
  <c r="AX56" i="7" s="1"/>
  <c r="AM25" i="7"/>
  <c r="AN25" i="7" s="1"/>
  <c r="AW21" i="7"/>
  <c r="AX21" i="7" s="1"/>
  <c r="AM93" i="7"/>
  <c r="AN93" i="7" s="1"/>
  <c r="AW80" i="7"/>
  <c r="AX80" i="7" s="1"/>
  <c r="AW79" i="7"/>
  <c r="AX79" i="7" s="1"/>
  <c r="AM77" i="7"/>
  <c r="AN77" i="7" s="1"/>
  <c r="AW74" i="7"/>
  <c r="AX74" i="7" s="1"/>
  <c r="AM73" i="7"/>
  <c r="AN73" i="7" s="1"/>
  <c r="AM63" i="7"/>
  <c r="AN63" i="7" s="1"/>
  <c r="AM58" i="7"/>
  <c r="AN58" i="7" s="1"/>
  <c r="AM56" i="7"/>
  <c r="AN56" i="7" s="1"/>
  <c r="AW25" i="7"/>
  <c r="AX25" i="7" s="1"/>
  <c r="AW24" i="7"/>
  <c r="AX24" i="7" s="1"/>
  <c r="AM15" i="7"/>
  <c r="AN15" i="7" s="1"/>
  <c r="AW51" i="7"/>
  <c r="AX51" i="7" s="1"/>
  <c r="AW39" i="7"/>
  <c r="AX39" i="7" s="1"/>
  <c r="AW35" i="7"/>
  <c r="AX35" i="7" s="1"/>
  <c r="AM34" i="7"/>
  <c r="AN34" i="7" s="1"/>
  <c r="AW46" i="7"/>
  <c r="AX46" i="7" s="1"/>
  <c r="AM42" i="7"/>
  <c r="AN42" i="7" s="1"/>
  <c r="AM41" i="7"/>
  <c r="AN41" i="7" s="1"/>
  <c r="AW34" i="7"/>
  <c r="AX34" i="7" s="1"/>
  <c r="AW22" i="7"/>
  <c r="AX22" i="7" s="1"/>
  <c r="AW30" i="7"/>
  <c r="AX30" i="7" s="1"/>
  <c r="AW29" i="7"/>
  <c r="AX29" i="7" s="1"/>
  <c r="AW28" i="7"/>
  <c r="AX28" i="7" s="1"/>
  <c r="AM28" i="7"/>
  <c r="AN28" i="7" s="1"/>
  <c r="AM95" i="7"/>
  <c r="AN95" i="7" s="1"/>
  <c r="AW14" i="7"/>
  <c r="AX14" i="7" s="1"/>
  <c r="AW12" i="7"/>
  <c r="AX12" i="7" s="1"/>
  <c r="AF98" i="7"/>
  <c r="AM11" i="7"/>
  <c r="AN11" i="7" s="1"/>
  <c r="AM97" i="7"/>
  <c r="AN97" i="7" s="1"/>
  <c r="AT97" i="7"/>
  <c r="AS97" i="7"/>
  <c r="AO97" i="7"/>
  <c r="AE97" i="7"/>
  <c r="AT95" i="7"/>
  <c r="AS95" i="7"/>
  <c r="AE95" i="7"/>
  <c r="AO95" i="7"/>
  <c r="AE94" i="7"/>
  <c r="AO94" i="7"/>
  <c r="AT93" i="7"/>
  <c r="AS93" i="7"/>
  <c r="AT91" i="7"/>
  <c r="AS91" i="7"/>
  <c r="AE91" i="7"/>
  <c r="AO91" i="7"/>
  <c r="AT90" i="7"/>
  <c r="AS90" i="7"/>
  <c r="AO89" i="7"/>
  <c r="AE89" i="7"/>
  <c r="AS88" i="7"/>
  <c r="AT88" i="7"/>
  <c r="AT85" i="7"/>
  <c r="AS85" i="7"/>
  <c r="AO85" i="7"/>
  <c r="AE85" i="7"/>
  <c r="AO83" i="7"/>
  <c r="AE83" i="7"/>
  <c r="AE81" i="7"/>
  <c r="AO81" i="7"/>
  <c r="AE79" i="7"/>
  <c r="AO79" i="7"/>
  <c r="AT78" i="7"/>
  <c r="AS78" i="7"/>
  <c r="AO77" i="7"/>
  <c r="AE77" i="7"/>
  <c r="AE76" i="7"/>
  <c r="AO76" i="7"/>
  <c r="AT75" i="7"/>
  <c r="AM75" i="7"/>
  <c r="AN75" i="7" s="1"/>
  <c r="AS75" i="7"/>
  <c r="AE75" i="7"/>
  <c r="AO75" i="7"/>
  <c r="AT74" i="7"/>
  <c r="AS74" i="7"/>
  <c r="AO74" i="7"/>
  <c r="AE74" i="7"/>
  <c r="AO73" i="7"/>
  <c r="AE73" i="7"/>
  <c r="AS72" i="7"/>
  <c r="AT72" i="7"/>
  <c r="AE72" i="7"/>
  <c r="AO72" i="7"/>
  <c r="AM71" i="7"/>
  <c r="AN71" i="7" s="1"/>
  <c r="AT71" i="7"/>
  <c r="AS71" i="7"/>
  <c r="AO71" i="7"/>
  <c r="AE71" i="7"/>
  <c r="AM69" i="7"/>
  <c r="AN69" i="7" s="1"/>
  <c r="AS69" i="7"/>
  <c r="AT69" i="7"/>
  <c r="AE69" i="7"/>
  <c r="AO69" i="7"/>
  <c r="AT68" i="7"/>
  <c r="AS68" i="7"/>
  <c r="AE68" i="7"/>
  <c r="AO68" i="7"/>
  <c r="AO67" i="7"/>
  <c r="AE67" i="7"/>
  <c r="AT66" i="7"/>
  <c r="AS66" i="7"/>
  <c r="AO66" i="7"/>
  <c r="AE66" i="7"/>
  <c r="AE65" i="7"/>
  <c r="AO65" i="7"/>
  <c r="AS64" i="7"/>
  <c r="AM64" i="7"/>
  <c r="AN64" i="7" s="1"/>
  <c r="AT64" i="7"/>
  <c r="AE64" i="7"/>
  <c r="AO64" i="7"/>
  <c r="AS63" i="7"/>
  <c r="AT63" i="7"/>
  <c r="AE63" i="7"/>
  <c r="AO63" i="7"/>
  <c r="AS62" i="7"/>
  <c r="AT62" i="7"/>
  <c r="AO62" i="7"/>
  <c r="AE62" i="7"/>
  <c r="AM61" i="7"/>
  <c r="AN61" i="7" s="1"/>
  <c r="AW61" i="7"/>
  <c r="AX61" i="7" s="1"/>
  <c r="AT61" i="7"/>
  <c r="AS61" i="7"/>
  <c r="AO61" i="7"/>
  <c r="AE61" i="7"/>
  <c r="AE60" i="7"/>
  <c r="AO60" i="7"/>
  <c r="AE59" i="7"/>
  <c r="AO59" i="7"/>
  <c r="AW58" i="7"/>
  <c r="AX58" i="7" s="1"/>
  <c r="AT58" i="7"/>
  <c r="AS58" i="7"/>
  <c r="AO58" i="7"/>
  <c r="AE58" i="7"/>
  <c r="AE57" i="7"/>
  <c r="AO57" i="7"/>
  <c r="AT56" i="7"/>
  <c r="AS56" i="7"/>
  <c r="AE56" i="7"/>
  <c r="AO56" i="7"/>
  <c r="AE54" i="7"/>
  <c r="AO54" i="7"/>
  <c r="AT53" i="7"/>
  <c r="AM53" i="7"/>
  <c r="AN53" i="7" s="1"/>
  <c r="AS53" i="7"/>
  <c r="AE53" i="7"/>
  <c r="AO53" i="7"/>
  <c r="AE52" i="7"/>
  <c r="AO52" i="7"/>
  <c r="AS51" i="7"/>
  <c r="AT51" i="7"/>
  <c r="AE51" i="7"/>
  <c r="AO51" i="7"/>
  <c r="AT50" i="7"/>
  <c r="AS50" i="7"/>
  <c r="AM50" i="7"/>
  <c r="AN50" i="7" s="1"/>
  <c r="AO50" i="7"/>
  <c r="AE50" i="7"/>
  <c r="AT49" i="7"/>
  <c r="AS49" i="7"/>
  <c r="AS48" i="7"/>
  <c r="AW48" i="7"/>
  <c r="AX48" i="7" s="1"/>
  <c r="AT48" i="7"/>
  <c r="AO48" i="7"/>
  <c r="AE48" i="7"/>
  <c r="AT46" i="7"/>
  <c r="AS46" i="7"/>
  <c r="AE45" i="7"/>
  <c r="AO45" i="7"/>
  <c r="AO43" i="7"/>
  <c r="AE43" i="7"/>
  <c r="AT41" i="7"/>
  <c r="AS41" i="7"/>
  <c r="AE41" i="7"/>
  <c r="AO41" i="7"/>
  <c r="AS40" i="7"/>
  <c r="AT40" i="7"/>
  <c r="AE40" i="7"/>
  <c r="AO40" i="7"/>
  <c r="AM39" i="7"/>
  <c r="AN39" i="7" s="1"/>
  <c r="AS39" i="7"/>
  <c r="AT39" i="7"/>
  <c r="AE38" i="7"/>
  <c r="AO38" i="7"/>
  <c r="AO37" i="7"/>
  <c r="AE37" i="7"/>
  <c r="AE36" i="7"/>
  <c r="AO36" i="7"/>
  <c r="AM35" i="7"/>
  <c r="AN35" i="7" s="1"/>
  <c r="AS35" i="7"/>
  <c r="AT35" i="7"/>
  <c r="AE35" i="7"/>
  <c r="AO35" i="7"/>
  <c r="AS34" i="7"/>
  <c r="AT34" i="7"/>
  <c r="AO33" i="7"/>
  <c r="AE33" i="7"/>
  <c r="AO32" i="7"/>
  <c r="AE32" i="7"/>
  <c r="AE31" i="7"/>
  <c r="AO31" i="7"/>
  <c r="AE29" i="7"/>
  <c r="AO29" i="7"/>
  <c r="AS28" i="7"/>
  <c r="AT28" i="7"/>
  <c r="AO28" i="7"/>
  <c r="AE28" i="7"/>
  <c r="AS26" i="7"/>
  <c r="AT26" i="7"/>
  <c r="AM26" i="7"/>
  <c r="AN26" i="7" s="1"/>
  <c r="AE26" i="7"/>
  <c r="AO26" i="7"/>
  <c r="AT25" i="7"/>
  <c r="AS25" i="7"/>
  <c r="AO25" i="7"/>
  <c r="AE25" i="7"/>
  <c r="AE23" i="7"/>
  <c r="AO23" i="7"/>
  <c r="AO22" i="7"/>
  <c r="AE22" i="7"/>
  <c r="AM21" i="7"/>
  <c r="AN21" i="7" s="1"/>
  <c r="AT21" i="7"/>
  <c r="AS21" i="7"/>
  <c r="AW20" i="7"/>
  <c r="AX20" i="7" s="1"/>
  <c r="AT20" i="7"/>
  <c r="AE20" i="7"/>
  <c r="AO20" i="7"/>
  <c r="AS19" i="7"/>
  <c r="AT19" i="7"/>
  <c r="AM19" i="7"/>
  <c r="AN19" i="7" s="1"/>
  <c r="AE19" i="7"/>
  <c r="AO19" i="7"/>
  <c r="AM18" i="7"/>
  <c r="AN18" i="7" s="1"/>
  <c r="AS18" i="7"/>
  <c r="AT18" i="7"/>
  <c r="AO18" i="7"/>
  <c r="AE18" i="7"/>
  <c r="AS17" i="7"/>
  <c r="AT17" i="7"/>
  <c r="AO17" i="7"/>
  <c r="AE17" i="7"/>
  <c r="AE16" i="7"/>
  <c r="AO16" i="7"/>
  <c r="AT15" i="7"/>
  <c r="AS15" i="7"/>
  <c r="AE15" i="7"/>
  <c r="AO15" i="7"/>
  <c r="AT12" i="7"/>
  <c r="AS12" i="7"/>
  <c r="AE12" i="7"/>
  <c r="AO12" i="7"/>
  <c r="AT11" i="7"/>
  <c r="AS11" i="7"/>
  <c r="AO11" i="7"/>
  <c r="AE11" i="7"/>
  <c r="AW91" i="7"/>
  <c r="AX91" i="7" s="1"/>
  <c r="AE13" i="7"/>
  <c r="AO13" i="7"/>
  <c r="AE14" i="7"/>
  <c r="AO14" i="7"/>
  <c r="AT43" i="7"/>
  <c r="AS43" i="7"/>
  <c r="AW43" i="7"/>
  <c r="AX43" i="7" s="1"/>
  <c r="AW77" i="7"/>
  <c r="AX77" i="7" s="1"/>
  <c r="AS37" i="7"/>
  <c r="AS96" i="7"/>
  <c r="AW96" i="7"/>
  <c r="AX96" i="7" s="1"/>
  <c r="AT96" i="7"/>
  <c r="AE39" i="7"/>
  <c r="AW42" i="7"/>
  <c r="AX42" i="7" s="1"/>
  <c r="AS42" i="7"/>
  <c r="AT42" i="7"/>
  <c r="AW53" i="7"/>
  <c r="AX53" i="7" s="1"/>
  <c r="AW59" i="7"/>
  <c r="AX59" i="7" s="1"/>
  <c r="AS59" i="7"/>
  <c r="AM59" i="7"/>
  <c r="AN59" i="7" s="1"/>
  <c r="AE21" i="7"/>
  <c r="AM43" i="7"/>
  <c r="AN43" i="7" s="1"/>
  <c r="AW69" i="7"/>
  <c r="AX69" i="7" s="1"/>
  <c r="AM80" i="7"/>
  <c r="AN80" i="7" s="1"/>
  <c r="AE84" i="7"/>
  <c r="AE90" i="7"/>
  <c r="AT24" i="7"/>
  <c r="AM24" i="7"/>
  <c r="AN24" i="7" s="1"/>
  <c r="AS24" i="7"/>
  <c r="AM45" i="7"/>
  <c r="AN45" i="7" s="1"/>
  <c r="AT45" i="7"/>
  <c r="AW45" i="7"/>
  <c r="AX45" i="7" s="1"/>
  <c r="AS45" i="7"/>
  <c r="AM22" i="7"/>
  <c r="AN22" i="7" s="1"/>
  <c r="AM32" i="7"/>
  <c r="AN32" i="7" s="1"/>
  <c r="AT32" i="7"/>
  <c r="AS32" i="7"/>
  <c r="AW37" i="7"/>
  <c r="AX37" i="7" s="1"/>
  <c r="AM37" i="7"/>
  <c r="AN37" i="7" s="1"/>
  <c r="AW40" i="7"/>
  <c r="AX40" i="7" s="1"/>
  <c r="AM55" i="7"/>
  <c r="AN55" i="7" s="1"/>
  <c r="AW55" i="7"/>
  <c r="AX55" i="7" s="1"/>
  <c r="AT55" i="7"/>
  <c r="AS55" i="7"/>
  <c r="AW82" i="7"/>
  <c r="AX82" i="7" s="1"/>
  <c r="AT82" i="7"/>
  <c r="AS82" i="7"/>
  <c r="AM36" i="7"/>
  <c r="AN36" i="7" s="1"/>
  <c r="AW36" i="7"/>
  <c r="AX36" i="7" s="1"/>
  <c r="AT36" i="7"/>
  <c r="AS36" i="7"/>
  <c r="AT31" i="7"/>
  <c r="AW31" i="7"/>
  <c r="AX31" i="7" s="1"/>
  <c r="AM31" i="7"/>
  <c r="AN31" i="7" s="1"/>
  <c r="AS31" i="7"/>
  <c r="AW44" i="7"/>
  <c r="AX44" i="7" s="1"/>
  <c r="AT44" i="7"/>
  <c r="AS44" i="7"/>
  <c r="AT54" i="7"/>
  <c r="AS54" i="7"/>
  <c r="AW54" i="7"/>
  <c r="AX54" i="7" s="1"/>
  <c r="AT60" i="7"/>
  <c r="AS60" i="7"/>
  <c r="AM60" i="7"/>
  <c r="AN60" i="7" s="1"/>
  <c r="AM82" i="7"/>
  <c r="AN82" i="7" s="1"/>
  <c r="AW27" i="7"/>
  <c r="AX27" i="7" s="1"/>
  <c r="AT27" i="7"/>
  <c r="AS27" i="7"/>
  <c r="AO49" i="7"/>
  <c r="AE49" i="7"/>
  <c r="AS70" i="7"/>
  <c r="AT70" i="7"/>
  <c r="AM70" i="7"/>
  <c r="AN70" i="7" s="1"/>
  <c r="AW81" i="7"/>
  <c r="AX81" i="7" s="1"/>
  <c r="AT81" i="7"/>
  <c r="AS81" i="7"/>
  <c r="AM12" i="7"/>
  <c r="AN12" i="7" s="1"/>
  <c r="AS13" i="7"/>
  <c r="AT13" i="7"/>
  <c r="AW17" i="7"/>
  <c r="AX17" i="7" s="1"/>
  <c r="AM17" i="7"/>
  <c r="AN17" i="7" s="1"/>
  <c r="AE46" i="7"/>
  <c r="AM51" i="7"/>
  <c r="AN51" i="7" s="1"/>
  <c r="AS67" i="7"/>
  <c r="AM67" i="7"/>
  <c r="AN67" i="7" s="1"/>
  <c r="AW67" i="7"/>
  <c r="AX67" i="7" s="1"/>
  <c r="AT67" i="7"/>
  <c r="AP98" i="7"/>
  <c r="BL46" i="7" s="1"/>
  <c r="AM13" i="7"/>
  <c r="AN13" i="7" s="1"/>
  <c r="AE34" i="7"/>
  <c r="AW60" i="7"/>
  <c r="AX60" i="7" s="1"/>
  <c r="AW70" i="7"/>
  <c r="AX70" i="7" s="1"/>
  <c r="AM16" i="7"/>
  <c r="AN16" i="7" s="1"/>
  <c r="AS16" i="7"/>
  <c r="AW16" i="7"/>
  <c r="AX16" i="7" s="1"/>
  <c r="AT16" i="7"/>
  <c r="AW41" i="7"/>
  <c r="AX41" i="7" s="1"/>
  <c r="AW47" i="7"/>
  <c r="AX47" i="7" s="1"/>
  <c r="AT47" i="7"/>
  <c r="AM47" i="7"/>
  <c r="AN47" i="7" s="1"/>
  <c r="AW66" i="7"/>
  <c r="AX66" i="7" s="1"/>
  <c r="AW78" i="7"/>
  <c r="AX78" i="7" s="1"/>
  <c r="AM78" i="7"/>
  <c r="AN78" i="7" s="1"/>
  <c r="AS20" i="7"/>
  <c r="AM20" i="7"/>
  <c r="AN20" i="7" s="1"/>
  <c r="AE24" i="7"/>
  <c r="AO24" i="7"/>
  <c r="AM84" i="7"/>
  <c r="AN84" i="7" s="1"/>
  <c r="AT84" i="7"/>
  <c r="AS84" i="7"/>
  <c r="AW94" i="7"/>
  <c r="AX94" i="7" s="1"/>
  <c r="AM94" i="7"/>
  <c r="AN94" i="7" s="1"/>
  <c r="AW95" i="7"/>
  <c r="AX95" i="7" s="1"/>
  <c r="AS14" i="7"/>
  <c r="AW15" i="7"/>
  <c r="AX15" i="7" s="1"/>
  <c r="AW19" i="7"/>
  <c r="AX19" i="7" s="1"/>
  <c r="AW57" i="7"/>
  <c r="AX57" i="7" s="1"/>
  <c r="AE70" i="7"/>
  <c r="AE82" i="7"/>
  <c r="AO82" i="7"/>
  <c r="AW83" i="7"/>
  <c r="AX83" i="7" s="1"/>
  <c r="AT83" i="7"/>
  <c r="AS83" i="7"/>
  <c r="AE87" i="7"/>
  <c r="AE88" i="7"/>
  <c r="AT14" i="7"/>
  <c r="AM23" i="7"/>
  <c r="AN23" i="7" s="1"/>
  <c r="AT23" i="7"/>
  <c r="AS23" i="7"/>
  <c r="AW33" i="7"/>
  <c r="AX33" i="7" s="1"/>
  <c r="AM33" i="7"/>
  <c r="AN33" i="7" s="1"/>
  <c r="AT33" i="7"/>
  <c r="AS33" i="7"/>
  <c r="AM65" i="7"/>
  <c r="AN65" i="7" s="1"/>
  <c r="AS65" i="7"/>
  <c r="AW65" i="7"/>
  <c r="AX65" i="7" s="1"/>
  <c r="AT65" i="7"/>
  <c r="AM87" i="7"/>
  <c r="AN87" i="7" s="1"/>
  <c r="AT87" i="7"/>
  <c r="AW97" i="7"/>
  <c r="AX97" i="7" s="1"/>
  <c r="AI98" i="7"/>
  <c r="AM62" i="7"/>
  <c r="AN62" i="7" s="1"/>
  <c r="AS29" i="7"/>
  <c r="AT29" i="7"/>
  <c r="AT89" i="7"/>
  <c r="AS89" i="7"/>
  <c r="AM89" i="7"/>
  <c r="AN89" i="7" s="1"/>
  <c r="AM48" i="7"/>
  <c r="AN48" i="7" s="1"/>
  <c r="AM40" i="7"/>
  <c r="AN40" i="7" s="1"/>
  <c r="AW88" i="7"/>
  <c r="AX88" i="7" s="1"/>
  <c r="AE27" i="7"/>
  <c r="AE44" i="7"/>
  <c r="AO44" i="7"/>
  <c r="AW64" i="7"/>
  <c r="AX64" i="7" s="1"/>
  <c r="AT76" i="7"/>
  <c r="AS76" i="7"/>
  <c r="AW76" i="7"/>
  <c r="AX76" i="7" s="1"/>
  <c r="AT77" i="7"/>
  <c r="AS77" i="7"/>
  <c r="AM88" i="7"/>
  <c r="AN88" i="7" s="1"/>
  <c r="AS92" i="7"/>
  <c r="AT92" i="7"/>
  <c r="AT94" i="7"/>
  <c r="AS94" i="7"/>
  <c r="AW11" i="7"/>
  <c r="AX11" i="7" s="1"/>
  <c r="AT38" i="7"/>
  <c r="AS38" i="7"/>
  <c r="AE78" i="7"/>
  <c r="AS86" i="7"/>
  <c r="AW86" i="7"/>
  <c r="AX86" i="7" s="1"/>
  <c r="AM90" i="7"/>
  <c r="AN90" i="7" s="1"/>
  <c r="AM49" i="7"/>
  <c r="AN49" i="7" s="1"/>
  <c r="AW85" i="7"/>
  <c r="AX85" i="7" s="1"/>
  <c r="AE80" i="7"/>
  <c r="AM85" i="7"/>
  <c r="AN85" i="7" s="1"/>
  <c r="AM86" i="7"/>
  <c r="AN86" i="7" s="1"/>
  <c r="AE96" i="7"/>
  <c r="AM38" i="7"/>
  <c r="AN38" i="7" s="1"/>
  <c r="AO42" i="7"/>
  <c r="AE42" i="7"/>
  <c r="AE55" i="7"/>
  <c r="AM29" i="7"/>
  <c r="AN29" i="7" s="1"/>
  <c r="AM30" i="7"/>
  <c r="AN30" i="7" s="1"/>
  <c r="AW50" i="7"/>
  <c r="AX50" i="7" s="1"/>
  <c r="AM52" i="7"/>
  <c r="AN52" i="7" s="1"/>
  <c r="AW52" i="7"/>
  <c r="AX52" i="7" s="1"/>
  <c r="AW75" i="7"/>
  <c r="AX75" i="7" s="1"/>
  <c r="AT79" i="7"/>
  <c r="AM79" i="7"/>
  <c r="AN79" i="7" s="1"/>
  <c r="AW93" i="7"/>
  <c r="AX93" i="7" s="1"/>
  <c r="AS57" i="7"/>
  <c r="AT57" i="7"/>
  <c r="AT73" i="7"/>
  <c r="AS73" i="7"/>
  <c r="AT22" i="7"/>
  <c r="AS22" i="7"/>
  <c r="AM46" i="7"/>
  <c r="AN46" i="7" s="1"/>
  <c r="AW63" i="7"/>
  <c r="AX63" i="7" s="1"/>
  <c r="AM68" i="7"/>
  <c r="AN68" i="7" s="1"/>
  <c r="AW72" i="7"/>
  <c r="AX72" i="7" s="1"/>
  <c r="AE93" i="7"/>
  <c r="AM72" i="7"/>
  <c r="AN72" i="7" s="1"/>
  <c r="AM74" i="7"/>
  <c r="AN74" i="7" s="1"/>
  <c r="AS98" i="7" l="1"/>
  <c r="W10" i="4"/>
  <c r="U10" i="4"/>
  <c r="V10" i="4" s="1"/>
  <c r="Q10" i="4"/>
  <c r="O10" i="4"/>
  <c r="P10" i="4" s="1"/>
  <c r="I10" i="4"/>
  <c r="J10" i="4" s="1"/>
  <c r="R10" i="4" l="1"/>
  <c r="X10" i="4"/>
  <c r="L10" i="4"/>
  <c r="Y10" i="4"/>
  <c r="AA10" i="4" l="1"/>
  <c r="I11" i="11"/>
  <c r="Z10" i="4"/>
  <c r="J11" i="11" l="1"/>
  <c r="K11" i="11" s="1"/>
  <c r="L11" i="11" s="1"/>
  <c r="M11" i="11" s="1"/>
  <c r="AB10" i="4"/>
  <c r="Z43" i="4"/>
  <c r="F8" i="11" l="1"/>
  <c r="AA4" i="4"/>
  <c r="AA6" i="4" s="1"/>
  <c r="AB6" i="12" s="1"/>
  <c r="Z44" i="4"/>
</calcChain>
</file>

<file path=xl/sharedStrings.xml><?xml version="1.0" encoding="utf-8"?>
<sst xmlns="http://schemas.openxmlformats.org/spreadsheetml/2006/main" count="1289" uniqueCount="445">
  <si>
    <t>ALCALDÍA LOCAL DE SUBA - ESTUDIO DE MERCADO</t>
  </si>
  <si>
    <t xml:space="preserve">Estudio de Mercado </t>
  </si>
  <si>
    <t>FECHA DE ENTREGA DEL ESTUDIO DE MERCADO</t>
  </si>
  <si>
    <t>MODALIDAD CONTRATACIÓN</t>
  </si>
  <si>
    <t>Selección Abreviada Subasta Inversa</t>
  </si>
  <si>
    <t>TOTAL ITEMS</t>
  </si>
  <si>
    <t>ESTRUCTURADOR</t>
  </si>
  <si>
    <t>Carolina Sánchez Torres</t>
  </si>
  <si>
    <t>REVISÓ</t>
  </si>
  <si>
    <t>APROBÓ</t>
  </si>
  <si>
    <t>TOTAL RECURSO HUMANO</t>
  </si>
  <si>
    <t>OBJETO DEL PROCESO DE CONTRATACIÓN</t>
  </si>
  <si>
    <t xml:space="preserve">“ADQUIRIR ELEMENTOS DE DOTACIÓN PARA LA ATENCIÓN INTEGRAL ORIENTADA A LA PRIMERA INFANCIA EN LOS JARDENES INFANTILES DE LA LOCALIDAD DE SUBA”  </t>
  </si>
  <si>
    <t>TOTAL ESTUDIO DE MERCADO</t>
  </si>
  <si>
    <t>RECURSO HUMANO</t>
  </si>
  <si>
    <t>Cotización 1</t>
  </si>
  <si>
    <t>Cotización 2</t>
  </si>
  <si>
    <t>Cotización 3</t>
  </si>
  <si>
    <t>Promedio Simple</t>
  </si>
  <si>
    <t>Item</t>
  </si>
  <si>
    <t>Componente del anexo técnico</t>
  </si>
  <si>
    <t>Elemento</t>
  </si>
  <si>
    <t>Descripción del elemento y / o actividad</t>
  </si>
  <si>
    <t>Unidad de medida</t>
  </si>
  <si>
    <t>Cantidad establecida según anexo técnico</t>
  </si>
  <si>
    <t>Empresa Cotizante cotización 1</t>
  </si>
  <si>
    <t>Valor unitario sin IVA</t>
  </si>
  <si>
    <t>Valor IVA</t>
  </si>
  <si>
    <t>Valor unitario con IVA</t>
  </si>
  <si>
    <t>Valor total Sin IVA</t>
  </si>
  <si>
    <t>Valor total con IVA</t>
  </si>
  <si>
    <t>Empresa Cotizante cotización 2</t>
  </si>
  <si>
    <t>Empresa Cotizante cotización 3</t>
  </si>
  <si>
    <t>Promedio valor unitario con IVA</t>
  </si>
  <si>
    <t>Promedio valor total con IVA</t>
  </si>
  <si>
    <t xml:space="preserve">Desviación estandar </t>
  </si>
  <si>
    <t>Coeficiente de variación</t>
  </si>
  <si>
    <t xml:space="preserve">Observaciones </t>
  </si>
  <si>
    <t>Cantidad</t>
  </si>
  <si>
    <t>Cargo</t>
  </si>
  <si>
    <t>Perfil</t>
  </si>
  <si>
    <t>Tabla Honorarios
o 
Cotización</t>
  </si>
  <si>
    <t>% de dedicación</t>
  </si>
  <si>
    <t>Tiempo (meses)</t>
  </si>
  <si>
    <t>VALOR MENSUAL 
(Tabla de honorarios 2025 Resolución 1124/2024 Secretaría Distrial de Gobierno) que el proponente no podrá modificar en su oferta  O cotización 1</t>
  </si>
  <si>
    <t>Valor total que el proponente no podrá modificar en su oferta</t>
  </si>
  <si>
    <t>Valor Final / Promedio para cotizaciones Personal</t>
  </si>
  <si>
    <t>Componente 2: Ejecución</t>
  </si>
  <si>
    <t>Congelador</t>
  </si>
  <si>
    <t>Dimensiones Exteriores: 700 ancho x 820 fondo x 1900 alto (mm) (+/- 10%).  • Dimensiones Internas: 550 ancho x 670 fondo x 1240 alto (mm) (+/- 10%). • Temperatura Ambiente: Mínimo 43℃. • Poder del Compresor: Que garantice temperaturas acorde a legislación sanitaria vigente. • Voltaje: 110V. • Tipo de Descongelación: Descongelación por resistencia eléctrica. • Rango de Temperatura: Menor o igual a -18°C • Método de Enfriamiento: No Frost. • Capacidad: 550 - 600 Litros. • Material: Acero Inoxidable. Cierre de Puerta Hermético-Perte de vidrio templado  • Ruedas con Seguro de Movimiento. • Control Digital de Temperatura con servicio de garantía y mantenimieto en Bogotá. • Parrillas en Acero inoxidable. • Puerta en Acero inoxidable. • Tipo de refrigerante acordes a resolución 634 de 2022. • Dimensiones Parrillas: 530 ancho x 640 fondo x 1220 alto (mm) (+/- 10%). • Resistencia en Parrillas: Mínimo 50 Kilos. • Cantidad Total de Parrillas Cuatro (4) Unidades con alturas ajutables. • Iluminación Interna Tipo Led. Entrega de equipo con protector externo de sobre-corriente (breakermatic).</t>
  </si>
  <si>
    <t>UNIDAD</t>
  </si>
  <si>
    <t>PROINFE</t>
  </si>
  <si>
    <t>Exhibir Equipos</t>
  </si>
  <si>
    <t>America Food Solutions</t>
  </si>
  <si>
    <t>LAVADORA SECADORA</t>
  </si>
  <si>
    <t>LAVADORA SECADORA CON CAPACIDAD DE LAVADO 20 KG Y SECADO 11 KG. CARGA FRONTAL, PANEL LED, COLOR TIPO ACERO INOX, TINA EN ACERO INOXIDABLE, SISTEMA DE LAVADO 6MOTIONDD Y SMART THINQ DIMENSIONES APROXIMADAS 10\%+/-70\times99\times77 (ANCHO X ALTO X FONDO) CM. GARANTIA MINIMA DE 18 MESES.</t>
  </si>
  <si>
    <t>HOMECENTER</t>
  </si>
  <si>
    <t>LG</t>
  </si>
  <si>
    <t>FALABELLA COLOMBIA</t>
  </si>
  <si>
    <t>LICUADORA FAMILIAR</t>
  </si>
  <si>
    <t>LICUADORA CLASICA CONTROL GIRATORIO DE 3 VELOCIDADES, VASO DE VIDRIO CON CAPACIDAD DE 1,25 LITROS REFRACTARIO BOROCLASS®, RESISTE CAMBIOS BRUSCOS DE TEMPERATURA CUCHILLA PICAHIELO DE ACERO INOXIDABLE SISTEMA DE ACOPLE TOTALMENTE METALICO ALL-METAL DRIVE®, DE MÁXIMA DURABILIDAD. MOTOR DE 600 WATTS Y ACABADO CROMADO GARANTIA MINIMA DE 18 MESES</t>
  </si>
  <si>
    <t>MANSION ELECTRODOMESTICOS</t>
  </si>
  <si>
    <t>ELECTROFERIA DE LA CARRERA 13 SAS</t>
  </si>
  <si>
    <t>OSTER</t>
  </si>
  <si>
    <t>LICUADORA INDUSTRIAL</t>
  </si>
  <si>
    <t>LICUADORA INDUSTRIAL MINIMO DE 5 LITROS HASTA 15 LITROS CON SISTEMA DE VASO ABATIBLE PARA FACILITAR LA DESCARGA DE LOS JUGOS. / ACERO INOXIDABLE 304 ANTIÁCIDO. / CUCHILLA DE DOBLE ACCIÓN EN ACERO REFORZADO E INDEFORMABLE PARA TRABAJO CONTINUO. / BASE: TUBO CUADRADO EN ACERO INOX DE 4 CMS. / VOLTAJE: 110 VOLTIOS. / VASO: VOLCABLE (BASCULANTE) CON PIN DE SEGURIDAD PARA EVITAR EL VOLCAMIENTO ACCIDENTAL DEL VASO. / POTENCIA: 2 HP PARA JUGOS EN AGUA. / POTENCIA:3 HP O SUPERIOR PARA HIELO TRITURADO O PARA MEZCLAR PAPEL / CON SELLO MECÁNICO PARA EVITAR FILTRACIONES DE LÍQUIDOS / * INTERRUPTOR PULSADOR TERMO MAGNÉTICO AUTOMÁTICO PARA CORTE POR SOBRECARGA EN EL CASO QUE SE FRENE EL MOTOR Y EVITAR QUE SE QUEME./ / INCLUIDO ENVIÓ E INSTALACIÓN EN PUNTO (SI APLICA) / PROGRAMA DE CAPACITACIÓN TÉCNICA ACERCA DEL FUNCIONAMIENTO Y MANTENIMIENTO DEL EQUIPO / MANUAL DE OPERACIÓN EN ESPAÑOL / TIEMPO DE GARANTÍA DEL EQUIPO DE MÍNIMO DE UN (1) AÑO CONTADOS A PARTIR DEL RECIBO A SATISFACCIÓN POR PARTE DE LA ENTIDAD COMPRADORA - DEBE INCLUIR MANO DE OBRA Y TODOS LOS REPUESTOS QUE DEBAN SER CAMBIADOS POR DEFECTOS DE FABRICANTE.</t>
  </si>
  <si>
    <t>MAKFRIO</t>
  </si>
  <si>
    <t>AZERO</t>
  </si>
  <si>
    <t>EXHIBIR EQUIPOS</t>
  </si>
  <si>
    <t>Refrigerador</t>
  </si>
  <si>
    <t>Dimensiones Exteriores: 700 ancho x 820 fondo x 1900 alto (mm) (+/- 10%).  • Dimensiones Internas: 550 ancho x 670 fondo x 1240 alto (mm) (+/- 10%). • Temperatura Ambiente: Mínimo 43℃. • Poder del Compresor: Que garantice temperaturas acorde a legislación sanitaria vigente. • Voltaje: 110V. • Tipo de Descongelación: Descongelación por aire. • Rango de Temperatura: Desde 0 °C hasta  a +4° c.• Método de Enfriamiento: No Frost. • Capacidad: 550 - 600 Litros. • Material: Acero Inoxidable. • Cierre de Puerta Hermético-Perte de vidrio templado . • Ruedas con Seguro de Movimiento. • Control Digital de Temperatura con servicio de garantía y mantenimieto en Bogotá. • Parrillas en Acero inoxidable. • Puerta en Acero inoxidable. • Tipo de refrigerante acordes a resolución 634 de 2022. • Dimensiones Parrillas: 530 ancho x 640 fondo x 1220 alto (mm) (+/- 10%). • Resistencia en Parrillas: Mínimo 50 Kilos. • Cantidad Total de Parrillas Cuatro (4) Unidades con alturas ajutables. • Iluminación Interna Tipo Led. Entrega de equipo con protector externo de sobre-corriente (breakermatic).</t>
  </si>
  <si>
    <t>VIA INDUSTRIAL</t>
  </si>
  <si>
    <t>Pallomaro</t>
  </si>
  <si>
    <t>Romil</t>
  </si>
  <si>
    <t>BASCULA PESA BEBES</t>
  </si>
  <si>
    <t>UNIDAD DE INDICACION: GRAMOS
RESOLUCION O DIVISION DE ESCALA: 10 A 20 G
CAPACIDAD MAXIMA: DE 20 A 25 KG
MATERIALES: SUPERFICIE DE PESAJE ANTIDESLIZANTE, FABRICADO EN ABS DE GRADO MEDICO CON BASE EN ACERO INOXIDABLE O DEL MISMO MATERIAL ABS DE GRADO MEDICO.
DIMENSIONES DE LA BANDEJA: 250 * 250 * 70 (+/- 20%) mm
CON FUNCION DE TARA, AUTO HOLD
VIDA UTIL MINIMO 5 AÑOS
SUPERFICIES DE FACIL LIMPIEZA Y DESINFECCIÓN Y SEGUN FICHA TECNICA.
DE ALIMENTACION POR ADAPTADOR DE CORRIENTE Y CON OPCION DE USO DE BATERIAS.</t>
  </si>
  <si>
    <t>BADECOL</t>
  </si>
  <si>
    <t>TECNOMEDICS COLOMBIA</t>
  </si>
  <si>
    <t>HCOIMPORMEDICA</t>
  </si>
  <si>
    <t>BASCULA PESA PERSONAS</t>
  </si>
  <si>
    <t>UNIDAD DE INDICACION: KILOGRAMO (Kg)
CAPACIDAD: ENTRE 120 Kg  A 150 Kg. 
MATERIALES: SUPERFICIE DE PESAJE ANTIDESLIZANTE FABRICADO EN ABS DE GRADO MEDICO CON BASE EN ACERO INOXIDABLE.
PRECISION IDEAL: 50 gr y MAXIMA 100 gr
DIMENSIONES PLATAFORMA: 433 * 47 * 373 (+/- 30%)mm
CON FUNCION DE TARA, AUTO HOLD.
VIDA MINIMA: 5 AÑOS.
SUPERFICIES DE FACIL LIMPIEZA Y DESINFECCIÓN Y SEGUN FICHA TÉCNICA.
DE ALIMENTACION POR ADAPTADOR DE CORRIENTE Y CON OPCION DE USO DE BATERIAS.
PORTATIL.</t>
  </si>
  <si>
    <t>TECHNO IN</t>
  </si>
  <si>
    <t>MEDICOLSA</t>
  </si>
  <si>
    <t>INFRANTROMETRO</t>
  </si>
  <si>
    <t>Precisión de 1 mm
Capacidad de 110 a 120 cm.
Material de fabricación: Resistente, liviano y no deformable.
Sistema rodante, no inestable
Cinta métrica metálica, ubicada a un lado y no en la mitad del equipo.
Garantizar 90 grados espaldar, con una base de 25 cm de ancho y pieza móvil rodante, que le permita al niño o niña acostarse
No se recomienda el uso de infantómetro en materiales susceptibles a (dilatación) en diferentes ambientes (Temperatura).</t>
  </si>
  <si>
    <t>SALUTI</t>
  </si>
  <si>
    <t>TALLIMETRO ESTADIOMETRO PORTABLE</t>
  </si>
  <si>
    <t>ALCANCE / RANGO DE MEDICION: 20 - 205 Cms.
SENSIBILIDAD / DIVISION: 1 mm
UNIDAD DE MARCACION: Cm.
ERROR PERMITIDO: 2mm
BASE DE 25 cm DE ANCHO.
DESARMABLE Y DESMONTABLE, CON BASE O PLATAFORMA QUE BRINDE ESTABILIDAD Y TOPE MOVIL.
CON CINTA METRICA ELABORADA EN EL MISMO MATERIAL DEL ELEMENTO.
MATERIAL FABRICADO EN ABS DE GRADO MEDICO.
SIN FIJACION A LA PARED.
MONTAJE RAPIDO Y SENCILLO.
MATERIAL RESISTENTE, LIVIANO Y NO DEFORMABLE.
SUPERFICIES DE FACIL LIMPIEZA Y DESINFECCIÓN SEGUN FICHA TECNICA</t>
  </si>
  <si>
    <t>TERMOMETRO DE CALOR</t>
  </si>
  <si>
    <t>Termómetro Rango De Temperatura:
50°C ~ 300°C (- 58°F ~ 572°F) Resolución
Temperatura: 0.1 °C
Unidad De Medida: Celsius (°C) /Fahrenheit (°F)</t>
  </si>
  <si>
    <t>ELEMENTAL BOTICA</t>
  </si>
  <si>
    <t>WATERPROOF</t>
  </si>
  <si>
    <t>BASCULAS BIL</t>
  </si>
  <si>
    <t xml:space="preserve">TERMOMETRO DE FRIO </t>
  </si>
  <si>
    <t>Termómetro Rango De Temperatura: -
50°C ~ 300°C (-58°F ~ 572°F) Resolución
Temperatura: 0.1 °C
Unidad De Medida: Celsius (°C) /
Fahrenheit (°F)
-50+70°C/-58+158°F</t>
  </si>
  <si>
    <t>INSUMILK</t>
  </si>
  <si>
    <t>ONE LAB</t>
  </si>
  <si>
    <t>EQUIPOS Y LABORATORIOS</t>
  </si>
  <si>
    <t>ALMOHADA INFANTIL</t>
  </si>
  <si>
    <t xml:space="preserve">MEDIDAS: 55 CMS X 35 CMS
ALMOHADA: ALGODÓN. CARACTERÍSTICAS: ANTI-ÁCAROS, ANTI-BACTERIAS Y LAVABLE. LAS COSTURAS E HILOS DEBEN SER RESISTENTES A LA TENSIÓN PARA EVITAR LA SALIDA DEL RELLENO, EL HILO DEBER SER EN POLIÉSTER  DE ALTA RESISTENCIA NO MENOR A CALIBRE 75 Y CON LUBRICACIÓN PARA MAYOR RENDIMIENTO. COLOR: BLANCA 
RELLENO: 100% FIBRA SILICONADA.
FORRO DE LA ALMOHADA: FORRO ALGODON, ANTIALERGICO,  ANTI-ÁCAROS, ANTI-BACTERIAS Y LAVABLE. LAS COSTURAS E HILOS DEBEN SER RESISTENTES A LA TENSIÓN PARA EVITAR LA SALIDA DEL RELLENO, EL HILO DEBER SER EN POLIÉSTER DE ALTA RESISTENCIA NO MENOR A CALIBRE 75 Y CON LUBRICACIÓN PARA MAYOR RENDIMIENTO. COLOR: BLANCO
EMPAQUE: INDIVIDUAL. QUE GARANTICE EL USO DE ELEMENTOS RECICLABLES O DE BAJA CARGA CONTAMINANTE LOS CUALES DEBERÁN PROPENDER POR EMPAQUES FABRICADOS A PARTIR DE MATERIALES RECICLADOS. </t>
  </si>
  <si>
    <t>TEXTILES</t>
  </si>
  <si>
    <t>DUO ALMOHADAS</t>
  </si>
  <si>
    <t xml:space="preserve">ALMOHADA PARA CUNA  </t>
  </si>
  <si>
    <t xml:space="preserve">MEDIDAS 25 X 40 CMS.
ALMOHADA: ALGODÓN. CARACTERÍSTICAS: ANTI-ÁCAROS, ANTI-BACTERIAS Y LAVABLE. LAS COSTURAS E HILOS DEBEN SER RESISTENTES A LA TENSIÓN PARA EVITAR LA SALIDA DEL RELLENO, EL HILO DEBER SER EN POLIÉSTER DE ALTA RESISTENCIA NO MENOR A CALIBRE 75 Y CON LUBRICACIÓN PARA MAYOR RENDIMIENTO. COLOR: BLANCO
RELLENO: 100% FIBRA SILICONADA.
FORRO DE LA ALMOHADA: FORRO ALGODON, ANTIALERGICO,  ANTI-ÁCAROS, ANTI-BACTERIAS Y LAVABLE. LAS COSTURAS E HILOS DEBEN SER RESISTENTES A LA TENSIÓN PARA EVITAR LA SALIDA DEL RELLENO, EL HILO DEBER SER EN POLIÉSTER DE ALTA RESISTENCIA NO MENOR A CALIBRE 75 Y CON LUBRICACIÓN PARA MAYOR RENDIMIENTO. COLOR: BLANCO.
EMPAQUE: INDIVIDUAL. QUE GARANTICE EL USO DE ELEMENTOS RECICLABLES O DE BAJA CARGA CONTAMINANTE LOS CUALES DEBERÁN PROPENDER POR EMPAQUES FABRICADOS A PARTIR DE MATERIALES RECICLADOS. </t>
  </si>
  <si>
    <t>LIDERFLEX S.A.S</t>
  </si>
  <si>
    <t>EL CASTILLO</t>
  </si>
  <si>
    <t>AGAVAL</t>
  </si>
  <si>
    <t xml:space="preserve">BALANZA GRAMERA CON CAPACIDAD DE 1000 Grs A 5000Grs  </t>
  </si>
  <si>
    <t xml:space="preserve">CARACTERÍSTICAS: 
BANDEJA EN ACERO INOXIDABLE
TIPO ELECTRÓNICA, QUE PERMITA LIMPIEZA Y DESINFECCIÓN SEGUN FICHA TECNICA.
QUE INCLUYA  ADAPTADOR DE CORRIENTE Y BATERIAS RECARGABLES CON CARGADOR </t>
  </si>
  <si>
    <t>Badecol balanzas de colombia</t>
  </si>
  <si>
    <t>BBG Colombia S.A.S</t>
  </si>
  <si>
    <t>Machines HG SAS</t>
  </si>
  <si>
    <t>Báscula Pedestal 300 kg plataforma o piso industrial</t>
  </si>
  <si>
    <t>Báscula digital en color gris, con una capacidad de peso mínimo de 150 kg, máximo de 300 kg. Incluye una garantía de 1 año y entre sus características principales, destaca que es una báscula pedestal digital.</t>
  </si>
  <si>
    <t>Home center</t>
  </si>
  <si>
    <t>Grupo Inoxza S.A.S</t>
  </si>
  <si>
    <t>COBIJA TÉRMICA</t>
  </si>
  <si>
    <t>MEDIDAS: 100 X 140 CMS
MATERIAL: 70% ACRÍLICO, 30% POLIÉSTER, TÉRMICO Y ANTIALÉRGICO. BORDE DE SATIN POR LOS CUATRO LADOS, TEJIDA EN UNA SOLA PIEZA, COSTURAS COMPLETAS, LAS UNIONES DEBEN COINCIDIR ENTRE UNA Y OTRA EN UN MISMO PUNTO. NO DEBE PRESENTAR CAMBIOS DE TEJIDO. RESISTENCIA A LA ROTURA EN N MÍNIMO 133 AL DESGARRE EN TRAMA Y URDIMBRE EN N MÍNIMO 6.7. COLORES: SURTIDOS EN TONOS PASTEL.</t>
  </si>
  <si>
    <t>DIDACTICOS SIMBOLOS Y SIGNOS</t>
  </si>
  <si>
    <t>FALLABELLA COLOMBIA</t>
  </si>
  <si>
    <t>COBIJAS CUNA</t>
  </si>
  <si>
    <t>Las cobijas medida 70 X 120 cm para cunas deberán estar confeccionadas con materiales suaves, cálidos y hipoalergénicos, aptos para el contacto directo con la piel sensible del bebé. Preferiblemente fabricadas en telas como algodón, microfibra o polar, que proporcionen abrigo y comodidad sin generar irritaciones. Deben ser livianas, de fácil lavado y secado rápido, manteniendo su forma y propiedades térmicas después de múltiples lavados. Las costuras deben ser reforzadas para evitar deshilachados y garantizar durabilidad. Las dimensiones deberán ajustarse a las especificaciones estándar para cunas institucionales.</t>
  </si>
  <si>
    <t>EXITO</t>
  </si>
  <si>
    <t>OKOLO</t>
  </si>
  <si>
    <t>COJINES LATERALES</t>
  </si>
  <si>
    <t>Cojines laterales rectangulares (espesor espuma rosada de 5 cm) recubierta con tela anti fluidos, largo de 22.5 cm alto correspondientes a la profundidad mínima y altura de 15 cm.</t>
  </si>
  <si>
    <t>Camaleon</t>
  </si>
  <si>
    <t>Solo se consiguieron 2 cotizaciones</t>
  </si>
  <si>
    <t>COLCHONETA ANTIREFLUJO</t>
  </si>
  <si>
    <t>COLCHONETA ANTIREFLUJO CON ÁNGULO DE INCLINACIÓN DE 30º  DE 120 X 60 CMS CON GROSOR EN DECLIVE QUE EMPIECE EN 20 CMS Y TERMINE EN 2 CMS; ESPUMA FLEXIBLE, DENSIDAD 26, FORRADA EN LONA KODRA AZUL OSCURO TEXTIL: 100 % PVC, FILAMENTOS  DE POLIESTER 30%, PARTICIPACION DEL  RECUBRIMIENTO 70%. IMPERMEABLE 100%, FLEXIBLE, ANTIDESLIZANTE, CREMALLERA EN L Y DOS (2) RESPIRADORES.</t>
  </si>
  <si>
    <t>MAGIC BABY</t>
  </si>
  <si>
    <t>TIENDA K &amp; B</t>
  </si>
  <si>
    <t>COLCHONETA INFANCIA</t>
  </si>
  <si>
    <t>COLCHONETA INFANCIA,  DE 190 X 100 X 13 CMS, EN ESPUMA FLEXIBLE DENSIDAD 26, FORRADA EN LONA KODRA AZUL OSCURO TEXTIL: 100% PVC, FILAMENTOS  DE POLIESTER 30%, PARTICIPACION DEL  RECUBRIMIENTO 70%. IMPERMEABLE 100%, FLEXIBLE, ANTIDESLIZANTE, CREMALLERA EN L Y DOS (2) RESPIRADORES AL LADO CONTRARIO DE LA CREMALLERA.</t>
  </si>
  <si>
    <t>COLCHONETA PARA CAMBIAR BEBES</t>
  </si>
  <si>
    <t xml:space="preserve">COLCHONETA PARA CAMBIAR BEBES DE 80 X 40 X 5 CM. ESPUMA FLEXIBLE DENSIDAD 26, FORRADA EN LONA KODRA AZUL OSCURO TEXTIL: 100 % PVC, FILAMENTOS  DE POLIESTER 30%, PARTICIPACION DEL  RECUBRIMIENTO 70%. IMPERMEABLE 100%, FLEXIBLE, ANTIDESLIZANTE, CREMALLERA LATERAL, DOS (2) AGARRADERAS VERTICALES UBICADAS AL LADO CONTRARIO DE LA CREMALLERA Y DOS (2) RESPIRADORES, DEBE TENER CORREAS DE SEGURIDAD PARA SUJETAR AL BEBÉ MIENTRAS SE REALIZA EL CAMBIO DE PAÑAL. </t>
  </si>
  <si>
    <t>ALUNA BABY</t>
  </si>
  <si>
    <t>MAMAMORROCOY</t>
  </si>
  <si>
    <t>SURTY BABY</t>
  </si>
  <si>
    <t>COLCHONETA PARA CUNA</t>
  </si>
  <si>
    <t>COLCHONETA PARA CUNA DE 120 X 60 X 10 CMS, EN ESPUMA FLEXIBLE DENSIDAD 26, FORRADA EN LONA KODRA AZUL OSCURO TEXTIL: 100 % PVC, FILAMENTOS  DE POLIESTER 30%, PARTICIPACION DEL  RECUBRIMIENTO 70%. IMPERMEABLE 100%, FLEXIBLE, ANTIDESLIZANTE, CREMALLERA EN L  Y DOS (2) RESPIRADORES AL LADO CONTRARIO DE LA CREMALLERA.</t>
  </si>
  <si>
    <t>Ikea Colombia</t>
  </si>
  <si>
    <t>CUBRELECHO PARA CUNA</t>
  </si>
  <si>
    <t>El cubrelecho para cuna 120 X 60  CM deberá estar confeccionado con materiales suaves, resistentes y de fácil mantenimiento, aptos para uso en contacto directo con la piel del bebé. La tela exterior deberá ser de algodón, poliéster o mezcla de ambos, con propiedades hipoalergénicas y transpirables. El relleno interno deberá ser ligero y proporcionar abrigo sin generar exceso de calor. El diseño debe incluir costuras reforzadas y un acolchado uniforme que evite desplazamientos del relleno durante el uso o lavado. El cubrelecho debe ser lavable a máquina, manteniendo su forma, color y textura después de múltiples lavados. Las dimensiones deberán ajustarse a las medidas estándar de cunas institucionales</t>
  </si>
  <si>
    <t>VIANNEY COLOMBIA</t>
  </si>
  <si>
    <t>HABITAT HOME</t>
  </si>
  <si>
    <t xml:space="preserve">FORRO ANTIFLUIDO ALMOHADA CUNA </t>
  </si>
  <si>
    <t xml:space="preserve">FORRO FABRICADO EN TELA ANTIFLUIDO 100% POLIÉSTER. CREMALLERA LATERAL, BOCA CON SOLAPA Y DOBLADILLO DE 1 CM. PROTECTOR COLOR BLANCO. ANTI-ÁCAROS, ANTI-BACTERIAS, ANTIALERGICO Y LAVABLE. 
PARA EL ITEM ALMOHADA PARA CUNA MEDIDAS: 25CMS * 40 CMS
FORRO COLORES CLAROS </t>
  </si>
  <si>
    <t>LA MIA STANZA</t>
  </si>
  <si>
    <t>SANTE Y CONFORT</t>
  </si>
  <si>
    <t>FORRO ANTIFLUIDO ALMOHADA INFANTIL</t>
  </si>
  <si>
    <t xml:space="preserve">FORRO FABRICADO EN TELA ANTIFLUIDO 100% POLIÉSTER. CREMALLERA LATERAL, BOCA CON SOLAPA Y DOBLADILLO DE 1 CM. PROTECTOR COLOR BLANCO. ANTI-ÁCAROS, ANTI-BACTERIAS, ANTIALERGICO Y LAVABLE. 
PARA EL ITEM ALMOHADA INFANTIL MEDIDAS 55 CMS *35 CMS </t>
  </si>
  <si>
    <t>ORTOPEDICOS OLAYA</t>
  </si>
  <si>
    <t>FUNDAS ALMOHADA</t>
  </si>
  <si>
    <t>La funda para almohada deberá estar fabricada con materiales de alta calidad, suaves, transpirables y resistentes al desgaste, asegurando confort y durabilidad para uso institucional. Debe contar con cierre seguro, ya sea cremallera o solapa, que facilite su colocación y retiro, permitiendo lavado frecuente sin pérdida de sus propiedades. La funda deberá proteger eficazmente la almohada contra polvo, ácaros y manchas, contribuyendo a mantener un ambiente higiénico y saludable. Además, deberá ser hipoalergénica, cumplir con los estándares de calidad y seguridad establecidos, y ajustarse a las dimensiones solicitadas por la entidad.</t>
  </si>
  <si>
    <t>IKEA COLOMBIA</t>
  </si>
  <si>
    <t xml:space="preserve">JUEGO DE SABANAS PARA CAMA CUNA </t>
  </si>
  <si>
    <t>SABANA AJUSTABLE, SOBRE SABANA PLANA Y FUNDAS 300 HILOS MATERIAL 100% ALGODÓN. COLOR BLANCO. EL PRODUCTO DEBE CUMPLIR CON LOS REQUISITOS Y ENSAYOS ESTABLECIDOS EN LA NTC 2335.
PARA COLCHONETA DE CUNA  120 X 60 X 10 CMS 
SABANA COLOR CLARO</t>
  </si>
  <si>
    <t>Conjunto</t>
  </si>
  <si>
    <t>Baby Station</t>
  </si>
  <si>
    <t>Carestino</t>
  </si>
  <si>
    <t>Gromo Kids</t>
  </si>
  <si>
    <t>Valor total Recurso Humano</t>
  </si>
  <si>
    <t>MANTA INFANTIL 1</t>
  </si>
  <si>
    <t>MEDIDAS: 120 * 150 CMS
MANTA 100% ALGODON, TEXTURA LISA, ANTI-ÁCAROS, ANTI-BACTERIAS, ANTIALERGICO Y LAVABLE. COLORES PASTELES - DISEÑOS INFANTILES.</t>
  </si>
  <si>
    <t>Cojines Cuscini - Heider Arley Martinez Perez</t>
  </si>
  <si>
    <t>MANTA INFANTIL 2</t>
  </si>
  <si>
    <t>MEDIDAS: 90 CMS * 150 CMS
MANTA 100% ALGODON, TEXTURA LISA, ANTI-ÁCAROS, ANTI-BACTERIAS, ANTIALERGICO Y LAVABLE. COLORES PASTELES - DISEÑOS INFANTILES.</t>
  </si>
  <si>
    <t>Landi Baby</t>
  </si>
  <si>
    <t>PROTECTOR PARA COLCHONETA ANTIREFLUJO</t>
  </si>
  <si>
    <t>PROTECTOR COLOR GRIS PARA COLCHONETA ANTIREFLUJO EN MATERIAL 100% PVC ANTIFLUIDO, TRASPIRABLE, ANTIALERGICO, ECOLOGICO, ANTI-ACAROS, IGNIFUGO. FACIL DE LIMPIAR Y DESINFECTAR CON TODOS LOS AGENTES DE LIMPIEZA COMERCIAL, CON ESQUINAS AJUSTABLES DE ACUERDO A LA MEDIDA DE LA COLCHONETA.</t>
  </si>
  <si>
    <t>BED &amp; HOME</t>
  </si>
  <si>
    <t>PROTECTOR PARA COLCHONETA CAMBIA BEBES</t>
  </si>
  <si>
    <t>PROTECTOR COLOR CLARO PARA COLCHONETA CAMBIA BEBES EN MATERIAL  100% PVC ANTIFLUIDO , TRASPIRABLE, ANTIALERGICO, ECOLOGICO, ANTI-ACAROS , IGNIFUGO. FACIL DE LIMPIAR Y DESINFECTAR CON TODOS LOS AGENTES DE LIMPIEZA COMERCIAL. CON ESQUINAS AJUSTABLES DE ACUERDO A LA MEDIDA DE LA COLCHONETA. EL PROTECTOR DEBERA CONTAR CON LOS ORIFICIOS PARA HACER UNO DE LAS CORREAS DE SEGURIDAD.</t>
  </si>
  <si>
    <t>OMY COMPANY</t>
  </si>
  <si>
    <t>PROTECTOR PARA COLCHONETA CUNA</t>
  </si>
  <si>
    <t>PROTECTOR  DE 120 X 60 X 10 CMS, COLOR CLARO PARA COLCHONETA CUNA EN MATERIAL 100%  PVC ANTIFLUIDO , TRASPIRABLE, ANTIALERGICO, ECOLOGICO, ANTI-ACAROS , IGNIFUGO. FACIL DE LIMPIAR Y DESINFECTAR CON TODOS LOS AGENTES DE LIMPIEZA COMERCIAL. CON ESQUINAS AJUSTABLES DE ACUERDO A LA MEDIDA DE LA COLCHONETA.</t>
  </si>
  <si>
    <t>TREND KIDS</t>
  </si>
  <si>
    <t>PROTECTOR PARA COLCHONETA INFANCIA</t>
  </si>
  <si>
    <t>PROTECTOR COLCHONETA  EN MATERIAL 100% PVC ANTIFLUIDO , TRASPIRABLE, ANTIALERGICO, ECOLOGICO, ANTI-ACAROS , IGNIFUGO. FACIL DE LIMPIAR Y DESINFECTAR CON TODOS LOS AGENTES DE LIMPIEZA COMERCIAL. CON ESQUINAS AJUSTABLES DE ACUERDO A LA MEDIDA DE LA COLCHONETA.</t>
  </si>
  <si>
    <t>HOMCENTER</t>
  </si>
  <si>
    <t>DISTRISABANAS</t>
  </si>
  <si>
    <t>Muebles y Colchones CPM</t>
  </si>
  <si>
    <t>VALOR ESTUDIO DE MERCADO - 3 PROVEEDORES</t>
  </si>
  <si>
    <t>VALOR ESTUDIO DE MERCADO</t>
  </si>
  <si>
    <t>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Para efectos del señalamiento del precio ofrecido, el proponente debe tener en cuenta todos los costos, gastos, impuestos, seguros, pago de salarios, prestaciones sociales y demás emolumentos que considere necesarios para la fijación de la propuesta económica. 
Los proponentes deben tener en cuenta que el costo ofertado respecto de los productos y/o servicios a contratar, NO PUDE SER MAYOR POR ITEM AL ESTABLECIDO POR LA ENTIDAD EN SUS CUADRO DE COSTOS, SO PENA DE RECHAZO DE LA PROPUESTA 
Los proponentes no modificarán el valor de items que la entidad identifique como ""item no ofertable"" 
Se deberá diligenciar el formato de propuesta económica conforme al anexo correspondiente aportado por el Fondo de Desarrollo de Local de Suba para el presente proceso de selección. EL PROPONENTE QUE OFERTE ELEMENTOS O SERVICIOS NO SOLICITADOS POR LA ENTIDAD ENTRARA EN CAUSAL DE RECHAZO DE LA PROPUESTA. 
Cuando se trate de errores simplemente aritméticos (sumas o multiplicaciones) la Alcaldía podrá hacer uso de la facultad de corrección aritmética.</t>
  </si>
  <si>
    <t>Total ítems Estudio de Mercado</t>
  </si>
  <si>
    <t>Perfil solicitado Recurso Humano</t>
  </si>
  <si>
    <t>Descripción del perfil - Recurso Humano</t>
  </si>
  <si>
    <t>Valor unitario</t>
  </si>
  <si>
    <t xml:space="preserve">Valor total </t>
  </si>
  <si>
    <t>Valor total</t>
  </si>
  <si>
    <t>Persona</t>
  </si>
  <si>
    <t>Total Recurso Humano</t>
  </si>
  <si>
    <t>Marcela González</t>
  </si>
  <si>
    <t>Homecenter</t>
  </si>
  <si>
    <t>Bellahome</t>
  </si>
  <si>
    <t>TOTAL POR COMPONENTE INSUMOS</t>
  </si>
  <si>
    <t>Etiquetas de fila</t>
  </si>
  <si>
    <t>Cuenta de Promedio valor total con IVA</t>
  </si>
  <si>
    <t>(en blanco)</t>
  </si>
  <si>
    <t>Total general</t>
  </si>
  <si>
    <t>TOTAL POR COMPONENTE RECURSO HUMANO</t>
  </si>
  <si>
    <t>Suma de Valor Final / Promedio para cotizaciones Personal</t>
  </si>
  <si>
    <t>ALCALDÍA LOCAL DE SUBA - FORMATO DE VALORES UNITARIOS</t>
  </si>
  <si>
    <t>“ADQUIRIR ELEMENTOS DEPORTIVOS PARA LA DOTACIÓN DE LAS ESCUELAS, CLUBES, COLECTIVOS Y ORGANIZACIONES DEPORTIVAS DE LA LOCALIDAD DE SUBA”.</t>
  </si>
  <si>
    <t>VALOR TOTAL (sumatoria ítems)</t>
  </si>
  <si>
    <t>FDLS</t>
  </si>
  <si>
    <t>OFERENTE</t>
  </si>
  <si>
    <t>ÍTEM</t>
  </si>
  <si>
    <t>ÍTEMS O SERVICIOS</t>
  </si>
  <si>
    <t>DESCRIPCIÓN</t>
  </si>
  <si>
    <t xml:space="preserve">CANTIDAD </t>
  </si>
  <si>
    <t>PRECIOS DE REFERENCIA TECHO RESULTANTE EN EL ESTUDIO DE MERCADO QUE NO PODRAN SUPERAR LOS PROPONENTES</t>
  </si>
  <si>
    <t>OFERTA:
RAZON SOCIAL:</t>
  </si>
  <si>
    <t>VALIDACIÓN DE LA OFERTA</t>
  </si>
  <si>
    <t>VALOR UNITARIO INCLUIDO IVA</t>
  </si>
  <si>
    <t>VALOR TOTAL INCLUIDO IVA</t>
  </si>
  <si>
    <t>Ofertable/No ofertable</t>
  </si>
  <si>
    <t>DIFERENCIA VALOR UNITARIO INCLUIDO IVA</t>
  </si>
  <si>
    <t>VALOR TOTAL</t>
  </si>
  <si>
    <t>DIFERENCIA VALOR TOTAL</t>
  </si>
  <si>
    <t>Aros planos</t>
  </si>
  <si>
    <t>Material: Plástico termoformado de una sola pieza, duradero y a menudo pisable sin romperse, incluso con tacos.
Diseño: Planos o de perfil bajo, lo que garantiza la seguridad al entrenar pisadas, sprints y saltos.
Medidas: Tamaño 50 cm diámetro.</t>
  </si>
  <si>
    <t>Balón de fútbol #3</t>
  </si>
  <si>
    <t>Balón de futbol número 3 de forma esférica, con un peso de 270 a 340 gramos, con una circunferencia de 58 a 60 cm inflado, de materiales sintéticos con tecnología de laminado Thermotech, que cuente con un rebote que oscile entre los 95 y 125 cm al dejarlo caer a una altura de 2 metros.</t>
  </si>
  <si>
    <t>Ofertable</t>
  </si>
  <si>
    <t>Balón de fútbol #4</t>
  </si>
  <si>
    <t>Balón de futbol número 4 de forma esférica, con un peso de 350 a 39 gramos, con una circunferencia de 63 a 66 cm inflado, de materiales sintéticos con tecnología de laminado Thermotech, que cuente con un rebote que oscile entre los 110 y 130 cm al dejarlo caer a una altura de 2 metros.</t>
  </si>
  <si>
    <t>Balón de fútbol #5</t>
  </si>
  <si>
    <t>Balón de futbol número 5 de forma esférica, con un peso de 410 a 450 gramos, con una circunferencia de 68 a 70 cm inflado, de materiales sintéticos con tecnología de laminado Thermotech, que cuente con un rebote que oscile entre los115 y 155 cm al dejarlo caer a una altura de 2 metros.</t>
  </si>
  <si>
    <t>Balón de Pilates 55 cm</t>
  </si>
  <si>
    <t>Herramientas utilizadas para el fortalecimiento del core, la estabilidad y procesos de rehabilitación física. Deben estar fabricadas en material PVC con sistema anti-explosión (anti-burst), con superficie antideslizante y capacidad de soportar entre 100 y 300 kg de peso. Se recomienda contar con diferentes diámetros según el usuario ( 55 cm), así como variedad de colores para facilitar la organización de grupos. Es importante que incluyan bomba para inflado.</t>
  </si>
  <si>
    <t>Balón de Pilates 65 cm</t>
  </si>
  <si>
    <t>Herramientas utilizadas para el fortalecimiento del core, la estabilidad y procesos de rehabilitación física. Deben estar fabricadas en material PVC con sistema anti-explosión (anti-burst), con superficie antideslizante y capacidad de soportar entre 100 y 300 kg de peso. Se recomienda contar con diferentes diámetros según el usuario ( 65 cm), así como variedad de colores para facilitar la organización de grupos. Es importante que incluyan bomba para inflado.</t>
  </si>
  <si>
    <t>Balón de Pilates 75 cm</t>
  </si>
  <si>
    <t>Herramientas utilizadas para el fortalecimiento del core, la estabilidad y procesos de rehabilitación física. Deben estar fabricadas en material PVC con sistema anti-explosión (anti-burst), con superficie antideslizante y capacidad de soportar entre 100 y 300 kg de peso. Se recomienda contar con diferentes diámetros según el usuario ( 75 cm), así como variedad de colores para facilitar la organización de grupos. Es importante que incluyan bomba para inflado.</t>
  </si>
  <si>
    <t>Balón fitball 75 cm</t>
  </si>
  <si>
    <t>Dimensiones: 75cm
Materiales: Látex de alta resistencia texturizado (anti explosión)
Características técnicas: Soporta cargas superiores a 150 kg, Superficie antideslizante, Sistema de inflado con válvula de seguridad, Uso en entrenamiento funcional, core y equilibrio.</t>
  </si>
  <si>
    <t>Balón medicinal 10kg</t>
  </si>
  <si>
    <t>Material en caucho vulcanizado de alta densidad o PVC reforzado, con superficie texturizada antideslizante que garantiza un agarre seguro durante su manipulación, núcleo interno con relleno compacto arena tratada o material sintético de alta densidad, diámetro aproximado 28 cm, conforme a estándares de balones medicinales de alto peso.</t>
  </si>
  <si>
    <t>Balón medicinal 5kg</t>
  </si>
  <si>
    <t>Material resistente de cuero sintético o caucho, con superficie antideslizante, costuras reforzadas y diseño ergonómico para agarre seguro, diámetro aproximado 28 cm, conforme a estándares de balones medicinales de alto peso.</t>
  </si>
  <si>
    <t>Bomba de aire</t>
  </si>
  <si>
    <t>Bomba de aire de mano, de 12 pulgadas, con estructura de poliestireno y aguja incluida.</t>
  </si>
  <si>
    <t>Botiquín Tipo A</t>
  </si>
  <si>
    <t>Dimensiones: 25 x 20 x 10 cm (aprox.)
Materiales: Maletín en lona impermeable o plástico rígido, Compartimentos internos organizadores
Características técnicas: Portátil, resistente al agua y polvo, Uso en atención primaria en campo deportivo
Contenido mínimo requerido:
Gasas estériles: 20paquetes
Vendas elásticas y adhesivas: 3 unidades – 2x5 yd – 3x5 yd – 5x5 yd.
Esparadrapo: 1 rollo de tela 4 pulgadas
Alcohol antiséptico 1 botella de 500 ml  
Suero fisiológico: 2 unidades de 500 ml   
Tijeras
Guantes desechables: una caja x 50 -talla mediana 
Termómetro: 1 unidad digital
Compresas frías instantáneas: 1 unidad
Micropore: 1 rollo
Manual básico de primeros auxilios</t>
  </si>
  <si>
    <t>Cajón de salto 30 cm</t>
  </si>
  <si>
    <t>Especificaciones: 60cm de Ancho - 30cm de Alto - 40cm de
profundidad, elaborada en triplex de 15 mm, uniones reforzadas con pegante, tiene azas laterales para mejor manipulación.</t>
  </si>
  <si>
    <t>Cajón de salto 50 cm</t>
  </si>
  <si>
    <t>Especificaciones: 60cm de Ancho - 50cm de Alto - 40cm de
profundidad, elaborada en tríplex de 15 ml, uniones reforzadas con pegante, tiene azas laterales para mejor manipulación</t>
  </si>
  <si>
    <t>Calibrador</t>
  </si>
  <si>
    <t>Calibrador de presión tipo manómetro de forma circular con válvula desalojo de aire, con aguja incluida en el calibrador, con medidas de psi.</t>
  </si>
  <si>
    <t>Canillera</t>
  </si>
  <si>
    <t>Elementos de protección obligatorios en el fútbol, diseñados para resguardar la tibia frente a impactos. Deben estar fabricadas con una carcasa externa de material plástico resistente como polipropileno y un interior acolchado en espuma EVA para absorber los golpes. Se recomienda que sean livianas, anatómicas y cuenten con sistemas de ajuste mediante medias integradas o bandas elásticas. Deben estar disponibles en diferentes tallas (XS, S, M, L) para garantizar un ajuste adecuado según la edad y contextura del jugador</t>
  </si>
  <si>
    <t>Cinta de demarcación (6cm- naranja y verde</t>
  </si>
  <si>
    <t>Material: Generalmente poliéster de alta tenacidad, elástico y duradero.
Colores: Naranja neón o verde neón, seleccionados para máxima visibilidad en el campo.
Dimensiones Comunes: Disponible en anchos de 5 cm a 6 cm y largos que suelen ser de 50 metros por rollo.
Uso: Ideal para fútbol, futsal, voley, actividades de playa y zonas de entrenamiento.
Resistencia: Soportan la intemperie, rayos UV y pisadas constantes.
Ventajas: Fácil de instalar, desinstalar y limpia</t>
  </si>
  <si>
    <t>Cinturones de fuerza</t>
  </si>
  <si>
    <t>Implementos diseñados para el entrenamiento de velocidad, potencia y resistencia mediante ejercicios de tracción. Deben estar elaborados en nylon reforzado con acolchado interno en neopreno para mayor comodidad, contar con correas ajustables mediante velcro o hebillas y un sistema de elástico de resistencia con una longitud 3 metros. Se recomienda que ofrezcan niveles de resistencia 120 libras e incluyan mosquetones metálicos para asegurar la durabilidad y seguridad durante el entrenamiento.</t>
  </si>
  <si>
    <t>Colchonetas</t>
  </si>
  <si>
    <t>Colchoneta de casata con espuma de poliuretano de alta densidad flexible y sin grumos, con un largo de 99 cm, ancho de 48 cm y grosor de 4cm.</t>
  </si>
  <si>
    <t>Cono 20 cm</t>
  </si>
  <si>
    <t>Dimensiones: Altura: 20 cm - Base: 12 – 15 cm
Materiales: Polietileno o PVC flexible de alta resistencia
Características técnicas: Alta visibilidad (colores fluorescentes), Flexibilidad que evita rupturas por pisadas, Base estable antideslizante, Uso en ejercicios de coordinación y delimitación</t>
  </si>
  <si>
    <t>Cono 30 cm</t>
  </si>
  <si>
    <t>Dimensiones: Altura: 30 cm - Base: 15 – 20 cm
Materiales: PVC o polietileno de alta durabilidad
Características técnicas: Mayor visibilidad en campo, Resistente a impactos y deformaciones, Base estable para uso en exteriores, Ideal para circuitos de velocidad y técnica.</t>
  </si>
  <si>
    <t>Cono con agujeros</t>
  </si>
  <si>
    <t>Cono Plástico Altura: 30 cm.
Material: Polietileno (PE) de alta resistencia y flexibilidad Diseño: Cuenta con 12 agujeros funcionales (aprox. 25 mm de diámetro) para insertar picas o postes en tres niveles distintos.
Base: Cuadrada (aprox) para mayor estabilidad.
Versatilidad: Superficie lisa, apto para interiores y exteriores en fútbol, baloncesto y entrenamientos funcionales.
Colores disponibles: Naranja y verde (fácil visualización</t>
  </si>
  <si>
    <t>Cronómetro</t>
  </si>
  <si>
    <t>Cronometro de Precisión: 1/100 segundos (centésimas)
Funciones:
Cronometro simple (inicio/pausa/reset)
Registro de vueltas y parciales (lap/split)
Alarma y reloj
Cuenta regresiva 
Memoria: hasta 10 o mas registros de vueltas
Pantalla: LCD grande de fácil lectura
Botones: resistentes al uso continuo (Start/Stop, Lap, Reset)
Alimentación: batería de botón (LR44 o similar)
Formato: 12/24 horas, con fecha y hora
Resistencia: carcasa plástica, ergonómica, que sean a prueba de salpicaduras</t>
  </si>
  <si>
    <t>Domos estaca</t>
  </si>
  <si>
    <t>Material : Polietileno de Alta_x000D_
Medidas Domo: Base 22 cts. X 15 cts. de Alto_x000D_
Peso: 206 Gramos</t>
  </si>
  <si>
    <t>Escalera de coordinación plástica</t>
  </si>
  <si>
    <t>Material: Peldaños de PVC resistente (rígidos o planos) y cintas de nylon._x000D_
Diseño: Suele tener entre 8 y 10 peldaños, con una longitud de 4 a 5 metros y ancho de 50 cm._x000D_
Versatilidad: Peldaños ajustables para modificar la distancia entre ellos y capacidad para unir varias escaleras._x000D_
Portabilidad: Ligera y con estuche para transporte</t>
  </si>
  <si>
    <t>Estaca para cancha de césped con punta</t>
  </si>
  <si>
    <t>Altura: 160 cm, ideal para trabajos de agilidad, velocidad y coordinación._x000D_
Punta Metálica: Punta de acero inoxidable retráctil o removible, diseñada para anclarse fácilmente en canchas de pasto natural o superficies blandas._x000D_
Sistema de Resorte: Incorpora un resorte metálico en la base que permite que la estaca se flexione al contacto con el atleta, evitando lesiones y roturas._x000D_
Material: PVC ligero y duradero de 25 mm de diámetro.</t>
  </si>
  <si>
    <t>Estacas para cancha sintética</t>
  </si>
  <si>
    <t>Elementos utilizados para la delimitación de espacios y el desarrollo de ejercicios técnicos y tácticos en fútbol. Deben tener una altura 1.8 metros y un diámetro aproximado de 30 mm. Se recomienda que estén fabricadas en PVC flexible o fibra resistente, con punta reforzada o metálica que permita su fijación en superficies sintéticas. Asimismo, deben ser de colores llamativos como amarillo, rojo o naranja para facilitar su visibilidad y pueden incluir base tipo cono para mayor estabilidad.</t>
  </si>
  <si>
    <t>Guantes de arquero</t>
  </si>
  <si>
    <t>Elemento de protección fundamental para los porteros, diseñados para mejorar el agarre del balón y reducir el impacto en las manos. Deben contar con palma de látex natural o sintético, dorso en neopreno o látex y sistema de cierre ajustable con velcro. Existen diferentes tipos de corte (flat, rollfinger o negativo) que se adaptan a las preferencias del usuario. Se recomienda que estén disponibles en tallas de la 4 a la 11 y que incluyan sistemas de protección en los dedos (varillas) para mayor seguridad.</t>
  </si>
  <si>
    <t>Inflador de balones</t>
  </si>
  <si>
    <t>Dimensiones: Longitud: 30 cm_x000D_
Materiales: Cuerpo en plástico ABS de alta resistencia, Boquilla metálica con aguja en acero inoxidable_x000D_
Características técnicas: Sistema manual de doble acción (infla al empujar y halar), Incluye aguja metálica intercambiable, Alta resistencia a uso frecuente, Compatible con balones deportivos estándar, Diseño ergonómico y portátil.</t>
  </si>
  <si>
    <t>Lazos</t>
  </si>
  <si>
    <t>Lazo lastrado con un largo de 2 m ajustable y un peso de 90 gramos, con una empuñadura ergonómica y un revestimiento antideslizante, la cuerda está hecha de 100.0% Poliuretano termoplástico y el Asa: 50.0% Polipropileno y el otro 50.0% Estireno Etileno Butadieno Estireno</t>
  </si>
  <si>
    <t>Lentejas</t>
  </si>
  <si>
    <t>Material flexible y resistente plástico o caucho, de colores visibles, diámetro aproximado 20 cm, apilables y de fácil transporte.</t>
  </si>
  <si>
    <t>Malla Red Precisión Fútbol</t>
  </si>
  <si>
    <t>Red de precisión para arco de futbol 11._x000D_
Medidas: 7,32 x 2.44 m.</t>
  </si>
  <si>
    <t>Mancuernas 10 kg</t>
  </si>
  <si>
    <t>Ancho: 15 cm hierro fundido encauchetadas_x000D_
Alto: 13 cm_x000D_
Peso: 10 kg_x000D_
Largo: 34.5 cm</t>
  </si>
  <si>
    <t>Mancuernas 2kg</t>
  </si>
  <si>
    <t>Tipo: Pesas y mancuernas, hierro fundido encauchetadas_x000D_
Ancho: 10 cm_x000D_
Alto: 5 cm_x000D_
Peso: 2 kg_x000D_
Largo: 15 cm</t>
  </si>
  <si>
    <t>Mancuernas 5kg</t>
  </si>
  <si>
    <t>Ancho: 10 cm hierro fundido encauchetadas_x000D_
Alto: 10 cm_x000D_
Largo: 20 cm_x000D_
Peso: 5 kg</t>
  </si>
  <si>
    <t>Muñecos de barrera</t>
  </si>
  <si>
    <t>El Defensa hinchable de medida 2,05 m de altura. Fabricado en un PVC suave y resistente, y sin costuras. La base se rellena de agua para darle gran estabilidad. Cuando el hinchable es golpeado por el balón, vuelve a recuperar la posición vertical que tenía, gracias a su base de gran dimensión. El hinchable, una vez inflado y con la base llena de agua, tiene un peso aproximado de 23 kg. Tiene dos asas en los laterales, fabricadas en PVC de mayor rigidez que el cuerpo del hinchable, lo que facilita el transporte y la colocación.</t>
  </si>
  <si>
    <t>Paquete con bandas elásticas</t>
  </si>
  <si>
    <t>Kit de bandas de entrenamiento de látex, con tensión y medidas acorde a cada color, paquete x 5:_x000D_
Verde: 60x5x0,04 cm / 5 libras, Azul: 60x5x0,06 cm / 15 libras, Amarillo: 60x5x0,08 cm / 20 libras, Rojo: 60x5x0,1 cm / 30 libras, Negro: 60x5x0,12 cm / 40 libras.</t>
  </si>
  <si>
    <t>Paracaídas</t>
  </si>
  <si>
    <t>Consiste en una cúpula de nylon (137 cm aprox)_x000D_
Resistencia: Genera una fuerza de frenado, generalmente alrededor de que obliga a los músculos de la parte inferior del cuerpo a trabajar más intensamente._x000D_
Diseño: Ligero, plegable y fácil de transportar. Cuenta con paneles de malla para mayor estabilidad durante la carrera._x000D_
Ajuste: Posee un cinturón ajustable que se adapta a cualquier tamaño de jugador._x000D_
Seguridad: Incluye un sistema de liberación rápida para desprenderse fácilmente de la carga si es necesario</t>
  </si>
  <si>
    <t>Petos talla L</t>
  </si>
  <si>
    <t>Petos tipo chaleco de tela malla pool con rebordes en tela poliéster. Con medidas de 53 cm de ancho al pecho y 72,5 cm de largo de color verde neón. Con logos institucionales aprobados por la oficina de prensa.</t>
  </si>
  <si>
    <t>Petos talla M</t>
  </si>
  <si>
    <t>Petos tipo chaleco de tela malla pool con rebordes en tela poliéster. Con medidas de 51 cm de ancho al pecho y 71 cm de largo de color verde neón. Con logos institucionales aprobados por la oficina de prensa.</t>
  </si>
  <si>
    <t>Petos talla S</t>
  </si>
  <si>
    <t xml:space="preserve">Petos tipo chaleco de tela malla pool con rebordes en tela poliéster. Con medidas de 49 cm de ancho al pecho y 69. 5 cm de largo de color verde neón. Con logos institucionales aprobados por la oficina de prensa. </t>
  </si>
  <si>
    <t>Platillos</t>
  </si>
  <si>
    <t>Kit de platillos (30 unidades)_x000D_
Material en plástico indeformable._x000D_
Medidas: Diámetro: 19,5cm - Altura: 6cm_x000D_
Incluye: Soporte organizador y bolsa de transporte en nylon._x000D_
Color: Naranja - 30 conos</t>
  </si>
  <si>
    <t>Platillos triangulares</t>
  </si>
  <si>
    <t>Dimensiones: Lado: 18 – 22 cm - Altura: 4 – 6 cm_x000D_
Materiales: PVC flexible de alta resistencia_x000D_
Características técnicas: Diseño triangular para mayor estabilidad, Alta visibilidad en campo, Flexibles, no se rompen al pisarse, Uso en señalización y ejercicios de precisión.</t>
  </si>
  <si>
    <t>Portería talla S</t>
  </si>
  <si>
    <t>Portería de fútbol Classique 500 talla S -La portería mide 95 cm x 70 cm material PVC</t>
  </si>
  <si>
    <t>Rebotador arquero</t>
  </si>
  <si>
    <t>Dimensiones: 60x60 cm_x000D_
Materiales: Marco en acero, Malla elástica de alta tensión, estructura metálica, portátil y resistente._x000D_
Características técnicas: Rebote controlado e impredecible, Uso en reflejos y reacción, Alta durabilidad en exteriores.</t>
  </si>
  <si>
    <t>Red Fútbol tenis</t>
  </si>
  <si>
    <t>Medidas: Altura: 1,30m_x000D_
Ancho/Largo: Comúnmente de 3m a 6m para cubrir el ancho del campo de juego._x000D_
Materiales y Estructura:_x000D_
Malla: Fabricada en polipropileno o polietileno de alta tenacidad, diseñada para resistir impactos de balones de fútbol._x000D_
Bandas: Cuenta con bandas superiores (frecuentemente blancas y de PVC) para mejorar la visibilidad y durabilidad._x000D_
Parantes: Generalmente incluye postes de PVC o hierro desmontables y estacas para fijar en terrenos blandos._x000D_
Portabilidad: La mayoría son portátiles, con sistemas de "pop-up" (emergentes) o ensamblaje rápido, e incluyen un bolso para transporte._x000D_
Finalidad: Dividir el campo y exigir el control aéreo y la técnica de pies, cabeza o pecho sin que el balón pase por debajo.</t>
  </si>
  <si>
    <t>Rueda abdominal</t>
  </si>
  <si>
    <t>Rueda Abdominal Rodillo Grueso Tipo Barril Gym_x000D_
Composición: 50%Plástico PP y 50% Caucho Antideslizante_x000D_
Peso máximo soportado de 120 kg para mayor seguridad en cada ejercicio._x000D_
Dimensiones: 15cmx8cm</t>
  </si>
  <si>
    <t>Silbatos</t>
  </si>
  <si>
    <t>Silbato de aire, de material plástico con capacidad de producir un sonido no menor a 115 decibeles, con boquilla recubierta con látex y cordón de tela de 20 centímetros de largo</t>
  </si>
  <si>
    <t>Step</t>
  </si>
  <si>
    <t>Material plástico de alta resistencia con superficie antideslizante, altura ajustable mediante módulos aprox. entre 10 y 25 cm.</t>
  </si>
  <si>
    <t>Tablero Táctico</t>
  </si>
  <si>
    <t>Ancho x Altura28.5 cm x 42 cm_x000D_
MaterialesCuero sintético, Plástico_x000D_
Accesorios incluidos: Tablero con 26 fichas marcadoras 1 marcador borrable, 1 Tula.</t>
  </si>
  <si>
    <t>Trampolín</t>
  </si>
  <si>
    <t>Composición: Tubos de Hierro, Gomas de caucho Tela Oxford_x000D_
Dimensiones: 100cm</t>
  </si>
  <si>
    <t>Trineo de arrastre</t>
  </si>
  <si>
    <t>En acero de alta resistencia, con base deslizante para uso en césped natural o sintético, incluye postes para carga de discos y sistema de enganche con arnés o cuerda de arrastre, largo 60, ancho 60 cm y altura total 110 cm incluyendo postes de carga, base con patines o rieles de deslizamiento de mínimo 5 cm de ancho para mayor estabilidad, peso del equipo entre 10 y 25 kg sin carga adicional, capacidad de carga mínima de 100 kg en discos</t>
  </si>
  <si>
    <t>TRX</t>
  </si>
  <si>
    <t>Material en poliéster y nailon de alta resistencia._x000D_
Mosquetón y agarres en acero inoxidable._x000D_
5 piezas (cinturón, 2 accesorios para brazos y piernas, y dos arnés en teratubos)._x000D_
Correa ajustable para diferentes niveles de altura._x000D_
Agarres antideslizantes._x000D_
Peso máximo de usuario: 200 kg.</t>
  </si>
  <si>
    <t>Tula balonera</t>
  </si>
  <si>
    <t>Tula balonera de poliéster con maya en nylon, agarre reforzado para cargar con medidas de 130 cm x 45 cm que permite almacenar de 15 a 20 balones número 5, con base impermeable y cierre de cuerda a presión.</t>
  </si>
  <si>
    <t>Vallas de salto</t>
  </si>
  <si>
    <t>Material resistente en PVC o aluminio similar, con estructura reforzada y altura ajustable o fija 60 cm, base amplia que garantiza estabilidad durante su uso.</t>
  </si>
  <si>
    <t>Vallas de velocidad</t>
  </si>
  <si>
    <t>Material plástico resistente en PVC o aluminio polietileno de alta densidad, con estructura liviana y diseño portátil, altura aproximada 30 cm, base estable que permite uso en superficies sintéticas o naturales.</t>
  </si>
  <si>
    <t>NOMBRE DEL REPRESENTANTE LEGAL</t>
  </si>
  <si>
    <t>NOMBRE DE LA EMPRESA</t>
  </si>
  <si>
    <t>DIRECCION</t>
  </si>
  <si>
    <t>TELEFONOS DE CONTACTO</t>
  </si>
  <si>
    <t xml:space="preserve">
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Para efectos del señalamiento del precio ofrecido, el proponente debe tener en cuenta todos los costos, gastos, impuestos, seguros, pago de salarios, prestaciones sociales y demás emolumentos que considere necesarios para la fijación de la propuesta económica. 
Cuando se trate de errores simplemente aritméticos (sumas o multiplicaciones) la Alcaldía podrá hacer uso de la facultad de corrección aritmética.
 El Fondo de Desarrollo Local de Suba informa que conforme a las directrices de la Secretaría Distrital de Hacienda, los responsables del Recaudo por concepto de tasas y estampillas, son Alcaldía Mayor, Secretarías y Departamentos Administrativos como entidades que conforman la administración central; los establecimientos públicos. Es decir, aquellos con personería jurídica, autonomía administrativa y financiera y patrimonio independiente y la Universidad Distrital Francisco José de Caldas. Es por ello que la Alcaldía Local de Suba es una Entidad NO responsable de la declaración y pago del valor Retenido por concepto de estampillas, por tal motivo no fueron incluidos en el proceso. </t>
  </si>
  <si>
    <t>FECHA DE DILIGENCIAMIENTO DEL ESTUDIO DE MERCADO</t>
  </si>
  <si>
    <t>Procesos en Otras Entidades</t>
  </si>
  <si>
    <t>Media Geométrica</t>
  </si>
  <si>
    <t>Nombre Entidad</t>
  </si>
  <si>
    <t>Límite menor</t>
  </si>
  <si>
    <t>Límite mayor</t>
  </si>
  <si>
    <t>Valor Unitario Techo (IVA incluído)</t>
  </si>
  <si>
    <t>Valor Total Techo (IVA incluído)</t>
  </si>
  <si>
    <t>VALOR MENSUAL 
(Tabla de honorarios Resolución 0001 Secretaría Distrial de Gobierno) que el proponente no podrá modificar en su oferta  O cotización 1</t>
  </si>
  <si>
    <t>FORMULADOR</t>
  </si>
  <si>
    <t>COMPRA</t>
  </si>
  <si>
    <t>PROVEEDOR</t>
  </si>
  <si>
    <t>ALQUILER</t>
  </si>
  <si>
    <t>CATEGORÍA</t>
  </si>
  <si>
    <t>MEDIO POR EL CUAL SE REALIZA LA COTIZACIÓN</t>
  </si>
  <si>
    <t>TIPO DE PROVEEDOR</t>
  </si>
  <si>
    <t>ESTADO DE LA COTIZACIÓN</t>
  </si>
  <si>
    <t>UBICACIÓN DEL PROVEEDOR (LOCALIDAD)</t>
  </si>
  <si>
    <t>FORMULADORES</t>
  </si>
  <si>
    <t>RESPONSABLE COTIZACIÓN</t>
  </si>
  <si>
    <t>OBSERVACIÓN DEVOLUCIÓN COTIZACIÓN</t>
  </si>
  <si>
    <t>COMPONENTE</t>
  </si>
  <si>
    <t>UNIDAD DE MEDIDA</t>
  </si>
  <si>
    <t>MODALIDAD DE CONTRATACIÓN</t>
  </si>
  <si>
    <t>JUEGOS</t>
  </si>
  <si>
    <t>CORREO ELECTRÓNICO</t>
  </si>
  <si>
    <t>MÚLTIPLE</t>
  </si>
  <si>
    <t>POR ENVIAR</t>
  </si>
  <si>
    <t>ANTONIO NARIÑO</t>
  </si>
  <si>
    <t xml:space="preserve">ANDREA CAROLINA SANCHEZ </t>
  </si>
  <si>
    <t>LUISA ROSADA</t>
  </si>
  <si>
    <t>No tenía las Características Técnicas específicas</t>
  </si>
  <si>
    <t>Recurso Humano</t>
  </si>
  <si>
    <t>Servicio unitario por persona</t>
  </si>
  <si>
    <t>Concurso de méritos</t>
  </si>
  <si>
    <t>LOGÍSTICA</t>
  </si>
  <si>
    <t>LLAMADA</t>
  </si>
  <si>
    <t>ÚNICO</t>
  </si>
  <si>
    <t>EN BUSQUEDA DE OTRO PROVEEDOR</t>
  </si>
  <si>
    <t>BARRIOS UNIDOS</t>
  </si>
  <si>
    <t>CARLOS ALBERTO VARGAS</t>
  </si>
  <si>
    <t>DAYANA PATIÑO</t>
  </si>
  <si>
    <t xml:space="preserve">El proveedor no actualizó la cotización, se proyectó con IPC </t>
  </si>
  <si>
    <t>Servicios</t>
  </si>
  <si>
    <t xml:space="preserve">Servicio unitario por establecimiento comercial </t>
  </si>
  <si>
    <t>Contratación Directa</t>
  </si>
  <si>
    <t>PUBLICIDAD</t>
  </si>
  <si>
    <t>VISITA FÍSICA</t>
  </si>
  <si>
    <t>ENVIADA 1a VEZ</t>
  </si>
  <si>
    <t>BOSA</t>
  </si>
  <si>
    <t>CATALINA  BURGOS</t>
  </si>
  <si>
    <t>LUZ JIMENEZ</t>
  </si>
  <si>
    <t>Otro</t>
  </si>
  <si>
    <t xml:space="preserve"> Elementos</t>
  </si>
  <si>
    <t xml:space="preserve">Servicio unitario por cartilla (diseño e impresión de cartilla)  </t>
  </si>
  <si>
    <t>Licitación Pública</t>
  </si>
  <si>
    <t>PAPELERÍA</t>
  </si>
  <si>
    <t>WHATSAPP</t>
  </si>
  <si>
    <t>ENVIADA 2a VEZ</t>
  </si>
  <si>
    <t>CANDELARIA</t>
  </si>
  <si>
    <t>CESAR MAURICIO RUIZ</t>
  </si>
  <si>
    <t>Servicio unitario</t>
  </si>
  <si>
    <t>Mínima Cuantía</t>
  </si>
  <si>
    <t>PENDIENTE 1a VEZ</t>
  </si>
  <si>
    <t>CHAPINERO</t>
  </si>
  <si>
    <t>LUIS EDUARDO BRAVO</t>
  </si>
  <si>
    <t xml:space="preserve">Servicio Global </t>
  </si>
  <si>
    <t>Selección Abreviada Acuerdo Marco de Precio</t>
  </si>
  <si>
    <t>PENDIENTE 2a VEZ</t>
  </si>
  <si>
    <t>CIUDAD BOLÍVAR</t>
  </si>
  <si>
    <t>DIANA MARCELA AGUILAR</t>
  </si>
  <si>
    <t>Servicio Global evento</t>
  </si>
  <si>
    <t>Selección Abreviada Menor Cuantía</t>
  </si>
  <si>
    <t>RECIBIDA 1a VEZ</t>
  </si>
  <si>
    <t>ENGATIVÁ</t>
  </si>
  <si>
    <t>JOSHUA DAYANA ARDILA</t>
  </si>
  <si>
    <t>Diseño de programa de capacitación</t>
  </si>
  <si>
    <t>RECIBIDA 2a VEZ</t>
  </si>
  <si>
    <t>FONTIBÓN</t>
  </si>
  <si>
    <t>ANGELA MARIA PEREZ MAHECHA</t>
  </si>
  <si>
    <t>Capacitación por persona</t>
  </si>
  <si>
    <t>CLASIFICACIÓN DEL PROVEEDOR</t>
  </si>
  <si>
    <t>KENNEDY</t>
  </si>
  <si>
    <t>JOSE DARWIN SANGUINO</t>
  </si>
  <si>
    <t>Unidades</t>
  </si>
  <si>
    <t>VIGENTE</t>
  </si>
  <si>
    <t>LOS MÁRTIRES</t>
  </si>
  <si>
    <t xml:space="preserve">SANTIAGO ALEJANDRO CÁRDENAS </t>
  </si>
  <si>
    <t>Personas</t>
  </si>
  <si>
    <t>NO INTERESADO EN COTIZAR</t>
  </si>
  <si>
    <t>PUENTE ARANDA</t>
  </si>
  <si>
    <t>SEBASTIÁN RAMÍREZ</t>
  </si>
  <si>
    <t>Paquetes</t>
  </si>
  <si>
    <t>RAFAEL URIBE URIBE</t>
  </si>
  <si>
    <t xml:space="preserve">SERGIO MEJIA </t>
  </si>
  <si>
    <t>SAN CRISTÓBAL</t>
  </si>
  <si>
    <t>ANDRES FELIPE CURREA</t>
  </si>
  <si>
    <t>SANTA FE</t>
  </si>
  <si>
    <t>SUBA</t>
  </si>
  <si>
    <t>SUMAPAZ</t>
  </si>
  <si>
    <t>TEUSAQUILLO</t>
  </si>
  <si>
    <t>TEXTO DEL CORREO</t>
  </si>
  <si>
    <t>TUNJUELITO</t>
  </si>
  <si>
    <t>USAQUÉN</t>
  </si>
  <si>
    <t>USME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</si>
</sst>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_-&quot;$&quot;\ * #,##0_-;\-&quot;$&quot;\ * #,##0_-;_-&quot;$&quot;\ * &quot;-&quot;_-;_-@_-"/>
    <numFmt numFmtId="165" formatCode="_-&quot;$&quot;\ * #,##0.00_-;\-&quot;$&quot;\ * #,##0.00_-;_-&quot;$&quot;\ * &quot;-&quot;??_-;_-@_-"/>
    <numFmt numFmtId="166" formatCode="_-&quot;$&quot;* #,##0_-;\-&quot;$&quot;* #,##0_-;_-&quot;$&quot;* &quot;-&quot;_-;_-@_-"/>
    <numFmt numFmtId="167" formatCode="_-&quot;$&quot;\ * #,##0_-;\-&quot;$&quot;\ * #,##0_-;_-&quot;$&quot;\ * &quot;-&quot;??_-;_-@_-"/>
    <numFmt numFmtId="168" formatCode="_-[$$-240A]\ * #,##0_-;\-[$$-240A]\ * #,##0_-;_-[$$-240A]\ * &quot;-&quot;??_-;_-@_-"/>
    <numFmt numFmtId="169" formatCode="_-[$$-409]* #,##0.00_ ;_-[$$-409]* \-#,##0.00\ ;_-[$$-409]* &quot;-&quot;??_ ;_-@_ "/>
    <numFmt numFmtId="170" formatCode="_-&quot;$&quot;\ * #,##0.00_-;\-&quot;$&quot;\ * #,##0.00_-;_-&quot;$&quot;\ * &quot;-&quot;_-;_-@_-"/>
    <numFmt numFmtId="171" formatCode="0.0%"/>
  </numFmts>
  <fonts count="41">
    <font>
      <sz val="11"/>
      <color theme="1"/>
      <name val="Aptos Narrow"/>
      <family val="2"/>
      <scheme val="minor"/>
    </font>
    <font>
      <sz val="11"/>
      <color theme="1"/>
      <name val="Aptos Narrow"/>
      <family val="2"/>
      <scheme val="minor"/>
    </font>
    <font>
      <b/>
      <sz val="11"/>
      <color theme="0"/>
      <name val="Aptos Narrow"/>
      <family val="2"/>
      <scheme val="minor"/>
    </font>
    <font>
      <sz val="11"/>
      <color theme="0"/>
      <name val="Aptos Narrow"/>
      <family val="2"/>
      <scheme val="minor"/>
    </font>
    <font>
      <b/>
      <sz val="25"/>
      <color theme="1"/>
      <name val="Aptos Narrow"/>
      <family val="2"/>
      <scheme val="minor"/>
    </font>
    <font>
      <b/>
      <sz val="18"/>
      <color theme="1"/>
      <name val="Aptos Narrow"/>
      <family val="2"/>
      <scheme val="minor"/>
    </font>
    <font>
      <b/>
      <sz val="16"/>
      <color theme="1"/>
      <name val="Aptos Narrow"/>
      <family val="2"/>
      <scheme val="minor"/>
    </font>
    <font>
      <b/>
      <sz val="18"/>
      <color rgb="FF000000"/>
      <name val="Aptos Narrow"/>
      <family val="2"/>
      <scheme val="minor"/>
    </font>
    <font>
      <b/>
      <sz val="16"/>
      <color rgb="FF000000"/>
      <name val="Aptos Narrow"/>
      <family val="2"/>
      <scheme val="minor"/>
    </font>
    <font>
      <sz val="10"/>
      <color theme="1"/>
      <name val="Aptos Narrow"/>
      <family val="2"/>
      <scheme val="minor"/>
    </font>
    <font>
      <sz val="14"/>
      <color theme="0"/>
      <name val="Aptos Narrow"/>
      <family val="2"/>
      <scheme val="minor"/>
    </font>
    <font>
      <sz val="10"/>
      <name val="Aptos Narrow"/>
      <family val="2"/>
      <scheme val="minor"/>
    </font>
    <font>
      <sz val="12"/>
      <color theme="0"/>
      <name val="Aptos Narrow"/>
      <family val="2"/>
      <scheme val="minor"/>
    </font>
    <font>
      <sz val="11"/>
      <color rgb="FF000000"/>
      <name val="Aptos Narrow"/>
      <family val="2"/>
      <scheme val="minor"/>
    </font>
    <font>
      <b/>
      <sz val="14"/>
      <color theme="0"/>
      <name val="Aptos Narrow"/>
      <family val="2"/>
      <scheme val="minor"/>
    </font>
    <font>
      <b/>
      <sz val="14"/>
      <color theme="1"/>
      <name val="Aptos Narrow"/>
      <family val="2"/>
      <scheme val="minor"/>
    </font>
    <font>
      <sz val="11"/>
      <name val="Garamond"/>
      <family val="1"/>
    </font>
    <font>
      <sz val="11"/>
      <color theme="1"/>
      <name val="Garamond"/>
      <family val="1"/>
    </font>
    <font>
      <sz val="12"/>
      <color theme="1"/>
      <name val="Aptos Narrow"/>
      <family val="2"/>
      <scheme val="minor"/>
    </font>
    <font>
      <b/>
      <sz val="72"/>
      <color theme="1"/>
      <name val="Aptos Narrow"/>
      <family val="2"/>
      <scheme val="minor"/>
    </font>
    <font>
      <b/>
      <sz val="36"/>
      <color theme="1"/>
      <name val="Aptos Narrow"/>
      <family val="2"/>
      <scheme val="minor"/>
    </font>
    <font>
      <b/>
      <sz val="48"/>
      <color theme="1"/>
      <name val="Aptos Narrow"/>
      <family val="2"/>
      <scheme val="minor"/>
    </font>
    <font>
      <b/>
      <sz val="11"/>
      <color rgb="FFFFFFFF"/>
      <name val="Aptos Narrow"/>
      <family val="2"/>
      <scheme val="minor"/>
    </font>
    <font>
      <sz val="18"/>
      <color theme="0"/>
      <name val="Aptos Narrow"/>
      <family val="2"/>
      <scheme val="minor"/>
    </font>
    <font>
      <b/>
      <sz val="10"/>
      <color theme="0"/>
      <name val="Aptos Narrow"/>
      <family val="2"/>
      <scheme val="minor"/>
    </font>
    <font>
      <b/>
      <sz val="20"/>
      <color theme="1"/>
      <name val="Aptos Narrow"/>
      <family val="2"/>
      <scheme val="minor"/>
    </font>
    <font>
      <sz val="16"/>
      <color theme="1"/>
      <name val="Aptos Narrow"/>
      <family val="2"/>
      <scheme val="minor"/>
    </font>
    <font>
      <sz val="16"/>
      <name val="Garamond"/>
      <family val="1"/>
    </font>
    <font>
      <sz val="16"/>
      <color theme="1"/>
      <name val="Garamond"/>
      <family val="1"/>
    </font>
    <font>
      <b/>
      <sz val="18"/>
      <color theme="0"/>
      <name val="Aptos Narrow"/>
      <family val="2"/>
      <scheme val="minor"/>
    </font>
    <font>
      <b/>
      <sz val="28"/>
      <color theme="1"/>
      <name val="Aptos Narrow"/>
      <family val="2"/>
      <scheme val="minor"/>
    </font>
    <font>
      <b/>
      <sz val="18"/>
      <color theme="1"/>
      <name val="Garamond"/>
      <family val="1"/>
    </font>
    <font>
      <sz val="18"/>
      <color theme="1"/>
      <name val="Garamond"/>
      <family val="1"/>
    </font>
    <font>
      <b/>
      <sz val="14"/>
      <color theme="1"/>
      <name val="Garamond"/>
      <family val="1"/>
    </font>
    <font>
      <sz val="10"/>
      <color theme="1"/>
      <name val="Garamond"/>
      <family val="1"/>
    </font>
    <font>
      <b/>
      <sz val="12"/>
      <color theme="1"/>
      <name val="Arial"/>
      <family val="2"/>
    </font>
    <font>
      <sz val="12"/>
      <color theme="1"/>
      <name val="Arial"/>
      <family val="2"/>
    </font>
    <font>
      <sz val="16"/>
      <name val="Aptos Narrow"/>
      <family val="2"/>
      <scheme val="minor"/>
    </font>
    <font>
      <sz val="16"/>
      <color theme="0"/>
      <name val="Aptos Narrow"/>
      <family val="2"/>
      <scheme val="minor"/>
    </font>
    <font>
      <sz val="14"/>
      <color theme="1"/>
      <name val="Aptos Narrow"/>
      <family val="2"/>
      <scheme val="minor"/>
    </font>
    <font>
      <b/>
      <sz val="22"/>
      <color rgb="FF000000"/>
      <name val="Aptos Narrow"/>
      <family val="2"/>
      <scheme val="minor"/>
    </font>
  </fonts>
  <fills count="28">
    <fill>
      <patternFill patternType="none"/>
    </fill>
    <fill>
      <patternFill patternType="gray125"/>
    </fill>
    <fill>
      <patternFill patternType="solid">
        <fgColor theme="6" tint="0.79998168889431442"/>
        <bgColor indexed="64"/>
      </patternFill>
    </fill>
    <fill>
      <patternFill patternType="solid">
        <fgColor rgb="FF356BA1"/>
        <bgColor indexed="64"/>
      </patternFill>
    </fill>
    <fill>
      <patternFill patternType="solid">
        <fgColor theme="7"/>
        <bgColor indexed="64"/>
      </patternFill>
    </fill>
    <fill>
      <patternFill patternType="solid">
        <fgColor theme="4"/>
        <bgColor indexed="64"/>
      </patternFill>
    </fill>
    <fill>
      <patternFill patternType="solid">
        <fgColor theme="9" tint="0.79998168889431442"/>
        <bgColor indexed="64"/>
      </patternFill>
    </fill>
    <fill>
      <patternFill patternType="solid">
        <fgColor theme="0"/>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3" tint="0.89999084444715716"/>
        <bgColor indexed="64"/>
      </patternFill>
    </fill>
    <fill>
      <patternFill patternType="solid">
        <fgColor theme="3" tint="0.749992370372631"/>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2"/>
        <bgColor indexed="64"/>
      </patternFill>
    </fill>
    <fill>
      <patternFill patternType="solid">
        <fgColor rgb="FF156082"/>
        <bgColor rgb="FF000000"/>
      </patternFill>
    </fill>
    <fill>
      <patternFill patternType="solid">
        <fgColor theme="2" tint="-9.9978637043366805E-2"/>
        <bgColor indexed="64"/>
      </patternFill>
    </fill>
    <fill>
      <patternFill patternType="solid">
        <fgColor theme="1" tint="0.14999847407452621"/>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5" tint="0.59999389629810485"/>
        <bgColor indexed="64"/>
      </patternFill>
    </fill>
    <fill>
      <patternFill patternType="solid">
        <fgColor theme="3" tint="0.249977111117893"/>
        <bgColor indexed="64"/>
      </patternFill>
    </fill>
    <fill>
      <patternFill patternType="solid">
        <fgColor theme="2" tint="-0.249977111117893"/>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rgb="FFFFFF0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right style="thin">
        <color rgb="FF104861"/>
      </right>
      <top style="thin">
        <color rgb="FF104861"/>
      </top>
      <bottom style="thin">
        <color rgb="FF104861"/>
      </bottom>
      <diagonal/>
    </border>
    <border>
      <left style="thin">
        <color rgb="FF999999"/>
      </left>
      <right/>
      <top style="thin">
        <color rgb="FF999999"/>
      </top>
      <bottom/>
      <diagonal/>
    </border>
    <border>
      <left style="thin">
        <color indexed="65"/>
      </left>
      <right/>
      <top style="thin">
        <color rgb="FF999999"/>
      </top>
      <bottom/>
      <diagonal/>
    </border>
    <border>
      <left style="thin">
        <color indexed="65"/>
      </left>
      <right style="thin">
        <color rgb="FF999999"/>
      </right>
      <top style="thin">
        <color rgb="FF999999"/>
      </top>
      <bottom/>
      <diagonal/>
    </border>
    <border>
      <left style="thin">
        <color rgb="FF999999"/>
      </left>
      <right/>
      <top style="thin">
        <color indexed="65"/>
      </top>
      <bottom/>
      <diagonal/>
    </border>
    <border>
      <left style="thin">
        <color indexed="65"/>
      </left>
      <right/>
      <top style="thin">
        <color indexed="65"/>
      </top>
      <bottom/>
      <diagonal/>
    </border>
    <border>
      <left style="thin">
        <color indexed="65"/>
      </left>
      <right style="thin">
        <color rgb="FF999999"/>
      </right>
      <top style="thin">
        <color indexed="65"/>
      </top>
      <bottom/>
      <diagonal/>
    </border>
    <border>
      <left style="thin">
        <color rgb="FF999999"/>
      </left>
      <right/>
      <top style="thin">
        <color indexed="65"/>
      </top>
      <bottom style="thin">
        <color rgb="FF999999"/>
      </bottom>
      <diagonal/>
    </border>
    <border>
      <left style="thin">
        <color indexed="65"/>
      </left>
      <right/>
      <top style="thin">
        <color indexed="65"/>
      </top>
      <bottom style="thin">
        <color rgb="FF999999"/>
      </bottom>
      <diagonal/>
    </border>
    <border>
      <left style="thin">
        <color indexed="65"/>
      </left>
      <right style="thin">
        <color rgb="FF999999"/>
      </right>
      <top style="thin">
        <color indexed="65"/>
      </top>
      <bottom style="thin">
        <color rgb="FF999999"/>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7">
    <xf numFmtId="0" fontId="0" fillId="0" borderId="0"/>
    <xf numFmtId="165" fontId="1" fillId="0" borderId="0" applyFont="0" applyFill="0" applyBorder="0" applyAlignment="0" applyProtection="0"/>
    <xf numFmtId="9" fontId="1" fillId="0" borderId="0" applyFont="0" applyFill="0" applyBorder="0" applyAlignment="0" applyProtection="0"/>
    <xf numFmtId="0" fontId="1" fillId="0" borderId="0"/>
    <xf numFmtId="0" fontId="18" fillId="0" borderId="0"/>
    <xf numFmtId="165" fontId="1" fillId="0" borderId="0" applyFont="0" applyFill="0" applyBorder="0" applyAlignment="0" applyProtection="0"/>
    <xf numFmtId="166" fontId="1" fillId="0" borderId="0" applyFont="0" applyFill="0" applyBorder="0" applyAlignment="0" applyProtection="0"/>
  </cellStyleXfs>
  <cellXfs count="252">
    <xf numFmtId="0" fontId="0" fillId="0" borderId="0" xfId="0"/>
    <xf numFmtId="0" fontId="4" fillId="0" borderId="0" xfId="3" applyFont="1" applyAlignment="1">
      <alignment horizontal="center" vertical="center" wrapText="1"/>
    </xf>
    <xf numFmtId="0" fontId="6" fillId="0" borderId="0" xfId="3" applyFont="1" applyAlignment="1">
      <alignment horizontal="center" vertical="center" wrapText="1"/>
    </xf>
    <xf numFmtId="0" fontId="0" fillId="0" borderId="0" xfId="0" applyAlignment="1">
      <alignment wrapText="1"/>
    </xf>
    <xf numFmtId="0" fontId="0" fillId="2" borderId="0" xfId="0" applyFill="1" applyAlignment="1">
      <alignment wrapText="1"/>
    </xf>
    <xf numFmtId="0" fontId="0" fillId="0" borderId="1" xfId="0" applyBorder="1" applyAlignment="1">
      <alignment vertical="center" wrapText="1"/>
    </xf>
    <xf numFmtId="0" fontId="0" fillId="0" borderId="1" xfId="0" applyBorder="1" applyAlignment="1" applyProtection="1">
      <alignment vertical="center" wrapText="1"/>
      <protection locked="0"/>
    </xf>
    <xf numFmtId="0" fontId="0" fillId="0" borderId="0" xfId="0" applyAlignment="1">
      <alignment vertical="center" wrapText="1"/>
    </xf>
    <xf numFmtId="165" fontId="0" fillId="0" borderId="0" xfId="0" applyNumberFormat="1" applyAlignment="1">
      <alignment vertical="center" wrapText="1"/>
    </xf>
    <xf numFmtId="0" fontId="0" fillId="0" borderId="0" xfId="0" applyAlignment="1">
      <alignment horizontal="right" vertical="center" wrapText="1"/>
    </xf>
    <xf numFmtId="0" fontId="9" fillId="0" borderId="0" xfId="0" applyFont="1" applyAlignment="1">
      <alignment vertical="center" wrapText="1"/>
    </xf>
    <xf numFmtId="0" fontId="2" fillId="5" borderId="1" xfId="0" applyFont="1" applyFill="1" applyBorder="1" applyAlignment="1">
      <alignment horizontal="center" vertical="center" wrapText="1"/>
    </xf>
    <xf numFmtId="0" fontId="13" fillId="0" borderId="0" xfId="0" applyFont="1" applyAlignment="1">
      <alignment horizontal="center" vertical="center"/>
    </xf>
    <xf numFmtId="0" fontId="13" fillId="0" borderId="0" xfId="0" applyFont="1" applyAlignment="1">
      <alignment vertical="center" wrapText="1"/>
    </xf>
    <xf numFmtId="0" fontId="13" fillId="0" borderId="0" xfId="0" applyFont="1"/>
    <xf numFmtId="0" fontId="0" fillId="0" borderId="0" xfId="0" applyAlignment="1">
      <alignment vertical="center"/>
    </xf>
    <xf numFmtId="0" fontId="0" fillId="6" borderId="0" xfId="0" applyFill="1" applyAlignment="1">
      <alignment wrapText="1"/>
    </xf>
    <xf numFmtId="0" fontId="7" fillId="0" borderId="1" xfId="0" applyFont="1" applyBorder="1" applyAlignment="1">
      <alignment horizontal="center" vertical="center" wrapText="1"/>
    </xf>
    <xf numFmtId="0" fontId="15" fillId="0" borderId="0" xfId="0" applyFont="1" applyAlignment="1">
      <alignment wrapText="1"/>
    </xf>
    <xf numFmtId="0" fontId="14" fillId="3" borderId="1" xfId="0" applyFont="1" applyFill="1" applyBorder="1" applyAlignment="1">
      <alignment horizontal="center" vertical="center" wrapText="1"/>
    </xf>
    <xf numFmtId="0" fontId="5" fillId="0" borderId="1" xfId="3" applyFont="1" applyBorder="1" applyAlignment="1">
      <alignment vertical="center" wrapText="1"/>
    </xf>
    <xf numFmtId="0" fontId="14" fillId="8" borderId="1" xfId="0" applyFont="1" applyFill="1" applyBorder="1" applyAlignment="1">
      <alignment horizontal="center" vertical="center" wrapText="1"/>
    </xf>
    <xf numFmtId="0" fontId="0" fillId="9" borderId="1" xfId="0" applyFill="1" applyBorder="1" applyAlignment="1" applyProtection="1">
      <alignment vertical="center" wrapText="1"/>
      <protection locked="0"/>
    </xf>
    <xf numFmtId="165" fontId="1" fillId="9" borderId="1" xfId="1" applyFont="1" applyFill="1" applyBorder="1" applyAlignment="1" applyProtection="1">
      <alignment vertical="center" wrapText="1"/>
      <protection locked="0"/>
    </xf>
    <xf numFmtId="0" fontId="0" fillId="11" borderId="1" xfId="0" applyFill="1" applyBorder="1" applyAlignment="1" applyProtection="1">
      <alignment vertical="center" wrapText="1"/>
      <protection locked="0"/>
    </xf>
    <xf numFmtId="165" fontId="1" fillId="11" borderId="1" xfId="1" applyFont="1" applyFill="1" applyBorder="1" applyAlignment="1" applyProtection="1">
      <alignment vertical="center" wrapText="1"/>
      <protection locked="0"/>
    </xf>
    <xf numFmtId="165" fontId="1" fillId="11" borderId="1" xfId="1" applyFont="1" applyFill="1" applyBorder="1" applyAlignment="1">
      <alignment vertical="center" wrapText="1"/>
    </xf>
    <xf numFmtId="165" fontId="1" fillId="12" borderId="1" xfId="1" applyFont="1" applyFill="1" applyBorder="1" applyAlignment="1">
      <alignment vertical="center" wrapText="1"/>
    </xf>
    <xf numFmtId="0" fontId="14" fillId="13" borderId="1" xfId="0" applyFont="1" applyFill="1" applyBorder="1" applyAlignment="1">
      <alignment horizontal="center" vertical="center" wrapText="1"/>
    </xf>
    <xf numFmtId="0" fontId="0" fillId="6" borderId="1" xfId="0" applyFill="1" applyBorder="1" applyAlignment="1" applyProtection="1">
      <alignment vertical="center" wrapText="1"/>
      <protection locked="0"/>
    </xf>
    <xf numFmtId="165" fontId="1" fillId="6" borderId="1" xfId="1" applyFont="1" applyFill="1" applyBorder="1" applyAlignment="1" applyProtection="1">
      <alignment vertical="center" wrapText="1"/>
      <protection locked="0"/>
    </xf>
    <xf numFmtId="165" fontId="1" fillId="6" borderId="1" xfId="1" applyFont="1" applyFill="1" applyBorder="1" applyAlignment="1">
      <alignment vertical="center" wrapText="1"/>
    </xf>
    <xf numFmtId="165" fontId="1" fillId="14" borderId="1" xfId="1" applyFont="1" applyFill="1" applyBorder="1" applyAlignment="1">
      <alignment vertical="center" wrapText="1"/>
    </xf>
    <xf numFmtId="0" fontId="19" fillId="0" borderId="3" xfId="3" applyFont="1" applyBorder="1" applyAlignment="1">
      <alignment vertical="center" wrapText="1"/>
    </xf>
    <xf numFmtId="0" fontId="19" fillId="0" borderId="4" xfId="3" applyFont="1" applyBorder="1" applyAlignment="1">
      <alignment vertical="center" wrapText="1"/>
    </xf>
    <xf numFmtId="0" fontId="19" fillId="0" borderId="8" xfId="3" applyFont="1" applyBorder="1" applyAlignment="1">
      <alignment vertical="center" wrapText="1"/>
    </xf>
    <xf numFmtId="0" fontId="19" fillId="0" borderId="11" xfId="3" applyFont="1" applyBorder="1" applyAlignment="1">
      <alignment vertical="center" wrapText="1"/>
    </xf>
    <xf numFmtId="0" fontId="19" fillId="0" borderId="12" xfId="3" applyFont="1" applyBorder="1" applyAlignment="1">
      <alignment vertical="center" wrapText="1"/>
    </xf>
    <xf numFmtId="0" fontId="19" fillId="0" borderId="0" xfId="3" applyFont="1" applyAlignment="1">
      <alignment vertical="center" wrapText="1"/>
    </xf>
    <xf numFmtId="165" fontId="1" fillId="15" borderId="1" xfId="1" applyFont="1" applyFill="1" applyBorder="1" applyAlignment="1">
      <alignment vertical="center" wrapText="1"/>
    </xf>
    <xf numFmtId="165" fontId="9" fillId="15" borderId="1" xfId="1" applyFont="1" applyFill="1" applyBorder="1" applyAlignment="1">
      <alignment vertical="center" wrapText="1"/>
    </xf>
    <xf numFmtId="9" fontId="9" fillId="15" borderId="1" xfId="2" applyFont="1" applyFill="1" applyBorder="1" applyAlignment="1">
      <alignment horizontal="center" vertical="center" wrapText="1"/>
    </xf>
    <xf numFmtId="167" fontId="9" fillId="15" borderId="1" xfId="0" applyNumberFormat="1" applyFont="1" applyFill="1" applyBorder="1" applyAlignment="1">
      <alignment vertical="center" wrapText="1"/>
    </xf>
    <xf numFmtId="0" fontId="16" fillId="7" borderId="1" xfId="0" applyFont="1" applyFill="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8" fillId="0" borderId="1" xfId="0" applyFont="1" applyBorder="1" applyAlignment="1">
      <alignment vertical="center" wrapText="1"/>
    </xf>
    <xf numFmtId="0" fontId="7" fillId="0" borderId="5" xfId="0" applyFont="1" applyBorder="1" applyAlignment="1">
      <alignment vertical="center" wrapText="1"/>
    </xf>
    <xf numFmtId="168" fontId="1" fillId="9" borderId="1" xfId="1" applyNumberFormat="1" applyFont="1" applyFill="1" applyBorder="1" applyAlignment="1">
      <alignment vertical="center" wrapText="1"/>
    </xf>
    <xf numFmtId="0" fontId="22" fillId="16" borderId="14" xfId="0" applyFont="1" applyFill="1" applyBorder="1" applyAlignment="1">
      <alignment vertical="center" wrapText="1"/>
    </xf>
    <xf numFmtId="0" fontId="14" fillId="8" borderId="1" xfId="0" applyFont="1" applyFill="1" applyBorder="1" applyAlignment="1">
      <alignment vertical="center" wrapText="1"/>
    </xf>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3" xfId="0" applyBorder="1"/>
    <xf numFmtId="168" fontId="1" fillId="10" borderId="1" xfId="1" applyNumberFormat="1" applyFont="1" applyFill="1" applyBorder="1" applyAlignment="1">
      <alignment vertical="center" wrapText="1"/>
    </xf>
    <xf numFmtId="0" fontId="0" fillId="18" borderId="0" xfId="0" applyFill="1" applyAlignment="1">
      <alignment vertical="center" wrapText="1"/>
    </xf>
    <xf numFmtId="165" fontId="0" fillId="19" borderId="0" xfId="0" applyNumberFormat="1" applyFill="1" applyAlignment="1">
      <alignment vertical="center" wrapText="1"/>
    </xf>
    <xf numFmtId="0" fontId="0" fillId="0" borderId="0" xfId="0" pivotButton="1"/>
    <xf numFmtId="0" fontId="0" fillId="0" borderId="0" xfId="0" applyAlignment="1">
      <alignment horizontal="left"/>
    </xf>
    <xf numFmtId="0" fontId="0" fillId="0" borderId="1" xfId="0" applyBorder="1" applyAlignment="1">
      <alignment horizontal="center" vertical="center" wrapText="1"/>
    </xf>
    <xf numFmtId="9" fontId="0" fillId="0" borderId="1" xfId="0" applyNumberFormat="1" applyBorder="1" applyAlignment="1">
      <alignment horizontal="center" vertical="center" wrapText="1"/>
    </xf>
    <xf numFmtId="0" fontId="1" fillId="0" borderId="1" xfId="1" applyNumberFormat="1" applyFont="1" applyFill="1" applyBorder="1" applyAlignment="1">
      <alignment horizontal="center" vertical="center" wrapText="1"/>
    </xf>
    <xf numFmtId="167" fontId="1" fillId="0" borderId="1" xfId="1" applyNumberFormat="1" applyFont="1" applyFill="1" applyBorder="1" applyAlignment="1">
      <alignment vertical="center" wrapText="1"/>
    </xf>
    <xf numFmtId="167" fontId="0" fillId="0" borderId="1" xfId="0" applyNumberFormat="1" applyBorder="1" applyAlignment="1">
      <alignment vertical="center" wrapText="1"/>
    </xf>
    <xf numFmtId="165" fontId="3" fillId="0" borderId="13" xfId="1" applyFont="1" applyFill="1" applyBorder="1" applyAlignment="1">
      <alignment vertical="center" wrapText="1"/>
    </xf>
    <xf numFmtId="0" fontId="10" fillId="0" borderId="0" xfId="0" applyFont="1" applyAlignment="1">
      <alignment vertical="center" wrapText="1"/>
    </xf>
    <xf numFmtId="0" fontId="11" fillId="0" borderId="0" xfId="0" applyFont="1" applyAlignment="1">
      <alignment vertical="center" wrapText="1"/>
    </xf>
    <xf numFmtId="0" fontId="14" fillId="18" borderId="1" xfId="0" applyFont="1" applyFill="1" applyBorder="1" applyAlignment="1">
      <alignment horizontal="center" vertical="center" wrapText="1"/>
    </xf>
    <xf numFmtId="0" fontId="18" fillId="0" borderId="0" xfId="0" applyFont="1" applyAlignment="1">
      <alignment vertical="center" wrapText="1"/>
    </xf>
    <xf numFmtId="165" fontId="6" fillId="0" borderId="0" xfId="3" applyNumberFormat="1" applyFont="1" applyAlignment="1">
      <alignment horizontal="center" vertical="center" wrapText="1"/>
    </xf>
    <xf numFmtId="43" fontId="6" fillId="11" borderId="0" xfId="3" applyNumberFormat="1" applyFont="1" applyFill="1" applyAlignment="1">
      <alignment horizontal="center" vertical="center" wrapText="1"/>
    </xf>
    <xf numFmtId="0" fontId="26" fillId="0" borderId="1" xfId="0" applyFont="1" applyBorder="1" applyAlignment="1" applyProtection="1">
      <alignment vertical="center" wrapText="1"/>
      <protection locked="0"/>
    </xf>
    <xf numFmtId="0" fontId="27" fillId="7" borderId="1" xfId="0" applyFont="1" applyFill="1" applyBorder="1" applyAlignment="1" applyProtection="1">
      <alignment horizontal="center" vertical="center" wrapText="1"/>
      <protection locked="0"/>
    </xf>
    <xf numFmtId="0" fontId="28" fillId="0" borderId="1" xfId="0" applyFont="1" applyBorder="1" applyAlignment="1" applyProtection="1">
      <alignment horizontal="center" vertical="center" wrapText="1"/>
      <protection locked="0"/>
    </xf>
    <xf numFmtId="0" fontId="26" fillId="9" borderId="1" xfId="0" applyFont="1" applyFill="1" applyBorder="1" applyAlignment="1" applyProtection="1">
      <alignment vertical="center" wrapText="1"/>
      <protection locked="0"/>
    </xf>
    <xf numFmtId="165" fontId="26" fillId="9" borderId="1" xfId="1" applyFont="1" applyFill="1" applyBorder="1" applyAlignment="1" applyProtection="1">
      <alignment vertical="center" wrapText="1"/>
      <protection locked="0"/>
    </xf>
    <xf numFmtId="168" fontId="26" fillId="9" borderId="1" xfId="1" applyNumberFormat="1" applyFont="1" applyFill="1" applyBorder="1" applyAlignment="1">
      <alignment vertical="center" wrapText="1"/>
    </xf>
    <xf numFmtId="168" fontId="26" fillId="10" borderId="1" xfId="1" applyNumberFormat="1" applyFont="1" applyFill="1" applyBorder="1" applyAlignment="1">
      <alignment vertical="center" wrapText="1"/>
    </xf>
    <xf numFmtId="0" fontId="26" fillId="11" borderId="1" xfId="0" applyFont="1" applyFill="1" applyBorder="1" applyAlignment="1" applyProtection="1">
      <alignment vertical="center" wrapText="1"/>
      <protection locked="0"/>
    </xf>
    <xf numFmtId="165" fontId="26" fillId="11" borderId="1" xfId="1" applyFont="1" applyFill="1" applyBorder="1" applyAlignment="1" applyProtection="1">
      <alignment vertical="center" wrapText="1"/>
      <protection locked="0"/>
    </xf>
    <xf numFmtId="165" fontId="26" fillId="11" borderId="1" xfId="1" applyFont="1" applyFill="1" applyBorder="1" applyAlignment="1">
      <alignment vertical="center" wrapText="1"/>
    </xf>
    <xf numFmtId="165" fontId="26" fillId="12" borderId="1" xfId="1" applyFont="1" applyFill="1" applyBorder="1" applyAlignment="1">
      <alignment vertical="center" wrapText="1"/>
    </xf>
    <xf numFmtId="0" fontId="26" fillId="6" borderId="1" xfId="0" applyFont="1" applyFill="1" applyBorder="1" applyAlignment="1" applyProtection="1">
      <alignment vertical="center" wrapText="1"/>
      <protection locked="0"/>
    </xf>
    <xf numFmtId="165" fontId="26" fillId="6" borderId="1" xfId="1" applyFont="1" applyFill="1" applyBorder="1" applyAlignment="1" applyProtection="1">
      <alignment vertical="center" wrapText="1"/>
      <protection locked="0"/>
    </xf>
    <xf numFmtId="165" fontId="26" fillId="6" borderId="1" xfId="1" applyFont="1" applyFill="1" applyBorder="1" applyAlignment="1">
      <alignment vertical="center" wrapText="1"/>
    </xf>
    <xf numFmtId="165" fontId="26" fillId="14" borderId="1" xfId="1" applyFont="1" applyFill="1" applyBorder="1" applyAlignment="1">
      <alignment vertical="center" wrapText="1"/>
    </xf>
    <xf numFmtId="165" fontId="26" fillId="15" borderId="1" xfId="1" applyFont="1" applyFill="1" applyBorder="1" applyAlignment="1">
      <alignment vertical="center" wrapText="1"/>
    </xf>
    <xf numFmtId="9" fontId="26" fillId="15" borderId="1" xfId="2" applyFont="1" applyFill="1" applyBorder="1" applyAlignment="1">
      <alignment horizontal="center" vertical="center" wrapText="1"/>
    </xf>
    <xf numFmtId="165" fontId="26" fillId="19" borderId="0" xfId="0" applyNumberFormat="1" applyFont="1" applyFill="1" applyAlignment="1">
      <alignment vertical="center" wrapText="1"/>
    </xf>
    <xf numFmtId="0" fontId="29" fillId="3" borderId="1" xfId="0" applyFont="1" applyFill="1" applyBorder="1" applyAlignment="1">
      <alignment horizontal="center" vertical="center" wrapText="1"/>
    </xf>
    <xf numFmtId="0" fontId="29" fillId="8" borderId="1" xfId="0" applyFont="1" applyFill="1" applyBorder="1" applyAlignment="1">
      <alignment horizontal="center" vertical="center" wrapText="1"/>
    </xf>
    <xf numFmtId="0" fontId="29" fillId="13" borderId="1" xfId="0" applyFont="1" applyFill="1" applyBorder="1" applyAlignment="1">
      <alignment horizontal="center" vertical="center" wrapText="1"/>
    </xf>
    <xf numFmtId="0" fontId="29" fillId="18" borderId="1" xfId="0" applyFont="1" applyFill="1" applyBorder="1" applyAlignment="1">
      <alignment horizontal="center" vertical="center" wrapText="1"/>
    </xf>
    <xf numFmtId="0" fontId="26" fillId="0" borderId="1" xfId="0" applyFont="1" applyBorder="1" applyAlignment="1">
      <alignment horizontal="center" vertical="center" wrapText="1"/>
    </xf>
    <xf numFmtId="0" fontId="26" fillId="0" borderId="1" xfId="0" applyFont="1" applyBorder="1" applyAlignment="1">
      <alignment vertical="center" wrapText="1"/>
    </xf>
    <xf numFmtId="9" fontId="26" fillId="0" borderId="1" xfId="0" applyNumberFormat="1" applyFont="1" applyBorder="1" applyAlignment="1">
      <alignment horizontal="center" vertical="center" wrapText="1"/>
    </xf>
    <xf numFmtId="0" fontId="26" fillId="0" borderId="1" xfId="1" applyNumberFormat="1" applyFont="1" applyFill="1" applyBorder="1" applyAlignment="1">
      <alignment horizontal="center" vertical="center" wrapText="1"/>
    </xf>
    <xf numFmtId="167" fontId="26" fillId="0" borderId="1" xfId="1" applyNumberFormat="1" applyFont="1" applyFill="1" applyBorder="1" applyAlignment="1">
      <alignment vertical="center" wrapText="1"/>
    </xf>
    <xf numFmtId="167" fontId="26" fillId="0" borderId="1" xfId="0" applyNumberFormat="1" applyFont="1" applyBorder="1" applyAlignment="1">
      <alignment vertical="center" wrapText="1"/>
    </xf>
    <xf numFmtId="0" fontId="20" fillId="0" borderId="0" xfId="3" applyFont="1" applyAlignment="1">
      <alignment horizontal="center" vertical="center" wrapText="1"/>
    </xf>
    <xf numFmtId="0" fontId="7" fillId="0" borderId="0" xfId="0" applyFont="1" applyAlignment="1">
      <alignment horizontal="center" vertical="center" wrapText="1"/>
    </xf>
    <xf numFmtId="0" fontId="32" fillId="0" borderId="25" xfId="0" applyFont="1" applyBorder="1" applyAlignment="1">
      <alignment wrapText="1"/>
    </xf>
    <xf numFmtId="169" fontId="33" fillId="0" borderId="25" xfId="0" applyNumberFormat="1" applyFont="1" applyBorder="1" applyAlignment="1">
      <alignment vertical="center" wrapText="1"/>
    </xf>
    <xf numFmtId="0" fontId="31" fillId="0" borderId="0" xfId="0" applyFont="1" applyAlignment="1">
      <alignment horizontal="center" vertical="center" wrapText="1"/>
    </xf>
    <xf numFmtId="0" fontId="32" fillId="0" borderId="0" xfId="0" applyFont="1" applyAlignment="1">
      <alignment wrapText="1"/>
    </xf>
    <xf numFmtId="0" fontId="17" fillId="0" borderId="0" xfId="0" applyFont="1" applyAlignment="1">
      <alignment wrapText="1"/>
    </xf>
    <xf numFmtId="0" fontId="33" fillId="21" borderId="1" xfId="0" applyFont="1" applyFill="1" applyBorder="1" applyAlignment="1">
      <alignment horizontal="center" vertical="center" wrapText="1"/>
    </xf>
    <xf numFmtId="0" fontId="33" fillId="6" borderId="1" xfId="0" applyFont="1" applyFill="1" applyBorder="1" applyAlignment="1">
      <alignment horizontal="center" vertical="center" wrapText="1"/>
    </xf>
    <xf numFmtId="0" fontId="33" fillId="22" borderId="1" xfId="0" applyFont="1" applyFill="1" applyBorder="1" applyAlignment="1">
      <alignment horizontal="center" vertical="center" wrapText="1"/>
    </xf>
    <xf numFmtId="0" fontId="17" fillId="0" borderId="1" xfId="0" applyFont="1" applyBorder="1" applyAlignment="1">
      <alignment horizontal="center" vertical="center" wrapText="1"/>
    </xf>
    <xf numFmtId="0" fontId="17" fillId="0" borderId="1" xfId="0" applyFont="1" applyBorder="1" applyAlignment="1" applyProtection="1">
      <alignment horizontal="left" vertical="center" wrapText="1"/>
      <protection locked="0"/>
    </xf>
    <xf numFmtId="0" fontId="17" fillId="0" borderId="1" xfId="0" applyFont="1" applyBorder="1" applyAlignment="1" applyProtection="1">
      <alignment vertical="center" wrapText="1"/>
      <protection locked="0"/>
    </xf>
    <xf numFmtId="170" fontId="17" fillId="0" borderId="1" xfId="0" applyNumberFormat="1" applyFont="1" applyBorder="1" applyAlignment="1" applyProtection="1">
      <alignment horizontal="center" vertical="center" wrapText="1"/>
      <protection locked="0"/>
    </xf>
    <xf numFmtId="0" fontId="36" fillId="7" borderId="0" xfId="0" applyFont="1" applyFill="1" applyAlignment="1">
      <alignment horizontal="center" vertical="center" wrapText="1"/>
    </xf>
    <xf numFmtId="165" fontId="0" fillId="0" borderId="1" xfId="0" applyNumberFormat="1" applyBorder="1" applyAlignment="1">
      <alignment vertical="center" wrapText="1"/>
    </xf>
    <xf numFmtId="168" fontId="0" fillId="0" borderId="1" xfId="0" applyNumberFormat="1" applyBorder="1" applyAlignment="1">
      <alignment vertical="center" wrapText="1"/>
    </xf>
    <xf numFmtId="0" fontId="26" fillId="7" borderId="1" xfId="0" applyFont="1" applyFill="1" applyBorder="1" applyAlignment="1" applyProtection="1">
      <alignment vertical="center" wrapText="1"/>
      <protection locked="0"/>
    </xf>
    <xf numFmtId="0" fontId="37" fillId="7" borderId="1" xfId="0" applyFont="1" applyFill="1" applyBorder="1" applyAlignment="1" applyProtection="1">
      <alignment horizontal="center" vertical="center" wrapText="1"/>
      <protection locked="0"/>
    </xf>
    <xf numFmtId="0" fontId="26" fillId="7" borderId="1" xfId="0" applyFont="1" applyFill="1" applyBorder="1" applyAlignment="1" applyProtection="1">
      <alignment horizontal="center" vertical="center" wrapText="1"/>
      <protection locked="0"/>
    </xf>
    <xf numFmtId="0" fontId="26" fillId="24" borderId="28" xfId="0" applyFont="1" applyFill="1" applyBorder="1" applyAlignment="1" applyProtection="1">
      <alignment vertical="center" wrapText="1"/>
      <protection locked="0"/>
    </xf>
    <xf numFmtId="0" fontId="26" fillId="0" borderId="1" xfId="0" applyFont="1" applyBorder="1" applyAlignment="1" applyProtection="1">
      <alignment horizontal="center" vertical="center" wrapText="1"/>
      <protection locked="0"/>
    </xf>
    <xf numFmtId="0" fontId="26" fillId="12" borderId="29" xfId="0" applyFont="1" applyFill="1" applyBorder="1" applyAlignment="1" applyProtection="1">
      <alignment vertical="center" wrapText="1"/>
      <protection locked="0"/>
    </xf>
    <xf numFmtId="14" fontId="26" fillId="25" borderId="1" xfId="1" applyNumberFormat="1" applyFont="1" applyFill="1" applyBorder="1" applyAlignment="1" applyProtection="1">
      <alignment vertical="center" wrapText="1"/>
      <protection locked="0"/>
    </xf>
    <xf numFmtId="171" fontId="26" fillId="15" borderId="1" xfId="2" applyNumberFormat="1" applyFont="1" applyFill="1" applyBorder="1" applyAlignment="1">
      <alignment horizontal="center" vertical="center" wrapText="1"/>
    </xf>
    <xf numFmtId="15" fontId="7" fillId="0" borderId="1" xfId="0" applyNumberFormat="1" applyFont="1" applyBorder="1" applyAlignment="1">
      <alignment horizontal="center" vertical="center" wrapText="1"/>
    </xf>
    <xf numFmtId="14" fontId="26" fillId="26" borderId="1" xfId="1" applyNumberFormat="1" applyFont="1" applyFill="1" applyBorder="1" applyAlignment="1" applyProtection="1">
      <alignment vertical="center" wrapText="1"/>
      <protection locked="0"/>
    </xf>
    <xf numFmtId="165" fontId="26" fillId="26" borderId="1" xfId="1" applyFont="1" applyFill="1" applyBorder="1" applyAlignment="1" applyProtection="1">
      <alignment vertical="center" wrapText="1"/>
      <protection locked="0"/>
    </xf>
    <xf numFmtId="165" fontId="26" fillId="26" borderId="1" xfId="1" applyFont="1" applyFill="1" applyBorder="1" applyAlignment="1">
      <alignment vertical="center" wrapText="1"/>
    </xf>
    <xf numFmtId="0" fontId="26" fillId="26" borderId="28" xfId="0" applyFont="1" applyFill="1" applyBorder="1" applyAlignment="1" applyProtection="1">
      <alignment vertical="center" wrapText="1"/>
      <protection locked="0"/>
    </xf>
    <xf numFmtId="168" fontId="26" fillId="26" borderId="1" xfId="1" applyNumberFormat="1" applyFont="1" applyFill="1" applyBorder="1" applyAlignment="1">
      <alignment vertical="center" wrapText="1"/>
    </xf>
    <xf numFmtId="0" fontId="26" fillId="6" borderId="28" xfId="0" applyFont="1" applyFill="1" applyBorder="1" applyAlignment="1" applyProtection="1">
      <alignment vertical="center" wrapText="1"/>
      <protection locked="0"/>
    </xf>
    <xf numFmtId="168" fontId="26" fillId="6" borderId="1" xfId="1" applyNumberFormat="1" applyFont="1" applyFill="1" applyBorder="1" applyAlignment="1">
      <alignment vertical="center" wrapText="1"/>
    </xf>
    <xf numFmtId="0" fontId="26" fillId="22" borderId="28" xfId="0" applyFont="1" applyFill="1" applyBorder="1" applyAlignment="1" applyProtection="1">
      <alignment vertical="center" wrapText="1"/>
      <protection locked="0"/>
    </xf>
    <xf numFmtId="165" fontId="26" fillId="22" borderId="1" xfId="1" applyFont="1" applyFill="1" applyBorder="1" applyAlignment="1" applyProtection="1">
      <alignment vertical="center" wrapText="1"/>
      <protection locked="0"/>
    </xf>
    <xf numFmtId="168" fontId="26" fillId="22" borderId="1" xfId="1" applyNumberFormat="1" applyFont="1" applyFill="1" applyBorder="1" applyAlignment="1">
      <alignment vertical="center" wrapText="1"/>
    </xf>
    <xf numFmtId="0" fontId="26" fillId="26" borderId="29" xfId="0" applyFont="1" applyFill="1" applyBorder="1" applyAlignment="1" applyProtection="1">
      <alignment vertical="center" wrapText="1"/>
      <protection locked="0"/>
    </xf>
    <xf numFmtId="0" fontId="26" fillId="27" borderId="28" xfId="0" applyFont="1" applyFill="1" applyBorder="1" applyAlignment="1" applyProtection="1">
      <alignment vertical="center" wrapText="1"/>
      <protection locked="0"/>
    </xf>
    <xf numFmtId="165" fontId="26" fillId="27" borderId="1" xfId="1" applyFont="1" applyFill="1" applyBorder="1" applyAlignment="1" applyProtection="1">
      <alignment vertical="center" wrapText="1"/>
      <protection locked="0"/>
    </xf>
    <xf numFmtId="168" fontId="26" fillId="27" borderId="1" xfId="1" applyNumberFormat="1" applyFont="1" applyFill="1" applyBorder="1" applyAlignment="1">
      <alignment vertical="center" wrapText="1"/>
    </xf>
    <xf numFmtId="167" fontId="26" fillId="6" borderId="1" xfId="1" applyNumberFormat="1" applyFont="1" applyFill="1" applyBorder="1" applyAlignment="1" applyProtection="1">
      <alignment vertical="center" wrapText="1"/>
      <protection locked="0"/>
    </xf>
    <xf numFmtId="167" fontId="26" fillId="6" borderId="1" xfId="1" applyNumberFormat="1" applyFont="1" applyFill="1" applyBorder="1" applyAlignment="1">
      <alignment vertical="center" wrapText="1"/>
    </xf>
    <xf numFmtId="167" fontId="26" fillId="14" borderId="1" xfId="1" applyNumberFormat="1" applyFont="1" applyFill="1" applyBorder="1" applyAlignment="1">
      <alignment vertical="center" wrapText="1"/>
    </xf>
    <xf numFmtId="167" fontId="26" fillId="15" borderId="1" xfId="1" applyNumberFormat="1" applyFont="1" applyFill="1" applyBorder="1" applyAlignment="1">
      <alignment vertical="center" wrapText="1"/>
    </xf>
    <xf numFmtId="167" fontId="26" fillId="11" borderId="1" xfId="1" applyNumberFormat="1" applyFont="1" applyFill="1" applyBorder="1" applyAlignment="1" applyProtection="1">
      <alignment vertical="center" wrapText="1"/>
      <protection locked="0"/>
    </xf>
    <xf numFmtId="167" fontId="26" fillId="11" borderId="1" xfId="1" applyNumberFormat="1" applyFont="1" applyFill="1" applyBorder="1" applyAlignment="1">
      <alignment vertical="center" wrapText="1"/>
    </xf>
    <xf numFmtId="167" fontId="26" fillId="12" borderId="1" xfId="1" applyNumberFormat="1" applyFont="1" applyFill="1" applyBorder="1" applyAlignment="1">
      <alignment vertical="center" wrapText="1"/>
    </xf>
    <xf numFmtId="167" fontId="26" fillId="19" borderId="0" xfId="0" applyNumberFormat="1" applyFont="1" applyFill="1" applyAlignment="1">
      <alignment vertical="center" wrapText="1"/>
    </xf>
    <xf numFmtId="0" fontId="39" fillId="0" borderId="1" xfId="0" applyFont="1" applyBorder="1" applyAlignment="1" applyProtection="1">
      <alignment vertical="center" wrapText="1"/>
      <protection locked="0"/>
    </xf>
    <xf numFmtId="167" fontId="25" fillId="0" borderId="0" xfId="3" applyNumberFormat="1" applyFont="1" applyAlignment="1">
      <alignment horizontal="center" vertical="center" wrapText="1"/>
    </xf>
    <xf numFmtId="167" fontId="25" fillId="11" borderId="0" xfId="3" applyNumberFormat="1" applyFont="1" applyFill="1" applyAlignment="1">
      <alignment horizontal="center" vertical="center" wrapText="1"/>
    </xf>
    <xf numFmtId="164" fontId="17" fillId="0" borderId="1" xfId="0" applyNumberFormat="1" applyFont="1" applyBorder="1" applyAlignment="1">
      <alignment horizontal="center" vertical="center" wrapText="1"/>
    </xf>
    <xf numFmtId="169" fontId="17" fillId="0" borderId="1" xfId="0" applyNumberFormat="1" applyFont="1" applyBorder="1" applyAlignment="1">
      <alignment horizontal="center" vertical="center" wrapText="1"/>
    </xf>
    <xf numFmtId="166" fontId="34" fillId="0" borderId="1" xfId="6" applyFont="1" applyBorder="1" applyAlignment="1">
      <alignment vertical="center" wrapText="1"/>
    </xf>
    <xf numFmtId="164" fontId="17" fillId="0" borderId="0" xfId="0" applyNumberFormat="1" applyFont="1" applyAlignment="1">
      <alignment horizontal="center" vertical="center" wrapText="1"/>
    </xf>
    <xf numFmtId="0" fontId="17" fillId="0" borderId="0" xfId="0" applyFont="1" applyAlignment="1">
      <alignment horizontal="center" vertical="center" wrapText="1"/>
    </xf>
    <xf numFmtId="169" fontId="17" fillId="0" borderId="0" xfId="0" applyNumberFormat="1" applyFont="1" applyAlignment="1">
      <alignment horizontal="center" vertical="center" wrapText="1"/>
    </xf>
    <xf numFmtId="0" fontId="17" fillId="7" borderId="1" xfId="0" applyFont="1" applyFill="1" applyBorder="1" applyAlignment="1" applyProtection="1">
      <alignment horizontal="left" vertical="center" wrapText="1"/>
      <protection locked="0"/>
    </xf>
    <xf numFmtId="0" fontId="35" fillId="7" borderId="1" xfId="0" applyFont="1" applyFill="1" applyBorder="1" applyAlignment="1">
      <alignment horizontal="right" vertical="center" wrapText="1"/>
    </xf>
    <xf numFmtId="0" fontId="36" fillId="7" borderId="1" xfId="0" applyFont="1" applyFill="1" applyBorder="1" applyAlignment="1" applyProtection="1">
      <alignment horizontal="center" vertical="center" wrapText="1"/>
      <protection locked="0"/>
    </xf>
    <xf numFmtId="0" fontId="13" fillId="0" borderId="3" xfId="0" applyFont="1" applyBorder="1" applyAlignment="1">
      <alignment horizontal="center" vertical="center" wrapText="1"/>
    </xf>
    <xf numFmtId="0" fontId="33" fillId="22" borderId="1" xfId="0" applyFont="1" applyFill="1" applyBorder="1" applyAlignment="1">
      <alignment horizontal="center" vertical="center" wrapText="1"/>
    </xf>
    <xf numFmtId="0" fontId="4" fillId="0" borderId="1" xfId="3" applyFont="1" applyBorder="1" applyAlignment="1">
      <alignment horizontal="center" vertical="center" wrapText="1"/>
    </xf>
    <xf numFmtId="0" fontId="30" fillId="0" borderId="5" xfId="3" applyFont="1" applyBorder="1" applyAlignment="1">
      <alignment horizontal="center" vertical="center" wrapText="1"/>
    </xf>
    <xf numFmtId="0" fontId="30" fillId="0" borderId="9" xfId="3" applyFont="1" applyBorder="1" applyAlignment="1">
      <alignment horizontal="center" vertical="center" wrapText="1"/>
    </xf>
    <xf numFmtId="0" fontId="30" fillId="0" borderId="6" xfId="3" applyFont="1" applyBorder="1" applyAlignment="1">
      <alignment horizontal="center" vertical="center" wrapText="1"/>
    </xf>
    <xf numFmtId="0" fontId="7" fillId="0" borderId="1" xfId="0" applyFont="1" applyBorder="1" applyAlignment="1">
      <alignment horizontal="center" vertical="center" wrapText="1"/>
    </xf>
    <xf numFmtId="0" fontId="31" fillId="0" borderId="25" xfId="0" applyFont="1" applyBorder="1" applyAlignment="1">
      <alignment horizontal="right" vertical="center" wrapText="1"/>
    </xf>
    <xf numFmtId="0" fontId="33" fillId="2" borderId="1" xfId="0" applyFont="1" applyFill="1" applyBorder="1" applyAlignment="1">
      <alignment horizontal="center" vertical="center" wrapText="1"/>
    </xf>
    <xf numFmtId="0" fontId="33" fillId="21" borderId="1" xfId="0" applyFont="1" applyFill="1" applyBorder="1" applyAlignment="1">
      <alignment horizontal="center" vertical="center" wrapText="1"/>
    </xf>
    <xf numFmtId="0" fontId="33" fillId="6"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26" fillId="20" borderId="3" xfId="0" applyFont="1" applyFill="1" applyBorder="1" applyAlignment="1">
      <alignment horizontal="center" vertical="center" wrapText="1"/>
    </xf>
    <xf numFmtId="0" fontId="0" fillId="9" borderId="1" xfId="0" applyFill="1" applyBorder="1" applyAlignment="1">
      <alignment horizontal="center" vertical="center" wrapText="1"/>
    </xf>
    <xf numFmtId="0" fontId="23" fillId="20" borderId="1" xfId="0" applyFont="1" applyFill="1" applyBorder="1" applyAlignment="1">
      <alignment horizontal="center" vertical="center" wrapText="1"/>
    </xf>
    <xf numFmtId="165" fontId="12" fillId="4" borderId="1" xfId="0" applyNumberFormat="1" applyFont="1" applyFill="1" applyBorder="1" applyAlignment="1">
      <alignment horizontal="center" vertical="center" wrapText="1"/>
    </xf>
    <xf numFmtId="0" fontId="0" fillId="0" borderId="1" xfId="0" applyBorder="1" applyAlignment="1">
      <alignment horizontal="center" vertical="center" wrapText="1"/>
    </xf>
    <xf numFmtId="0" fontId="24" fillId="8" borderId="3" xfId="0" applyFont="1" applyFill="1" applyBorder="1" applyAlignment="1">
      <alignment horizontal="center" vertical="center" wrapText="1"/>
    </xf>
    <xf numFmtId="0" fontId="24" fillId="8" borderId="24" xfId="0" applyFont="1" applyFill="1" applyBorder="1" applyAlignment="1">
      <alignment horizontal="center" vertical="center" wrapText="1"/>
    </xf>
    <xf numFmtId="0" fontId="0" fillId="9" borderId="5" xfId="0" applyFill="1" applyBorder="1" applyAlignment="1">
      <alignment horizontal="center" vertical="center" wrapText="1"/>
    </xf>
    <xf numFmtId="0" fontId="0" fillId="9" borderId="9" xfId="0" applyFill="1" applyBorder="1" applyAlignment="1">
      <alignment horizontal="center" vertical="center" wrapText="1"/>
    </xf>
    <xf numFmtId="0" fontId="0" fillId="9" borderId="6" xfId="0" applyFill="1" applyBorder="1" applyAlignment="1">
      <alignment horizontal="center" vertical="center" wrapText="1"/>
    </xf>
    <xf numFmtId="0" fontId="23" fillId="20" borderId="25" xfId="0" applyFont="1" applyFill="1" applyBorder="1" applyAlignment="1">
      <alignment horizontal="center" vertical="center" wrapText="1"/>
    </xf>
    <xf numFmtId="0" fontId="23" fillId="20" borderId="26" xfId="0" applyFont="1" applyFill="1" applyBorder="1" applyAlignment="1">
      <alignment horizontal="center" vertical="center" wrapText="1"/>
    </xf>
    <xf numFmtId="0" fontId="23" fillId="20" borderId="27" xfId="0" applyFont="1" applyFill="1" applyBorder="1" applyAlignment="1">
      <alignment horizontal="center" vertical="center" wrapText="1"/>
    </xf>
    <xf numFmtId="165" fontId="12" fillId="4" borderId="2" xfId="0" applyNumberFormat="1" applyFont="1" applyFill="1" applyBorder="1" applyAlignment="1">
      <alignment horizontal="center" vertical="center" wrapText="1"/>
    </xf>
    <xf numFmtId="165" fontId="12" fillId="4" borderId="4" xfId="0" applyNumberFormat="1" applyFont="1" applyFill="1" applyBorder="1" applyAlignment="1">
      <alignment horizontal="center" vertical="center" wrapText="1"/>
    </xf>
    <xf numFmtId="165" fontId="12" fillId="4" borderId="7" xfId="0" applyNumberFormat="1" applyFont="1" applyFill="1" applyBorder="1" applyAlignment="1">
      <alignment horizontal="center" vertical="center" wrapText="1"/>
    </xf>
    <xf numFmtId="165" fontId="12" fillId="4" borderId="8" xfId="0" applyNumberFormat="1" applyFont="1" applyFill="1" applyBorder="1" applyAlignment="1">
      <alignment horizontal="center" vertical="center" wrapText="1"/>
    </xf>
    <xf numFmtId="165" fontId="12" fillId="4" borderId="10" xfId="0" applyNumberFormat="1" applyFont="1" applyFill="1" applyBorder="1" applyAlignment="1">
      <alignment horizontal="center" vertical="center" wrapText="1"/>
    </xf>
    <xf numFmtId="165" fontId="12" fillId="4" borderId="12" xfId="0" applyNumberFormat="1" applyFont="1" applyFill="1" applyBorder="1" applyAlignment="1">
      <alignment horizontal="center" vertical="center" wrapText="1"/>
    </xf>
    <xf numFmtId="0" fontId="18" fillId="0" borderId="1" xfId="0" applyFont="1" applyBorder="1" applyAlignment="1">
      <alignment horizontal="center" vertical="center" wrapText="1"/>
    </xf>
    <xf numFmtId="0" fontId="26" fillId="20" borderId="3" xfId="0" applyFont="1" applyFill="1" applyBorder="1" applyAlignment="1">
      <alignment horizontal="right" vertical="center" wrapText="1"/>
    </xf>
    <xf numFmtId="0" fontId="3" fillId="23" borderId="0" xfId="0" applyFont="1" applyFill="1" applyAlignment="1">
      <alignment horizontal="center" vertical="center" wrapText="1"/>
    </xf>
    <xf numFmtId="0" fontId="29" fillId="18" borderId="1" xfId="0" applyFont="1" applyFill="1" applyBorder="1" applyAlignment="1">
      <alignment horizontal="center" vertical="center" wrapText="1"/>
    </xf>
    <xf numFmtId="0" fontId="25" fillId="0" borderId="0" xfId="3" applyFont="1" applyAlignment="1">
      <alignment horizontal="center" vertical="center" wrapText="1"/>
    </xf>
    <xf numFmtId="0" fontId="20" fillId="0" borderId="0" xfId="3" applyFont="1" applyAlignment="1">
      <alignment horizontal="center" vertical="center" wrapText="1"/>
    </xf>
    <xf numFmtId="0" fontId="29" fillId="8" borderId="10" xfId="0" applyFont="1" applyFill="1" applyBorder="1" applyAlignment="1">
      <alignment horizontal="center" wrapText="1"/>
    </xf>
    <xf numFmtId="0" fontId="29" fillId="8" borderId="11" xfId="0" applyFont="1" applyFill="1" applyBorder="1" applyAlignment="1">
      <alignment horizontal="center" wrapText="1"/>
    </xf>
    <xf numFmtId="0" fontId="29" fillId="8" borderId="12" xfId="0" applyFont="1" applyFill="1" applyBorder="1" applyAlignment="1">
      <alignment horizontal="center" wrapText="1"/>
    </xf>
    <xf numFmtId="0" fontId="29" fillId="3" borderId="10" xfId="0" applyFont="1" applyFill="1" applyBorder="1" applyAlignment="1">
      <alignment horizontal="center" wrapText="1"/>
    </xf>
    <xf numFmtId="0" fontId="29" fillId="3" borderId="11" xfId="0" applyFont="1" applyFill="1" applyBorder="1" applyAlignment="1">
      <alignment horizontal="center" wrapText="1"/>
    </xf>
    <xf numFmtId="0" fontId="29" fillId="3" borderId="12" xfId="0" applyFont="1" applyFill="1" applyBorder="1" applyAlignment="1">
      <alignment horizontal="center" wrapText="1"/>
    </xf>
    <xf numFmtId="0" fontId="29" fillId="13" borderId="10" xfId="0" applyFont="1" applyFill="1" applyBorder="1" applyAlignment="1">
      <alignment horizontal="center" wrapText="1"/>
    </xf>
    <xf numFmtId="0" fontId="29" fillId="13" borderId="11" xfId="0" applyFont="1" applyFill="1" applyBorder="1" applyAlignment="1">
      <alignment horizontal="center" wrapText="1"/>
    </xf>
    <xf numFmtId="0" fontId="29" fillId="13" borderId="12" xfId="0" applyFont="1" applyFill="1" applyBorder="1" applyAlignment="1">
      <alignment horizontal="center" wrapText="1"/>
    </xf>
    <xf numFmtId="0" fontId="5" fillId="17" borderId="10" xfId="0" applyFont="1" applyFill="1" applyBorder="1" applyAlignment="1">
      <alignment horizontal="center" wrapText="1"/>
    </xf>
    <xf numFmtId="0" fontId="5" fillId="17" borderId="11" xfId="0" applyFont="1" applyFill="1" applyBorder="1" applyAlignment="1">
      <alignment horizontal="center" wrapText="1"/>
    </xf>
    <xf numFmtId="0" fontId="20" fillId="0" borderId="1" xfId="3" applyFont="1" applyBorder="1" applyAlignment="1">
      <alignment horizontal="center" vertical="center" wrapText="1"/>
    </xf>
    <xf numFmtId="0" fontId="21" fillId="0" borderId="1" xfId="3" applyFont="1" applyBorder="1" applyAlignment="1">
      <alignment horizontal="center" vertical="center" wrapText="1"/>
    </xf>
    <xf numFmtId="0" fontId="5" fillId="0" borderId="1" xfId="3" applyFont="1" applyBorder="1" applyAlignment="1">
      <alignment horizontal="center" vertical="center" wrapText="1"/>
    </xf>
    <xf numFmtId="0" fontId="6" fillId="0" borderId="1" xfId="3" applyFont="1" applyBorder="1" applyAlignment="1">
      <alignment horizontal="center" vertical="center" wrapText="1"/>
    </xf>
    <xf numFmtId="0" fontId="5" fillId="0" borderId="5" xfId="3" applyFont="1" applyBorder="1" applyAlignment="1">
      <alignment horizontal="center" vertical="center" wrapText="1"/>
    </xf>
    <xf numFmtId="0" fontId="5" fillId="0" borderId="9" xfId="3" applyFont="1" applyBorder="1" applyAlignment="1">
      <alignment horizontal="center" vertical="center" wrapText="1"/>
    </xf>
    <xf numFmtId="0" fontId="5" fillId="0" borderId="6" xfId="3" applyFont="1" applyBorder="1" applyAlignment="1">
      <alignment horizontal="center" vertical="center" wrapText="1"/>
    </xf>
    <xf numFmtId="165" fontId="38" fillId="4" borderId="25" xfId="0" applyNumberFormat="1" applyFont="1" applyFill="1" applyBorder="1" applyAlignment="1">
      <alignment horizontal="center" vertical="center" wrapText="1"/>
    </xf>
    <xf numFmtId="165" fontId="38" fillId="4" borderId="26" xfId="0" applyNumberFormat="1" applyFont="1" applyFill="1" applyBorder="1" applyAlignment="1">
      <alignment horizontal="center" vertical="center" wrapText="1"/>
    </xf>
    <xf numFmtId="165" fontId="38" fillId="4" borderId="27" xfId="0" applyNumberFormat="1" applyFont="1" applyFill="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0" xfId="0" applyAlignment="1">
      <alignment horizontal="center" vertical="center" wrapText="1"/>
    </xf>
    <xf numFmtId="0" fontId="0" fillId="0" borderId="8"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40" fillId="0" borderId="1" xfId="0" applyFont="1" applyBorder="1" applyAlignment="1">
      <alignment horizontal="center" vertical="center" wrapText="1"/>
    </xf>
    <xf numFmtId="0" fontId="0" fillId="20" borderId="3" xfId="0" applyFill="1" applyBorder="1" applyAlignment="1">
      <alignment horizontal="right" vertical="center" wrapText="1"/>
    </xf>
    <xf numFmtId="0" fontId="15" fillId="9" borderId="11" xfId="0" applyFont="1" applyFill="1" applyBorder="1" applyAlignment="1">
      <alignment horizontal="center" wrapText="1"/>
    </xf>
    <xf numFmtId="0" fontId="15" fillId="17" borderId="10" xfId="0" applyFont="1" applyFill="1" applyBorder="1" applyAlignment="1">
      <alignment horizontal="center" wrapText="1"/>
    </xf>
    <xf numFmtId="0" fontId="15" fillId="17" borderId="11" xfId="0" applyFont="1" applyFill="1" applyBorder="1" applyAlignment="1">
      <alignment horizontal="center" wrapText="1"/>
    </xf>
    <xf numFmtId="0" fontId="10" fillId="0" borderId="0" xfId="0" applyFont="1" applyAlignment="1">
      <alignment horizontal="right" vertical="center" wrapText="1"/>
    </xf>
    <xf numFmtId="0" fontId="14" fillId="8" borderId="10" xfId="0" applyFont="1" applyFill="1" applyBorder="1" applyAlignment="1">
      <alignment horizontal="center" wrapText="1"/>
    </xf>
    <xf numFmtId="0" fontId="14" fillId="8" borderId="11" xfId="0" applyFont="1" applyFill="1" applyBorder="1" applyAlignment="1">
      <alignment horizontal="center" wrapText="1"/>
    </xf>
    <xf numFmtId="0" fontId="14" fillId="8" borderId="12" xfId="0" applyFont="1" applyFill="1" applyBorder="1" applyAlignment="1">
      <alignment horizontal="center" wrapText="1"/>
    </xf>
    <xf numFmtId="0" fontId="14" fillId="3" borderId="10" xfId="0" applyFont="1" applyFill="1" applyBorder="1" applyAlignment="1">
      <alignment horizontal="center" wrapText="1"/>
    </xf>
    <xf numFmtId="0" fontId="14" fillId="3" borderId="11" xfId="0" applyFont="1" applyFill="1" applyBorder="1" applyAlignment="1">
      <alignment horizontal="center" wrapText="1"/>
    </xf>
    <xf numFmtId="0" fontId="14" fillId="3" borderId="12" xfId="0" applyFont="1" applyFill="1" applyBorder="1" applyAlignment="1">
      <alignment horizontal="center" wrapText="1"/>
    </xf>
    <xf numFmtId="0" fontId="14" fillId="13" borderId="10" xfId="0" applyFont="1" applyFill="1" applyBorder="1" applyAlignment="1">
      <alignment horizontal="center" wrapText="1"/>
    </xf>
    <xf numFmtId="0" fontId="14" fillId="13" borderId="11" xfId="0" applyFont="1" applyFill="1" applyBorder="1" applyAlignment="1">
      <alignment horizontal="center" wrapText="1"/>
    </xf>
    <xf numFmtId="0" fontId="14" fillId="13" borderId="12" xfId="0" applyFont="1" applyFill="1" applyBorder="1" applyAlignment="1">
      <alignment horizontal="center" wrapText="1"/>
    </xf>
    <xf numFmtId="0" fontId="21" fillId="0" borderId="2" xfId="3" applyFont="1" applyBorder="1" applyAlignment="1">
      <alignment horizontal="center" vertical="center" wrapText="1"/>
    </xf>
    <xf numFmtId="0" fontId="21" fillId="0" borderId="3" xfId="3" applyFont="1" applyBorder="1" applyAlignment="1">
      <alignment horizontal="center" vertical="center" wrapText="1"/>
    </xf>
    <xf numFmtId="0" fontId="21" fillId="0" borderId="7" xfId="3" applyFont="1" applyBorder="1" applyAlignment="1">
      <alignment horizontal="center" vertical="center" wrapText="1"/>
    </xf>
    <xf numFmtId="0" fontId="21" fillId="0" borderId="0" xfId="3" applyFont="1" applyAlignment="1">
      <alignment horizontal="center" vertical="center" wrapText="1"/>
    </xf>
    <xf numFmtId="0" fontId="21" fillId="0" borderId="10" xfId="3" applyFont="1" applyBorder="1" applyAlignment="1">
      <alignment horizontal="center" vertical="center" wrapText="1"/>
    </xf>
    <xf numFmtId="0" fontId="21" fillId="0" borderId="11" xfId="3" applyFont="1" applyBorder="1" applyAlignment="1">
      <alignment horizontal="center" vertical="center" wrapText="1"/>
    </xf>
  </cellXfs>
  <cellStyles count="7">
    <cellStyle name="Moneda" xfId="1" builtinId="4"/>
    <cellStyle name="Moneda [0]" xfId="6" builtinId="7"/>
    <cellStyle name="Moneda 2" xfId="5" xr:uid="{00000000-0005-0000-0000-000002000000}"/>
    <cellStyle name="Normal" xfId="0" builtinId="0"/>
    <cellStyle name="Normal 2" xfId="3" xr:uid="{00000000-0005-0000-0000-000004000000}"/>
    <cellStyle name="Normal 3" xfId="4" xr:uid="{00000000-0005-0000-0000-000005000000}"/>
    <cellStyle name="Porcentaje" xfId="2" builtinId="5"/>
  </cellStyles>
  <dxfs count="7">
    <dxf>
      <font>
        <color theme="5" tint="-0.24994659260841701"/>
      </font>
      <fill>
        <patternFill>
          <bgColor rgb="FFFFFF99"/>
        </patternFill>
      </fill>
    </dxf>
    <dxf>
      <font>
        <color theme="5" tint="-0.24994659260841701"/>
      </font>
      <fill>
        <patternFill>
          <bgColor rgb="FFFFFF99"/>
        </patternFill>
      </fill>
    </dxf>
    <dxf>
      <font>
        <color rgb="FF9C0006"/>
      </font>
    </dxf>
    <dxf>
      <font>
        <color rgb="FF9C0006"/>
      </font>
      <fill>
        <patternFill>
          <bgColor rgb="FFFFC7CE"/>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pivotCacheDefinition" Target="pivotCache/pivotCacheDefinition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669737</xdr:colOff>
      <xdr:row>3</xdr:row>
      <xdr:rowOff>548176</xdr:rowOff>
    </xdr:from>
    <xdr:to>
      <xdr:col>1</xdr:col>
      <xdr:colOff>1187630</xdr:colOff>
      <xdr:row>5</xdr:row>
      <xdr:rowOff>747623</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2B9E1647-4B6A-4854-9F7F-D7EA0425D66B}"/>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669737" y="1325416"/>
          <a:ext cx="1691373" cy="1891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42</xdr:col>
      <xdr:colOff>479045</xdr:colOff>
      <xdr:row>3</xdr:row>
      <xdr:rowOff>210070</xdr:rowOff>
    </xdr:from>
    <xdr:to>
      <xdr:col>43</xdr:col>
      <xdr:colOff>1383981</xdr:colOff>
      <xdr:row>3</xdr:row>
      <xdr:rowOff>778271</xdr:rowOff>
    </xdr:to>
    <xdr:grpSp>
      <xdr:nvGrpSpPr>
        <xdr:cNvPr id="3" name="Grupo 2">
          <a:extLst>
            <a:ext uri="{FF2B5EF4-FFF2-40B4-BE49-F238E27FC236}">
              <a16:creationId xmlns:a16="http://schemas.microsoft.com/office/drawing/2014/main" id="{97B5084E-9B8A-4CAE-BB23-513FADE3D38E}"/>
            </a:ext>
          </a:extLst>
        </xdr:cNvPr>
        <xdr:cNvGrpSpPr/>
      </xdr:nvGrpSpPr>
      <xdr:grpSpPr>
        <a:xfrm>
          <a:off x="77888720" y="981595"/>
          <a:ext cx="2428936" cy="568201"/>
          <a:chOff x="31843133" y="683986"/>
          <a:chExt cx="2479751" cy="567403"/>
        </a:xfrm>
      </xdr:grpSpPr>
      <xdr:sp macro="[0]!tres" textlink="">
        <xdr:nvSpPr>
          <xdr:cNvPr id="4" name="Rectángulo 3">
            <a:extLst>
              <a:ext uri="{FF2B5EF4-FFF2-40B4-BE49-F238E27FC236}">
                <a16:creationId xmlns:a16="http://schemas.microsoft.com/office/drawing/2014/main" id="{948DE3B1-521B-6817-C1B1-20A78FD162A2}"/>
              </a:ext>
            </a:extLst>
          </xdr:cNvPr>
          <xdr:cNvSpPr/>
        </xdr:nvSpPr>
        <xdr:spPr>
          <a:xfrm>
            <a:off x="31843133" y="683986"/>
            <a:ext cx="2479751" cy="513066"/>
          </a:xfrm>
          <a:prstGeom prst="rect">
            <a:avLst/>
          </a:prstGeom>
          <a:solidFill>
            <a:schemeClr val="accent1">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800"/>
          </a:p>
        </xdr:txBody>
      </xdr:sp>
      <xdr:sp macro="[0]!TablaD_3Provedores" textlink="">
        <xdr:nvSpPr>
          <xdr:cNvPr id="5" name="CuadroTexto 4">
            <a:extLst>
              <a:ext uri="{FF2B5EF4-FFF2-40B4-BE49-F238E27FC236}">
                <a16:creationId xmlns:a16="http://schemas.microsoft.com/office/drawing/2014/main" id="{7407D9F5-31FB-7507-091E-1E26D08BB900}"/>
              </a:ext>
            </a:extLst>
          </xdr:cNvPr>
          <xdr:cNvSpPr txBox="1"/>
        </xdr:nvSpPr>
        <xdr:spPr>
          <a:xfrm>
            <a:off x="31955059" y="806731"/>
            <a:ext cx="2316113" cy="4446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800"/>
              <a:t>Resumen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669737</xdr:colOff>
      <xdr:row>3</xdr:row>
      <xdr:rowOff>548176</xdr:rowOff>
    </xdr:from>
    <xdr:to>
      <xdr:col>1</xdr:col>
      <xdr:colOff>1187630</xdr:colOff>
      <xdr:row>5</xdr:row>
      <xdr:rowOff>747623</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204E6407-1CBF-4C5B-B799-ECCC872A10A6}"/>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669737" y="1325416"/>
          <a:ext cx="1691373" cy="1891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42</xdr:col>
      <xdr:colOff>479045</xdr:colOff>
      <xdr:row>3</xdr:row>
      <xdr:rowOff>210070</xdr:rowOff>
    </xdr:from>
    <xdr:to>
      <xdr:col>43</xdr:col>
      <xdr:colOff>1383981</xdr:colOff>
      <xdr:row>3</xdr:row>
      <xdr:rowOff>778271</xdr:rowOff>
    </xdr:to>
    <xdr:grpSp>
      <xdr:nvGrpSpPr>
        <xdr:cNvPr id="3" name="Grupo 2">
          <a:extLst>
            <a:ext uri="{FF2B5EF4-FFF2-40B4-BE49-F238E27FC236}">
              <a16:creationId xmlns:a16="http://schemas.microsoft.com/office/drawing/2014/main" id="{ADEE3C40-478A-446A-8C58-36D37E126A24}"/>
            </a:ext>
          </a:extLst>
        </xdr:cNvPr>
        <xdr:cNvGrpSpPr/>
      </xdr:nvGrpSpPr>
      <xdr:grpSpPr>
        <a:xfrm>
          <a:off x="85765895" y="981595"/>
          <a:ext cx="2428936" cy="568201"/>
          <a:chOff x="31843133" y="683986"/>
          <a:chExt cx="2479751" cy="567403"/>
        </a:xfrm>
      </xdr:grpSpPr>
      <xdr:sp macro="[0]!tres" textlink="">
        <xdr:nvSpPr>
          <xdr:cNvPr id="4" name="Rectángulo 3">
            <a:extLst>
              <a:ext uri="{FF2B5EF4-FFF2-40B4-BE49-F238E27FC236}">
                <a16:creationId xmlns:a16="http://schemas.microsoft.com/office/drawing/2014/main" id="{EDAE86BC-AC16-8F59-A0F7-11BDD2C14800}"/>
              </a:ext>
            </a:extLst>
          </xdr:cNvPr>
          <xdr:cNvSpPr/>
        </xdr:nvSpPr>
        <xdr:spPr>
          <a:xfrm>
            <a:off x="31843133" y="683986"/>
            <a:ext cx="2479751" cy="513066"/>
          </a:xfrm>
          <a:prstGeom prst="rect">
            <a:avLst/>
          </a:prstGeom>
          <a:solidFill>
            <a:schemeClr val="accent1">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800"/>
          </a:p>
        </xdr:txBody>
      </xdr:sp>
      <xdr:sp macro="[0]!TablaD_3Provedores" textlink="">
        <xdr:nvSpPr>
          <xdr:cNvPr id="5" name="CuadroTexto 4">
            <a:extLst>
              <a:ext uri="{FF2B5EF4-FFF2-40B4-BE49-F238E27FC236}">
                <a16:creationId xmlns:a16="http://schemas.microsoft.com/office/drawing/2014/main" id="{A44B199E-2AC5-6A5B-9785-236E80520C72}"/>
              </a:ext>
            </a:extLst>
          </xdr:cNvPr>
          <xdr:cNvSpPr txBox="1"/>
        </xdr:nvSpPr>
        <xdr:spPr>
          <a:xfrm>
            <a:off x="31955059" y="806731"/>
            <a:ext cx="2316113" cy="4446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800"/>
              <a:t>Resumen</a:t>
            </a:r>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231913</xdr:colOff>
      <xdr:row>3</xdr:row>
      <xdr:rowOff>548176</xdr:rowOff>
    </xdr:from>
    <xdr:to>
      <xdr:col>1</xdr:col>
      <xdr:colOff>1187630</xdr:colOff>
      <xdr:row>5</xdr:row>
      <xdr:rowOff>747623</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284259C4-B0D0-4151-BF64-288A69C74F67}"/>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231913" y="2105306"/>
          <a:ext cx="2131847" cy="2584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1755321</xdr:colOff>
      <xdr:row>5</xdr:row>
      <xdr:rowOff>122464</xdr:rowOff>
    </xdr:from>
    <xdr:to>
      <xdr:col>1</xdr:col>
      <xdr:colOff>2763337</xdr:colOff>
      <xdr:row>6</xdr:row>
      <xdr:rowOff>214993</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F68826D0-921D-4E42-A5CE-26916BD72EB0}"/>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2469696" y="1074964"/>
          <a:ext cx="1008016" cy="6640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549636</xdr:colOff>
      <xdr:row>3</xdr:row>
      <xdr:rowOff>457200</xdr:rowOff>
    </xdr:from>
    <xdr:to>
      <xdr:col>1</xdr:col>
      <xdr:colOff>999067</xdr:colOff>
      <xdr:row>5</xdr:row>
      <xdr:rowOff>540327</xdr:rowOff>
    </xdr:to>
    <xdr:pic>
      <xdr:nvPicPr>
        <xdr:cNvPr id="3" name="Imagen 2" descr="C:\Users\daniel.rubiano\AppData\Local\Microsoft\Windows\INetCache\Content.Word\logos_alcaldias_Mesa de trabajo 1 copia 11.png">
          <a:extLst>
            <a:ext uri="{FF2B5EF4-FFF2-40B4-BE49-F238E27FC236}">
              <a16:creationId xmlns:a16="http://schemas.microsoft.com/office/drawing/2014/main" id="{24FEED65-72D1-449B-B2C2-F8A459D6B1E5}"/>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549636" y="1233055"/>
          <a:ext cx="1627067" cy="1773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29</xdr:row>
      <xdr:rowOff>0</xdr:rowOff>
    </xdr:from>
    <xdr:to>
      <xdr:col>0</xdr:col>
      <xdr:colOff>275155</xdr:colOff>
      <xdr:row>30</xdr:row>
      <xdr:rowOff>125757</xdr:rowOff>
    </xdr:to>
    <xdr:sp macro="[1]!formuladores" textlink="">
      <xdr:nvSpPr>
        <xdr:cNvPr id="2" name="Elipse 1">
          <a:extLst>
            <a:ext uri="{FF2B5EF4-FFF2-40B4-BE49-F238E27FC236}">
              <a16:creationId xmlns:a16="http://schemas.microsoft.com/office/drawing/2014/main" id="{F18249A3-00DC-4911-9C46-E58273DBD80C}"/>
            </a:ext>
          </a:extLst>
        </xdr:cNvPr>
        <xdr:cNvSpPr/>
      </xdr:nvSpPr>
      <xdr:spPr>
        <a:xfrm>
          <a:off x="0" y="6766560"/>
          <a:ext cx="275155" cy="308637"/>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0</xdr:col>
      <xdr:colOff>559454</xdr:colOff>
      <xdr:row>29</xdr:row>
      <xdr:rowOff>0</xdr:rowOff>
    </xdr:from>
    <xdr:to>
      <xdr:col>1</xdr:col>
      <xdr:colOff>87014</xdr:colOff>
      <xdr:row>30</xdr:row>
      <xdr:rowOff>106680</xdr:rowOff>
    </xdr:to>
    <xdr:sp macro="[1]!Proveedores" textlink="">
      <xdr:nvSpPr>
        <xdr:cNvPr id="3" name="Elipse 2">
          <a:extLst>
            <a:ext uri="{FF2B5EF4-FFF2-40B4-BE49-F238E27FC236}">
              <a16:creationId xmlns:a16="http://schemas.microsoft.com/office/drawing/2014/main" id="{EE72A118-6040-4751-87FE-1405D94EE21E}"/>
            </a:ext>
          </a:extLst>
        </xdr:cNvPr>
        <xdr:cNvSpPr/>
      </xdr:nvSpPr>
      <xdr:spPr>
        <a:xfrm>
          <a:off x="559454"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1</xdr:col>
      <xdr:colOff>342753</xdr:colOff>
      <xdr:row>29</xdr:row>
      <xdr:rowOff>0</xdr:rowOff>
    </xdr:from>
    <xdr:to>
      <xdr:col>1</xdr:col>
      <xdr:colOff>662793</xdr:colOff>
      <xdr:row>30</xdr:row>
      <xdr:rowOff>106680</xdr:rowOff>
    </xdr:to>
    <xdr:sp macro="[1]!Mostrar_Todo" textlink="">
      <xdr:nvSpPr>
        <xdr:cNvPr id="4" name="Elipse 3">
          <a:extLst>
            <a:ext uri="{FF2B5EF4-FFF2-40B4-BE49-F238E27FC236}">
              <a16:creationId xmlns:a16="http://schemas.microsoft.com/office/drawing/2014/main" id="{8B7D5D73-C844-42AE-B4DB-5CBE528FC820}"/>
            </a:ext>
          </a:extLst>
        </xdr:cNvPr>
        <xdr:cNvSpPr/>
      </xdr:nvSpPr>
      <xdr:spPr>
        <a:xfrm>
          <a:off x="1135233"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biernobogota-my.sharepoint.com/personal/planeacion_suba_gobiernobogota_gov_co/Documents/5.%20Archivo%20digital%202025/1.FORMULACIONES/Formatos_2025/Estudio_Mercado_20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_ESTUDIOMERCADO"/>
      <sheetName val="LISTAS"/>
      <sheetName val="Estudio_Mercado_2025"/>
    </sheetNames>
    <definedNames>
      <definedName name="formuladores"/>
      <definedName name="Mostrar_Todo"/>
      <definedName name="Proveedores"/>
    </definedNames>
    <sheetDataSet>
      <sheetData sheetId="0"/>
      <sheetData sheetId="1"/>
      <sheetData sheetId="2"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Yudi Marcela Gonzalez Gonzalez" refreshedDate="45799.490748842596" createdVersion="6" refreshedVersion="6" minRefreshableVersion="3" recordCount="88" xr:uid="{00000000-000A-0000-FFFF-FFFF00000000}">
  <cacheSource type="worksheet">
    <worksheetSource ref="A9:AC43" sheet="VF_EstudioEntregado"/>
  </cacheSource>
  <cacheFields count="47">
    <cacheField name="Item" numFmtId="0">
      <sharedItems containsBlank="1"/>
    </cacheField>
    <cacheField name="Componente del anexo técnico" numFmtId="0">
      <sharedItems containsBlank="1"/>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0">
      <sharedItems containsNonDate="0" containsString="0" containsBlank="1"/>
    </cacheField>
    <cacheField name="Valor IVA" numFmtId="0">
      <sharedItems containsString="0" containsBlank="1" containsNumber="1" containsInteger="1" minValue="0" maxValue="0"/>
    </cacheField>
    <cacheField name="Valor unitario con IVA" numFmtId="0">
      <sharedItems containsString="0" containsBlank="1" containsNumber="1" containsInteger="1" minValue="0" maxValue="0"/>
    </cacheField>
    <cacheField name="Valor total Sin IVA" numFmtId="0">
      <sharedItems containsBlank="1"/>
    </cacheField>
    <cacheField name="Valor total con IVA" numFmtId="0">
      <sharedItems containsBlank="1"/>
    </cacheField>
    <cacheField name="Empresa Cotizante cotización 2" numFmtId="0">
      <sharedItems containsNonDate="0" containsString="0" containsBlank="1"/>
    </cacheField>
    <cacheField name="Valor unitario sin IVA2" numFmtId="0">
      <sharedItems containsNonDate="0" containsString="0" containsBlank="1"/>
    </cacheField>
    <cacheField name="Valor IVA2" numFmtId="0">
      <sharedItems containsString="0" containsBlank="1" containsNumber="1" containsInteger="1" minValue="0" maxValue="0"/>
    </cacheField>
    <cacheField name="Valor unitario con IVA2" numFmtId="0">
      <sharedItems containsString="0" containsBlank="1" containsNumber="1" containsInteger="1" minValue="0" maxValue="0"/>
    </cacheField>
    <cacheField name="Valor total Sin IVA2" numFmtId="0">
      <sharedItems containsBlank="1"/>
    </cacheField>
    <cacheField name="Valor total con IVA2" numFmtId="0">
      <sharedItems containsBlank="1"/>
    </cacheField>
    <cacheField name="Empresa Cotizante cotización 3" numFmtId="0">
      <sharedItems containsNonDate="0" containsString="0" containsBlank="1"/>
    </cacheField>
    <cacheField name="Valor unitario sin IVA3" numFmtId="0">
      <sharedItems containsNonDate="0" containsString="0" containsBlank="1"/>
    </cacheField>
    <cacheField name="Valor IVA3" numFmtId="0">
      <sharedItems containsString="0" containsBlank="1" containsNumber="1" containsInteger="1" minValue="0" maxValue="0"/>
    </cacheField>
    <cacheField name="Valor unitario con IVA3" numFmtId="0">
      <sharedItems containsString="0" containsBlank="1" containsNumber="1" containsInteger="1" minValue="0" maxValue="0"/>
    </cacheField>
    <cacheField name="Valor total Sin IVA3" numFmtId="0">
      <sharedItems containsBlank="1"/>
    </cacheField>
    <cacheField name="Valor total con IVA3" numFmtId="0">
      <sharedItems containsBlank="1"/>
    </cacheField>
    <cacheField name="Nombre Entidad" numFmtId="0">
      <sharedItems containsNonDate="0" containsString="0" containsBlank="1"/>
    </cacheField>
    <cacheField name="Valor unitario sin IVA4" numFmtId="0">
      <sharedItems containsNonDate="0" containsString="0" containsBlank="1"/>
    </cacheField>
    <cacheField name="Valor IVA4" numFmtId="0">
      <sharedItems containsString="0" containsBlank="1" containsNumber="1" containsInteger="1" minValue="0" maxValue="0"/>
    </cacheField>
    <cacheField name="Valor unitario con IVA4" numFmtId="0">
      <sharedItems containsString="0" containsBlank="1" containsNumber="1" containsInteger="1" minValue="0" maxValue="0"/>
    </cacheField>
    <cacheField name="Valor total Sin IVA4" numFmtId="0">
      <sharedItems containsBlank="1"/>
    </cacheField>
    <cacheField name="Valor total con IVA4" numFmtId="0">
      <sharedItems containsBlank="1"/>
    </cacheField>
    <cacheField name="Promedio valor unitario con IVA" numFmtId="0">
      <sharedItems containsBlank="1"/>
    </cacheField>
    <cacheField name="Promedio valor total con IVA" numFmtId="165">
      <sharedItems containsMixedTypes="1" containsNumber="1" containsInteger="1" minValue="0" maxValue="0"/>
    </cacheField>
    <cacheField name="Desviación estandar " numFmtId="165">
      <sharedItems containsMixedTypes="1" containsNumber="1" containsInteger="1" minValue="0" maxValue="0"/>
    </cacheField>
    <cacheField name="Coeficiente de variación" numFmtId="0">
      <sharedItems containsBlank="1"/>
    </cacheField>
    <cacheField name="Límite menor" numFmtId="0">
      <sharedItems containsBlank="1"/>
    </cacheField>
    <cacheField name="Límite mayor" numFmtId="0">
      <sharedItems containsBlank="1"/>
    </cacheField>
    <cacheField name="Valor Unitario Techo (IVA incluído)" numFmtId="0">
      <sharedItems containsBlank="1"/>
    </cacheField>
    <cacheField name="Valor Total Techo (IVA incluído)" numFmtId="0">
      <sharedItems containsBlank="1"/>
    </cacheField>
    <cacheField name="Promedio valor unitario con IVA2" numFmtId="165">
      <sharedItems containsMixedTypes="1" containsNumber="1" containsInteger="1" minValue="0" maxValue="0"/>
    </cacheField>
    <cacheField name="Promedio valor total con IVA2" numFmtId="165">
      <sharedItems containsMixedTypes="1" containsNumber="1" containsInteger="1" minValue="0" maxValue="0"/>
    </cacheField>
    <cacheField name="Desviación estandar 2" numFmtId="165">
      <sharedItems containsBlank="1"/>
    </cacheField>
    <cacheField name="Coeficiente de variación2" numFmtId="0">
      <sharedItems containsBlank="1"/>
    </cacheField>
    <cacheField name="Límite menor2" numFmtId="0">
      <sharedItems containsBlank="1"/>
    </cacheField>
    <cacheField name="Límite mayor2" numFmtId="0">
      <sharedItems containsBlank="1"/>
    </cacheField>
    <cacheField name="Valor Unitario Techo (IVA incluído)2" numFmtId="0">
      <sharedItems containsString="0" containsBlank="1" containsNumber="1" containsInteger="1" minValue="0" maxValue="0"/>
    </cacheField>
    <cacheField name="Valor Total Techo (IVA incluído)2" numFmtId="0">
      <sharedItems containsString="0" containsBlank="1"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 xmlns:xlpdsc="http://schemas.microsoft.com/office/spreadsheetml/2026/pivotDataSourceClean" uri="{F4336242-56EE-4DD3-A5F7-E900642BF6E9}">
      <xlpdsc:dataSourceClean>1</xlpdsc:dataSourceClea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8865739" createdVersion="8" refreshedVersion="8" minRefreshableVersion="3" recordCount="87" xr:uid="{00000000-000A-0000-FFFF-FFFF01000000}">
  <cacheSource type="worksheet">
    <worksheetSource ref="A9:AC42" sheet="VF_EstudioEntregado"/>
  </cacheSource>
  <cacheFields count="51">
    <cacheField name="Item" numFmtId="0">
      <sharedItems/>
    </cacheField>
    <cacheField name="Componente del anexo técnico" numFmtId="0">
      <sharedItems containsNonDate="0" containsString="0" containsBlank="1" count="1">
        <m/>
      </sharedItems>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165">
      <sharedItems containsNonDate="0" containsString="0" containsBlank="1"/>
    </cacheField>
    <cacheField name="Valor IVA" numFmtId="168">
      <sharedItems containsSemiMixedTypes="0" containsString="0" containsNumber="1" containsInteger="1" minValue="0" maxValue="0"/>
    </cacheField>
    <cacheField name="Valor unitario con IVA" numFmtId="168">
      <sharedItems containsSemiMixedTypes="0" containsString="0" containsNumber="1" containsInteger="1" minValue="0" maxValue="0"/>
    </cacheField>
    <cacheField name="Valor total Sin IVA" numFmtId="168">
      <sharedItems/>
    </cacheField>
    <cacheField name="Valor total con IVA" numFmtId="168">
      <sharedItems/>
    </cacheField>
    <cacheField name="Empresa Cotizante cotización 2" numFmtId="0">
      <sharedItems containsNonDate="0" containsString="0" containsBlank="1"/>
    </cacheField>
    <cacheField name="Valor unitario sin IVA2" numFmtId="165">
      <sharedItems containsNonDate="0" containsString="0" containsBlank="1"/>
    </cacheField>
    <cacheField name="Valor IVA2" numFmtId="165">
      <sharedItems containsSemiMixedTypes="0" containsString="0" containsNumber="1" containsInteger="1" minValue="0" maxValue="0"/>
    </cacheField>
    <cacheField name="Valor unitario con IVA2" numFmtId="165">
      <sharedItems containsSemiMixedTypes="0" containsString="0" containsNumber="1" containsInteger="1" minValue="0" maxValue="0"/>
    </cacheField>
    <cacheField name="Valor total Sin IVA2" numFmtId="165">
      <sharedItems/>
    </cacheField>
    <cacheField name="Valor total con IVA2" numFmtId="165">
      <sharedItems/>
    </cacheField>
    <cacheField name="Empresa Cotizante cotización 3" numFmtId="0">
      <sharedItems containsNonDate="0" containsString="0" containsBlank="1"/>
    </cacheField>
    <cacheField name="Valor unitario sin IVA3" numFmtId="165">
      <sharedItems containsNonDate="0" containsString="0" containsBlank="1"/>
    </cacheField>
    <cacheField name="Valor IVA3" numFmtId="165">
      <sharedItems containsSemiMixedTypes="0" containsString="0" containsNumber="1" containsInteger="1" minValue="0" maxValue="0"/>
    </cacheField>
    <cacheField name="Valor unitario con IVA3" numFmtId="165">
      <sharedItems containsSemiMixedTypes="0" containsString="0" containsNumber="1" containsInteger="1" minValue="0" maxValue="0"/>
    </cacheField>
    <cacheField name="Valor total Sin IVA3" numFmtId="165">
      <sharedItems/>
    </cacheField>
    <cacheField name="Valor total con IVA3" numFmtId="165">
      <sharedItems/>
    </cacheField>
    <cacheField name="Nombre Entidad" numFmtId="0">
      <sharedItems containsNonDate="0" containsString="0" containsBlank="1"/>
    </cacheField>
    <cacheField name="Valor unitario sin IVA4" numFmtId="0">
      <sharedItems containsNonDate="0" containsString="0" containsBlank="1"/>
    </cacheField>
    <cacheField name="Valor IVA4" numFmtId="165">
      <sharedItems containsSemiMixedTypes="0" containsString="0" containsNumber="1" containsInteger="1" minValue="0" maxValue="0"/>
    </cacheField>
    <cacheField name="Valor unitario con IVA4" numFmtId="165">
      <sharedItems containsSemiMixedTypes="0" containsString="0" containsNumber="1" containsInteger="1" minValue="0" maxValue="0"/>
    </cacheField>
    <cacheField name="Valor total Sin IVA4" numFmtId="165">
      <sharedItems/>
    </cacheField>
    <cacheField name="Valor total con IVA4" numFmtId="165">
      <sharedItems/>
    </cacheField>
    <cacheField name="Promedio valor unitario con IVA" numFmtId="165">
      <sharedItems/>
    </cacheField>
    <cacheField name="Promedio valor total con IVA" numFmtId="165">
      <sharedItems/>
    </cacheField>
    <cacheField name="Desviación estandar " numFmtId="165">
      <sharedItems/>
    </cacheField>
    <cacheField name="Coeficiente de variación" numFmtId="9">
      <sharedItems/>
    </cacheField>
    <cacheField name="Promedio valor unitario con IVA2" numFmtId="165">
      <sharedItems/>
    </cacheField>
    <cacheField name="Promedio valor total con IVA2" numFmtId="165">
      <sharedItems/>
    </cacheField>
    <cacheField name="Límite menor" numFmtId="165">
      <sharedItems/>
    </cacheField>
    <cacheField name="Límite mayor" numFmtId="165">
      <sharedItems/>
    </cacheField>
    <cacheField name="Valor Unitario Techo (IVA incluído)" numFmtId="167">
      <sharedItems/>
    </cacheField>
    <cacheField name="Valor Total Techo (IVA incluído)" numFmtId="167">
      <sharedItems/>
    </cacheField>
    <cacheField name="Promedio valor unitario con IVA3" numFmtId="165">
      <sharedItems/>
    </cacheField>
    <cacheField name="Promedio valor total con IVA3" numFmtId="165">
      <sharedItems/>
    </cacheField>
    <cacheField name="Desviación estandar 2" numFmtId="165">
      <sharedItems/>
    </cacheField>
    <cacheField name="Coeficiente de variación2" numFmtId="9">
      <sharedItems/>
    </cacheField>
    <cacheField name="Promedio valor unitario con IVA4" numFmtId="165">
      <sharedItems/>
    </cacheField>
    <cacheField name="Promedio valor total con IVA4" numFmtId="165">
      <sharedItems/>
    </cacheField>
    <cacheField name="Límite menor2" numFmtId="165">
      <sharedItems/>
    </cacheField>
    <cacheField name="Límite mayor2" numFmtId="165">
      <sharedItems/>
    </cacheField>
    <cacheField name="Valor Unitario Techo (IVA incluído)2" numFmtId="167">
      <sharedItems containsSemiMixedTypes="0" containsString="0" containsNumber="1" containsInteger="1" minValue="0" maxValue="0"/>
    </cacheField>
    <cacheField name="Valor Total Techo (IVA incluído)2" numFmtId="167">
      <sharedItems containsSemiMixedTypes="0" containsString="0"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 xmlns:xlpdsc="http://schemas.microsoft.com/office/spreadsheetml/2026/pivotDataSourceClean" uri="{F4336242-56EE-4DD3-A5F7-E900642BF6E9}">
      <xlpdsc:dataSourceClean>1</xlpdsc:dataSourceClea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9444447" createdVersion="8" refreshedVersion="8" minRefreshableVersion="3" recordCount="26" xr:uid="{00000000-000A-0000-FFFF-FFFF02000000}">
  <cacheSource type="worksheet">
    <worksheetSource ref="AG9:AR35" sheet="VF_EstudioEntregado"/>
  </cacheSource>
  <cacheFields count="12">
    <cacheField name="Componente del anexo técnico" numFmtId="0">
      <sharedItems containsNonDate="0" containsString="0" containsBlank="1" count="1">
        <m/>
      </sharedItems>
    </cacheField>
    <cacheField name="Cantidad" numFmtId="0">
      <sharedItems containsNonDate="0" containsString="0" containsBlank="1"/>
    </cacheField>
    <cacheField name="Cargo" numFmtId="0">
      <sharedItems containsNonDate="0" containsString="0" containsBlank="1"/>
    </cacheField>
    <cacheField name="Perfil" numFmtId="0">
      <sharedItems containsNonDate="0" containsString="0" containsBlank="1"/>
    </cacheField>
    <cacheField name="Tabla Honorarios_x000a_o _x000a_Cotización" numFmtId="0">
      <sharedItems containsNonDate="0" containsString="0" containsBlank="1"/>
    </cacheField>
    <cacheField name="% de dedicación" numFmtId="0">
      <sharedItems containsNonDate="0" containsString="0" containsBlank="1"/>
    </cacheField>
    <cacheField name="Tiempo (meses)" numFmtId="0">
      <sharedItems containsNonDate="0" containsString="0" containsBlank="1"/>
    </cacheField>
    <cacheField name="VALOR MENSUAL _x000a_(Tabla de honorarios Resolución 0001 Secretaría Distrial de Gobierno) que el proponente no podrá modificar en su oferta  O cotización 1" numFmtId="167">
      <sharedItems containsNonDate="0" containsString="0" containsBlank="1"/>
    </cacheField>
    <cacheField name="Valor total que el proponente no podrá modificar en su oferta" numFmtId="167">
      <sharedItems/>
    </cacheField>
    <cacheField name="Cotización 2" numFmtId="0">
      <sharedItems containsNonDate="0" containsString="0" containsBlank="1"/>
    </cacheField>
    <cacheField name="Cotización 3" numFmtId="0">
      <sharedItems containsNonDate="0" containsString="0" containsBlank="1"/>
    </cacheField>
    <cacheField name="Valor Final / Promedio para cotizaciones Personal" numFmtId="167">
      <sharedItems/>
    </cacheField>
  </cacheFields>
  <extLst>
    <ext xmlns:x14="http://schemas.microsoft.com/office/spreadsheetml/2009/9/main" uri="{725AE2AE-9491-48be-B2B4-4EB974FC3084}">
      <x14:pivotCacheDefinition/>
    </ext>
    <ext xmlns:xlpdsc="http://schemas.microsoft.com/office/spreadsheetml/2026/pivotDataSourceClean" uri="{F4336242-56EE-4DD3-A5F7-E900642BF6E9}">
      <xlpdsc:dataSourceClean>1</xlpdsc:dataSourceClea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8">
  <r>
    <m/>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m/>
    <s v="ESTUDIO DE MERCADO ITEMS"/>
    <m/>
    <m/>
    <m/>
    <m/>
    <m/>
    <m/>
    <m/>
    <m/>
    <m/>
    <m/>
    <m/>
    <m/>
    <m/>
    <m/>
    <m/>
    <m/>
    <m/>
    <m/>
    <m/>
    <m/>
    <m/>
    <m/>
    <m/>
    <m/>
    <m/>
    <m/>
    <m/>
    <m/>
    <m/>
    <n v="0"/>
    <n v="0"/>
    <m/>
    <m/>
    <m/>
    <m/>
    <m/>
    <n v="0"/>
    <n v="0"/>
    <m/>
    <m/>
    <m/>
    <m/>
    <m/>
    <m/>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7">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6">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300-000001000000}" name="TablaDinámica3" cacheId="46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2:B4" firstHeaderRow="1" firstDataRow="1" firstDataCol="1"/>
  <pivotFields count="51">
    <pivotField showAll="0"/>
    <pivotField axis="axisRow" showAll="0">
      <items count="2">
        <item x="0"/>
        <item t="default"/>
      </items>
    </pivotField>
    <pivotField showAll="0"/>
    <pivotField showAll="0"/>
    <pivotField showAll="0"/>
    <pivotField showAll="0"/>
    <pivotField showAll="0"/>
    <pivotField showAll="0"/>
    <pivotField numFmtId="168" showAll="0"/>
    <pivotField numFmtId="168" showAll="0"/>
    <pivotField showAll="0"/>
    <pivotField showAll="0"/>
    <pivotField showAll="0"/>
    <pivotField showAll="0"/>
    <pivotField numFmtId="165" showAll="0"/>
    <pivotField numFmtId="165" showAll="0"/>
    <pivotField showAll="0"/>
    <pivotField showAll="0"/>
    <pivotField showAll="0"/>
    <pivotField showAll="0"/>
    <pivotField numFmtId="165" showAll="0"/>
    <pivotField numFmtId="165" showAll="0"/>
    <pivotField showAll="0"/>
    <pivotField showAll="0"/>
    <pivotField showAll="0"/>
    <pivotField showAll="0"/>
    <pivotField numFmtId="165" showAll="0"/>
    <pivotField numFmtId="165"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7" showAll="0"/>
    <pivotField numFmtId="167" showAll="0"/>
    <pivotField showAll="0"/>
  </pivotFields>
  <rowFields count="1">
    <field x="1"/>
  </rowFields>
  <rowItems count="2">
    <i>
      <x/>
    </i>
    <i t="grand">
      <x/>
    </i>
  </rowItems>
  <colItems count="1">
    <i/>
  </colItems>
  <dataFields count="1">
    <dataField name="Cuenta de Promedio valor total con IVA" fld="31"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300-000000000000}" name="Recurso Humano" cacheId="461"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102:B104" firstHeaderRow="1" firstDataRow="1" firstDataCol="1"/>
  <pivotFields count="12">
    <pivotField axis="axisRow" showAll="0">
      <items count="2">
        <item x="0"/>
        <item t="default"/>
      </items>
    </pivotField>
    <pivotField showAll="0"/>
    <pivotField showAll="0"/>
    <pivotField showAll="0"/>
    <pivotField showAll="0"/>
    <pivotField showAll="0"/>
    <pivotField showAll="0"/>
    <pivotField showAll="0"/>
    <pivotField showAll="0"/>
    <pivotField showAll="0"/>
    <pivotField showAll="0"/>
    <pivotField dataField="1" showAll="0"/>
  </pivotFields>
  <rowFields count="1">
    <field x="0"/>
  </rowFields>
  <rowItems count="2">
    <i>
      <x/>
    </i>
    <i t="grand">
      <x/>
    </i>
  </rowItems>
  <colItems count="1">
    <i/>
  </colItems>
  <dataFields count="1">
    <dataField name="Suma de Valor Final / Promedio para cotizaciones Personal" fld="11"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600-000002000000}" name="TablaDinámica2" cacheId="459"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A3:C20" firstHeaderRow="1" firstDataRow="1" firstDataCol="0"/>
  <pivotFields count="47">
    <pivotField showAll="0"/>
    <pivotField showAll="0"/>
    <pivotField showAll="0"/>
    <pivotField showAll="0"/>
    <pivotField showAll="0"/>
    <pivotField showAll="0"/>
    <pivotField showAll="0"/>
    <pivotField showAll="0"/>
    <pivotField numFmtId="168" showAll="0"/>
    <pivotField numFmtId="168" showAll="0"/>
    <pivotField showAll="0"/>
    <pivotField showAll="0"/>
    <pivotField showAll="0"/>
    <pivotField showAll="0"/>
    <pivotField numFmtId="165" showAll="0"/>
    <pivotField numFmtId="165" showAll="0"/>
    <pivotField showAll="0"/>
    <pivotField showAll="0"/>
    <pivotField showAll="0"/>
    <pivotField showAll="0"/>
    <pivotField numFmtId="165" showAll="0"/>
    <pivotField numFmtId="165" showAll="0"/>
    <pivotField showAll="0"/>
    <pivotField showAll="0"/>
    <pivotField showAll="0"/>
    <pivotField showAll="0"/>
    <pivotField numFmtId="165" showAll="0"/>
    <pivotField numFmtId="165"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7" showAll="0"/>
    <pivotField numFmtId="167" showAll="0"/>
    <pivotField showAll="0"/>
  </pivot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3:BR411"/>
  <sheetViews>
    <sheetView view="pageBreakPreview" zoomScale="42" zoomScaleNormal="52" zoomScaleSheetLayoutView="42" workbookViewId="0">
      <selection activeCell="S404" sqref="S404"/>
    </sheetView>
  </sheetViews>
  <sheetFormatPr defaultColWidth="11.28515625" defaultRowHeight="14.25"/>
  <cols>
    <col min="1" max="1" width="17.140625" style="3" customWidth="1"/>
    <col min="2" max="2" width="24.28515625" style="3" customWidth="1"/>
    <col min="3" max="4" width="52.28515625" style="3" customWidth="1"/>
    <col min="5" max="6" width="28.28515625" style="3" customWidth="1"/>
    <col min="7" max="7" width="31.28515625" style="3" customWidth="1"/>
    <col min="8" max="13" width="25.28515625" style="3" customWidth="1"/>
    <col min="14" max="26" width="24.28515625" style="3" customWidth="1"/>
    <col min="27" max="27" width="31.28515625" style="3" bestFit="1" customWidth="1"/>
    <col min="28" max="28" width="24.28515625" style="3" customWidth="1"/>
    <col min="29" max="29" width="56.28515625" style="3" customWidth="1"/>
    <col min="30" max="32" width="11.28515625" style="3"/>
    <col min="33" max="34" width="31.140625" style="3" customWidth="1"/>
    <col min="35" max="35" width="29.140625" style="3" customWidth="1"/>
    <col min="36" max="36" width="66.85546875" style="3" customWidth="1"/>
    <col min="37" max="39" width="22.85546875" style="3" customWidth="1"/>
    <col min="40" max="41" width="32.140625" style="3" customWidth="1"/>
    <col min="42" max="44" width="22.85546875" style="3" customWidth="1"/>
    <col min="45" max="66" width="11.28515625" style="3"/>
    <col min="67" max="67" width="5.28515625" style="3" bestFit="1" customWidth="1"/>
    <col min="68" max="16384" width="11.28515625" style="3"/>
  </cols>
  <sheetData>
    <row r="3" spans="1:70" s="1" customFormat="1" ht="32.450000000000003" customHeight="1">
      <c r="A3" s="212" t="s">
        <v>0</v>
      </c>
      <c r="B3" s="212"/>
      <c r="C3" s="212"/>
      <c r="D3" s="212"/>
      <c r="E3" s="212"/>
      <c r="F3" s="212"/>
      <c r="G3" s="212"/>
      <c r="H3" s="212"/>
      <c r="I3" s="212"/>
      <c r="J3" s="212"/>
      <c r="K3" s="212"/>
      <c r="L3" s="212"/>
      <c r="M3" s="213" t="s">
        <v>1</v>
      </c>
      <c r="N3" s="213"/>
      <c r="O3" s="213"/>
      <c r="P3" s="213"/>
      <c r="Q3" s="213"/>
      <c r="R3" s="213"/>
      <c r="S3" s="213"/>
      <c r="T3" s="213"/>
      <c r="U3" s="213"/>
      <c r="V3" s="213"/>
      <c r="W3" s="33"/>
      <c r="X3" s="33"/>
      <c r="Y3" s="33"/>
      <c r="Z3" s="33"/>
      <c r="AA3" s="33"/>
      <c r="AB3" s="33"/>
    </row>
    <row r="4" spans="1:70" s="2" customFormat="1" ht="70.349999999999994" customHeight="1">
      <c r="A4" s="214"/>
      <c r="B4" s="214"/>
      <c r="C4" s="45" t="s">
        <v>2</v>
      </c>
      <c r="D4" s="129">
        <v>46163</v>
      </c>
      <c r="E4" s="170" t="s">
        <v>3</v>
      </c>
      <c r="F4" s="170"/>
      <c r="G4" s="215" t="s">
        <v>4</v>
      </c>
      <c r="H4" s="215"/>
      <c r="I4" s="215"/>
      <c r="J4" s="215"/>
      <c r="K4" s="215"/>
      <c r="L4" s="215"/>
      <c r="M4" s="213"/>
      <c r="N4" s="213"/>
      <c r="O4" s="213"/>
      <c r="P4" s="213"/>
      <c r="Q4" s="213"/>
      <c r="R4" s="213"/>
      <c r="S4" s="213"/>
      <c r="T4" s="213"/>
      <c r="U4" s="213"/>
      <c r="V4" s="213"/>
      <c r="Y4" s="199" t="s">
        <v>5</v>
      </c>
      <c r="Z4" s="199"/>
      <c r="AA4" s="74">
        <f>IF(B11="","",Z361)</f>
        <v>340779968.89916986</v>
      </c>
      <c r="AB4" s="38"/>
    </row>
    <row r="5" spans="1:70" s="2" customFormat="1" ht="63" customHeight="1">
      <c r="A5" s="214"/>
      <c r="B5" s="214"/>
      <c r="C5" s="20" t="s">
        <v>6</v>
      </c>
      <c r="D5" s="216" t="s">
        <v>7</v>
      </c>
      <c r="E5" s="217"/>
      <c r="F5" s="218"/>
      <c r="G5" s="20" t="s">
        <v>8</v>
      </c>
      <c r="H5" s="216"/>
      <c r="I5" s="218"/>
      <c r="J5" s="20" t="s">
        <v>9</v>
      </c>
      <c r="K5" s="216"/>
      <c r="L5" s="218"/>
      <c r="M5" s="213"/>
      <c r="N5" s="213"/>
      <c r="O5" s="213"/>
      <c r="P5" s="213"/>
      <c r="Q5" s="213"/>
      <c r="R5" s="213"/>
      <c r="S5" s="213"/>
      <c r="T5" s="213"/>
      <c r="U5" s="213"/>
      <c r="V5" s="213"/>
      <c r="Y5" s="199" t="s">
        <v>10</v>
      </c>
      <c r="Z5" s="199"/>
      <c r="AA5" s="74">
        <f>IF(B11="","",K394)</f>
        <v>0</v>
      </c>
      <c r="AB5" s="38"/>
    </row>
    <row r="6" spans="1:70" s="2" customFormat="1" ht="102" customHeight="1">
      <c r="A6" s="214"/>
      <c r="B6" s="214"/>
      <c r="C6" s="46" t="s">
        <v>11</v>
      </c>
      <c r="D6" s="170" t="s">
        <v>12</v>
      </c>
      <c r="E6" s="170"/>
      <c r="F6" s="170"/>
      <c r="G6" s="170"/>
      <c r="H6" s="170"/>
      <c r="I6" s="170"/>
      <c r="J6" s="170"/>
      <c r="K6" s="170"/>
      <c r="L6" s="170"/>
      <c r="M6" s="213"/>
      <c r="N6" s="213"/>
      <c r="O6" s="213"/>
      <c r="P6" s="213"/>
      <c r="Q6" s="213"/>
      <c r="R6" s="213"/>
      <c r="S6" s="213"/>
      <c r="T6" s="213"/>
      <c r="U6" s="213"/>
      <c r="V6" s="213"/>
      <c r="Y6" s="199" t="s">
        <v>13</v>
      </c>
      <c r="Z6" s="199"/>
      <c r="AA6" s="75">
        <f>IF(B11="","",(AA4+AA5))</f>
        <v>340779968.89916986</v>
      </c>
      <c r="AB6" s="74">
        <f>AA6-VF_EstudioEntregado!AA6</f>
        <v>834500</v>
      </c>
      <c r="AG6" s="200" t="s">
        <v>14</v>
      </c>
      <c r="AH6" s="200"/>
      <c r="AI6" s="200"/>
      <c r="AJ6" s="200"/>
      <c r="AK6" s="200"/>
      <c r="AL6" s="200"/>
      <c r="AM6" s="200"/>
      <c r="AN6" s="200"/>
      <c r="AO6" s="200"/>
      <c r="AP6" s="200"/>
      <c r="AQ6" s="200"/>
      <c r="AR6" s="200"/>
    </row>
    <row r="8" spans="1:70">
      <c r="A8" s="4"/>
      <c r="I8" s="16"/>
      <c r="J8" s="16"/>
      <c r="K8" s="16"/>
      <c r="L8" s="16"/>
      <c r="O8" s="16"/>
      <c r="P8" s="16"/>
      <c r="Q8" s="16"/>
      <c r="R8" s="16"/>
      <c r="U8" s="16"/>
      <c r="V8" s="16"/>
      <c r="W8" s="16"/>
      <c r="X8" s="16"/>
      <c r="Y8" s="16"/>
    </row>
    <row r="9" spans="1:70" s="18" customFormat="1" ht="45" customHeight="1">
      <c r="G9" s="201" t="s">
        <v>15</v>
      </c>
      <c r="H9" s="202"/>
      <c r="I9" s="202"/>
      <c r="J9" s="202"/>
      <c r="K9" s="202"/>
      <c r="L9" s="203"/>
      <c r="M9" s="204" t="s">
        <v>16</v>
      </c>
      <c r="N9" s="205"/>
      <c r="O9" s="205"/>
      <c r="P9" s="205"/>
      <c r="Q9" s="205"/>
      <c r="R9" s="206"/>
      <c r="S9" s="207" t="s">
        <v>17</v>
      </c>
      <c r="T9" s="208"/>
      <c r="U9" s="208"/>
      <c r="V9" s="208"/>
      <c r="W9" s="208"/>
      <c r="X9" s="209"/>
      <c r="Y9" s="210" t="s">
        <v>18</v>
      </c>
      <c r="Z9" s="211"/>
      <c r="AA9" s="211"/>
      <c r="AB9" s="211"/>
    </row>
    <row r="10" spans="1:70" s="18" customFormat="1" ht="156.6" customHeight="1">
      <c r="A10" s="94" t="s">
        <v>19</v>
      </c>
      <c r="B10" s="94" t="s">
        <v>20</v>
      </c>
      <c r="C10" s="94" t="s">
        <v>21</v>
      </c>
      <c r="D10" s="94" t="s">
        <v>22</v>
      </c>
      <c r="E10" s="94" t="s">
        <v>23</v>
      </c>
      <c r="F10" s="94" t="s">
        <v>24</v>
      </c>
      <c r="G10" s="95" t="s">
        <v>25</v>
      </c>
      <c r="H10" s="95" t="s">
        <v>26</v>
      </c>
      <c r="I10" s="95" t="s">
        <v>27</v>
      </c>
      <c r="J10" s="95" t="s">
        <v>28</v>
      </c>
      <c r="K10" s="95" t="s">
        <v>29</v>
      </c>
      <c r="L10" s="95" t="s">
        <v>30</v>
      </c>
      <c r="M10" s="94" t="s">
        <v>31</v>
      </c>
      <c r="N10" s="94" t="s">
        <v>26</v>
      </c>
      <c r="O10" s="94" t="s">
        <v>27</v>
      </c>
      <c r="P10" s="94" t="s">
        <v>28</v>
      </c>
      <c r="Q10" s="94" t="s">
        <v>29</v>
      </c>
      <c r="R10" s="94" t="s">
        <v>30</v>
      </c>
      <c r="S10" s="96" t="s">
        <v>32</v>
      </c>
      <c r="T10" s="96" t="s">
        <v>26</v>
      </c>
      <c r="U10" s="96" t="s">
        <v>27</v>
      </c>
      <c r="V10" s="96" t="s">
        <v>28</v>
      </c>
      <c r="W10" s="96" t="s">
        <v>29</v>
      </c>
      <c r="X10" s="96" t="s">
        <v>30</v>
      </c>
      <c r="Y10" s="95" t="s">
        <v>33</v>
      </c>
      <c r="Z10" s="95" t="s">
        <v>34</v>
      </c>
      <c r="AA10" s="95" t="s">
        <v>35</v>
      </c>
      <c r="AB10" s="95" t="s">
        <v>36</v>
      </c>
      <c r="AC10" s="97" t="s">
        <v>37</v>
      </c>
      <c r="AG10" s="95" t="s">
        <v>20</v>
      </c>
      <c r="AH10" s="95" t="s">
        <v>38</v>
      </c>
      <c r="AI10" s="95" t="s">
        <v>39</v>
      </c>
      <c r="AJ10" s="95" t="s">
        <v>40</v>
      </c>
      <c r="AK10" s="95" t="s">
        <v>41</v>
      </c>
      <c r="AL10" s="95" t="s">
        <v>42</v>
      </c>
      <c r="AM10" s="95" t="s">
        <v>43</v>
      </c>
      <c r="AN10" s="49" t="s">
        <v>44</v>
      </c>
      <c r="AO10" s="95" t="s">
        <v>45</v>
      </c>
      <c r="AP10" s="95" t="s">
        <v>16</v>
      </c>
      <c r="AQ10" s="95" t="s">
        <v>17</v>
      </c>
      <c r="AR10" s="95" t="s">
        <v>46</v>
      </c>
    </row>
    <row r="11" spans="1:70" s="7" customFormat="1" ht="409.5">
      <c r="A11" s="125">
        <f>IF(B11&lt;&gt;"",BR11,"")</f>
        <v>1</v>
      </c>
      <c r="B11" s="77" t="s">
        <v>47</v>
      </c>
      <c r="C11" s="121" t="s">
        <v>48</v>
      </c>
      <c r="D11" s="76" t="s">
        <v>49</v>
      </c>
      <c r="E11" s="122" t="s">
        <v>50</v>
      </c>
      <c r="F11" s="123">
        <v>3</v>
      </c>
      <c r="G11" s="124" t="s">
        <v>51</v>
      </c>
      <c r="H11" s="80">
        <v>10924370</v>
      </c>
      <c r="I11" s="81">
        <f>H11*19%</f>
        <v>2075630.3</v>
      </c>
      <c r="J11" s="81">
        <f>H11+I11</f>
        <v>13000000.300000001</v>
      </c>
      <c r="K11" s="82">
        <f>IF(B11="","",(H11*F11))</f>
        <v>32773110</v>
      </c>
      <c r="L11" s="82">
        <f>IF(B11="","",(J11*F11))</f>
        <v>39000000.900000006</v>
      </c>
      <c r="M11" s="126" t="s">
        <v>52</v>
      </c>
      <c r="N11" s="84">
        <v>10707815.130000001</v>
      </c>
      <c r="O11" s="85">
        <f>N11*19%</f>
        <v>2034484.8747000003</v>
      </c>
      <c r="P11" s="85">
        <f>N11+O11</f>
        <v>12742300.004700001</v>
      </c>
      <c r="Q11" s="86">
        <f>IF(B11="","",(N11*F11))</f>
        <v>32123445.390000001</v>
      </c>
      <c r="R11" s="86">
        <f>IF(B11="","",(P11*F11))</f>
        <v>38226900.0141</v>
      </c>
      <c r="S11" s="127" t="s">
        <v>53</v>
      </c>
      <c r="T11" s="88">
        <v>11756302.52</v>
      </c>
      <c r="U11" s="89">
        <f>T11*19%</f>
        <v>2233697.4788000002</v>
      </c>
      <c r="V11" s="89">
        <f>T11+U11</f>
        <v>13989999.9988</v>
      </c>
      <c r="W11" s="90">
        <f>IF(B11="","",(T11*F11))</f>
        <v>35268907.560000002</v>
      </c>
      <c r="X11" s="90">
        <f>IF(B11="","",(V11*F11))</f>
        <v>41969999.996399999</v>
      </c>
      <c r="Y11" s="91">
        <f>IF(A11="","",AVERAGE(J11,P11,V11))</f>
        <v>13244100.101166667</v>
      </c>
      <c r="Z11" s="91">
        <f>IF(B11="","",Y11*F11)</f>
        <v>39732300.303500004</v>
      </c>
      <c r="AA11" s="91">
        <f>IF(B11="","",STDEV(L11,R11,X11))</f>
        <v>1976081.0159627562</v>
      </c>
      <c r="AB11" s="92">
        <f>IF(B11="","",(AA11/Z11))</f>
        <v>4.9734875677175022E-2</v>
      </c>
      <c r="AC11" s="5"/>
      <c r="AG11" s="98"/>
      <c r="AH11" s="98"/>
      <c r="AI11" s="99"/>
      <c r="AJ11" s="5"/>
      <c r="AK11" s="99"/>
      <c r="AL11" s="100"/>
      <c r="AM11" s="101"/>
      <c r="AN11" s="102"/>
      <c r="AO11" s="102" t="str">
        <f>IF(AK11="Tabla",(AN11*AH11*AL11*AM11)," ")</f>
        <v xml:space="preserve"> </v>
      </c>
      <c r="AP11" s="99"/>
      <c r="AQ11" s="99"/>
      <c r="AR11" s="103" t="e">
        <f>IF(AK11="Tabla",AO11,(AVERAGE(AN11,AP11,AQ11)*AM11*AH11))</f>
        <v>#DIV/0!</v>
      </c>
      <c r="BR11" s="7">
        <v>1</v>
      </c>
    </row>
    <row r="12" spans="1:70" s="7" customFormat="1" ht="202.5">
      <c r="A12" s="125">
        <f t="shared" ref="A12:A75" si="0">IF(B12&lt;&gt;"",BR12,"")</f>
        <v>2</v>
      </c>
      <c r="B12" s="77" t="s">
        <v>47</v>
      </c>
      <c r="C12" s="121" t="s">
        <v>54</v>
      </c>
      <c r="D12" s="76" t="s">
        <v>55</v>
      </c>
      <c r="E12" s="122" t="s">
        <v>50</v>
      </c>
      <c r="F12" s="123">
        <v>8</v>
      </c>
      <c r="G12" s="124" t="s">
        <v>56</v>
      </c>
      <c r="H12" s="80">
        <v>6722605.04</v>
      </c>
      <c r="I12" s="81">
        <f t="shared" ref="I12:I75" si="1">H12*19%</f>
        <v>1277294.9576000001</v>
      </c>
      <c r="J12" s="81">
        <f t="shared" ref="J12:J75" si="2">H12+I12</f>
        <v>7999899.9976000004</v>
      </c>
      <c r="K12" s="82">
        <f t="shared" ref="K12:K75" si="3">IF(B12="","",(H12*F12))</f>
        <v>53780840.32</v>
      </c>
      <c r="L12" s="82">
        <f t="shared" ref="L12:L75" si="4">IF(B12="","",(J12*F12))</f>
        <v>63999199.980800003</v>
      </c>
      <c r="M12" s="126" t="s">
        <v>57</v>
      </c>
      <c r="N12" s="84">
        <v>6638571.4299999997</v>
      </c>
      <c r="O12" s="85">
        <f t="shared" ref="O12:O75" si="5">N12*19%</f>
        <v>1261328.5717</v>
      </c>
      <c r="P12" s="85">
        <f t="shared" ref="P12:P75" si="6">N12+O12</f>
        <v>7899900.0016999999</v>
      </c>
      <c r="Q12" s="86">
        <f t="shared" ref="Q12:Q75" si="7">IF(B12="","",(N12*F12))</f>
        <v>53108571.439999998</v>
      </c>
      <c r="R12" s="86">
        <f t="shared" ref="R12:R75" si="8">IF(B12="","",(P12*F12))</f>
        <v>63199200.013599999</v>
      </c>
      <c r="S12" s="127" t="s">
        <v>58</v>
      </c>
      <c r="T12" s="88">
        <v>5546134.4500000002</v>
      </c>
      <c r="U12" s="89">
        <f t="shared" ref="U12:U75" si="9">T12*19%</f>
        <v>1053765.5455</v>
      </c>
      <c r="V12" s="89">
        <f t="shared" ref="V12:V75" si="10">T12+U12</f>
        <v>6599899.9955000002</v>
      </c>
      <c r="W12" s="90">
        <f t="shared" ref="W12:W75" si="11">IF(B12="","",(T12*F12))</f>
        <v>44369075.600000001</v>
      </c>
      <c r="X12" s="90">
        <f t="shared" ref="X12:X75" si="12">IF(B12="","",(V12*F12))</f>
        <v>52799199.964000002</v>
      </c>
      <c r="Y12" s="91">
        <f t="shared" ref="Y12:Y75" si="13">IF(A12="","",AVERAGE(J12,P12,V12))</f>
        <v>7499899.9982666671</v>
      </c>
      <c r="Z12" s="91">
        <f t="shared" ref="Z12:Z75" si="14">IF(B12="","",Y12*F12)</f>
        <v>59999199.986133337</v>
      </c>
      <c r="AA12" s="91">
        <f t="shared" ref="AA12:AA75" si="15">IF(B12="","",STDEV(L12,R12,X12))</f>
        <v>6248199.7588041313</v>
      </c>
      <c r="AB12" s="92">
        <f t="shared" ref="AB12:AB75" si="16">IF(B12="","",(AA12/Z12))</f>
        <v>0.10413805117815202</v>
      </c>
      <c r="AC12" s="5"/>
      <c r="AG12" s="98"/>
      <c r="AH12" s="98"/>
      <c r="AI12" s="99"/>
      <c r="AJ12" s="5"/>
      <c r="AK12" s="99"/>
      <c r="AL12" s="100"/>
      <c r="AM12" s="101"/>
      <c r="AN12" s="102"/>
      <c r="AO12" s="102" t="str">
        <f t="shared" ref="AO12:AO36" si="17">IF(AK12="Tabla",(AN12*AH12*AL12*AM12)," ")</f>
        <v xml:space="preserve"> </v>
      </c>
      <c r="AP12" s="99"/>
      <c r="AQ12" s="99"/>
      <c r="AR12" s="103" t="e">
        <f t="shared" ref="AR12:AR36" si="18">IF(AK12="Tabla",AO12,(AVERAGE(AN12,AP12,AQ12)*AM12*AH12))</f>
        <v>#DIV/0!</v>
      </c>
      <c r="BR12" s="7">
        <v>2</v>
      </c>
    </row>
    <row r="13" spans="1:70" s="7" customFormat="1" ht="243">
      <c r="A13" s="125">
        <f t="shared" si="0"/>
        <v>3</v>
      </c>
      <c r="B13" s="77" t="s">
        <v>47</v>
      </c>
      <c r="C13" s="121" t="s">
        <v>59</v>
      </c>
      <c r="D13" s="76" t="s">
        <v>60</v>
      </c>
      <c r="E13" s="122" t="s">
        <v>50</v>
      </c>
      <c r="F13" s="123">
        <v>12</v>
      </c>
      <c r="G13" s="124" t="s">
        <v>61</v>
      </c>
      <c r="H13" s="80">
        <v>284873.95</v>
      </c>
      <c r="I13" s="81">
        <f t="shared" si="1"/>
        <v>54126.050500000005</v>
      </c>
      <c r="J13" s="81">
        <f t="shared" si="2"/>
        <v>339000.00050000002</v>
      </c>
      <c r="K13" s="82">
        <f t="shared" si="3"/>
        <v>3418487.4000000004</v>
      </c>
      <c r="L13" s="82">
        <f t="shared" si="4"/>
        <v>4068000.0060000001</v>
      </c>
      <c r="M13" s="126" t="s">
        <v>62</v>
      </c>
      <c r="N13" s="84">
        <v>279900</v>
      </c>
      <c r="O13" s="85">
        <f t="shared" si="5"/>
        <v>53181</v>
      </c>
      <c r="P13" s="85">
        <f t="shared" si="6"/>
        <v>333081</v>
      </c>
      <c r="Q13" s="86">
        <f t="shared" si="7"/>
        <v>3358800</v>
      </c>
      <c r="R13" s="86">
        <f t="shared" si="8"/>
        <v>3996972</v>
      </c>
      <c r="S13" s="127" t="s">
        <v>63</v>
      </c>
      <c r="T13" s="88">
        <v>293193.27731092437</v>
      </c>
      <c r="U13" s="89">
        <f t="shared" si="9"/>
        <v>55706.722689075628</v>
      </c>
      <c r="V13" s="89">
        <f t="shared" si="10"/>
        <v>348900</v>
      </c>
      <c r="W13" s="90">
        <f t="shared" si="11"/>
        <v>3518319.3277310925</v>
      </c>
      <c r="X13" s="90">
        <f t="shared" si="12"/>
        <v>4186800</v>
      </c>
      <c r="Y13" s="91">
        <f t="shared" si="13"/>
        <v>340327.00016666669</v>
      </c>
      <c r="Z13" s="91">
        <f t="shared" si="14"/>
        <v>4083924.0020000003</v>
      </c>
      <c r="AA13" s="91">
        <f t="shared" si="15"/>
        <v>95910.62314705296</v>
      </c>
      <c r="AB13" s="92">
        <f t="shared" si="16"/>
        <v>2.3484918695862878E-2</v>
      </c>
      <c r="AC13" s="5"/>
      <c r="AG13" s="98"/>
      <c r="AH13" s="98"/>
      <c r="AI13" s="99"/>
      <c r="AJ13" s="5"/>
      <c r="AK13" s="99"/>
      <c r="AL13" s="100"/>
      <c r="AM13" s="101"/>
      <c r="AN13" s="102"/>
      <c r="AO13" s="102" t="str">
        <f t="shared" si="17"/>
        <v xml:space="preserve"> </v>
      </c>
      <c r="AP13" s="99"/>
      <c r="AQ13" s="99"/>
      <c r="AR13" s="103" t="e">
        <f t="shared" si="18"/>
        <v>#DIV/0!</v>
      </c>
      <c r="BR13" s="7">
        <v>3</v>
      </c>
    </row>
    <row r="14" spans="1:70" s="7" customFormat="1" ht="407.1" customHeight="1">
      <c r="A14" s="125">
        <f t="shared" si="0"/>
        <v>4</v>
      </c>
      <c r="B14" s="77" t="s">
        <v>47</v>
      </c>
      <c r="C14" s="121" t="s">
        <v>64</v>
      </c>
      <c r="D14" s="76" t="s">
        <v>65</v>
      </c>
      <c r="E14" s="122" t="s">
        <v>50</v>
      </c>
      <c r="F14" s="123">
        <v>4</v>
      </c>
      <c r="G14" s="124" t="s">
        <v>66</v>
      </c>
      <c r="H14" s="80">
        <v>1848731.0924369749</v>
      </c>
      <c r="I14" s="81">
        <f t="shared" si="1"/>
        <v>351258.90756302525</v>
      </c>
      <c r="J14" s="81">
        <f t="shared" si="2"/>
        <v>2199990</v>
      </c>
      <c r="K14" s="82">
        <f t="shared" si="3"/>
        <v>7394924.3697478995</v>
      </c>
      <c r="L14" s="82">
        <f t="shared" si="4"/>
        <v>8799960</v>
      </c>
      <c r="M14" s="126" t="s">
        <v>67</v>
      </c>
      <c r="N14" s="84">
        <v>1840336.1359999999</v>
      </c>
      <c r="O14" s="85">
        <f t="shared" si="5"/>
        <v>349663.86583999998</v>
      </c>
      <c r="P14" s="85">
        <f t="shared" si="6"/>
        <v>2190000.00184</v>
      </c>
      <c r="Q14" s="86">
        <f t="shared" si="7"/>
        <v>7361344.5439999998</v>
      </c>
      <c r="R14" s="86">
        <f t="shared" si="8"/>
        <v>8760000.0073600002</v>
      </c>
      <c r="S14" s="127" t="s">
        <v>68</v>
      </c>
      <c r="T14" s="88">
        <v>2215126.0499999998</v>
      </c>
      <c r="U14" s="89">
        <f t="shared" si="9"/>
        <v>420873.94949999999</v>
      </c>
      <c r="V14" s="89">
        <f t="shared" si="10"/>
        <v>2635999.9994999999</v>
      </c>
      <c r="W14" s="90">
        <f t="shared" si="11"/>
        <v>8860504.1999999993</v>
      </c>
      <c r="X14" s="90">
        <f t="shared" si="12"/>
        <v>10543999.998</v>
      </c>
      <c r="Y14" s="91">
        <f t="shared" si="13"/>
        <v>2341996.6671133335</v>
      </c>
      <c r="Z14" s="91">
        <f t="shared" si="14"/>
        <v>9367986.6684533339</v>
      </c>
      <c r="AA14" s="91">
        <f t="shared" si="15"/>
        <v>1018653.3825136618</v>
      </c>
      <c r="AB14" s="92">
        <f t="shared" si="16"/>
        <v>0.10873770625058359</v>
      </c>
      <c r="AC14" s="5"/>
      <c r="AG14" s="98"/>
      <c r="AH14" s="98"/>
      <c r="AI14" s="99"/>
      <c r="AJ14" s="5"/>
      <c r="AK14" s="99"/>
      <c r="AL14" s="100"/>
      <c r="AM14" s="101"/>
      <c r="AN14" s="102"/>
      <c r="AO14" s="102" t="str">
        <f t="shared" si="17"/>
        <v xml:space="preserve"> </v>
      </c>
      <c r="AP14" s="99"/>
      <c r="AQ14" s="99"/>
      <c r="AR14" s="103" t="e">
        <f t="shared" si="18"/>
        <v>#DIV/0!</v>
      </c>
      <c r="BR14" s="7">
        <v>4</v>
      </c>
    </row>
    <row r="15" spans="1:70" s="7" customFormat="1" ht="407.1" customHeight="1">
      <c r="A15" s="125">
        <f t="shared" si="0"/>
        <v>5</v>
      </c>
      <c r="B15" s="77" t="s">
        <v>47</v>
      </c>
      <c r="C15" s="121" t="s">
        <v>69</v>
      </c>
      <c r="D15" s="76" t="s">
        <v>70</v>
      </c>
      <c r="E15" s="122" t="s">
        <v>50</v>
      </c>
      <c r="F15" s="123">
        <v>3</v>
      </c>
      <c r="G15" s="124" t="s">
        <v>71</v>
      </c>
      <c r="H15" s="80">
        <v>14067227</v>
      </c>
      <c r="I15" s="81">
        <f t="shared" si="1"/>
        <v>2672773.13</v>
      </c>
      <c r="J15" s="81">
        <f t="shared" si="2"/>
        <v>16740000.129999999</v>
      </c>
      <c r="K15" s="82">
        <f t="shared" si="3"/>
        <v>42201681</v>
      </c>
      <c r="L15" s="82">
        <f t="shared" si="4"/>
        <v>50220000.390000001</v>
      </c>
      <c r="M15" s="126" t="s">
        <v>72</v>
      </c>
      <c r="N15" s="84">
        <v>11350000</v>
      </c>
      <c r="O15" s="85">
        <f t="shared" si="5"/>
        <v>2156500</v>
      </c>
      <c r="P15" s="85">
        <f t="shared" si="6"/>
        <v>13506500</v>
      </c>
      <c r="Q15" s="86">
        <f t="shared" si="7"/>
        <v>34050000</v>
      </c>
      <c r="R15" s="86">
        <f t="shared" si="8"/>
        <v>40519500</v>
      </c>
      <c r="S15" s="127" t="s">
        <v>73</v>
      </c>
      <c r="T15" s="88">
        <v>9409243.6999999993</v>
      </c>
      <c r="U15" s="89">
        <f t="shared" si="9"/>
        <v>1787756.3029999998</v>
      </c>
      <c r="V15" s="89">
        <f t="shared" si="10"/>
        <v>11197000.002999999</v>
      </c>
      <c r="W15" s="90">
        <f t="shared" si="11"/>
        <v>28227731.099999998</v>
      </c>
      <c r="X15" s="90">
        <f t="shared" si="12"/>
        <v>33591000.008999996</v>
      </c>
      <c r="Y15" s="91">
        <f t="shared" si="13"/>
        <v>13814500.044333333</v>
      </c>
      <c r="Z15" s="91">
        <f t="shared" si="14"/>
        <v>41443500.133000001</v>
      </c>
      <c r="AA15" s="91">
        <f t="shared" si="15"/>
        <v>8352918.3883336848</v>
      </c>
      <c r="AB15" s="92">
        <f t="shared" si="16"/>
        <v>0.20154954001297176</v>
      </c>
      <c r="AC15" s="5"/>
      <c r="AG15" s="98"/>
      <c r="AH15" s="98"/>
      <c r="AI15" s="99"/>
      <c r="AJ15" s="5"/>
      <c r="AK15" s="99"/>
      <c r="AL15" s="100"/>
      <c r="AM15" s="101"/>
      <c r="AN15" s="102"/>
      <c r="AO15" s="102" t="str">
        <f t="shared" si="17"/>
        <v xml:space="preserve"> </v>
      </c>
      <c r="AP15" s="99"/>
      <c r="AQ15" s="99"/>
      <c r="AR15" s="103" t="e">
        <f t="shared" si="18"/>
        <v>#DIV/0!</v>
      </c>
      <c r="BR15" s="7">
        <v>5</v>
      </c>
    </row>
    <row r="16" spans="1:70" s="7" customFormat="1" ht="384.75">
      <c r="A16" s="125">
        <f t="shared" si="0"/>
        <v>6</v>
      </c>
      <c r="B16" s="77" t="s">
        <v>47</v>
      </c>
      <c r="C16" s="121" t="s">
        <v>74</v>
      </c>
      <c r="D16" s="76" t="s">
        <v>75</v>
      </c>
      <c r="E16" s="122" t="s">
        <v>50</v>
      </c>
      <c r="F16" s="123">
        <v>5</v>
      </c>
      <c r="G16" s="124" t="s">
        <v>76</v>
      </c>
      <c r="H16" s="80">
        <v>550420.16806722688</v>
      </c>
      <c r="I16" s="81">
        <f t="shared" si="1"/>
        <v>104579.83193277312</v>
      </c>
      <c r="J16" s="81">
        <f t="shared" si="2"/>
        <v>655000</v>
      </c>
      <c r="K16" s="82">
        <f t="shared" si="3"/>
        <v>2752100.8403361347</v>
      </c>
      <c r="L16" s="82">
        <f t="shared" si="4"/>
        <v>3275000</v>
      </c>
      <c r="M16" s="126" t="s">
        <v>77</v>
      </c>
      <c r="N16" s="84">
        <v>733332.77310924372</v>
      </c>
      <c r="O16" s="85">
        <f t="shared" si="5"/>
        <v>139333.22689075631</v>
      </c>
      <c r="P16" s="85">
        <f t="shared" si="6"/>
        <v>872666</v>
      </c>
      <c r="Q16" s="86">
        <f t="shared" si="7"/>
        <v>3666663.8655462186</v>
      </c>
      <c r="R16" s="86">
        <f t="shared" si="8"/>
        <v>4363330</v>
      </c>
      <c r="S16" s="127" t="s">
        <v>78</v>
      </c>
      <c r="T16" s="88">
        <v>671428.57142857148</v>
      </c>
      <c r="U16" s="89">
        <f t="shared" si="9"/>
        <v>127571.42857142858</v>
      </c>
      <c r="V16" s="89">
        <f t="shared" si="10"/>
        <v>799000</v>
      </c>
      <c r="W16" s="90">
        <f t="shared" si="11"/>
        <v>3357142.8571428573</v>
      </c>
      <c r="X16" s="90">
        <f t="shared" si="12"/>
        <v>3995000</v>
      </c>
      <c r="Y16" s="91">
        <f t="shared" si="13"/>
        <v>775555.33333333337</v>
      </c>
      <c r="Z16" s="91">
        <f t="shared" si="14"/>
        <v>3877776.666666667</v>
      </c>
      <c r="AA16" s="91">
        <f t="shared" si="15"/>
        <v>553553.54721411737</v>
      </c>
      <c r="AB16" s="92">
        <f t="shared" si="16"/>
        <v>0.14275023932462605</v>
      </c>
      <c r="AC16" s="5"/>
      <c r="AG16" s="98"/>
      <c r="AH16" s="98"/>
      <c r="AI16" s="99"/>
      <c r="AJ16" s="5"/>
      <c r="AK16" s="99"/>
      <c r="AL16" s="100"/>
      <c r="AM16" s="101"/>
      <c r="AN16" s="102"/>
      <c r="AO16" s="102" t="str">
        <f t="shared" si="17"/>
        <v xml:space="preserve"> </v>
      </c>
      <c r="AP16" s="99"/>
      <c r="AQ16" s="99"/>
      <c r="AR16" s="103" t="e">
        <f t="shared" si="18"/>
        <v>#DIV/0!</v>
      </c>
      <c r="BR16" s="7">
        <v>6</v>
      </c>
    </row>
    <row r="17" spans="1:70" s="7" customFormat="1" ht="405">
      <c r="A17" s="125">
        <f t="shared" si="0"/>
        <v>7</v>
      </c>
      <c r="B17" s="77" t="s">
        <v>47</v>
      </c>
      <c r="C17" s="121" t="s">
        <v>79</v>
      </c>
      <c r="D17" s="76" t="s">
        <v>80</v>
      </c>
      <c r="E17" s="122" t="s">
        <v>50</v>
      </c>
      <c r="F17" s="123">
        <v>9</v>
      </c>
      <c r="G17" s="124" t="s">
        <v>81</v>
      </c>
      <c r="H17" s="80">
        <v>2193277.3109243698</v>
      </c>
      <c r="I17" s="81">
        <f t="shared" si="1"/>
        <v>416722.68907563027</v>
      </c>
      <c r="J17" s="81">
        <f t="shared" si="2"/>
        <v>2610000</v>
      </c>
      <c r="K17" s="82">
        <f t="shared" si="3"/>
        <v>19739495.798319329</v>
      </c>
      <c r="L17" s="82">
        <f t="shared" si="4"/>
        <v>23490000</v>
      </c>
      <c r="M17" s="126" t="s">
        <v>77</v>
      </c>
      <c r="N17" s="84">
        <v>2224682.3529411764</v>
      </c>
      <c r="O17" s="85">
        <f t="shared" si="5"/>
        <v>422689.6470588235</v>
      </c>
      <c r="P17" s="85">
        <f t="shared" si="6"/>
        <v>2647372</v>
      </c>
      <c r="Q17" s="86">
        <f t="shared" si="7"/>
        <v>20022141.176470589</v>
      </c>
      <c r="R17" s="86">
        <f t="shared" si="8"/>
        <v>23826348</v>
      </c>
      <c r="S17" s="127" t="s">
        <v>82</v>
      </c>
      <c r="T17" s="88">
        <v>2507563.0252100839</v>
      </c>
      <c r="U17" s="89">
        <f t="shared" si="9"/>
        <v>476436.97478991596</v>
      </c>
      <c r="V17" s="89">
        <f t="shared" si="10"/>
        <v>2984000</v>
      </c>
      <c r="W17" s="90">
        <f t="shared" si="11"/>
        <v>22568067.226890754</v>
      </c>
      <c r="X17" s="90">
        <f t="shared" si="12"/>
        <v>26856000</v>
      </c>
      <c r="Y17" s="91">
        <f t="shared" si="13"/>
        <v>2747124</v>
      </c>
      <c r="Z17" s="91">
        <f t="shared" si="14"/>
        <v>24724116</v>
      </c>
      <c r="AA17" s="91">
        <f t="shared" si="15"/>
        <v>1853909.2578570291</v>
      </c>
      <c r="AB17" s="92">
        <f t="shared" si="16"/>
        <v>7.4983844027306346E-2</v>
      </c>
      <c r="AC17" s="5"/>
      <c r="AG17" s="98"/>
      <c r="AH17" s="98"/>
      <c r="AI17" s="99"/>
      <c r="AJ17" s="5"/>
      <c r="AK17" s="99"/>
      <c r="AL17" s="100"/>
      <c r="AM17" s="101"/>
      <c r="AN17" s="102"/>
      <c r="AO17" s="102" t="str">
        <f t="shared" si="17"/>
        <v xml:space="preserve"> </v>
      </c>
      <c r="AP17" s="99"/>
      <c r="AQ17" s="99"/>
      <c r="AR17" s="103" t="e">
        <f t="shared" si="18"/>
        <v>#DIV/0!</v>
      </c>
      <c r="BR17" s="7">
        <v>7</v>
      </c>
    </row>
    <row r="18" spans="1:70" s="7" customFormat="1" ht="283.5">
      <c r="A18" s="125">
        <f t="shared" si="0"/>
        <v>8</v>
      </c>
      <c r="B18" s="77" t="s">
        <v>47</v>
      </c>
      <c r="C18" s="121" t="s">
        <v>83</v>
      </c>
      <c r="D18" s="76" t="s">
        <v>84</v>
      </c>
      <c r="E18" s="122" t="s">
        <v>50</v>
      </c>
      <c r="F18" s="123">
        <v>4</v>
      </c>
      <c r="G18" s="124" t="s">
        <v>81</v>
      </c>
      <c r="H18" s="80">
        <v>806722.68907563027</v>
      </c>
      <c r="I18" s="81">
        <f t="shared" si="1"/>
        <v>153277.31092436975</v>
      </c>
      <c r="J18" s="81">
        <f t="shared" si="2"/>
        <v>960000</v>
      </c>
      <c r="K18" s="82">
        <f t="shared" si="3"/>
        <v>3226890.7563025211</v>
      </c>
      <c r="L18" s="82">
        <f t="shared" si="4"/>
        <v>3840000</v>
      </c>
      <c r="M18" s="126" t="s">
        <v>82</v>
      </c>
      <c r="N18" s="84">
        <v>936268.90756302525</v>
      </c>
      <c r="O18" s="85">
        <f t="shared" si="5"/>
        <v>177891.09243697481</v>
      </c>
      <c r="P18" s="85">
        <f t="shared" si="6"/>
        <v>1114160</v>
      </c>
      <c r="Q18" s="86">
        <f t="shared" si="7"/>
        <v>3745075.630252101</v>
      </c>
      <c r="R18" s="86">
        <f t="shared" si="8"/>
        <v>4456640</v>
      </c>
      <c r="S18" s="127" t="s">
        <v>85</v>
      </c>
      <c r="T18" s="88">
        <v>954733.61344537814</v>
      </c>
      <c r="U18" s="89">
        <f t="shared" si="9"/>
        <v>181399.38655462186</v>
      </c>
      <c r="V18" s="89">
        <f t="shared" si="10"/>
        <v>1136133</v>
      </c>
      <c r="W18" s="90">
        <f t="shared" si="11"/>
        <v>3818934.4537815126</v>
      </c>
      <c r="X18" s="90">
        <f t="shared" si="12"/>
        <v>4544532</v>
      </c>
      <c r="Y18" s="91">
        <f t="shared" si="13"/>
        <v>1070097.6666666667</v>
      </c>
      <c r="Z18" s="91">
        <f t="shared" si="14"/>
        <v>4280390.666666667</v>
      </c>
      <c r="AA18" s="91">
        <f t="shared" si="15"/>
        <v>383913.01798888424</v>
      </c>
      <c r="AB18" s="92">
        <f t="shared" si="16"/>
        <v>8.9691116509198116E-2</v>
      </c>
      <c r="AC18" s="5"/>
      <c r="AG18" s="98"/>
      <c r="AH18" s="98"/>
      <c r="AI18" s="98"/>
      <c r="AJ18" s="64"/>
      <c r="AK18" s="98"/>
      <c r="AL18" s="98"/>
      <c r="AM18" s="98"/>
      <c r="AN18" s="102"/>
      <c r="AO18" s="102" t="str">
        <f t="shared" si="17"/>
        <v xml:space="preserve"> </v>
      </c>
      <c r="AP18" s="98"/>
      <c r="AQ18" s="98"/>
      <c r="AR18" s="103" t="e">
        <f t="shared" si="18"/>
        <v>#DIV/0!</v>
      </c>
      <c r="BR18" s="7">
        <v>8</v>
      </c>
    </row>
    <row r="19" spans="1:70" s="7" customFormat="1" ht="407.1" customHeight="1">
      <c r="A19" s="125">
        <f t="shared" si="0"/>
        <v>9</v>
      </c>
      <c r="B19" s="77" t="s">
        <v>47</v>
      </c>
      <c r="C19" s="121" t="s">
        <v>86</v>
      </c>
      <c r="D19" s="76" t="s">
        <v>87</v>
      </c>
      <c r="E19" s="122" t="s">
        <v>50</v>
      </c>
      <c r="F19" s="123">
        <v>4</v>
      </c>
      <c r="G19" s="124" t="s">
        <v>81</v>
      </c>
      <c r="H19" s="80">
        <v>789915.96638655465</v>
      </c>
      <c r="I19" s="81">
        <f t="shared" si="1"/>
        <v>150084.03361344538</v>
      </c>
      <c r="J19" s="81">
        <f t="shared" si="2"/>
        <v>940000</v>
      </c>
      <c r="K19" s="82">
        <f t="shared" si="3"/>
        <v>3159663.8655462186</v>
      </c>
      <c r="L19" s="82">
        <f t="shared" si="4"/>
        <v>3760000</v>
      </c>
      <c r="M19" s="126" t="s">
        <v>78</v>
      </c>
      <c r="N19" s="84">
        <v>740756.30252100842</v>
      </c>
      <c r="O19" s="85">
        <f t="shared" si="5"/>
        <v>140743.69747899161</v>
      </c>
      <c r="P19" s="85">
        <f t="shared" si="6"/>
        <v>881500</v>
      </c>
      <c r="Q19" s="86">
        <f t="shared" si="7"/>
        <v>2963025.2100840337</v>
      </c>
      <c r="R19" s="86">
        <f t="shared" si="8"/>
        <v>3526000</v>
      </c>
      <c r="S19" s="127" t="s">
        <v>85</v>
      </c>
      <c r="T19" s="88">
        <v>999347.05882352951</v>
      </c>
      <c r="U19" s="89">
        <f t="shared" si="9"/>
        <v>189875.9411764706</v>
      </c>
      <c r="V19" s="89">
        <f t="shared" si="10"/>
        <v>1189223</v>
      </c>
      <c r="W19" s="90">
        <f t="shared" si="11"/>
        <v>3997388.2352941181</v>
      </c>
      <c r="X19" s="90">
        <f t="shared" si="12"/>
        <v>4756892</v>
      </c>
      <c r="Y19" s="91">
        <f t="shared" si="13"/>
        <v>1003574.3333333334</v>
      </c>
      <c r="Z19" s="91">
        <f t="shared" si="14"/>
        <v>4014297.3333333335</v>
      </c>
      <c r="AA19" s="91">
        <f t="shared" si="15"/>
        <v>653662.09100829158</v>
      </c>
      <c r="AB19" s="92">
        <f t="shared" si="16"/>
        <v>0.16283350153973603</v>
      </c>
      <c r="AC19" s="5"/>
      <c r="AG19" s="98"/>
      <c r="AH19" s="98"/>
      <c r="AI19" s="98"/>
      <c r="AJ19" s="64"/>
      <c r="AK19" s="98"/>
      <c r="AL19" s="98"/>
      <c r="AM19" s="98"/>
      <c r="AN19" s="102"/>
      <c r="AO19" s="102" t="str">
        <f t="shared" si="17"/>
        <v xml:space="preserve"> </v>
      </c>
      <c r="AP19" s="98"/>
      <c r="AQ19" s="98"/>
      <c r="AR19" s="103" t="e">
        <f t="shared" si="18"/>
        <v>#DIV/0!</v>
      </c>
      <c r="BR19" s="7">
        <v>9</v>
      </c>
    </row>
    <row r="20" spans="1:70" s="7" customFormat="1" ht="101.25">
      <c r="A20" s="125">
        <f t="shared" si="0"/>
        <v>10</v>
      </c>
      <c r="B20" s="77" t="s">
        <v>47</v>
      </c>
      <c r="C20" s="121" t="s">
        <v>88</v>
      </c>
      <c r="D20" s="76" t="s">
        <v>89</v>
      </c>
      <c r="E20" s="122" t="s">
        <v>50</v>
      </c>
      <c r="F20" s="123">
        <v>12</v>
      </c>
      <c r="G20" s="124" t="s">
        <v>90</v>
      </c>
      <c r="H20" s="80">
        <v>109243.6974789916</v>
      </c>
      <c r="I20" s="81">
        <f t="shared" si="1"/>
        <v>20756.302521008405</v>
      </c>
      <c r="J20" s="81">
        <f t="shared" si="2"/>
        <v>130000</v>
      </c>
      <c r="K20" s="82">
        <f t="shared" si="3"/>
        <v>1310924.3697478992</v>
      </c>
      <c r="L20" s="82">
        <f t="shared" si="4"/>
        <v>1560000</v>
      </c>
      <c r="M20" s="126" t="s">
        <v>91</v>
      </c>
      <c r="N20" s="84">
        <v>127731.0924369748</v>
      </c>
      <c r="O20" s="85">
        <f t="shared" si="5"/>
        <v>24268.907563025212</v>
      </c>
      <c r="P20" s="85">
        <f t="shared" si="6"/>
        <v>152000</v>
      </c>
      <c r="Q20" s="86">
        <f t="shared" si="7"/>
        <v>1532773.1092436975</v>
      </c>
      <c r="R20" s="86">
        <f t="shared" si="8"/>
        <v>1824000</v>
      </c>
      <c r="S20" s="127" t="s">
        <v>92</v>
      </c>
      <c r="T20" s="88">
        <v>92436.97478991597</v>
      </c>
      <c r="U20" s="89">
        <f t="shared" si="9"/>
        <v>17563.025210084033</v>
      </c>
      <c r="V20" s="89">
        <f t="shared" si="10"/>
        <v>110000</v>
      </c>
      <c r="W20" s="90">
        <f t="shared" si="11"/>
        <v>1109243.6974789917</v>
      </c>
      <c r="X20" s="90">
        <f t="shared" si="12"/>
        <v>1320000</v>
      </c>
      <c r="Y20" s="91">
        <f t="shared" si="13"/>
        <v>130666.66666666667</v>
      </c>
      <c r="Z20" s="91">
        <f t="shared" si="14"/>
        <v>1568000</v>
      </c>
      <c r="AA20" s="91">
        <f t="shared" si="15"/>
        <v>252095.22010541969</v>
      </c>
      <c r="AB20" s="92">
        <f t="shared" si="16"/>
        <v>0.16077501282233397</v>
      </c>
      <c r="AC20" s="5"/>
      <c r="AG20" s="98"/>
      <c r="AH20" s="98"/>
      <c r="AI20" s="98"/>
      <c r="AJ20" s="64"/>
      <c r="AK20" s="98"/>
      <c r="AL20" s="98"/>
      <c r="AM20" s="98"/>
      <c r="AN20" s="102"/>
      <c r="AO20" s="102" t="str">
        <f t="shared" si="17"/>
        <v xml:space="preserve"> </v>
      </c>
      <c r="AP20" s="98"/>
      <c r="AQ20" s="98"/>
      <c r="AR20" s="103" t="e">
        <f t="shared" si="18"/>
        <v>#DIV/0!</v>
      </c>
      <c r="BR20" s="7">
        <v>10</v>
      </c>
    </row>
    <row r="21" spans="1:70" s="7" customFormat="1" ht="121.5">
      <c r="A21" s="125">
        <f t="shared" si="0"/>
        <v>11</v>
      </c>
      <c r="B21" s="77" t="s">
        <v>47</v>
      </c>
      <c r="C21" s="121" t="s">
        <v>93</v>
      </c>
      <c r="D21" s="76" t="s">
        <v>94</v>
      </c>
      <c r="E21" s="122" t="s">
        <v>50</v>
      </c>
      <c r="F21" s="123">
        <v>12</v>
      </c>
      <c r="G21" s="124" t="s">
        <v>95</v>
      </c>
      <c r="H21" s="80">
        <v>92436.97478991597</v>
      </c>
      <c r="I21" s="81">
        <f t="shared" si="1"/>
        <v>17563.025210084033</v>
      </c>
      <c r="J21" s="81">
        <f t="shared" si="2"/>
        <v>110000</v>
      </c>
      <c r="K21" s="82">
        <f t="shared" si="3"/>
        <v>1109243.6974789917</v>
      </c>
      <c r="L21" s="82">
        <f t="shared" si="4"/>
        <v>1320000</v>
      </c>
      <c r="M21" s="126" t="s">
        <v>96</v>
      </c>
      <c r="N21" s="84">
        <v>118857.14285714287</v>
      </c>
      <c r="O21" s="85">
        <f t="shared" si="5"/>
        <v>22582.857142857145</v>
      </c>
      <c r="P21" s="85">
        <f t="shared" si="6"/>
        <v>141440</v>
      </c>
      <c r="Q21" s="86">
        <f t="shared" si="7"/>
        <v>1426285.7142857146</v>
      </c>
      <c r="R21" s="86">
        <f t="shared" si="8"/>
        <v>1697280</v>
      </c>
      <c r="S21" s="127" t="s">
        <v>97</v>
      </c>
      <c r="T21" s="88">
        <v>95000</v>
      </c>
      <c r="U21" s="89">
        <f t="shared" si="9"/>
        <v>18050</v>
      </c>
      <c r="V21" s="89">
        <f t="shared" si="10"/>
        <v>113050</v>
      </c>
      <c r="W21" s="90">
        <f t="shared" si="11"/>
        <v>1140000</v>
      </c>
      <c r="X21" s="90">
        <f t="shared" si="12"/>
        <v>1356600</v>
      </c>
      <c r="Y21" s="91">
        <f t="shared" si="13"/>
        <v>121496.66666666667</v>
      </c>
      <c r="Z21" s="91">
        <f t="shared" si="14"/>
        <v>1457960</v>
      </c>
      <c r="AA21" s="91">
        <f t="shared" si="15"/>
        <v>208063.5402947859</v>
      </c>
      <c r="AB21" s="92">
        <f t="shared" si="16"/>
        <v>0.14270867533731096</v>
      </c>
      <c r="AC21" s="5"/>
      <c r="AG21" s="98"/>
      <c r="AH21" s="98"/>
      <c r="AI21" s="98"/>
      <c r="AJ21" s="64"/>
      <c r="AK21" s="98"/>
      <c r="AL21" s="98"/>
      <c r="AM21" s="98"/>
      <c r="AN21" s="102"/>
      <c r="AO21" s="102" t="str">
        <f t="shared" si="17"/>
        <v xml:space="preserve"> </v>
      </c>
      <c r="AP21" s="98"/>
      <c r="AQ21" s="98"/>
      <c r="AR21" s="103" t="e">
        <f t="shared" si="18"/>
        <v>#DIV/0!</v>
      </c>
      <c r="BR21" s="7">
        <v>11</v>
      </c>
    </row>
    <row r="22" spans="1:70" s="7" customFormat="1" ht="407.1" customHeight="1">
      <c r="A22" s="125">
        <f t="shared" si="0"/>
        <v>12</v>
      </c>
      <c r="B22" s="77" t="s">
        <v>47</v>
      </c>
      <c r="C22" s="121" t="s">
        <v>98</v>
      </c>
      <c r="D22" s="76" t="s">
        <v>99</v>
      </c>
      <c r="E22" s="122" t="s">
        <v>50</v>
      </c>
      <c r="F22" s="123">
        <v>637</v>
      </c>
      <c r="G22" s="124" t="s">
        <v>100</v>
      </c>
      <c r="H22" s="80">
        <v>29411.759999999998</v>
      </c>
      <c r="I22" s="81">
        <f t="shared" si="1"/>
        <v>5588.2343999999994</v>
      </c>
      <c r="J22" s="81">
        <f t="shared" si="2"/>
        <v>34999.994399999996</v>
      </c>
      <c r="K22" s="82">
        <f t="shared" si="3"/>
        <v>18735291.119999997</v>
      </c>
      <c r="L22" s="82">
        <f t="shared" si="4"/>
        <v>22294996.432799999</v>
      </c>
      <c r="M22" s="126" t="s">
        <v>101</v>
      </c>
      <c r="N22" s="84">
        <v>27311</v>
      </c>
      <c r="O22" s="85">
        <f t="shared" si="5"/>
        <v>5189.09</v>
      </c>
      <c r="P22" s="85">
        <f t="shared" si="6"/>
        <v>32500.09</v>
      </c>
      <c r="Q22" s="86">
        <f t="shared" si="7"/>
        <v>17397107</v>
      </c>
      <c r="R22" s="86">
        <f t="shared" si="8"/>
        <v>20702557.330000002</v>
      </c>
      <c r="S22" s="127" t="s">
        <v>58</v>
      </c>
      <c r="T22" s="88">
        <v>24369.75</v>
      </c>
      <c r="U22" s="89">
        <f t="shared" si="9"/>
        <v>4630.2524999999996</v>
      </c>
      <c r="V22" s="89">
        <f t="shared" si="10"/>
        <v>29000.002499999999</v>
      </c>
      <c r="W22" s="90">
        <f t="shared" si="11"/>
        <v>15523530.75</v>
      </c>
      <c r="X22" s="90">
        <f t="shared" si="12"/>
        <v>18473001.592499997</v>
      </c>
      <c r="Y22" s="91">
        <f t="shared" si="13"/>
        <v>32166.695633333333</v>
      </c>
      <c r="Z22" s="91">
        <f t="shared" si="14"/>
        <v>20490185.118433334</v>
      </c>
      <c r="AA22" s="91">
        <f t="shared" si="15"/>
        <v>1919827.4940744666</v>
      </c>
      <c r="AB22" s="92">
        <f t="shared" si="16"/>
        <v>9.3694980449315499E-2</v>
      </c>
      <c r="AC22" s="5"/>
      <c r="AG22" s="98"/>
      <c r="AH22" s="98"/>
      <c r="AI22" s="98"/>
      <c r="AJ22" s="64"/>
      <c r="AK22" s="98"/>
      <c r="AL22" s="98"/>
      <c r="AM22" s="98"/>
      <c r="AN22" s="102"/>
      <c r="AO22" s="102" t="str">
        <f t="shared" si="17"/>
        <v xml:space="preserve"> </v>
      </c>
      <c r="AP22" s="98"/>
      <c r="AQ22" s="98"/>
      <c r="AR22" s="103" t="e">
        <f t="shared" si="18"/>
        <v>#DIV/0!</v>
      </c>
      <c r="BR22" s="7">
        <v>12</v>
      </c>
    </row>
    <row r="23" spans="1:70" s="7" customFormat="1" ht="409.5">
      <c r="A23" s="125">
        <f t="shared" si="0"/>
        <v>13</v>
      </c>
      <c r="B23" s="77" t="s">
        <v>47</v>
      </c>
      <c r="C23" s="121" t="s">
        <v>102</v>
      </c>
      <c r="D23" s="76" t="s">
        <v>103</v>
      </c>
      <c r="E23" s="122" t="s">
        <v>50</v>
      </c>
      <c r="F23" s="123">
        <v>16</v>
      </c>
      <c r="G23" s="124" t="s">
        <v>104</v>
      </c>
      <c r="H23" s="80">
        <v>10615</v>
      </c>
      <c r="I23" s="81">
        <f t="shared" si="1"/>
        <v>2016.8500000000001</v>
      </c>
      <c r="J23" s="81">
        <f t="shared" si="2"/>
        <v>12631.85</v>
      </c>
      <c r="K23" s="82">
        <f t="shared" si="3"/>
        <v>169840</v>
      </c>
      <c r="L23" s="82">
        <f t="shared" si="4"/>
        <v>202109.6</v>
      </c>
      <c r="M23" s="126" t="s">
        <v>105</v>
      </c>
      <c r="N23" s="84">
        <v>8500</v>
      </c>
      <c r="O23" s="85"/>
      <c r="P23" s="85">
        <f t="shared" si="6"/>
        <v>8500</v>
      </c>
      <c r="Q23" s="86">
        <f t="shared" si="7"/>
        <v>136000</v>
      </c>
      <c r="R23" s="86">
        <f t="shared" si="8"/>
        <v>136000</v>
      </c>
      <c r="S23" s="127" t="s">
        <v>106</v>
      </c>
      <c r="T23" s="88">
        <v>8823.5294117647063</v>
      </c>
      <c r="U23" s="89">
        <f t="shared" si="9"/>
        <v>1676.4705882352941</v>
      </c>
      <c r="V23" s="89">
        <f t="shared" si="10"/>
        <v>10500</v>
      </c>
      <c r="W23" s="90">
        <f t="shared" si="11"/>
        <v>141176.4705882353</v>
      </c>
      <c r="X23" s="90">
        <f t="shared" si="12"/>
        <v>168000</v>
      </c>
      <c r="Y23" s="91">
        <f t="shared" si="13"/>
        <v>10543.949999999999</v>
      </c>
      <c r="Z23" s="91">
        <f t="shared" si="14"/>
        <v>168703.19999999998</v>
      </c>
      <c r="AA23" s="91">
        <f t="shared" si="15"/>
        <v>33060.409415492861</v>
      </c>
      <c r="AB23" s="92">
        <f t="shared" si="16"/>
        <v>0.19596788570396331</v>
      </c>
      <c r="AC23" s="5"/>
      <c r="AG23" s="98"/>
      <c r="AH23" s="98"/>
      <c r="AI23" s="98"/>
      <c r="AJ23" s="64"/>
      <c r="AK23" s="98"/>
      <c r="AL23" s="98"/>
      <c r="AM23" s="98"/>
      <c r="AN23" s="102"/>
      <c r="AO23" s="102" t="str">
        <f t="shared" si="17"/>
        <v xml:space="preserve"> </v>
      </c>
      <c r="AP23" s="98"/>
      <c r="AQ23" s="98"/>
      <c r="AR23" s="103" t="e">
        <f t="shared" si="18"/>
        <v>#DIV/0!</v>
      </c>
      <c r="BR23" s="7">
        <v>13</v>
      </c>
    </row>
    <row r="24" spans="1:70" s="7" customFormat="1" ht="162">
      <c r="A24" s="125">
        <f t="shared" si="0"/>
        <v>14</v>
      </c>
      <c r="B24" s="77" t="s">
        <v>47</v>
      </c>
      <c r="C24" s="121" t="s">
        <v>107</v>
      </c>
      <c r="D24" s="76" t="s">
        <v>108</v>
      </c>
      <c r="E24" s="122" t="s">
        <v>50</v>
      </c>
      <c r="F24" s="123">
        <v>12</v>
      </c>
      <c r="G24" s="124" t="s">
        <v>109</v>
      </c>
      <c r="H24" s="80">
        <v>331932.77310924372</v>
      </c>
      <c r="I24" s="81">
        <f t="shared" si="1"/>
        <v>63067.226890756305</v>
      </c>
      <c r="J24" s="81">
        <f t="shared" si="2"/>
        <v>395000</v>
      </c>
      <c r="K24" s="82">
        <f t="shared" si="3"/>
        <v>3983193.2773109246</v>
      </c>
      <c r="L24" s="82">
        <f t="shared" si="4"/>
        <v>4740000</v>
      </c>
      <c r="M24" s="126" t="s">
        <v>110</v>
      </c>
      <c r="N24" s="84">
        <v>378151.5</v>
      </c>
      <c r="O24" s="85">
        <f t="shared" si="5"/>
        <v>71848.785000000003</v>
      </c>
      <c r="P24" s="85">
        <f t="shared" si="6"/>
        <v>450000.28500000003</v>
      </c>
      <c r="Q24" s="86">
        <f t="shared" si="7"/>
        <v>4537818</v>
      </c>
      <c r="R24" s="86">
        <f t="shared" si="8"/>
        <v>5400003.4199999999</v>
      </c>
      <c r="S24" s="127" t="s">
        <v>111</v>
      </c>
      <c r="T24" s="88">
        <v>302521.00840336137</v>
      </c>
      <c r="U24" s="89">
        <f t="shared" si="9"/>
        <v>57478.991596638662</v>
      </c>
      <c r="V24" s="89">
        <f t="shared" si="10"/>
        <v>360000</v>
      </c>
      <c r="W24" s="90">
        <f t="shared" si="11"/>
        <v>3630252.1008403366</v>
      </c>
      <c r="X24" s="90">
        <f t="shared" si="12"/>
        <v>4320000</v>
      </c>
      <c r="Y24" s="91">
        <f t="shared" si="13"/>
        <v>401666.76166666672</v>
      </c>
      <c r="Z24" s="91">
        <f t="shared" si="14"/>
        <v>4820001.1400000006</v>
      </c>
      <c r="AA24" s="91">
        <f t="shared" si="15"/>
        <v>544428.12528735027</v>
      </c>
      <c r="AB24" s="92">
        <f t="shared" si="16"/>
        <v>0.11295186649838639</v>
      </c>
      <c r="AC24" s="5"/>
      <c r="AG24" s="98"/>
      <c r="AH24" s="98"/>
      <c r="AI24" s="98"/>
      <c r="AJ24" s="64"/>
      <c r="AK24" s="98"/>
      <c r="AL24" s="98"/>
      <c r="AM24" s="98"/>
      <c r="AN24" s="102"/>
      <c r="AO24" s="102" t="str">
        <f t="shared" si="17"/>
        <v xml:space="preserve"> </v>
      </c>
      <c r="AP24" s="98"/>
      <c r="AQ24" s="98"/>
      <c r="AR24" s="103" t="e">
        <f t="shared" si="18"/>
        <v>#DIV/0!</v>
      </c>
      <c r="BR24" s="7">
        <v>14</v>
      </c>
    </row>
    <row r="25" spans="1:70" s="7" customFormat="1" ht="121.5">
      <c r="A25" s="125">
        <f t="shared" si="0"/>
        <v>15</v>
      </c>
      <c r="B25" s="77" t="s">
        <v>47</v>
      </c>
      <c r="C25" s="121" t="s">
        <v>112</v>
      </c>
      <c r="D25" s="76" t="s">
        <v>113</v>
      </c>
      <c r="E25" s="122" t="s">
        <v>50</v>
      </c>
      <c r="F25" s="123">
        <v>5</v>
      </c>
      <c r="G25" s="124" t="s">
        <v>114</v>
      </c>
      <c r="H25" s="80">
        <v>520168.06722689077</v>
      </c>
      <c r="I25" s="81">
        <f t="shared" si="1"/>
        <v>98831.932773109249</v>
      </c>
      <c r="J25" s="81">
        <f t="shared" si="2"/>
        <v>619000</v>
      </c>
      <c r="K25" s="82">
        <f t="shared" si="3"/>
        <v>2600840.3361344538</v>
      </c>
      <c r="L25" s="82">
        <f t="shared" si="4"/>
        <v>3095000</v>
      </c>
      <c r="M25" s="126" t="s">
        <v>110</v>
      </c>
      <c r="N25" s="84">
        <v>470600</v>
      </c>
      <c r="O25" s="85">
        <f t="shared" si="5"/>
        <v>89414</v>
      </c>
      <c r="P25" s="85">
        <f t="shared" si="6"/>
        <v>560014</v>
      </c>
      <c r="Q25" s="86">
        <f t="shared" si="7"/>
        <v>2353000</v>
      </c>
      <c r="R25" s="86">
        <f t="shared" si="8"/>
        <v>2800070</v>
      </c>
      <c r="S25" s="127" t="s">
        <v>115</v>
      </c>
      <c r="T25" s="88">
        <v>571429</v>
      </c>
      <c r="U25" s="89">
        <f t="shared" si="9"/>
        <v>108571.51</v>
      </c>
      <c r="V25" s="89">
        <f t="shared" si="10"/>
        <v>680000.51</v>
      </c>
      <c r="W25" s="90">
        <f t="shared" si="11"/>
        <v>2857145</v>
      </c>
      <c r="X25" s="90">
        <f t="shared" si="12"/>
        <v>3400002.55</v>
      </c>
      <c r="Y25" s="91">
        <f t="shared" si="13"/>
        <v>619671.5033333333</v>
      </c>
      <c r="Z25" s="91">
        <f t="shared" si="14"/>
        <v>3098357.5166666666</v>
      </c>
      <c r="AA25" s="91">
        <f t="shared" si="15"/>
        <v>299980.36740093637</v>
      </c>
      <c r="AB25" s="92">
        <f t="shared" si="16"/>
        <v>9.6819158469377317E-2</v>
      </c>
      <c r="AC25" s="5"/>
      <c r="AG25" s="98"/>
      <c r="AH25" s="98"/>
      <c r="AI25" s="98"/>
      <c r="AJ25" s="64"/>
      <c r="AK25" s="98"/>
      <c r="AL25" s="98"/>
      <c r="AM25" s="98"/>
      <c r="AN25" s="102"/>
      <c r="AO25" s="102" t="str">
        <f t="shared" si="17"/>
        <v xml:space="preserve"> </v>
      </c>
      <c r="AP25" s="98"/>
      <c r="AQ25" s="98"/>
      <c r="AR25" s="103" t="e">
        <f t="shared" si="18"/>
        <v>#DIV/0!</v>
      </c>
      <c r="BR25" s="7">
        <v>15</v>
      </c>
    </row>
    <row r="26" spans="1:70" s="7" customFormat="1" ht="283.5">
      <c r="A26" s="125">
        <f t="shared" si="0"/>
        <v>16</v>
      </c>
      <c r="B26" s="77" t="s">
        <v>47</v>
      </c>
      <c r="C26" s="121" t="s">
        <v>116</v>
      </c>
      <c r="D26" s="76" t="s">
        <v>117</v>
      </c>
      <c r="E26" s="122" t="s">
        <v>50</v>
      </c>
      <c r="F26" s="123">
        <v>170</v>
      </c>
      <c r="G26" s="124" t="s">
        <v>118</v>
      </c>
      <c r="H26" s="80">
        <v>31932.773109243699</v>
      </c>
      <c r="I26" s="81">
        <f t="shared" si="1"/>
        <v>6067.226890756303</v>
      </c>
      <c r="J26" s="81">
        <f t="shared" si="2"/>
        <v>38000</v>
      </c>
      <c r="K26" s="82">
        <f t="shared" si="3"/>
        <v>5428571.4285714291</v>
      </c>
      <c r="L26" s="82">
        <f t="shared" si="4"/>
        <v>6460000</v>
      </c>
      <c r="M26" s="126" t="s">
        <v>119</v>
      </c>
      <c r="N26" s="84">
        <v>42008.403361344543</v>
      </c>
      <c r="O26" s="85">
        <f t="shared" si="5"/>
        <v>7981.5966386554628</v>
      </c>
      <c r="P26" s="85">
        <f t="shared" si="6"/>
        <v>49990.000000000007</v>
      </c>
      <c r="Q26" s="86">
        <f t="shared" si="7"/>
        <v>7141428.5714285718</v>
      </c>
      <c r="R26" s="86">
        <f t="shared" si="8"/>
        <v>8498300.0000000019</v>
      </c>
      <c r="S26" s="127" t="s">
        <v>104</v>
      </c>
      <c r="T26" s="88">
        <v>39805</v>
      </c>
      <c r="U26" s="89">
        <f t="shared" si="9"/>
        <v>7562.95</v>
      </c>
      <c r="V26" s="89">
        <f t="shared" si="10"/>
        <v>47367.95</v>
      </c>
      <c r="W26" s="90">
        <f t="shared" si="11"/>
        <v>6766850</v>
      </c>
      <c r="X26" s="90">
        <f t="shared" si="12"/>
        <v>8052551.4999999991</v>
      </c>
      <c r="Y26" s="91">
        <f t="shared" si="13"/>
        <v>45119.316666666673</v>
      </c>
      <c r="Z26" s="91">
        <f t="shared" si="14"/>
        <v>7670283.833333334</v>
      </c>
      <c r="AA26" s="91">
        <f t="shared" si="15"/>
        <v>1071570.4126346891</v>
      </c>
      <c r="AB26" s="92">
        <f t="shared" si="16"/>
        <v>0.13970414080087681</v>
      </c>
      <c r="AC26" s="5"/>
      <c r="AG26" s="98"/>
      <c r="AH26" s="98"/>
      <c r="AI26" s="99"/>
      <c r="AJ26" s="5"/>
      <c r="AK26" s="99"/>
      <c r="AL26" s="100"/>
      <c r="AM26" s="101"/>
      <c r="AN26" s="102"/>
      <c r="AO26" s="102" t="str">
        <f t="shared" si="17"/>
        <v xml:space="preserve"> </v>
      </c>
      <c r="AP26" s="99"/>
      <c r="AQ26" s="99"/>
      <c r="AR26" s="103" t="e">
        <f t="shared" si="18"/>
        <v>#DIV/0!</v>
      </c>
      <c r="BR26" s="7">
        <v>16</v>
      </c>
    </row>
    <row r="27" spans="1:70" s="7" customFormat="1" ht="344.25">
      <c r="A27" s="125">
        <f t="shared" si="0"/>
        <v>17</v>
      </c>
      <c r="B27" s="77" t="s">
        <v>47</v>
      </c>
      <c r="C27" s="121" t="s">
        <v>120</v>
      </c>
      <c r="D27" s="76" t="s">
        <v>121</v>
      </c>
      <c r="E27" s="122" t="s">
        <v>50</v>
      </c>
      <c r="F27" s="123">
        <v>28</v>
      </c>
      <c r="G27" s="124" t="s">
        <v>58</v>
      </c>
      <c r="H27" s="80">
        <v>40756.302521008409</v>
      </c>
      <c r="I27" s="81">
        <f t="shared" si="1"/>
        <v>7743.6974789915976</v>
      </c>
      <c r="J27" s="81">
        <f t="shared" si="2"/>
        <v>48500.000000000007</v>
      </c>
      <c r="K27" s="82">
        <f t="shared" si="3"/>
        <v>1141176.4705882354</v>
      </c>
      <c r="L27" s="82">
        <f t="shared" si="4"/>
        <v>1358000.0000000002</v>
      </c>
      <c r="M27" s="126" t="s">
        <v>122</v>
      </c>
      <c r="N27" s="84">
        <v>40756.302521008409</v>
      </c>
      <c r="O27" s="85">
        <f t="shared" si="5"/>
        <v>7743.6974789915976</v>
      </c>
      <c r="P27" s="85">
        <f t="shared" si="6"/>
        <v>48500.000000000007</v>
      </c>
      <c r="Q27" s="86">
        <f t="shared" si="7"/>
        <v>1141176.4705882354</v>
      </c>
      <c r="R27" s="86">
        <f t="shared" si="8"/>
        <v>1358000.0000000002</v>
      </c>
      <c r="S27" s="127" t="s">
        <v>123</v>
      </c>
      <c r="T27" s="88">
        <v>49579.831932773108</v>
      </c>
      <c r="U27" s="89">
        <f t="shared" si="9"/>
        <v>9420.1680672268903</v>
      </c>
      <c r="V27" s="89">
        <f t="shared" si="10"/>
        <v>59000</v>
      </c>
      <c r="W27" s="90">
        <f t="shared" si="11"/>
        <v>1388235.294117647</v>
      </c>
      <c r="X27" s="90">
        <f t="shared" si="12"/>
        <v>1652000</v>
      </c>
      <c r="Y27" s="91">
        <f t="shared" si="13"/>
        <v>52000</v>
      </c>
      <c r="Z27" s="91">
        <f t="shared" si="14"/>
        <v>1456000</v>
      </c>
      <c r="AA27" s="91">
        <f t="shared" si="15"/>
        <v>169740.97914174985</v>
      </c>
      <c r="AB27" s="92">
        <f t="shared" si="16"/>
        <v>0.11658034281713589</v>
      </c>
      <c r="AC27" s="5"/>
      <c r="AG27" s="98"/>
      <c r="AH27" s="98"/>
      <c r="AI27" s="99"/>
      <c r="AJ27" s="5"/>
      <c r="AK27" s="99"/>
      <c r="AL27" s="100"/>
      <c r="AM27" s="101"/>
      <c r="AN27" s="102"/>
      <c r="AO27" s="102" t="str">
        <f t="shared" si="17"/>
        <v xml:space="preserve"> </v>
      </c>
      <c r="AP27" s="99"/>
      <c r="AQ27" s="99"/>
      <c r="AR27" s="103" t="e">
        <f t="shared" si="18"/>
        <v>#DIV/0!</v>
      </c>
      <c r="BR27" s="7">
        <v>17</v>
      </c>
    </row>
    <row r="28" spans="1:70" s="7" customFormat="1" ht="101.25">
      <c r="A28" s="125">
        <f t="shared" si="0"/>
        <v>18</v>
      </c>
      <c r="B28" s="77" t="s">
        <v>47</v>
      </c>
      <c r="C28" s="121" t="s">
        <v>124</v>
      </c>
      <c r="D28" s="76" t="s">
        <v>125</v>
      </c>
      <c r="E28" s="122" t="s">
        <v>50</v>
      </c>
      <c r="F28" s="123">
        <v>75</v>
      </c>
      <c r="G28" s="124" t="s">
        <v>126</v>
      </c>
      <c r="H28" s="80">
        <v>42016.81</v>
      </c>
      <c r="I28" s="81">
        <f t="shared" si="1"/>
        <v>7983.1938999999993</v>
      </c>
      <c r="J28" s="81">
        <f t="shared" si="2"/>
        <v>50000.003899999996</v>
      </c>
      <c r="K28" s="82">
        <f t="shared" si="3"/>
        <v>3151260.75</v>
      </c>
      <c r="L28" s="82">
        <f t="shared" si="4"/>
        <v>3750000.2924999995</v>
      </c>
      <c r="M28" s="126" t="s">
        <v>105</v>
      </c>
      <c r="N28" s="84">
        <v>45500</v>
      </c>
      <c r="O28" s="85"/>
      <c r="P28" s="85">
        <f t="shared" si="6"/>
        <v>45500</v>
      </c>
      <c r="Q28" s="86">
        <f t="shared" si="7"/>
        <v>3412500</v>
      </c>
      <c r="R28" s="86">
        <f t="shared" si="8"/>
        <v>3412500</v>
      </c>
      <c r="S28" s="127"/>
      <c r="T28" s="88"/>
      <c r="U28" s="89">
        <f t="shared" si="9"/>
        <v>0</v>
      </c>
      <c r="V28" s="89">
        <f t="shared" si="10"/>
        <v>0</v>
      </c>
      <c r="W28" s="90">
        <f t="shared" si="11"/>
        <v>0</v>
      </c>
      <c r="X28" s="90">
        <f t="shared" si="12"/>
        <v>0</v>
      </c>
      <c r="Y28" s="91">
        <f>IF(A28="","",AVERAGE(J28,P28))</f>
        <v>47750.001949999998</v>
      </c>
      <c r="Z28" s="91">
        <f>IF(B28="","",Y28*F28)</f>
        <v>3581250.1462499998</v>
      </c>
      <c r="AA28" s="91">
        <f>IF(B28="","",STDEV(L28,R28))</f>
        <v>238648.74547919296</v>
      </c>
      <c r="AB28" s="92">
        <f t="shared" si="16"/>
        <v>6.663839043164492E-2</v>
      </c>
      <c r="AC28" s="5" t="s">
        <v>127</v>
      </c>
      <c r="AG28" s="98"/>
      <c r="AH28" s="98"/>
      <c r="AI28" s="99"/>
      <c r="AJ28" s="5"/>
      <c r="AK28" s="99"/>
      <c r="AL28" s="100"/>
      <c r="AM28" s="101"/>
      <c r="AN28" s="102"/>
      <c r="AO28" s="102" t="str">
        <f t="shared" si="17"/>
        <v xml:space="preserve"> </v>
      </c>
      <c r="AP28" s="99"/>
      <c r="AQ28" s="99"/>
      <c r="AR28" s="103" t="e">
        <f t="shared" si="18"/>
        <v>#DIV/0!</v>
      </c>
      <c r="BR28" s="7">
        <v>18</v>
      </c>
    </row>
    <row r="29" spans="1:70" s="7" customFormat="1" ht="263.25">
      <c r="A29" s="125">
        <f t="shared" si="0"/>
        <v>19</v>
      </c>
      <c r="B29" s="77" t="s">
        <v>47</v>
      </c>
      <c r="C29" s="121" t="s">
        <v>128</v>
      </c>
      <c r="D29" s="76" t="s">
        <v>129</v>
      </c>
      <c r="E29" s="122" t="s">
        <v>50</v>
      </c>
      <c r="F29" s="123">
        <v>76</v>
      </c>
      <c r="G29" s="124" t="s">
        <v>104</v>
      </c>
      <c r="H29" s="80">
        <v>114993</v>
      </c>
      <c r="I29" s="81">
        <f t="shared" si="1"/>
        <v>21848.670000000002</v>
      </c>
      <c r="J29" s="81">
        <f t="shared" si="2"/>
        <v>136841.67000000001</v>
      </c>
      <c r="K29" s="82">
        <f t="shared" si="3"/>
        <v>8739468</v>
      </c>
      <c r="L29" s="82">
        <f t="shared" si="4"/>
        <v>10399966.920000002</v>
      </c>
      <c r="M29" s="126" t="s">
        <v>130</v>
      </c>
      <c r="N29" s="84">
        <v>98000</v>
      </c>
      <c r="O29" s="85">
        <f t="shared" si="5"/>
        <v>18620</v>
      </c>
      <c r="P29" s="85">
        <f t="shared" si="6"/>
        <v>116620</v>
      </c>
      <c r="Q29" s="86">
        <f t="shared" si="7"/>
        <v>7448000</v>
      </c>
      <c r="R29" s="86">
        <f t="shared" si="8"/>
        <v>8863120</v>
      </c>
      <c r="S29" s="127" t="s">
        <v>131</v>
      </c>
      <c r="T29" s="88">
        <v>82352.941176470587</v>
      </c>
      <c r="U29" s="89">
        <f t="shared" si="9"/>
        <v>15647.058823529413</v>
      </c>
      <c r="V29" s="89">
        <f t="shared" si="10"/>
        <v>98000</v>
      </c>
      <c r="W29" s="90">
        <f t="shared" si="11"/>
        <v>6258823.5294117648</v>
      </c>
      <c r="X29" s="90">
        <f t="shared" si="12"/>
        <v>7448000</v>
      </c>
      <c r="Y29" s="91">
        <f t="shared" si="13"/>
        <v>117153.89000000001</v>
      </c>
      <c r="Z29" s="91">
        <f t="shared" si="14"/>
        <v>8903695.6400000006</v>
      </c>
      <c r="AA29" s="91">
        <f t="shared" si="15"/>
        <v>1476401.6936845612</v>
      </c>
      <c r="AB29" s="92">
        <f t="shared" si="16"/>
        <v>0.1658189760049526</v>
      </c>
      <c r="AC29" s="5"/>
      <c r="AG29" s="98"/>
      <c r="AH29" s="98"/>
      <c r="AI29" s="99"/>
      <c r="AJ29" s="5"/>
      <c r="AK29" s="99"/>
      <c r="AL29" s="100"/>
      <c r="AM29" s="101"/>
      <c r="AN29" s="102"/>
      <c r="AO29" s="102" t="str">
        <f t="shared" si="17"/>
        <v xml:space="preserve"> </v>
      </c>
      <c r="AP29" s="99"/>
      <c r="AQ29" s="99"/>
      <c r="AR29" s="103" t="e">
        <f t="shared" si="18"/>
        <v>#DIV/0!</v>
      </c>
      <c r="BR29" s="7">
        <v>19</v>
      </c>
    </row>
    <row r="30" spans="1:70" s="7" customFormat="1" ht="222.75">
      <c r="A30" s="125">
        <f t="shared" si="0"/>
        <v>20</v>
      </c>
      <c r="B30" s="77" t="s">
        <v>47</v>
      </c>
      <c r="C30" s="121" t="s">
        <v>132</v>
      </c>
      <c r="D30" s="76" t="s">
        <v>133</v>
      </c>
      <c r="E30" s="122" t="s">
        <v>50</v>
      </c>
      <c r="F30" s="123">
        <v>99</v>
      </c>
      <c r="G30" s="124" t="s">
        <v>104</v>
      </c>
      <c r="H30" s="80">
        <v>225564</v>
      </c>
      <c r="I30" s="81">
        <f t="shared" si="1"/>
        <v>42857.16</v>
      </c>
      <c r="J30" s="81">
        <f t="shared" si="2"/>
        <v>268421.16000000003</v>
      </c>
      <c r="K30" s="82">
        <f t="shared" si="3"/>
        <v>22330836</v>
      </c>
      <c r="L30" s="82">
        <f t="shared" si="4"/>
        <v>26573694.840000004</v>
      </c>
      <c r="M30" s="126" t="s">
        <v>105</v>
      </c>
      <c r="N30" s="84">
        <v>210500</v>
      </c>
      <c r="O30" s="85"/>
      <c r="P30" s="85">
        <f t="shared" si="6"/>
        <v>210500</v>
      </c>
      <c r="Q30" s="86">
        <f t="shared" si="7"/>
        <v>20839500</v>
      </c>
      <c r="R30" s="86">
        <f t="shared" si="8"/>
        <v>20839500</v>
      </c>
      <c r="S30" s="127" t="s">
        <v>58</v>
      </c>
      <c r="T30" s="88">
        <v>201681</v>
      </c>
      <c r="U30" s="89">
        <f t="shared" si="9"/>
        <v>38319.39</v>
      </c>
      <c r="V30" s="89">
        <f t="shared" si="10"/>
        <v>240000.39</v>
      </c>
      <c r="W30" s="90">
        <f t="shared" si="11"/>
        <v>19966419</v>
      </c>
      <c r="X30" s="90">
        <f t="shared" si="12"/>
        <v>23760038.610000003</v>
      </c>
      <c r="Y30" s="91">
        <f t="shared" si="13"/>
        <v>239640.51666666669</v>
      </c>
      <c r="Z30" s="91">
        <f t="shared" si="14"/>
        <v>23724411.150000002</v>
      </c>
      <c r="AA30" s="91">
        <f t="shared" si="15"/>
        <v>2867263.4344789814</v>
      </c>
      <c r="AB30" s="128">
        <f t="shared" si="16"/>
        <v>0.12085709594014439</v>
      </c>
      <c r="AC30" s="5"/>
      <c r="AG30" s="98"/>
      <c r="AH30" s="98"/>
      <c r="AI30" s="99"/>
      <c r="AJ30" s="5"/>
      <c r="AK30" s="99"/>
      <c r="AL30" s="100"/>
      <c r="AM30" s="101"/>
      <c r="AN30" s="102"/>
      <c r="AO30" s="102" t="str">
        <f t="shared" si="17"/>
        <v xml:space="preserve"> </v>
      </c>
      <c r="AP30" s="99"/>
      <c r="AQ30" s="99"/>
      <c r="AR30" s="103" t="e">
        <f t="shared" si="18"/>
        <v>#DIV/0!</v>
      </c>
      <c r="BR30" s="7">
        <v>20</v>
      </c>
    </row>
    <row r="31" spans="1:70" s="7" customFormat="1" ht="324">
      <c r="A31" s="125">
        <f t="shared" si="0"/>
        <v>21</v>
      </c>
      <c r="B31" s="77" t="s">
        <v>47</v>
      </c>
      <c r="C31" s="121" t="s">
        <v>134</v>
      </c>
      <c r="D31" s="76" t="s">
        <v>135</v>
      </c>
      <c r="E31" s="122" t="s">
        <v>50</v>
      </c>
      <c r="F31" s="123">
        <v>34</v>
      </c>
      <c r="G31" s="124" t="s">
        <v>136</v>
      </c>
      <c r="H31" s="80">
        <v>189075.63025210085</v>
      </c>
      <c r="I31" s="81">
        <f t="shared" si="1"/>
        <v>35924.36974789916</v>
      </c>
      <c r="J31" s="81">
        <f t="shared" si="2"/>
        <v>225000</v>
      </c>
      <c r="K31" s="82">
        <f t="shared" si="3"/>
        <v>6428571.4285714291</v>
      </c>
      <c r="L31" s="82">
        <f t="shared" si="4"/>
        <v>7650000</v>
      </c>
      <c r="M31" s="126" t="s">
        <v>137</v>
      </c>
      <c r="N31" s="84">
        <v>173865.5462184874</v>
      </c>
      <c r="O31" s="85">
        <f t="shared" si="5"/>
        <v>33034.45378151261</v>
      </c>
      <c r="P31" s="85">
        <f t="shared" si="6"/>
        <v>206900</v>
      </c>
      <c r="Q31" s="86">
        <f t="shared" si="7"/>
        <v>5911428.5714285718</v>
      </c>
      <c r="R31" s="86">
        <f t="shared" si="8"/>
        <v>7034600</v>
      </c>
      <c r="S31" s="127" t="s">
        <v>138</v>
      </c>
      <c r="T31" s="88">
        <v>141168.06722689077</v>
      </c>
      <c r="U31" s="89">
        <f t="shared" si="9"/>
        <v>26821.932773109245</v>
      </c>
      <c r="V31" s="89">
        <f t="shared" si="10"/>
        <v>167990</v>
      </c>
      <c r="W31" s="90">
        <f t="shared" si="11"/>
        <v>4799714.2857142864</v>
      </c>
      <c r="X31" s="90">
        <f t="shared" si="12"/>
        <v>5711660</v>
      </c>
      <c r="Y31" s="91">
        <f t="shared" si="13"/>
        <v>199963.33333333334</v>
      </c>
      <c r="Z31" s="91">
        <f t="shared" si="14"/>
        <v>6798753.333333334</v>
      </c>
      <c r="AA31" s="91">
        <f t="shared" si="15"/>
        <v>990458.59405294468</v>
      </c>
      <c r="AB31" s="92">
        <f t="shared" si="16"/>
        <v>0.145682384033094</v>
      </c>
      <c r="AC31" s="5"/>
      <c r="AG31" s="98"/>
      <c r="AH31" s="98"/>
      <c r="AI31" s="99"/>
      <c r="AJ31" s="5"/>
      <c r="AK31" s="99"/>
      <c r="AL31" s="100"/>
      <c r="AM31" s="101"/>
      <c r="AN31" s="102"/>
      <c r="AO31" s="102" t="str">
        <f t="shared" si="17"/>
        <v xml:space="preserve"> </v>
      </c>
      <c r="AP31" s="99"/>
      <c r="AQ31" s="99"/>
      <c r="AR31" s="103" t="e">
        <f t="shared" si="18"/>
        <v>#DIV/0!</v>
      </c>
      <c r="BR31" s="7">
        <v>21</v>
      </c>
    </row>
    <row r="32" spans="1:70" s="7" customFormat="1" ht="222.75">
      <c r="A32" s="125">
        <f t="shared" si="0"/>
        <v>22</v>
      </c>
      <c r="B32" s="77" t="s">
        <v>47</v>
      </c>
      <c r="C32" s="121" t="s">
        <v>139</v>
      </c>
      <c r="D32" s="76" t="s">
        <v>140</v>
      </c>
      <c r="E32" s="122" t="s">
        <v>50</v>
      </c>
      <c r="F32" s="123">
        <v>21</v>
      </c>
      <c r="G32" s="124" t="s">
        <v>105</v>
      </c>
      <c r="H32" s="80">
        <v>85500</v>
      </c>
      <c r="I32" s="81"/>
      <c r="J32" s="81">
        <f t="shared" si="2"/>
        <v>85500</v>
      </c>
      <c r="K32" s="82">
        <f t="shared" si="3"/>
        <v>1795500</v>
      </c>
      <c r="L32" s="82">
        <f t="shared" si="4"/>
        <v>1795500</v>
      </c>
      <c r="M32" s="126" t="s">
        <v>119</v>
      </c>
      <c r="N32" s="84">
        <v>74781.512605042022</v>
      </c>
      <c r="O32" s="85">
        <f t="shared" si="5"/>
        <v>14208.487394957985</v>
      </c>
      <c r="P32" s="85">
        <f t="shared" si="6"/>
        <v>88990</v>
      </c>
      <c r="Q32" s="86">
        <f t="shared" si="7"/>
        <v>1570411.7647058824</v>
      </c>
      <c r="R32" s="86">
        <f t="shared" si="8"/>
        <v>1868790</v>
      </c>
      <c r="S32" s="127" t="s">
        <v>141</v>
      </c>
      <c r="T32" s="88">
        <v>84025.21</v>
      </c>
      <c r="U32" s="89">
        <f t="shared" si="9"/>
        <v>15964.789900000002</v>
      </c>
      <c r="V32" s="89">
        <f t="shared" si="10"/>
        <v>99989.99990000001</v>
      </c>
      <c r="W32" s="90">
        <f t="shared" si="11"/>
        <v>1764529.4100000001</v>
      </c>
      <c r="X32" s="90">
        <f t="shared" si="12"/>
        <v>2099789.9979000003</v>
      </c>
      <c r="Y32" s="91">
        <f t="shared" si="13"/>
        <v>91493.333299999998</v>
      </c>
      <c r="Z32" s="91">
        <f t="shared" si="14"/>
        <v>1921359.9993</v>
      </c>
      <c r="AA32" s="91">
        <f t="shared" si="15"/>
        <v>158810.59261049642</v>
      </c>
      <c r="AB32" s="92">
        <f t="shared" si="16"/>
        <v>8.2655302841921935E-2</v>
      </c>
      <c r="AC32" s="5"/>
      <c r="AG32" s="98"/>
      <c r="AH32" s="98"/>
      <c r="AI32" s="99"/>
      <c r="AJ32" s="5"/>
      <c r="AK32" s="99"/>
      <c r="AL32" s="100"/>
      <c r="AM32" s="101"/>
      <c r="AN32" s="102"/>
      <c r="AO32" s="102" t="str">
        <f t="shared" si="17"/>
        <v xml:space="preserve"> </v>
      </c>
      <c r="AP32" s="99"/>
      <c r="AQ32" s="99"/>
      <c r="AR32" s="103" t="e">
        <f t="shared" si="18"/>
        <v>#DIV/0!</v>
      </c>
      <c r="BR32" s="7">
        <v>22</v>
      </c>
    </row>
    <row r="33" spans="1:70" s="7" customFormat="1" ht="384.75">
      <c r="A33" s="125">
        <f t="shared" si="0"/>
        <v>23</v>
      </c>
      <c r="B33" s="77" t="s">
        <v>47</v>
      </c>
      <c r="C33" s="121" t="s">
        <v>142</v>
      </c>
      <c r="D33" s="76" t="s">
        <v>143</v>
      </c>
      <c r="E33" s="122" t="s">
        <v>50</v>
      </c>
      <c r="F33" s="123">
        <v>10</v>
      </c>
      <c r="G33" s="124" t="s">
        <v>58</v>
      </c>
      <c r="H33" s="80">
        <v>138781.51</v>
      </c>
      <c r="I33" s="81">
        <f t="shared" si="1"/>
        <v>26368.486900000004</v>
      </c>
      <c r="J33" s="81">
        <f t="shared" si="2"/>
        <v>165149.99690000003</v>
      </c>
      <c r="K33" s="82">
        <f t="shared" si="3"/>
        <v>1387815.1</v>
      </c>
      <c r="L33" s="82">
        <f t="shared" si="4"/>
        <v>1651499.9690000003</v>
      </c>
      <c r="M33" s="126" t="s">
        <v>144</v>
      </c>
      <c r="N33" s="84">
        <v>154201.68</v>
      </c>
      <c r="O33" s="85">
        <f t="shared" si="5"/>
        <v>29298.319199999998</v>
      </c>
      <c r="P33" s="85">
        <f t="shared" si="6"/>
        <v>183499.99919999999</v>
      </c>
      <c r="Q33" s="86">
        <f t="shared" si="7"/>
        <v>1542016.7999999998</v>
      </c>
      <c r="R33" s="86">
        <f t="shared" si="8"/>
        <v>1834999.9919999999</v>
      </c>
      <c r="S33" s="127" t="s">
        <v>145</v>
      </c>
      <c r="T33" s="88">
        <v>154201.68</v>
      </c>
      <c r="U33" s="89">
        <f t="shared" si="9"/>
        <v>29298.319199999998</v>
      </c>
      <c r="V33" s="89">
        <f t="shared" si="10"/>
        <v>183499.99919999999</v>
      </c>
      <c r="W33" s="90">
        <f t="shared" si="11"/>
        <v>1542016.7999999998</v>
      </c>
      <c r="X33" s="90">
        <f t="shared" si="12"/>
        <v>1834999.9919999999</v>
      </c>
      <c r="Y33" s="91">
        <f t="shared" si="13"/>
        <v>177383.33176666664</v>
      </c>
      <c r="Z33" s="91">
        <f t="shared" si="14"/>
        <v>1773833.3176666663</v>
      </c>
      <c r="AA33" s="91">
        <f t="shared" si="15"/>
        <v>105943.78767535227</v>
      </c>
      <c r="AB33" s="92">
        <f t="shared" si="16"/>
        <v>5.9725897929751776E-2</v>
      </c>
      <c r="AC33" s="5"/>
      <c r="AG33" s="98"/>
      <c r="AH33" s="98"/>
      <c r="AI33" s="99"/>
      <c r="AJ33" s="5"/>
      <c r="AK33" s="99"/>
      <c r="AL33" s="100"/>
      <c r="AM33" s="101"/>
      <c r="AN33" s="102"/>
      <c r="AO33" s="102" t="str">
        <f t="shared" si="17"/>
        <v xml:space="preserve"> </v>
      </c>
      <c r="AP33" s="99"/>
      <c r="AQ33" s="99"/>
      <c r="AR33" s="103" t="e">
        <f t="shared" si="18"/>
        <v>#DIV/0!</v>
      </c>
      <c r="BR33" s="7">
        <v>23</v>
      </c>
    </row>
    <row r="34" spans="1:70" s="7" customFormat="1" ht="202.5">
      <c r="A34" s="125">
        <f t="shared" si="0"/>
        <v>24</v>
      </c>
      <c r="B34" s="77" t="s">
        <v>47</v>
      </c>
      <c r="C34" s="121" t="s">
        <v>146</v>
      </c>
      <c r="D34" s="76" t="s">
        <v>147</v>
      </c>
      <c r="E34" s="122" t="s">
        <v>50</v>
      </c>
      <c r="F34" s="123">
        <v>16</v>
      </c>
      <c r="G34" s="124" t="s">
        <v>104</v>
      </c>
      <c r="H34" s="80">
        <v>15922</v>
      </c>
      <c r="I34" s="81">
        <f t="shared" si="1"/>
        <v>3025.18</v>
      </c>
      <c r="J34" s="81">
        <f t="shared" si="2"/>
        <v>18947.18</v>
      </c>
      <c r="K34" s="82">
        <f t="shared" si="3"/>
        <v>254752</v>
      </c>
      <c r="L34" s="82">
        <f t="shared" si="4"/>
        <v>303154.88</v>
      </c>
      <c r="M34" s="126" t="s">
        <v>148</v>
      </c>
      <c r="N34" s="84">
        <v>15882.352941176472</v>
      </c>
      <c r="O34" s="85">
        <f t="shared" si="5"/>
        <v>3017.6470588235297</v>
      </c>
      <c r="P34" s="85">
        <f t="shared" si="6"/>
        <v>18900</v>
      </c>
      <c r="Q34" s="86">
        <f t="shared" si="7"/>
        <v>254117.64705882355</v>
      </c>
      <c r="R34" s="86">
        <f t="shared" si="8"/>
        <v>302400</v>
      </c>
      <c r="S34" s="127" t="s">
        <v>149</v>
      </c>
      <c r="T34" s="88">
        <v>14201.680672268909</v>
      </c>
      <c r="U34" s="89">
        <f t="shared" si="9"/>
        <v>2698.3193277310929</v>
      </c>
      <c r="V34" s="89">
        <f t="shared" si="10"/>
        <v>16900</v>
      </c>
      <c r="W34" s="90">
        <f t="shared" si="11"/>
        <v>227226.89075630254</v>
      </c>
      <c r="X34" s="90">
        <f t="shared" si="12"/>
        <v>270400</v>
      </c>
      <c r="Y34" s="91">
        <f t="shared" si="13"/>
        <v>18249.060000000001</v>
      </c>
      <c r="Z34" s="91">
        <f t="shared" si="14"/>
        <v>291984.96000000002</v>
      </c>
      <c r="AA34" s="91">
        <f t="shared" si="15"/>
        <v>18696.933828967787</v>
      </c>
      <c r="AB34" s="92">
        <f t="shared" si="16"/>
        <v>6.4033893488787186E-2</v>
      </c>
      <c r="AC34" s="5"/>
      <c r="AG34" s="98"/>
      <c r="AH34" s="98"/>
      <c r="AI34" s="99"/>
      <c r="AJ34" s="5"/>
      <c r="AK34" s="99"/>
      <c r="AL34" s="100"/>
      <c r="AM34" s="101"/>
      <c r="AN34" s="102"/>
      <c r="AO34" s="102" t="str">
        <f t="shared" si="17"/>
        <v xml:space="preserve"> </v>
      </c>
      <c r="AP34" s="99"/>
      <c r="AQ34" s="99"/>
      <c r="AR34" s="103" t="e">
        <f t="shared" si="18"/>
        <v>#DIV/0!</v>
      </c>
      <c r="BR34" s="7">
        <v>24</v>
      </c>
    </row>
    <row r="35" spans="1:70" s="7" customFormat="1" ht="182.25">
      <c r="A35" s="125">
        <f t="shared" si="0"/>
        <v>25</v>
      </c>
      <c r="B35" s="77" t="s">
        <v>47</v>
      </c>
      <c r="C35" s="121" t="s">
        <v>150</v>
      </c>
      <c r="D35" s="76" t="s">
        <v>151</v>
      </c>
      <c r="E35" s="122" t="s">
        <v>50</v>
      </c>
      <c r="F35" s="123">
        <v>717</v>
      </c>
      <c r="G35" s="124" t="s">
        <v>104</v>
      </c>
      <c r="H35" s="80">
        <v>15922</v>
      </c>
      <c r="I35" s="81">
        <f t="shared" si="1"/>
        <v>3025.18</v>
      </c>
      <c r="J35" s="81">
        <f t="shared" si="2"/>
        <v>18947.18</v>
      </c>
      <c r="K35" s="82">
        <f t="shared" si="3"/>
        <v>11416074</v>
      </c>
      <c r="L35" s="82">
        <f t="shared" si="4"/>
        <v>13585128.060000001</v>
      </c>
      <c r="M35" s="126" t="s">
        <v>105</v>
      </c>
      <c r="N35" s="84">
        <v>12500</v>
      </c>
      <c r="O35" s="85"/>
      <c r="P35" s="85">
        <f t="shared" si="6"/>
        <v>12500</v>
      </c>
      <c r="Q35" s="86">
        <f t="shared" si="7"/>
        <v>8962500</v>
      </c>
      <c r="R35" s="86">
        <f t="shared" si="8"/>
        <v>8962500</v>
      </c>
      <c r="S35" s="127" t="s">
        <v>152</v>
      </c>
      <c r="T35" s="88">
        <v>13445.378151260506</v>
      </c>
      <c r="U35" s="89">
        <f t="shared" si="9"/>
        <v>2554.6218487394963</v>
      </c>
      <c r="V35" s="89">
        <f t="shared" si="10"/>
        <v>16000.000000000002</v>
      </c>
      <c r="W35" s="90">
        <f t="shared" si="11"/>
        <v>9640336.1344537828</v>
      </c>
      <c r="X35" s="90">
        <f t="shared" si="12"/>
        <v>11472000.000000002</v>
      </c>
      <c r="Y35" s="91">
        <f t="shared" si="13"/>
        <v>15815.726666666667</v>
      </c>
      <c r="Z35" s="91">
        <f t="shared" si="14"/>
        <v>11339876.020000001</v>
      </c>
      <c r="AA35" s="91">
        <f t="shared" si="15"/>
        <v>2314144.573021125</v>
      </c>
      <c r="AB35" s="92">
        <f t="shared" si="16"/>
        <v>0.20407141744228036</v>
      </c>
      <c r="AC35" s="5"/>
      <c r="AG35" s="98"/>
      <c r="AH35" s="98"/>
      <c r="AI35" s="99"/>
      <c r="AJ35" s="5"/>
      <c r="AK35" s="99"/>
      <c r="AL35" s="100"/>
      <c r="AM35" s="101"/>
      <c r="AN35" s="102"/>
      <c r="AO35" s="102" t="str">
        <f t="shared" si="17"/>
        <v xml:space="preserve"> </v>
      </c>
      <c r="AP35" s="99"/>
      <c r="AQ35" s="99"/>
      <c r="AR35" s="103" t="e">
        <f t="shared" si="18"/>
        <v>#DIV/0!</v>
      </c>
      <c r="BR35" s="7">
        <v>25</v>
      </c>
    </row>
    <row r="36" spans="1:70" s="7" customFormat="1" ht="344.25">
      <c r="A36" s="125">
        <f t="shared" si="0"/>
        <v>26</v>
      </c>
      <c r="B36" s="77" t="s">
        <v>47</v>
      </c>
      <c r="C36" s="121" t="s">
        <v>153</v>
      </c>
      <c r="D36" s="76" t="s">
        <v>154</v>
      </c>
      <c r="E36" s="122" t="s">
        <v>50</v>
      </c>
      <c r="F36" s="123">
        <v>627</v>
      </c>
      <c r="G36" s="124" t="s">
        <v>114</v>
      </c>
      <c r="H36" s="80">
        <v>16722.689075630253</v>
      </c>
      <c r="I36" s="81">
        <f t="shared" si="1"/>
        <v>3177.3109243697481</v>
      </c>
      <c r="J36" s="81">
        <f t="shared" si="2"/>
        <v>19900</v>
      </c>
      <c r="K36" s="82">
        <f t="shared" si="3"/>
        <v>10485126.050420169</v>
      </c>
      <c r="L36" s="82">
        <f t="shared" si="4"/>
        <v>12477300</v>
      </c>
      <c r="M36" s="126" t="s">
        <v>155</v>
      </c>
      <c r="N36" s="84">
        <v>16798.319327731093</v>
      </c>
      <c r="O36" s="85">
        <f t="shared" si="5"/>
        <v>3191.6806722689075</v>
      </c>
      <c r="P36" s="85">
        <f t="shared" si="6"/>
        <v>19990</v>
      </c>
      <c r="Q36" s="86">
        <f t="shared" si="7"/>
        <v>10532546.218487395</v>
      </c>
      <c r="R36" s="86">
        <f t="shared" si="8"/>
        <v>12533730</v>
      </c>
      <c r="S36" s="127" t="s">
        <v>148</v>
      </c>
      <c r="T36" s="88">
        <v>12689.075630252102</v>
      </c>
      <c r="U36" s="89">
        <f t="shared" si="9"/>
        <v>2410.9243697478996</v>
      </c>
      <c r="V36" s="89">
        <f t="shared" si="10"/>
        <v>15100.000000000002</v>
      </c>
      <c r="W36" s="90">
        <f t="shared" si="11"/>
        <v>7956050.4201680683</v>
      </c>
      <c r="X36" s="90">
        <f t="shared" si="12"/>
        <v>9467700.0000000019</v>
      </c>
      <c r="Y36" s="91">
        <f t="shared" si="13"/>
        <v>18330</v>
      </c>
      <c r="Z36" s="91">
        <f t="shared" si="14"/>
        <v>11492910</v>
      </c>
      <c r="AA36" s="91">
        <f t="shared" si="15"/>
        <v>1754110.2429151938</v>
      </c>
      <c r="AB36" s="92">
        <f t="shared" si="16"/>
        <v>0.15262542236171639</v>
      </c>
      <c r="AC36" s="5"/>
      <c r="AG36" s="98"/>
      <c r="AH36" s="98"/>
      <c r="AI36" s="99"/>
      <c r="AJ36" s="5"/>
      <c r="AK36" s="99"/>
      <c r="AL36" s="100"/>
      <c r="AM36" s="101"/>
      <c r="AN36" s="102"/>
      <c r="AO36" s="102" t="str">
        <f t="shared" si="17"/>
        <v xml:space="preserve"> </v>
      </c>
      <c r="AP36" s="99"/>
      <c r="AQ36" s="99"/>
      <c r="AR36" s="103" t="e">
        <f t="shared" si="18"/>
        <v>#DIV/0!</v>
      </c>
      <c r="BR36" s="7">
        <v>26</v>
      </c>
    </row>
    <row r="37" spans="1:70" s="7" customFormat="1" ht="183" thickBot="1">
      <c r="A37" s="125">
        <f t="shared" si="0"/>
        <v>27</v>
      </c>
      <c r="B37" s="77" t="s">
        <v>47</v>
      </c>
      <c r="C37" s="121" t="s">
        <v>156</v>
      </c>
      <c r="D37" s="76" t="s">
        <v>157</v>
      </c>
      <c r="E37" s="122" t="s">
        <v>158</v>
      </c>
      <c r="F37" s="123">
        <v>26</v>
      </c>
      <c r="G37" s="124" t="s">
        <v>159</v>
      </c>
      <c r="H37" s="80">
        <f>252017/2</f>
        <v>126008.5</v>
      </c>
      <c r="I37" s="81">
        <f t="shared" si="1"/>
        <v>23941.615000000002</v>
      </c>
      <c r="J37" s="81">
        <f t="shared" si="2"/>
        <v>149950.11499999999</v>
      </c>
      <c r="K37" s="82">
        <f t="shared" si="3"/>
        <v>3276221</v>
      </c>
      <c r="L37" s="82">
        <f t="shared" si="4"/>
        <v>3898702.9899999998</v>
      </c>
      <c r="M37" s="126" t="s">
        <v>160</v>
      </c>
      <c r="N37" s="84">
        <v>100840</v>
      </c>
      <c r="O37" s="85">
        <f t="shared" si="5"/>
        <v>19159.599999999999</v>
      </c>
      <c r="P37" s="85">
        <f t="shared" si="6"/>
        <v>119999.6</v>
      </c>
      <c r="Q37" s="86">
        <f t="shared" si="7"/>
        <v>2621840</v>
      </c>
      <c r="R37" s="86">
        <f t="shared" si="8"/>
        <v>3119989.6</v>
      </c>
      <c r="S37" s="127" t="s">
        <v>161</v>
      </c>
      <c r="T37" s="88">
        <v>131765</v>
      </c>
      <c r="U37" s="89">
        <f t="shared" si="9"/>
        <v>25035.35</v>
      </c>
      <c r="V37" s="89">
        <f t="shared" si="10"/>
        <v>156800.35</v>
      </c>
      <c r="W37" s="90">
        <f t="shared" si="11"/>
        <v>3425890</v>
      </c>
      <c r="X37" s="90">
        <f t="shared" si="12"/>
        <v>4076809.1</v>
      </c>
      <c r="Y37" s="91">
        <f t="shared" si="13"/>
        <v>142250.02166666664</v>
      </c>
      <c r="Z37" s="91">
        <f t="shared" si="14"/>
        <v>3698500.5633333325</v>
      </c>
      <c r="AA37" s="91">
        <f t="shared" si="15"/>
        <v>508858.18026978843</v>
      </c>
      <c r="AB37" s="92">
        <f t="shared" si="16"/>
        <v>0.13758499466366766</v>
      </c>
      <c r="AC37" s="5"/>
      <c r="AJ37" s="181" t="s">
        <v>162</v>
      </c>
      <c r="AK37" s="181"/>
      <c r="AL37" s="181"/>
      <c r="AM37" s="181"/>
      <c r="AN37" s="181"/>
      <c r="AO37" s="181"/>
      <c r="AP37" s="181"/>
      <c r="AQ37" s="182"/>
      <c r="AR37" s="69" t="e">
        <f>SUM(AR11:AR36)</f>
        <v>#DIV/0!</v>
      </c>
      <c r="BR37" s="7">
        <v>27</v>
      </c>
    </row>
    <row r="38" spans="1:70" s="7" customFormat="1" ht="101.25">
      <c r="A38" s="125">
        <f t="shared" si="0"/>
        <v>28</v>
      </c>
      <c r="B38" s="77" t="s">
        <v>47</v>
      </c>
      <c r="C38" s="121" t="s">
        <v>163</v>
      </c>
      <c r="D38" s="76" t="s">
        <v>164</v>
      </c>
      <c r="E38" s="122" t="s">
        <v>50</v>
      </c>
      <c r="F38" s="123">
        <v>324</v>
      </c>
      <c r="G38" s="124" t="s">
        <v>58</v>
      </c>
      <c r="H38" s="80">
        <v>16798.319327731093</v>
      </c>
      <c r="I38" s="81">
        <f t="shared" si="1"/>
        <v>3191.6806722689075</v>
      </c>
      <c r="J38" s="81">
        <f t="shared" si="2"/>
        <v>19990</v>
      </c>
      <c r="K38" s="82">
        <f t="shared" si="3"/>
        <v>5442655.4621848743</v>
      </c>
      <c r="L38" s="82">
        <f t="shared" si="4"/>
        <v>6476760</v>
      </c>
      <c r="M38" s="126" t="s">
        <v>165</v>
      </c>
      <c r="N38" s="84">
        <v>25000</v>
      </c>
      <c r="O38" s="85">
        <f t="shared" si="5"/>
        <v>4750</v>
      </c>
      <c r="P38" s="85">
        <f t="shared" si="6"/>
        <v>29750</v>
      </c>
      <c r="Q38" s="86">
        <f t="shared" si="7"/>
        <v>8100000</v>
      </c>
      <c r="R38" s="86">
        <f t="shared" si="8"/>
        <v>9639000</v>
      </c>
      <c r="S38" s="127" t="s">
        <v>105</v>
      </c>
      <c r="T38" s="88">
        <v>27500</v>
      </c>
      <c r="U38" s="89"/>
      <c r="V38" s="89">
        <f t="shared" si="10"/>
        <v>27500</v>
      </c>
      <c r="W38" s="90">
        <f t="shared" si="11"/>
        <v>8910000</v>
      </c>
      <c r="X38" s="90">
        <f t="shared" si="12"/>
        <v>8910000</v>
      </c>
      <c r="Y38" s="91">
        <f t="shared" si="13"/>
        <v>25746.666666666668</v>
      </c>
      <c r="Z38" s="91">
        <f t="shared" si="14"/>
        <v>8341920</v>
      </c>
      <c r="AA38" s="91">
        <f t="shared" si="15"/>
        <v>1655891.4877491219</v>
      </c>
      <c r="AB38" s="92">
        <f t="shared" si="16"/>
        <v>0.1985024416140555</v>
      </c>
      <c r="AC38" s="5"/>
      <c r="AJ38" s="10"/>
      <c r="AK38" s="10"/>
      <c r="AL38" s="10"/>
      <c r="AM38" s="10"/>
      <c r="AN38" s="10"/>
      <c r="AO38" s="3"/>
      <c r="AP38" s="3"/>
      <c r="AQ38" s="3"/>
      <c r="AR38" s="3"/>
      <c r="BR38" s="7">
        <v>28</v>
      </c>
    </row>
    <row r="39" spans="1:70" s="7" customFormat="1" ht="101.25">
      <c r="A39" s="125">
        <f t="shared" si="0"/>
        <v>29</v>
      </c>
      <c r="B39" s="77" t="s">
        <v>47</v>
      </c>
      <c r="C39" s="121" t="s">
        <v>166</v>
      </c>
      <c r="D39" s="76" t="s">
        <v>167</v>
      </c>
      <c r="E39" s="122" t="s">
        <v>50</v>
      </c>
      <c r="F39" s="123">
        <v>101</v>
      </c>
      <c r="G39" s="124" t="s">
        <v>165</v>
      </c>
      <c r="H39" s="80">
        <v>25000</v>
      </c>
      <c r="I39" s="81">
        <f t="shared" si="1"/>
        <v>4750</v>
      </c>
      <c r="J39" s="81">
        <f t="shared" si="2"/>
        <v>29750</v>
      </c>
      <c r="K39" s="82">
        <f t="shared" si="3"/>
        <v>2525000</v>
      </c>
      <c r="L39" s="82">
        <f t="shared" si="4"/>
        <v>3004750</v>
      </c>
      <c r="M39" s="126" t="s">
        <v>105</v>
      </c>
      <c r="N39" s="84">
        <v>26500</v>
      </c>
      <c r="O39" s="85"/>
      <c r="P39" s="85">
        <f t="shared" si="6"/>
        <v>26500</v>
      </c>
      <c r="Q39" s="86">
        <f t="shared" si="7"/>
        <v>2676500</v>
      </c>
      <c r="R39" s="86">
        <f t="shared" si="8"/>
        <v>2676500</v>
      </c>
      <c r="S39" s="127" t="s">
        <v>168</v>
      </c>
      <c r="T39" s="88">
        <v>30168.07</v>
      </c>
      <c r="U39" s="89">
        <f t="shared" si="9"/>
        <v>5731.9332999999997</v>
      </c>
      <c r="V39" s="89">
        <f t="shared" si="10"/>
        <v>35900.003299999997</v>
      </c>
      <c r="W39" s="90">
        <f t="shared" si="11"/>
        <v>3046975.07</v>
      </c>
      <c r="X39" s="90">
        <f t="shared" si="12"/>
        <v>3625900.3332999996</v>
      </c>
      <c r="Y39" s="91">
        <f t="shared" si="13"/>
        <v>30716.667766666666</v>
      </c>
      <c r="Z39" s="91">
        <f t="shared" si="14"/>
        <v>3102383.4444333334</v>
      </c>
      <c r="AA39" s="91">
        <f t="shared" si="15"/>
        <v>482171.6139731523</v>
      </c>
      <c r="AB39" s="92">
        <f t="shared" si="16"/>
        <v>0.15541973537743123</v>
      </c>
      <c r="AC39" s="5"/>
      <c r="AJ39" s="10"/>
      <c r="AK39" s="10"/>
      <c r="AL39" s="10"/>
      <c r="AM39" s="10"/>
      <c r="AN39" s="10"/>
      <c r="AO39" s="3"/>
      <c r="AP39" s="3"/>
      <c r="AQ39" s="3"/>
      <c r="AR39" s="3"/>
      <c r="BR39" s="7">
        <v>29</v>
      </c>
    </row>
    <row r="40" spans="1:70" s="7" customFormat="1" ht="202.5">
      <c r="A40" s="125">
        <f t="shared" si="0"/>
        <v>30</v>
      </c>
      <c r="B40" s="77" t="s">
        <v>47</v>
      </c>
      <c r="C40" s="121" t="s">
        <v>169</v>
      </c>
      <c r="D40" s="76" t="s">
        <v>170</v>
      </c>
      <c r="E40" s="122" t="s">
        <v>50</v>
      </c>
      <c r="F40" s="123">
        <v>106</v>
      </c>
      <c r="G40" s="124" t="s">
        <v>104</v>
      </c>
      <c r="H40" s="80">
        <v>48651</v>
      </c>
      <c r="I40" s="81">
        <f t="shared" si="1"/>
        <v>9243.69</v>
      </c>
      <c r="J40" s="81">
        <f t="shared" si="2"/>
        <v>57894.69</v>
      </c>
      <c r="K40" s="82">
        <f>IF(B40="","",(H40*F40))</f>
        <v>5157006</v>
      </c>
      <c r="L40" s="82">
        <f t="shared" si="4"/>
        <v>6136837.1400000006</v>
      </c>
      <c r="M40" s="126" t="s">
        <v>105</v>
      </c>
      <c r="N40" s="84">
        <v>65500</v>
      </c>
      <c r="O40" s="85"/>
      <c r="P40" s="85">
        <f t="shared" si="6"/>
        <v>65500</v>
      </c>
      <c r="Q40" s="86">
        <f t="shared" si="7"/>
        <v>6943000</v>
      </c>
      <c r="R40" s="86">
        <f t="shared" si="8"/>
        <v>6943000</v>
      </c>
      <c r="S40" s="127" t="s">
        <v>171</v>
      </c>
      <c r="T40" s="88">
        <v>57058.823529411769</v>
      </c>
      <c r="U40" s="89">
        <f t="shared" si="9"/>
        <v>10841.176470588236</v>
      </c>
      <c r="V40" s="89">
        <f t="shared" si="10"/>
        <v>67900</v>
      </c>
      <c r="W40" s="90">
        <f t="shared" si="11"/>
        <v>6048235.2941176472</v>
      </c>
      <c r="X40" s="90">
        <f t="shared" si="12"/>
        <v>7197400</v>
      </c>
      <c r="Y40" s="91">
        <f t="shared" si="13"/>
        <v>63764.896666666667</v>
      </c>
      <c r="Z40" s="91">
        <f t="shared" si="14"/>
        <v>6759079.0466666669</v>
      </c>
      <c r="AA40" s="91">
        <f t="shared" si="15"/>
        <v>553686.35779575258</v>
      </c>
      <c r="AB40" s="92">
        <f t="shared" si="16"/>
        <v>8.1917426024009976E-2</v>
      </c>
      <c r="AC40" s="5"/>
      <c r="AO40" s="3"/>
      <c r="AP40" s="3"/>
      <c r="AQ40" s="3"/>
      <c r="AR40" s="3"/>
      <c r="BR40" s="7">
        <v>30</v>
      </c>
    </row>
    <row r="41" spans="1:70" s="7" customFormat="1" ht="263.25">
      <c r="A41" s="125">
        <f t="shared" si="0"/>
        <v>31</v>
      </c>
      <c r="B41" s="77" t="s">
        <v>47</v>
      </c>
      <c r="C41" s="121" t="s">
        <v>172</v>
      </c>
      <c r="D41" s="76" t="s">
        <v>173</v>
      </c>
      <c r="E41" s="122" t="s">
        <v>50</v>
      </c>
      <c r="F41" s="123">
        <v>50</v>
      </c>
      <c r="G41" s="124" t="s">
        <v>104</v>
      </c>
      <c r="H41" s="80">
        <v>39805</v>
      </c>
      <c r="I41" s="81">
        <f t="shared" si="1"/>
        <v>7562.95</v>
      </c>
      <c r="J41" s="81">
        <f t="shared" si="2"/>
        <v>47367.95</v>
      </c>
      <c r="K41" s="82">
        <f t="shared" si="3"/>
        <v>1990250</v>
      </c>
      <c r="L41" s="82">
        <f t="shared" si="4"/>
        <v>2368397.5</v>
      </c>
      <c r="M41" s="126" t="s">
        <v>105</v>
      </c>
      <c r="N41" s="84">
        <v>65500</v>
      </c>
      <c r="O41" s="85"/>
      <c r="P41" s="85">
        <f t="shared" si="6"/>
        <v>65500</v>
      </c>
      <c r="Q41" s="86">
        <f t="shared" si="7"/>
        <v>3275000</v>
      </c>
      <c r="R41" s="86">
        <f t="shared" si="8"/>
        <v>3275000</v>
      </c>
      <c r="S41" s="127" t="s">
        <v>174</v>
      </c>
      <c r="T41" s="88">
        <v>45294.12</v>
      </c>
      <c r="U41" s="89">
        <f t="shared" si="9"/>
        <v>8605.8828000000012</v>
      </c>
      <c r="V41" s="89">
        <f t="shared" si="10"/>
        <v>53900.002800000002</v>
      </c>
      <c r="W41" s="90">
        <f t="shared" si="11"/>
        <v>2264706</v>
      </c>
      <c r="X41" s="90">
        <f t="shared" si="12"/>
        <v>2695000.14</v>
      </c>
      <c r="Y41" s="91">
        <f t="shared" si="13"/>
        <v>55589.317600000002</v>
      </c>
      <c r="Z41" s="91">
        <f t="shared" si="14"/>
        <v>2779465.88</v>
      </c>
      <c r="AA41" s="91">
        <f t="shared" si="15"/>
        <v>459165.40503055224</v>
      </c>
      <c r="AB41" s="92">
        <f t="shared" si="16"/>
        <v>0.16519915151127967</v>
      </c>
      <c r="AC41" s="5"/>
      <c r="BR41" s="7">
        <v>31</v>
      </c>
    </row>
    <row r="42" spans="1:70" s="7" customFormat="1" ht="222.75">
      <c r="A42" s="125">
        <f t="shared" si="0"/>
        <v>32</v>
      </c>
      <c r="B42" s="77" t="s">
        <v>47</v>
      </c>
      <c r="C42" s="121" t="s">
        <v>175</v>
      </c>
      <c r="D42" s="76" t="s">
        <v>176</v>
      </c>
      <c r="E42" s="122" t="s">
        <v>50</v>
      </c>
      <c r="F42" s="123">
        <v>21</v>
      </c>
      <c r="G42" s="124" t="s">
        <v>104</v>
      </c>
      <c r="H42" s="80">
        <v>48651</v>
      </c>
      <c r="I42" s="81">
        <f t="shared" si="1"/>
        <v>9243.69</v>
      </c>
      <c r="J42" s="81">
        <f t="shared" si="2"/>
        <v>57894.69</v>
      </c>
      <c r="K42" s="82">
        <f t="shared" si="3"/>
        <v>1021671</v>
      </c>
      <c r="L42" s="82">
        <f t="shared" si="4"/>
        <v>1215788.49</v>
      </c>
      <c r="M42" s="126" t="s">
        <v>105</v>
      </c>
      <c r="N42" s="84">
        <v>65500</v>
      </c>
      <c r="O42" s="85"/>
      <c r="P42" s="85">
        <f t="shared" si="6"/>
        <v>65500</v>
      </c>
      <c r="Q42" s="86">
        <f t="shared" si="7"/>
        <v>1375500</v>
      </c>
      <c r="R42" s="86">
        <f t="shared" si="8"/>
        <v>1375500</v>
      </c>
      <c r="S42" s="127" t="s">
        <v>177</v>
      </c>
      <c r="T42" s="88">
        <v>45294.117647058825</v>
      </c>
      <c r="U42" s="89">
        <f t="shared" si="9"/>
        <v>8605.8823529411766</v>
      </c>
      <c r="V42" s="89">
        <f t="shared" si="10"/>
        <v>53900</v>
      </c>
      <c r="W42" s="90">
        <f t="shared" si="11"/>
        <v>951176.4705882353</v>
      </c>
      <c r="X42" s="90">
        <f t="shared" si="12"/>
        <v>1131900</v>
      </c>
      <c r="Y42" s="91">
        <f t="shared" si="13"/>
        <v>59098.23</v>
      </c>
      <c r="Z42" s="91">
        <f t="shared" si="14"/>
        <v>1241062.83</v>
      </c>
      <c r="AA42" s="91">
        <f t="shared" si="15"/>
        <v>123751.09776008736</v>
      </c>
      <c r="AB42" s="92">
        <f t="shared" si="16"/>
        <v>9.9713805593619587E-2</v>
      </c>
      <c r="AC42" s="5"/>
      <c r="BR42" s="7">
        <v>32</v>
      </c>
    </row>
    <row r="43" spans="1:70" s="7" customFormat="1" ht="182.25">
      <c r="A43" s="125">
        <f t="shared" si="0"/>
        <v>33</v>
      </c>
      <c r="B43" s="77" t="s">
        <v>47</v>
      </c>
      <c r="C43" s="121" t="s">
        <v>178</v>
      </c>
      <c r="D43" s="76" t="s">
        <v>179</v>
      </c>
      <c r="E43" s="122" t="s">
        <v>50</v>
      </c>
      <c r="F43" s="123">
        <v>303</v>
      </c>
      <c r="G43" s="124" t="s">
        <v>180</v>
      </c>
      <c r="H43" s="80">
        <v>31008.403361344539</v>
      </c>
      <c r="I43" s="81">
        <f t="shared" si="1"/>
        <v>5891.5966386554628</v>
      </c>
      <c r="J43" s="81">
        <f t="shared" si="2"/>
        <v>36900</v>
      </c>
      <c r="K43" s="82">
        <f t="shared" si="3"/>
        <v>9395546.218487395</v>
      </c>
      <c r="L43" s="82">
        <f t="shared" si="4"/>
        <v>11180700</v>
      </c>
      <c r="M43" s="126" t="s">
        <v>181</v>
      </c>
      <c r="N43" s="84">
        <v>35294.117647058825</v>
      </c>
      <c r="O43" s="85">
        <f t="shared" si="5"/>
        <v>6705.8823529411766</v>
      </c>
      <c r="P43" s="85">
        <f t="shared" si="6"/>
        <v>42000</v>
      </c>
      <c r="Q43" s="86">
        <f t="shared" si="7"/>
        <v>10694117.647058824</v>
      </c>
      <c r="R43" s="86">
        <f t="shared" si="8"/>
        <v>12726000</v>
      </c>
      <c r="S43" s="127" t="s">
        <v>182</v>
      </c>
      <c r="T43" s="88">
        <v>40000</v>
      </c>
      <c r="U43" s="89">
        <f t="shared" si="9"/>
        <v>7600</v>
      </c>
      <c r="V43" s="89">
        <f t="shared" si="10"/>
        <v>47600</v>
      </c>
      <c r="W43" s="90">
        <f t="shared" si="11"/>
        <v>12120000</v>
      </c>
      <c r="X43" s="90">
        <f t="shared" si="12"/>
        <v>14422800</v>
      </c>
      <c r="Y43" s="91">
        <f t="shared" si="13"/>
        <v>42166.666666666664</v>
      </c>
      <c r="Z43" s="91">
        <f t="shared" si="14"/>
        <v>12776500</v>
      </c>
      <c r="AA43" s="91">
        <f t="shared" si="15"/>
        <v>1621639.8459584052</v>
      </c>
      <c r="AB43" s="92">
        <f t="shared" si="16"/>
        <v>0.12692363682999297</v>
      </c>
      <c r="AC43" s="5"/>
      <c r="BR43" s="7">
        <v>33</v>
      </c>
    </row>
    <row r="44" spans="1:70" s="7" customFormat="1" ht="21">
      <c r="A44" s="76" t="str">
        <f t="shared" si="0"/>
        <v/>
      </c>
      <c r="B44" s="77"/>
      <c r="C44" s="76"/>
      <c r="D44" s="76"/>
      <c r="E44" s="77"/>
      <c r="F44" s="78"/>
      <c r="G44" s="79"/>
      <c r="H44" s="80"/>
      <c r="I44" s="81">
        <f t="shared" si="1"/>
        <v>0</v>
      </c>
      <c r="J44" s="81">
        <f t="shared" si="2"/>
        <v>0</v>
      </c>
      <c r="K44" s="82" t="str">
        <f t="shared" si="3"/>
        <v/>
      </c>
      <c r="L44" s="82" t="str">
        <f t="shared" si="4"/>
        <v/>
      </c>
      <c r="M44" s="83"/>
      <c r="N44" s="84"/>
      <c r="O44" s="85">
        <f t="shared" si="5"/>
        <v>0</v>
      </c>
      <c r="P44" s="85">
        <f t="shared" si="6"/>
        <v>0</v>
      </c>
      <c r="Q44" s="86" t="str">
        <f t="shared" si="7"/>
        <v/>
      </c>
      <c r="R44" s="86" t="str">
        <f t="shared" si="8"/>
        <v/>
      </c>
      <c r="S44" s="87"/>
      <c r="T44" s="88"/>
      <c r="U44" s="89">
        <f t="shared" si="9"/>
        <v>0</v>
      </c>
      <c r="V44" s="89">
        <f t="shared" si="10"/>
        <v>0</v>
      </c>
      <c r="W44" s="90" t="str">
        <f t="shared" si="11"/>
        <v/>
      </c>
      <c r="X44" s="90" t="str">
        <f t="shared" si="12"/>
        <v/>
      </c>
      <c r="Y44" s="91" t="str">
        <f t="shared" si="13"/>
        <v/>
      </c>
      <c r="Z44" s="91" t="str">
        <f t="shared" si="14"/>
        <v/>
      </c>
      <c r="AA44" s="91" t="str">
        <f t="shared" si="15"/>
        <v/>
      </c>
      <c r="AB44" s="92" t="str">
        <f t="shared" si="16"/>
        <v/>
      </c>
      <c r="AC44" s="5"/>
      <c r="BR44" s="7">
        <v>34</v>
      </c>
    </row>
    <row r="45" spans="1:70" s="7" customFormat="1" ht="21">
      <c r="A45" s="76" t="str">
        <f t="shared" si="0"/>
        <v/>
      </c>
      <c r="B45" s="77"/>
      <c r="C45" s="76"/>
      <c r="D45" s="76"/>
      <c r="E45" s="77"/>
      <c r="F45" s="78"/>
      <c r="G45" s="79"/>
      <c r="H45" s="80"/>
      <c r="I45" s="81">
        <f t="shared" si="1"/>
        <v>0</v>
      </c>
      <c r="J45" s="81">
        <f t="shared" si="2"/>
        <v>0</v>
      </c>
      <c r="K45" s="82" t="str">
        <f t="shared" si="3"/>
        <v/>
      </c>
      <c r="L45" s="82" t="str">
        <f t="shared" si="4"/>
        <v/>
      </c>
      <c r="M45" s="83"/>
      <c r="N45" s="84"/>
      <c r="O45" s="85">
        <f t="shared" si="5"/>
        <v>0</v>
      </c>
      <c r="P45" s="85">
        <f t="shared" si="6"/>
        <v>0</v>
      </c>
      <c r="Q45" s="86" t="str">
        <f t="shared" si="7"/>
        <v/>
      </c>
      <c r="R45" s="86" t="str">
        <f t="shared" si="8"/>
        <v/>
      </c>
      <c r="S45" s="87"/>
      <c r="T45" s="88"/>
      <c r="U45" s="89">
        <f t="shared" si="9"/>
        <v>0</v>
      </c>
      <c r="V45" s="89">
        <f t="shared" si="10"/>
        <v>0</v>
      </c>
      <c r="W45" s="90" t="str">
        <f t="shared" si="11"/>
        <v/>
      </c>
      <c r="X45" s="90" t="str">
        <f t="shared" si="12"/>
        <v/>
      </c>
      <c r="Y45" s="91" t="str">
        <f t="shared" si="13"/>
        <v/>
      </c>
      <c r="Z45" s="91" t="str">
        <f t="shared" si="14"/>
        <v/>
      </c>
      <c r="AA45" s="91" t="str">
        <f t="shared" si="15"/>
        <v/>
      </c>
      <c r="AB45" s="92" t="str">
        <f t="shared" si="16"/>
        <v/>
      </c>
      <c r="AC45" s="5"/>
      <c r="BR45" s="7">
        <v>35</v>
      </c>
    </row>
    <row r="46" spans="1:70" s="7" customFormat="1" ht="21">
      <c r="A46" s="76" t="str">
        <f t="shared" si="0"/>
        <v/>
      </c>
      <c r="B46" s="77"/>
      <c r="C46" s="76"/>
      <c r="D46" s="76"/>
      <c r="E46" s="77"/>
      <c r="F46" s="78"/>
      <c r="G46" s="79"/>
      <c r="H46" s="80"/>
      <c r="I46" s="81">
        <f t="shared" si="1"/>
        <v>0</v>
      </c>
      <c r="J46" s="81">
        <f t="shared" si="2"/>
        <v>0</v>
      </c>
      <c r="K46" s="82" t="str">
        <f t="shared" si="3"/>
        <v/>
      </c>
      <c r="L46" s="82" t="str">
        <f t="shared" si="4"/>
        <v/>
      </c>
      <c r="M46" s="83"/>
      <c r="N46" s="84"/>
      <c r="O46" s="85">
        <f t="shared" si="5"/>
        <v>0</v>
      </c>
      <c r="P46" s="85">
        <f t="shared" si="6"/>
        <v>0</v>
      </c>
      <c r="Q46" s="86" t="str">
        <f t="shared" si="7"/>
        <v/>
      </c>
      <c r="R46" s="86" t="str">
        <f t="shared" si="8"/>
        <v/>
      </c>
      <c r="S46" s="87"/>
      <c r="T46" s="88"/>
      <c r="U46" s="89">
        <f t="shared" si="9"/>
        <v>0</v>
      </c>
      <c r="V46" s="89">
        <f t="shared" si="10"/>
        <v>0</v>
      </c>
      <c r="W46" s="90" t="str">
        <f t="shared" si="11"/>
        <v/>
      </c>
      <c r="X46" s="90" t="str">
        <f t="shared" si="12"/>
        <v/>
      </c>
      <c r="Y46" s="91" t="str">
        <f t="shared" si="13"/>
        <v/>
      </c>
      <c r="Z46" s="91" t="str">
        <f t="shared" si="14"/>
        <v/>
      </c>
      <c r="AA46" s="91" t="str">
        <f t="shared" si="15"/>
        <v/>
      </c>
      <c r="AB46" s="92" t="str">
        <f t="shared" si="16"/>
        <v/>
      </c>
      <c r="AC46" s="5"/>
      <c r="BR46" s="7">
        <v>36</v>
      </c>
    </row>
    <row r="47" spans="1:70" s="7" customFormat="1" ht="14.45" customHeight="1">
      <c r="A47" s="76" t="str">
        <f t="shared" si="0"/>
        <v/>
      </c>
      <c r="B47" s="77"/>
      <c r="C47" s="76"/>
      <c r="D47" s="76"/>
      <c r="E47" s="77"/>
      <c r="F47" s="78"/>
      <c r="G47" s="79"/>
      <c r="H47" s="80"/>
      <c r="I47" s="81">
        <f t="shared" si="1"/>
        <v>0</v>
      </c>
      <c r="J47" s="81">
        <f t="shared" si="2"/>
        <v>0</v>
      </c>
      <c r="K47" s="82" t="str">
        <f t="shared" si="3"/>
        <v/>
      </c>
      <c r="L47" s="82" t="str">
        <f t="shared" si="4"/>
        <v/>
      </c>
      <c r="M47" s="83"/>
      <c r="N47" s="84"/>
      <c r="O47" s="85">
        <f t="shared" si="5"/>
        <v>0</v>
      </c>
      <c r="P47" s="85">
        <f t="shared" si="6"/>
        <v>0</v>
      </c>
      <c r="Q47" s="86" t="str">
        <f t="shared" si="7"/>
        <v/>
      </c>
      <c r="R47" s="86" t="str">
        <f t="shared" si="8"/>
        <v/>
      </c>
      <c r="S47" s="87"/>
      <c r="T47" s="88"/>
      <c r="U47" s="89">
        <f t="shared" si="9"/>
        <v>0</v>
      </c>
      <c r="V47" s="89">
        <f t="shared" si="10"/>
        <v>0</v>
      </c>
      <c r="W47" s="90" t="str">
        <f t="shared" si="11"/>
        <v/>
      </c>
      <c r="X47" s="90" t="str">
        <f t="shared" si="12"/>
        <v/>
      </c>
      <c r="Y47" s="91" t="str">
        <f t="shared" si="13"/>
        <v/>
      </c>
      <c r="Z47" s="91" t="str">
        <f t="shared" si="14"/>
        <v/>
      </c>
      <c r="AA47" s="91" t="str">
        <f t="shared" si="15"/>
        <v/>
      </c>
      <c r="AB47" s="92" t="str">
        <f t="shared" si="16"/>
        <v/>
      </c>
      <c r="AC47" s="5"/>
      <c r="BR47" s="7">
        <v>37</v>
      </c>
    </row>
    <row r="48" spans="1:70" s="7" customFormat="1" ht="14.45" customHeight="1">
      <c r="A48" s="76" t="str">
        <f t="shared" si="0"/>
        <v/>
      </c>
      <c r="B48" s="77"/>
      <c r="C48" s="76"/>
      <c r="D48" s="76"/>
      <c r="E48" s="77"/>
      <c r="F48" s="78"/>
      <c r="G48" s="79"/>
      <c r="H48" s="80"/>
      <c r="I48" s="81">
        <f t="shared" si="1"/>
        <v>0</v>
      </c>
      <c r="J48" s="81">
        <f t="shared" si="2"/>
        <v>0</v>
      </c>
      <c r="K48" s="82" t="str">
        <f t="shared" si="3"/>
        <v/>
      </c>
      <c r="L48" s="82" t="str">
        <f t="shared" si="4"/>
        <v/>
      </c>
      <c r="M48" s="83"/>
      <c r="N48" s="84"/>
      <c r="O48" s="85">
        <f t="shared" si="5"/>
        <v>0</v>
      </c>
      <c r="P48" s="85">
        <f t="shared" si="6"/>
        <v>0</v>
      </c>
      <c r="Q48" s="86" t="str">
        <f t="shared" si="7"/>
        <v/>
      </c>
      <c r="R48" s="86" t="str">
        <f t="shared" si="8"/>
        <v/>
      </c>
      <c r="S48" s="87"/>
      <c r="T48" s="88"/>
      <c r="U48" s="89">
        <f t="shared" si="9"/>
        <v>0</v>
      </c>
      <c r="V48" s="89">
        <f t="shared" si="10"/>
        <v>0</v>
      </c>
      <c r="W48" s="90" t="str">
        <f t="shared" si="11"/>
        <v/>
      </c>
      <c r="X48" s="90" t="str">
        <f t="shared" si="12"/>
        <v/>
      </c>
      <c r="Y48" s="91" t="str">
        <f t="shared" si="13"/>
        <v/>
      </c>
      <c r="Z48" s="91" t="str">
        <f t="shared" si="14"/>
        <v/>
      </c>
      <c r="AA48" s="91" t="str">
        <f t="shared" si="15"/>
        <v/>
      </c>
      <c r="AB48" s="92" t="str">
        <f t="shared" si="16"/>
        <v/>
      </c>
      <c r="AC48" s="5"/>
      <c r="BR48" s="7">
        <v>38</v>
      </c>
    </row>
    <row r="49" spans="1:70" s="7" customFormat="1" ht="14.45" customHeight="1">
      <c r="A49" s="76" t="str">
        <f t="shared" si="0"/>
        <v/>
      </c>
      <c r="B49" s="77"/>
      <c r="C49" s="76"/>
      <c r="D49" s="76"/>
      <c r="E49" s="77"/>
      <c r="F49" s="78"/>
      <c r="G49" s="79"/>
      <c r="H49" s="80"/>
      <c r="I49" s="81">
        <f t="shared" si="1"/>
        <v>0</v>
      </c>
      <c r="J49" s="81">
        <f t="shared" si="2"/>
        <v>0</v>
      </c>
      <c r="K49" s="82" t="str">
        <f t="shared" si="3"/>
        <v/>
      </c>
      <c r="L49" s="82" t="str">
        <f t="shared" si="4"/>
        <v/>
      </c>
      <c r="M49" s="83"/>
      <c r="N49" s="84"/>
      <c r="O49" s="85">
        <f t="shared" si="5"/>
        <v>0</v>
      </c>
      <c r="P49" s="85">
        <f t="shared" si="6"/>
        <v>0</v>
      </c>
      <c r="Q49" s="86" t="str">
        <f t="shared" si="7"/>
        <v/>
      </c>
      <c r="R49" s="86" t="str">
        <f t="shared" si="8"/>
        <v/>
      </c>
      <c r="S49" s="87"/>
      <c r="T49" s="88"/>
      <c r="U49" s="89">
        <f t="shared" si="9"/>
        <v>0</v>
      </c>
      <c r="V49" s="89">
        <f t="shared" si="10"/>
        <v>0</v>
      </c>
      <c r="W49" s="90" t="str">
        <f t="shared" si="11"/>
        <v/>
      </c>
      <c r="X49" s="90" t="str">
        <f t="shared" si="12"/>
        <v/>
      </c>
      <c r="Y49" s="91" t="str">
        <f t="shared" si="13"/>
        <v/>
      </c>
      <c r="Z49" s="91" t="str">
        <f t="shared" si="14"/>
        <v/>
      </c>
      <c r="AA49" s="91" t="str">
        <f t="shared" si="15"/>
        <v/>
      </c>
      <c r="AB49" s="92" t="str">
        <f t="shared" si="16"/>
        <v/>
      </c>
      <c r="AC49" s="5"/>
      <c r="BR49" s="7">
        <v>39</v>
      </c>
    </row>
    <row r="50" spans="1:70" s="7" customFormat="1" ht="14.45" customHeight="1">
      <c r="A50" s="76" t="str">
        <f t="shared" si="0"/>
        <v/>
      </c>
      <c r="B50" s="77"/>
      <c r="C50" s="76"/>
      <c r="D50" s="76"/>
      <c r="E50" s="77"/>
      <c r="F50" s="78"/>
      <c r="G50" s="79"/>
      <c r="H50" s="80"/>
      <c r="I50" s="81">
        <f t="shared" si="1"/>
        <v>0</v>
      </c>
      <c r="J50" s="81">
        <f t="shared" si="2"/>
        <v>0</v>
      </c>
      <c r="K50" s="82" t="str">
        <f t="shared" si="3"/>
        <v/>
      </c>
      <c r="L50" s="82" t="str">
        <f t="shared" si="4"/>
        <v/>
      </c>
      <c r="M50" s="83"/>
      <c r="N50" s="84"/>
      <c r="O50" s="85">
        <f t="shared" si="5"/>
        <v>0</v>
      </c>
      <c r="P50" s="85">
        <f t="shared" si="6"/>
        <v>0</v>
      </c>
      <c r="Q50" s="86" t="str">
        <f t="shared" si="7"/>
        <v/>
      </c>
      <c r="R50" s="86" t="str">
        <f t="shared" si="8"/>
        <v/>
      </c>
      <c r="S50" s="87"/>
      <c r="T50" s="88"/>
      <c r="U50" s="89">
        <f t="shared" si="9"/>
        <v>0</v>
      </c>
      <c r="V50" s="89">
        <f t="shared" si="10"/>
        <v>0</v>
      </c>
      <c r="W50" s="90" t="str">
        <f t="shared" si="11"/>
        <v/>
      </c>
      <c r="X50" s="90" t="str">
        <f t="shared" si="12"/>
        <v/>
      </c>
      <c r="Y50" s="91" t="str">
        <f t="shared" si="13"/>
        <v/>
      </c>
      <c r="Z50" s="91" t="str">
        <f t="shared" si="14"/>
        <v/>
      </c>
      <c r="AA50" s="91" t="str">
        <f t="shared" si="15"/>
        <v/>
      </c>
      <c r="AB50" s="92" t="str">
        <f t="shared" si="16"/>
        <v/>
      </c>
      <c r="AC50" s="5"/>
      <c r="BR50" s="7">
        <v>40</v>
      </c>
    </row>
    <row r="51" spans="1:70" s="7" customFormat="1" ht="14.45" customHeight="1">
      <c r="A51" s="76" t="str">
        <f t="shared" si="0"/>
        <v/>
      </c>
      <c r="B51" s="77"/>
      <c r="C51" s="76"/>
      <c r="D51" s="76"/>
      <c r="E51" s="77"/>
      <c r="F51" s="78"/>
      <c r="G51" s="79"/>
      <c r="H51" s="80"/>
      <c r="I51" s="81">
        <f t="shared" si="1"/>
        <v>0</v>
      </c>
      <c r="J51" s="81">
        <f t="shared" si="2"/>
        <v>0</v>
      </c>
      <c r="K51" s="82" t="str">
        <f t="shared" si="3"/>
        <v/>
      </c>
      <c r="L51" s="82" t="str">
        <f t="shared" si="4"/>
        <v/>
      </c>
      <c r="M51" s="83"/>
      <c r="N51" s="84"/>
      <c r="O51" s="85">
        <f t="shared" si="5"/>
        <v>0</v>
      </c>
      <c r="P51" s="85">
        <f t="shared" si="6"/>
        <v>0</v>
      </c>
      <c r="Q51" s="86" t="str">
        <f t="shared" si="7"/>
        <v/>
      </c>
      <c r="R51" s="86" t="str">
        <f t="shared" si="8"/>
        <v/>
      </c>
      <c r="S51" s="87"/>
      <c r="T51" s="88"/>
      <c r="U51" s="89">
        <f t="shared" si="9"/>
        <v>0</v>
      </c>
      <c r="V51" s="89">
        <f t="shared" si="10"/>
        <v>0</v>
      </c>
      <c r="W51" s="90" t="str">
        <f t="shared" si="11"/>
        <v/>
      </c>
      <c r="X51" s="90" t="str">
        <f t="shared" si="12"/>
        <v/>
      </c>
      <c r="Y51" s="91" t="str">
        <f t="shared" si="13"/>
        <v/>
      </c>
      <c r="Z51" s="91" t="str">
        <f t="shared" si="14"/>
        <v/>
      </c>
      <c r="AA51" s="91" t="str">
        <f t="shared" si="15"/>
        <v/>
      </c>
      <c r="AB51" s="92" t="str">
        <f t="shared" si="16"/>
        <v/>
      </c>
      <c r="AC51" s="5"/>
      <c r="BR51" s="7">
        <v>41</v>
      </c>
    </row>
    <row r="52" spans="1:70" s="7" customFormat="1" ht="14.45" customHeight="1">
      <c r="A52" s="76" t="str">
        <f t="shared" si="0"/>
        <v/>
      </c>
      <c r="B52" s="77"/>
      <c r="C52" s="76"/>
      <c r="D52" s="76"/>
      <c r="E52" s="77"/>
      <c r="F52" s="78"/>
      <c r="G52" s="79"/>
      <c r="H52" s="80"/>
      <c r="I52" s="81">
        <f t="shared" si="1"/>
        <v>0</v>
      </c>
      <c r="J52" s="81">
        <f t="shared" si="2"/>
        <v>0</v>
      </c>
      <c r="K52" s="82" t="str">
        <f t="shared" si="3"/>
        <v/>
      </c>
      <c r="L52" s="82" t="str">
        <f t="shared" si="4"/>
        <v/>
      </c>
      <c r="M52" s="83"/>
      <c r="N52" s="84"/>
      <c r="O52" s="85">
        <f t="shared" si="5"/>
        <v>0</v>
      </c>
      <c r="P52" s="85">
        <f t="shared" si="6"/>
        <v>0</v>
      </c>
      <c r="Q52" s="86" t="str">
        <f t="shared" si="7"/>
        <v/>
      </c>
      <c r="R52" s="86" t="str">
        <f t="shared" si="8"/>
        <v/>
      </c>
      <c r="S52" s="87"/>
      <c r="T52" s="88"/>
      <c r="U52" s="89">
        <f t="shared" si="9"/>
        <v>0</v>
      </c>
      <c r="V52" s="89">
        <f t="shared" si="10"/>
        <v>0</v>
      </c>
      <c r="W52" s="90" t="str">
        <f t="shared" si="11"/>
        <v/>
      </c>
      <c r="X52" s="90" t="str">
        <f t="shared" si="12"/>
        <v/>
      </c>
      <c r="Y52" s="91" t="str">
        <f t="shared" si="13"/>
        <v/>
      </c>
      <c r="Z52" s="91" t="str">
        <f t="shared" si="14"/>
        <v/>
      </c>
      <c r="AA52" s="91" t="str">
        <f t="shared" si="15"/>
        <v/>
      </c>
      <c r="AB52" s="92" t="str">
        <f t="shared" si="16"/>
        <v/>
      </c>
      <c r="AC52" s="5"/>
      <c r="BR52" s="7">
        <v>42</v>
      </c>
    </row>
    <row r="53" spans="1:70" s="7" customFormat="1" ht="14.45" customHeight="1">
      <c r="A53" s="76" t="str">
        <f t="shared" si="0"/>
        <v/>
      </c>
      <c r="B53" s="77"/>
      <c r="C53" s="76"/>
      <c r="D53" s="76"/>
      <c r="E53" s="77"/>
      <c r="F53" s="78"/>
      <c r="G53" s="79"/>
      <c r="H53" s="80"/>
      <c r="I53" s="81">
        <f t="shared" si="1"/>
        <v>0</v>
      </c>
      <c r="J53" s="81">
        <f t="shared" si="2"/>
        <v>0</v>
      </c>
      <c r="K53" s="82" t="str">
        <f t="shared" si="3"/>
        <v/>
      </c>
      <c r="L53" s="82" t="str">
        <f t="shared" si="4"/>
        <v/>
      </c>
      <c r="M53" s="83"/>
      <c r="N53" s="84"/>
      <c r="O53" s="85">
        <f t="shared" si="5"/>
        <v>0</v>
      </c>
      <c r="P53" s="85">
        <f t="shared" si="6"/>
        <v>0</v>
      </c>
      <c r="Q53" s="86" t="str">
        <f t="shared" si="7"/>
        <v/>
      </c>
      <c r="R53" s="86" t="str">
        <f t="shared" si="8"/>
        <v/>
      </c>
      <c r="S53" s="87"/>
      <c r="T53" s="88"/>
      <c r="U53" s="89">
        <f t="shared" si="9"/>
        <v>0</v>
      </c>
      <c r="V53" s="89">
        <f t="shared" si="10"/>
        <v>0</v>
      </c>
      <c r="W53" s="90" t="str">
        <f t="shared" si="11"/>
        <v/>
      </c>
      <c r="X53" s="90" t="str">
        <f t="shared" si="12"/>
        <v/>
      </c>
      <c r="Y53" s="91" t="str">
        <f t="shared" si="13"/>
        <v/>
      </c>
      <c r="Z53" s="91" t="str">
        <f t="shared" si="14"/>
        <v/>
      </c>
      <c r="AA53" s="91" t="str">
        <f t="shared" si="15"/>
        <v/>
      </c>
      <c r="AB53" s="92" t="str">
        <f t="shared" si="16"/>
        <v/>
      </c>
      <c r="AC53" s="5"/>
      <c r="BR53" s="7">
        <v>43</v>
      </c>
    </row>
    <row r="54" spans="1:70" s="7" customFormat="1" ht="14.45" customHeight="1">
      <c r="A54" s="76" t="str">
        <f t="shared" si="0"/>
        <v/>
      </c>
      <c r="B54" s="77"/>
      <c r="C54" s="76"/>
      <c r="D54" s="76"/>
      <c r="E54" s="77"/>
      <c r="F54" s="78"/>
      <c r="G54" s="79"/>
      <c r="H54" s="80"/>
      <c r="I54" s="81">
        <f t="shared" si="1"/>
        <v>0</v>
      </c>
      <c r="J54" s="81">
        <f t="shared" si="2"/>
        <v>0</v>
      </c>
      <c r="K54" s="82" t="str">
        <f t="shared" si="3"/>
        <v/>
      </c>
      <c r="L54" s="82" t="str">
        <f t="shared" si="4"/>
        <v/>
      </c>
      <c r="M54" s="83"/>
      <c r="N54" s="84"/>
      <c r="O54" s="85">
        <f t="shared" si="5"/>
        <v>0</v>
      </c>
      <c r="P54" s="85">
        <f t="shared" si="6"/>
        <v>0</v>
      </c>
      <c r="Q54" s="86" t="str">
        <f t="shared" si="7"/>
        <v/>
      </c>
      <c r="R54" s="86" t="str">
        <f t="shared" si="8"/>
        <v/>
      </c>
      <c r="S54" s="87"/>
      <c r="T54" s="88"/>
      <c r="U54" s="89">
        <f t="shared" si="9"/>
        <v>0</v>
      </c>
      <c r="V54" s="89">
        <f t="shared" si="10"/>
        <v>0</v>
      </c>
      <c r="W54" s="90" t="str">
        <f t="shared" si="11"/>
        <v/>
      </c>
      <c r="X54" s="90" t="str">
        <f t="shared" si="12"/>
        <v/>
      </c>
      <c r="Y54" s="91" t="str">
        <f t="shared" si="13"/>
        <v/>
      </c>
      <c r="Z54" s="91" t="str">
        <f t="shared" si="14"/>
        <v/>
      </c>
      <c r="AA54" s="91" t="str">
        <f t="shared" si="15"/>
        <v/>
      </c>
      <c r="AB54" s="92" t="str">
        <f t="shared" si="16"/>
        <v/>
      </c>
      <c r="AC54" s="5"/>
      <c r="BR54" s="7">
        <v>44</v>
      </c>
    </row>
    <row r="55" spans="1:70" s="7" customFormat="1" ht="14.45" customHeight="1">
      <c r="A55" s="76" t="str">
        <f t="shared" si="0"/>
        <v/>
      </c>
      <c r="B55" s="77"/>
      <c r="C55" s="76"/>
      <c r="D55" s="76"/>
      <c r="E55" s="77"/>
      <c r="F55" s="78"/>
      <c r="G55" s="79"/>
      <c r="H55" s="80"/>
      <c r="I55" s="81">
        <f t="shared" si="1"/>
        <v>0</v>
      </c>
      <c r="J55" s="81">
        <f t="shared" si="2"/>
        <v>0</v>
      </c>
      <c r="K55" s="82" t="str">
        <f t="shared" si="3"/>
        <v/>
      </c>
      <c r="L55" s="82" t="str">
        <f t="shared" si="4"/>
        <v/>
      </c>
      <c r="M55" s="83"/>
      <c r="N55" s="84"/>
      <c r="O55" s="85">
        <f t="shared" si="5"/>
        <v>0</v>
      </c>
      <c r="P55" s="85">
        <f t="shared" si="6"/>
        <v>0</v>
      </c>
      <c r="Q55" s="86" t="str">
        <f t="shared" si="7"/>
        <v/>
      </c>
      <c r="R55" s="86" t="str">
        <f t="shared" si="8"/>
        <v/>
      </c>
      <c r="S55" s="87"/>
      <c r="T55" s="88"/>
      <c r="U55" s="89">
        <f t="shared" si="9"/>
        <v>0</v>
      </c>
      <c r="V55" s="89">
        <f t="shared" si="10"/>
        <v>0</v>
      </c>
      <c r="W55" s="90" t="str">
        <f t="shared" si="11"/>
        <v/>
      </c>
      <c r="X55" s="90" t="str">
        <f t="shared" si="12"/>
        <v/>
      </c>
      <c r="Y55" s="91" t="str">
        <f t="shared" si="13"/>
        <v/>
      </c>
      <c r="Z55" s="91" t="str">
        <f t="shared" si="14"/>
        <v/>
      </c>
      <c r="AA55" s="91" t="str">
        <f t="shared" si="15"/>
        <v/>
      </c>
      <c r="AB55" s="92" t="str">
        <f t="shared" si="16"/>
        <v/>
      </c>
      <c r="AC55" s="5"/>
      <c r="BR55" s="7">
        <v>45</v>
      </c>
    </row>
    <row r="56" spans="1:70" s="7" customFormat="1" ht="14.45" customHeight="1">
      <c r="A56" s="76" t="str">
        <f t="shared" si="0"/>
        <v/>
      </c>
      <c r="B56" s="77"/>
      <c r="C56" s="76"/>
      <c r="D56" s="76"/>
      <c r="E56" s="77"/>
      <c r="F56" s="78"/>
      <c r="G56" s="79"/>
      <c r="H56" s="80"/>
      <c r="I56" s="81">
        <f t="shared" si="1"/>
        <v>0</v>
      </c>
      <c r="J56" s="81">
        <f t="shared" si="2"/>
        <v>0</v>
      </c>
      <c r="K56" s="82" t="str">
        <f t="shared" si="3"/>
        <v/>
      </c>
      <c r="L56" s="82" t="str">
        <f t="shared" si="4"/>
        <v/>
      </c>
      <c r="M56" s="83"/>
      <c r="N56" s="84"/>
      <c r="O56" s="85">
        <f t="shared" si="5"/>
        <v>0</v>
      </c>
      <c r="P56" s="85">
        <f t="shared" si="6"/>
        <v>0</v>
      </c>
      <c r="Q56" s="86" t="str">
        <f t="shared" si="7"/>
        <v/>
      </c>
      <c r="R56" s="86" t="str">
        <f t="shared" si="8"/>
        <v/>
      </c>
      <c r="S56" s="87"/>
      <c r="T56" s="88"/>
      <c r="U56" s="89">
        <f t="shared" si="9"/>
        <v>0</v>
      </c>
      <c r="V56" s="89">
        <f t="shared" si="10"/>
        <v>0</v>
      </c>
      <c r="W56" s="90" t="str">
        <f t="shared" si="11"/>
        <v/>
      </c>
      <c r="X56" s="90" t="str">
        <f t="shared" si="12"/>
        <v/>
      </c>
      <c r="Y56" s="91" t="str">
        <f t="shared" si="13"/>
        <v/>
      </c>
      <c r="Z56" s="91" t="str">
        <f t="shared" si="14"/>
        <v/>
      </c>
      <c r="AA56" s="91" t="str">
        <f t="shared" si="15"/>
        <v/>
      </c>
      <c r="AB56" s="92" t="str">
        <f t="shared" si="16"/>
        <v/>
      </c>
      <c r="AC56" s="5"/>
      <c r="BR56" s="7">
        <v>46</v>
      </c>
    </row>
    <row r="57" spans="1:70" s="7" customFormat="1" ht="14.45" customHeight="1">
      <c r="A57" s="76" t="str">
        <f t="shared" si="0"/>
        <v/>
      </c>
      <c r="B57" s="77"/>
      <c r="C57" s="76"/>
      <c r="D57" s="76"/>
      <c r="E57" s="77"/>
      <c r="F57" s="78"/>
      <c r="G57" s="79"/>
      <c r="H57" s="80"/>
      <c r="I57" s="81">
        <f t="shared" si="1"/>
        <v>0</v>
      </c>
      <c r="J57" s="81">
        <f t="shared" si="2"/>
        <v>0</v>
      </c>
      <c r="K57" s="82" t="str">
        <f t="shared" si="3"/>
        <v/>
      </c>
      <c r="L57" s="82" t="str">
        <f t="shared" si="4"/>
        <v/>
      </c>
      <c r="M57" s="83"/>
      <c r="N57" s="84"/>
      <c r="O57" s="85">
        <f t="shared" si="5"/>
        <v>0</v>
      </c>
      <c r="P57" s="85">
        <f t="shared" si="6"/>
        <v>0</v>
      </c>
      <c r="Q57" s="86" t="str">
        <f t="shared" si="7"/>
        <v/>
      </c>
      <c r="R57" s="86" t="str">
        <f t="shared" si="8"/>
        <v/>
      </c>
      <c r="S57" s="87"/>
      <c r="T57" s="88"/>
      <c r="U57" s="89">
        <f t="shared" si="9"/>
        <v>0</v>
      </c>
      <c r="V57" s="89">
        <f t="shared" si="10"/>
        <v>0</v>
      </c>
      <c r="W57" s="90" t="str">
        <f t="shared" si="11"/>
        <v/>
      </c>
      <c r="X57" s="90" t="str">
        <f t="shared" si="12"/>
        <v/>
      </c>
      <c r="Y57" s="91" t="str">
        <f t="shared" si="13"/>
        <v/>
      </c>
      <c r="Z57" s="91" t="str">
        <f t="shared" si="14"/>
        <v/>
      </c>
      <c r="AA57" s="91" t="str">
        <f t="shared" si="15"/>
        <v/>
      </c>
      <c r="AB57" s="92" t="str">
        <f t="shared" si="16"/>
        <v/>
      </c>
      <c r="AC57" s="5"/>
      <c r="BR57" s="7">
        <v>47</v>
      </c>
    </row>
    <row r="58" spans="1:70" s="7" customFormat="1" ht="14.45" customHeight="1">
      <c r="A58" s="76" t="str">
        <f t="shared" si="0"/>
        <v/>
      </c>
      <c r="B58" s="77"/>
      <c r="C58" s="76"/>
      <c r="D58" s="76"/>
      <c r="E58" s="77"/>
      <c r="F58" s="78"/>
      <c r="G58" s="79"/>
      <c r="H58" s="80"/>
      <c r="I58" s="81">
        <f t="shared" si="1"/>
        <v>0</v>
      </c>
      <c r="J58" s="81">
        <f t="shared" si="2"/>
        <v>0</v>
      </c>
      <c r="K58" s="82" t="str">
        <f t="shared" si="3"/>
        <v/>
      </c>
      <c r="L58" s="82" t="str">
        <f t="shared" si="4"/>
        <v/>
      </c>
      <c r="M58" s="83"/>
      <c r="N58" s="84"/>
      <c r="O58" s="85">
        <f t="shared" si="5"/>
        <v>0</v>
      </c>
      <c r="P58" s="85">
        <f t="shared" si="6"/>
        <v>0</v>
      </c>
      <c r="Q58" s="86" t="str">
        <f t="shared" si="7"/>
        <v/>
      </c>
      <c r="R58" s="86" t="str">
        <f t="shared" si="8"/>
        <v/>
      </c>
      <c r="S58" s="87"/>
      <c r="T58" s="88"/>
      <c r="U58" s="89">
        <f t="shared" si="9"/>
        <v>0</v>
      </c>
      <c r="V58" s="89">
        <f t="shared" si="10"/>
        <v>0</v>
      </c>
      <c r="W58" s="90" t="str">
        <f t="shared" si="11"/>
        <v/>
      </c>
      <c r="X58" s="90" t="str">
        <f t="shared" si="12"/>
        <v/>
      </c>
      <c r="Y58" s="91" t="str">
        <f t="shared" si="13"/>
        <v/>
      </c>
      <c r="Z58" s="91" t="str">
        <f t="shared" si="14"/>
        <v/>
      </c>
      <c r="AA58" s="91" t="str">
        <f t="shared" si="15"/>
        <v/>
      </c>
      <c r="AB58" s="92" t="str">
        <f t="shared" si="16"/>
        <v/>
      </c>
      <c r="AC58" s="5"/>
      <c r="BR58" s="7">
        <v>48</v>
      </c>
    </row>
    <row r="59" spans="1:70" s="7" customFormat="1" ht="21">
      <c r="A59" s="76" t="str">
        <f t="shared" si="0"/>
        <v/>
      </c>
      <c r="B59" s="77"/>
      <c r="C59" s="76"/>
      <c r="D59" s="76"/>
      <c r="E59" s="77"/>
      <c r="F59" s="78"/>
      <c r="G59" s="79"/>
      <c r="H59" s="80"/>
      <c r="I59" s="81">
        <f t="shared" si="1"/>
        <v>0</v>
      </c>
      <c r="J59" s="81">
        <f t="shared" si="2"/>
        <v>0</v>
      </c>
      <c r="K59" s="82" t="str">
        <f t="shared" si="3"/>
        <v/>
      </c>
      <c r="L59" s="82" t="str">
        <f t="shared" si="4"/>
        <v/>
      </c>
      <c r="M59" s="83"/>
      <c r="N59" s="84"/>
      <c r="O59" s="85">
        <f t="shared" si="5"/>
        <v>0</v>
      </c>
      <c r="P59" s="85">
        <f t="shared" si="6"/>
        <v>0</v>
      </c>
      <c r="Q59" s="86" t="str">
        <f t="shared" si="7"/>
        <v/>
      </c>
      <c r="R59" s="86" t="str">
        <f t="shared" si="8"/>
        <v/>
      </c>
      <c r="S59" s="87"/>
      <c r="T59" s="88"/>
      <c r="U59" s="89">
        <f t="shared" si="9"/>
        <v>0</v>
      </c>
      <c r="V59" s="89">
        <f t="shared" si="10"/>
        <v>0</v>
      </c>
      <c r="W59" s="90" t="str">
        <f t="shared" si="11"/>
        <v/>
      </c>
      <c r="X59" s="90" t="str">
        <f t="shared" si="12"/>
        <v/>
      </c>
      <c r="Y59" s="91" t="str">
        <f t="shared" si="13"/>
        <v/>
      </c>
      <c r="Z59" s="91" t="str">
        <f t="shared" si="14"/>
        <v/>
      </c>
      <c r="AA59" s="91" t="str">
        <f t="shared" si="15"/>
        <v/>
      </c>
      <c r="AB59" s="92" t="str">
        <f t="shared" si="16"/>
        <v/>
      </c>
      <c r="AC59" s="5"/>
      <c r="BR59" s="7">
        <v>49</v>
      </c>
    </row>
    <row r="60" spans="1:70" s="7" customFormat="1" ht="21">
      <c r="A60" s="76" t="str">
        <f t="shared" si="0"/>
        <v/>
      </c>
      <c r="B60" s="77"/>
      <c r="C60" s="76"/>
      <c r="D60" s="76"/>
      <c r="E60" s="77"/>
      <c r="F60" s="78"/>
      <c r="G60" s="79"/>
      <c r="H60" s="80"/>
      <c r="I60" s="81">
        <f t="shared" si="1"/>
        <v>0</v>
      </c>
      <c r="J60" s="81">
        <f t="shared" si="2"/>
        <v>0</v>
      </c>
      <c r="K60" s="82" t="str">
        <f t="shared" si="3"/>
        <v/>
      </c>
      <c r="L60" s="82" t="str">
        <f t="shared" si="4"/>
        <v/>
      </c>
      <c r="M60" s="83"/>
      <c r="N60" s="84"/>
      <c r="O60" s="85">
        <f t="shared" si="5"/>
        <v>0</v>
      </c>
      <c r="P60" s="85">
        <f t="shared" si="6"/>
        <v>0</v>
      </c>
      <c r="Q60" s="86" t="str">
        <f t="shared" si="7"/>
        <v/>
      </c>
      <c r="R60" s="86" t="str">
        <f t="shared" si="8"/>
        <v/>
      </c>
      <c r="S60" s="87"/>
      <c r="T60" s="88"/>
      <c r="U60" s="89">
        <f t="shared" si="9"/>
        <v>0</v>
      </c>
      <c r="V60" s="89">
        <f t="shared" si="10"/>
        <v>0</v>
      </c>
      <c r="W60" s="90" t="str">
        <f t="shared" si="11"/>
        <v/>
      </c>
      <c r="X60" s="90" t="str">
        <f t="shared" si="12"/>
        <v/>
      </c>
      <c r="Y60" s="91" t="str">
        <f t="shared" si="13"/>
        <v/>
      </c>
      <c r="Z60" s="91" t="str">
        <f t="shared" si="14"/>
        <v/>
      </c>
      <c r="AA60" s="91" t="str">
        <f t="shared" si="15"/>
        <v/>
      </c>
      <c r="AB60" s="92" t="str">
        <f t="shared" si="16"/>
        <v/>
      </c>
      <c r="AC60" s="5"/>
      <c r="BR60" s="7">
        <v>50</v>
      </c>
    </row>
    <row r="61" spans="1:70" s="7" customFormat="1" ht="21">
      <c r="A61" s="76" t="str">
        <f t="shared" si="0"/>
        <v/>
      </c>
      <c r="B61" s="77"/>
      <c r="C61" s="76"/>
      <c r="D61" s="76"/>
      <c r="E61" s="77"/>
      <c r="F61" s="78"/>
      <c r="G61" s="79"/>
      <c r="H61" s="80"/>
      <c r="I61" s="81">
        <f t="shared" si="1"/>
        <v>0</v>
      </c>
      <c r="J61" s="81">
        <f t="shared" si="2"/>
        <v>0</v>
      </c>
      <c r="K61" s="82" t="str">
        <f t="shared" si="3"/>
        <v/>
      </c>
      <c r="L61" s="82" t="str">
        <f t="shared" si="4"/>
        <v/>
      </c>
      <c r="M61" s="83"/>
      <c r="N61" s="84"/>
      <c r="O61" s="85">
        <f t="shared" si="5"/>
        <v>0</v>
      </c>
      <c r="P61" s="85">
        <f t="shared" si="6"/>
        <v>0</v>
      </c>
      <c r="Q61" s="86" t="str">
        <f t="shared" si="7"/>
        <v/>
      </c>
      <c r="R61" s="86" t="str">
        <f t="shared" si="8"/>
        <v/>
      </c>
      <c r="S61" s="87"/>
      <c r="T61" s="88"/>
      <c r="U61" s="89">
        <f t="shared" si="9"/>
        <v>0</v>
      </c>
      <c r="V61" s="89">
        <f t="shared" si="10"/>
        <v>0</v>
      </c>
      <c r="W61" s="90" t="str">
        <f t="shared" si="11"/>
        <v/>
      </c>
      <c r="X61" s="90" t="str">
        <f t="shared" si="12"/>
        <v/>
      </c>
      <c r="Y61" s="91" t="str">
        <f t="shared" si="13"/>
        <v/>
      </c>
      <c r="Z61" s="91" t="str">
        <f t="shared" si="14"/>
        <v/>
      </c>
      <c r="AA61" s="91" t="str">
        <f t="shared" si="15"/>
        <v/>
      </c>
      <c r="AB61" s="92" t="str">
        <f t="shared" si="16"/>
        <v/>
      </c>
      <c r="AC61" s="5"/>
      <c r="BR61" s="7">
        <v>51</v>
      </c>
    </row>
    <row r="62" spans="1:70" s="7" customFormat="1" ht="21">
      <c r="A62" s="76" t="str">
        <f t="shared" si="0"/>
        <v/>
      </c>
      <c r="B62" s="77"/>
      <c r="C62" s="76"/>
      <c r="D62" s="76"/>
      <c r="E62" s="77"/>
      <c r="F62" s="78"/>
      <c r="G62" s="79"/>
      <c r="H62" s="80"/>
      <c r="I62" s="81">
        <f t="shared" si="1"/>
        <v>0</v>
      </c>
      <c r="J62" s="81">
        <f t="shared" si="2"/>
        <v>0</v>
      </c>
      <c r="K62" s="82" t="str">
        <f t="shared" si="3"/>
        <v/>
      </c>
      <c r="L62" s="82" t="str">
        <f t="shared" si="4"/>
        <v/>
      </c>
      <c r="M62" s="83"/>
      <c r="N62" s="84"/>
      <c r="O62" s="85">
        <f t="shared" si="5"/>
        <v>0</v>
      </c>
      <c r="P62" s="85">
        <f t="shared" si="6"/>
        <v>0</v>
      </c>
      <c r="Q62" s="86" t="str">
        <f t="shared" si="7"/>
        <v/>
      </c>
      <c r="R62" s="86" t="str">
        <f t="shared" si="8"/>
        <v/>
      </c>
      <c r="S62" s="87"/>
      <c r="T62" s="88"/>
      <c r="U62" s="89">
        <f t="shared" si="9"/>
        <v>0</v>
      </c>
      <c r="V62" s="89">
        <f t="shared" si="10"/>
        <v>0</v>
      </c>
      <c r="W62" s="90" t="str">
        <f t="shared" si="11"/>
        <v/>
      </c>
      <c r="X62" s="90" t="str">
        <f t="shared" si="12"/>
        <v/>
      </c>
      <c r="Y62" s="91" t="str">
        <f t="shared" si="13"/>
        <v/>
      </c>
      <c r="Z62" s="91" t="str">
        <f t="shared" si="14"/>
        <v/>
      </c>
      <c r="AA62" s="91" t="str">
        <f t="shared" si="15"/>
        <v/>
      </c>
      <c r="AB62" s="92" t="str">
        <f t="shared" si="16"/>
        <v/>
      </c>
      <c r="AC62" s="5"/>
      <c r="BR62" s="7">
        <v>52</v>
      </c>
    </row>
    <row r="63" spans="1:70" s="7" customFormat="1" ht="21">
      <c r="A63" s="76" t="str">
        <f t="shared" si="0"/>
        <v/>
      </c>
      <c r="B63" s="77"/>
      <c r="C63" s="76"/>
      <c r="D63" s="76"/>
      <c r="E63" s="77"/>
      <c r="F63" s="78"/>
      <c r="G63" s="79"/>
      <c r="H63" s="80"/>
      <c r="I63" s="81">
        <f t="shared" si="1"/>
        <v>0</v>
      </c>
      <c r="J63" s="81">
        <f t="shared" si="2"/>
        <v>0</v>
      </c>
      <c r="K63" s="82" t="str">
        <f t="shared" si="3"/>
        <v/>
      </c>
      <c r="L63" s="82" t="str">
        <f t="shared" si="4"/>
        <v/>
      </c>
      <c r="M63" s="83"/>
      <c r="N63" s="84"/>
      <c r="O63" s="85">
        <f t="shared" si="5"/>
        <v>0</v>
      </c>
      <c r="P63" s="85">
        <f t="shared" si="6"/>
        <v>0</v>
      </c>
      <c r="Q63" s="86" t="str">
        <f t="shared" si="7"/>
        <v/>
      </c>
      <c r="R63" s="86" t="str">
        <f t="shared" si="8"/>
        <v/>
      </c>
      <c r="S63" s="87"/>
      <c r="T63" s="88"/>
      <c r="U63" s="89">
        <f t="shared" si="9"/>
        <v>0</v>
      </c>
      <c r="V63" s="89">
        <f t="shared" si="10"/>
        <v>0</v>
      </c>
      <c r="W63" s="90" t="str">
        <f t="shared" si="11"/>
        <v/>
      </c>
      <c r="X63" s="90" t="str">
        <f t="shared" si="12"/>
        <v/>
      </c>
      <c r="Y63" s="91" t="str">
        <f t="shared" si="13"/>
        <v/>
      </c>
      <c r="Z63" s="91" t="str">
        <f t="shared" si="14"/>
        <v/>
      </c>
      <c r="AA63" s="91" t="str">
        <f t="shared" si="15"/>
        <v/>
      </c>
      <c r="AB63" s="92" t="str">
        <f t="shared" si="16"/>
        <v/>
      </c>
      <c r="AC63" s="5"/>
      <c r="BR63" s="7">
        <v>53</v>
      </c>
    </row>
    <row r="64" spans="1:70" s="7" customFormat="1" ht="21">
      <c r="A64" s="76" t="str">
        <f t="shared" si="0"/>
        <v/>
      </c>
      <c r="B64" s="77"/>
      <c r="C64" s="76"/>
      <c r="D64" s="76"/>
      <c r="E64" s="77"/>
      <c r="F64" s="78"/>
      <c r="G64" s="79"/>
      <c r="H64" s="80"/>
      <c r="I64" s="81">
        <f t="shared" si="1"/>
        <v>0</v>
      </c>
      <c r="J64" s="81">
        <f t="shared" si="2"/>
        <v>0</v>
      </c>
      <c r="K64" s="82" t="str">
        <f t="shared" si="3"/>
        <v/>
      </c>
      <c r="L64" s="82" t="str">
        <f t="shared" si="4"/>
        <v/>
      </c>
      <c r="M64" s="83"/>
      <c r="N64" s="84"/>
      <c r="O64" s="85">
        <f t="shared" si="5"/>
        <v>0</v>
      </c>
      <c r="P64" s="85">
        <f t="shared" si="6"/>
        <v>0</v>
      </c>
      <c r="Q64" s="86" t="str">
        <f t="shared" si="7"/>
        <v/>
      </c>
      <c r="R64" s="86" t="str">
        <f t="shared" si="8"/>
        <v/>
      </c>
      <c r="S64" s="87"/>
      <c r="T64" s="88"/>
      <c r="U64" s="89">
        <f t="shared" si="9"/>
        <v>0</v>
      </c>
      <c r="V64" s="89">
        <f t="shared" si="10"/>
        <v>0</v>
      </c>
      <c r="W64" s="90" t="str">
        <f t="shared" si="11"/>
        <v/>
      </c>
      <c r="X64" s="90" t="str">
        <f t="shared" si="12"/>
        <v/>
      </c>
      <c r="Y64" s="91" t="str">
        <f t="shared" si="13"/>
        <v/>
      </c>
      <c r="Z64" s="91" t="str">
        <f t="shared" si="14"/>
        <v/>
      </c>
      <c r="AA64" s="91" t="str">
        <f t="shared" si="15"/>
        <v/>
      </c>
      <c r="AB64" s="92" t="str">
        <f t="shared" si="16"/>
        <v/>
      </c>
      <c r="AC64" s="5"/>
      <c r="BR64" s="7">
        <v>54</v>
      </c>
    </row>
    <row r="65" spans="1:70" s="7" customFormat="1" ht="21">
      <c r="A65" s="76" t="str">
        <f t="shared" si="0"/>
        <v/>
      </c>
      <c r="B65" s="77"/>
      <c r="C65" s="76"/>
      <c r="D65" s="76"/>
      <c r="E65" s="77"/>
      <c r="F65" s="78"/>
      <c r="G65" s="79"/>
      <c r="H65" s="80"/>
      <c r="I65" s="81">
        <f t="shared" si="1"/>
        <v>0</v>
      </c>
      <c r="J65" s="81">
        <f t="shared" si="2"/>
        <v>0</v>
      </c>
      <c r="K65" s="82" t="str">
        <f t="shared" si="3"/>
        <v/>
      </c>
      <c r="L65" s="82" t="str">
        <f t="shared" si="4"/>
        <v/>
      </c>
      <c r="M65" s="83"/>
      <c r="N65" s="84"/>
      <c r="O65" s="85">
        <f t="shared" si="5"/>
        <v>0</v>
      </c>
      <c r="P65" s="85">
        <f t="shared" si="6"/>
        <v>0</v>
      </c>
      <c r="Q65" s="86" t="str">
        <f t="shared" si="7"/>
        <v/>
      </c>
      <c r="R65" s="86" t="str">
        <f t="shared" si="8"/>
        <v/>
      </c>
      <c r="S65" s="87"/>
      <c r="T65" s="88"/>
      <c r="U65" s="89">
        <f t="shared" si="9"/>
        <v>0</v>
      </c>
      <c r="V65" s="89">
        <f t="shared" si="10"/>
        <v>0</v>
      </c>
      <c r="W65" s="90" t="str">
        <f t="shared" si="11"/>
        <v/>
      </c>
      <c r="X65" s="90" t="str">
        <f t="shared" si="12"/>
        <v/>
      </c>
      <c r="Y65" s="91" t="str">
        <f t="shared" si="13"/>
        <v/>
      </c>
      <c r="Z65" s="91" t="str">
        <f t="shared" si="14"/>
        <v/>
      </c>
      <c r="AA65" s="91" t="str">
        <f t="shared" si="15"/>
        <v/>
      </c>
      <c r="AB65" s="92" t="str">
        <f t="shared" si="16"/>
        <v/>
      </c>
      <c r="AC65" s="5"/>
      <c r="BR65" s="7">
        <v>55</v>
      </c>
    </row>
    <row r="66" spans="1:70" s="7" customFormat="1" ht="21">
      <c r="A66" s="76" t="str">
        <f t="shared" si="0"/>
        <v/>
      </c>
      <c r="B66" s="77"/>
      <c r="C66" s="76"/>
      <c r="D66" s="76"/>
      <c r="E66" s="77"/>
      <c r="F66" s="78"/>
      <c r="G66" s="79"/>
      <c r="H66" s="80"/>
      <c r="I66" s="81">
        <f t="shared" si="1"/>
        <v>0</v>
      </c>
      <c r="J66" s="81">
        <f t="shared" si="2"/>
        <v>0</v>
      </c>
      <c r="K66" s="82" t="str">
        <f t="shared" si="3"/>
        <v/>
      </c>
      <c r="L66" s="82" t="str">
        <f t="shared" si="4"/>
        <v/>
      </c>
      <c r="M66" s="83"/>
      <c r="N66" s="84"/>
      <c r="O66" s="85">
        <f t="shared" si="5"/>
        <v>0</v>
      </c>
      <c r="P66" s="85">
        <f t="shared" si="6"/>
        <v>0</v>
      </c>
      <c r="Q66" s="86" t="str">
        <f t="shared" si="7"/>
        <v/>
      </c>
      <c r="R66" s="86" t="str">
        <f t="shared" si="8"/>
        <v/>
      </c>
      <c r="S66" s="87"/>
      <c r="T66" s="88"/>
      <c r="U66" s="89">
        <f t="shared" si="9"/>
        <v>0</v>
      </c>
      <c r="V66" s="89">
        <f t="shared" si="10"/>
        <v>0</v>
      </c>
      <c r="W66" s="90" t="str">
        <f t="shared" si="11"/>
        <v/>
      </c>
      <c r="X66" s="90" t="str">
        <f t="shared" si="12"/>
        <v/>
      </c>
      <c r="Y66" s="91" t="str">
        <f t="shared" si="13"/>
        <v/>
      </c>
      <c r="Z66" s="91" t="str">
        <f t="shared" si="14"/>
        <v/>
      </c>
      <c r="AA66" s="91" t="str">
        <f t="shared" si="15"/>
        <v/>
      </c>
      <c r="AB66" s="92" t="str">
        <f t="shared" si="16"/>
        <v/>
      </c>
      <c r="AC66" s="5"/>
      <c r="BR66" s="7">
        <v>56</v>
      </c>
    </row>
    <row r="67" spans="1:70" s="7" customFormat="1" ht="21">
      <c r="A67" s="76" t="str">
        <f t="shared" si="0"/>
        <v/>
      </c>
      <c r="B67" s="77"/>
      <c r="C67" s="76"/>
      <c r="D67" s="76"/>
      <c r="E67" s="77"/>
      <c r="F67" s="78"/>
      <c r="G67" s="79"/>
      <c r="H67" s="80"/>
      <c r="I67" s="81">
        <f t="shared" si="1"/>
        <v>0</v>
      </c>
      <c r="J67" s="81">
        <f t="shared" si="2"/>
        <v>0</v>
      </c>
      <c r="K67" s="82" t="str">
        <f t="shared" si="3"/>
        <v/>
      </c>
      <c r="L67" s="82" t="str">
        <f t="shared" si="4"/>
        <v/>
      </c>
      <c r="M67" s="83"/>
      <c r="N67" s="84"/>
      <c r="O67" s="85">
        <f t="shared" si="5"/>
        <v>0</v>
      </c>
      <c r="P67" s="85">
        <f t="shared" si="6"/>
        <v>0</v>
      </c>
      <c r="Q67" s="86" t="str">
        <f t="shared" si="7"/>
        <v/>
      </c>
      <c r="R67" s="86" t="str">
        <f t="shared" si="8"/>
        <v/>
      </c>
      <c r="S67" s="87"/>
      <c r="T67" s="88"/>
      <c r="U67" s="89">
        <f t="shared" si="9"/>
        <v>0</v>
      </c>
      <c r="V67" s="89">
        <f t="shared" si="10"/>
        <v>0</v>
      </c>
      <c r="W67" s="90" t="str">
        <f t="shared" si="11"/>
        <v/>
      </c>
      <c r="X67" s="90" t="str">
        <f t="shared" si="12"/>
        <v/>
      </c>
      <c r="Y67" s="91" t="str">
        <f t="shared" si="13"/>
        <v/>
      </c>
      <c r="Z67" s="91" t="str">
        <f t="shared" si="14"/>
        <v/>
      </c>
      <c r="AA67" s="91" t="str">
        <f t="shared" si="15"/>
        <v/>
      </c>
      <c r="AB67" s="92" t="str">
        <f t="shared" si="16"/>
        <v/>
      </c>
      <c r="AC67" s="5"/>
      <c r="BR67" s="7">
        <v>57</v>
      </c>
    </row>
    <row r="68" spans="1:70" s="7" customFormat="1" ht="14.45" customHeight="1">
      <c r="A68" s="76" t="str">
        <f t="shared" si="0"/>
        <v/>
      </c>
      <c r="B68" s="77"/>
      <c r="C68" s="76"/>
      <c r="D68" s="76"/>
      <c r="E68" s="77"/>
      <c r="F68" s="78"/>
      <c r="G68" s="79"/>
      <c r="H68" s="80"/>
      <c r="I68" s="81">
        <f t="shared" si="1"/>
        <v>0</v>
      </c>
      <c r="J68" s="81">
        <f t="shared" si="2"/>
        <v>0</v>
      </c>
      <c r="K68" s="82" t="str">
        <f t="shared" si="3"/>
        <v/>
      </c>
      <c r="L68" s="82" t="str">
        <f t="shared" si="4"/>
        <v/>
      </c>
      <c r="M68" s="83"/>
      <c r="N68" s="84"/>
      <c r="O68" s="85">
        <f t="shared" si="5"/>
        <v>0</v>
      </c>
      <c r="P68" s="85">
        <f t="shared" si="6"/>
        <v>0</v>
      </c>
      <c r="Q68" s="86" t="str">
        <f t="shared" si="7"/>
        <v/>
      </c>
      <c r="R68" s="86" t="str">
        <f t="shared" si="8"/>
        <v/>
      </c>
      <c r="S68" s="87"/>
      <c r="T68" s="88"/>
      <c r="U68" s="89">
        <f t="shared" si="9"/>
        <v>0</v>
      </c>
      <c r="V68" s="89">
        <f t="shared" si="10"/>
        <v>0</v>
      </c>
      <c r="W68" s="90" t="str">
        <f t="shared" si="11"/>
        <v/>
      </c>
      <c r="X68" s="90" t="str">
        <f t="shared" si="12"/>
        <v/>
      </c>
      <c r="Y68" s="91" t="str">
        <f t="shared" si="13"/>
        <v/>
      </c>
      <c r="Z68" s="91" t="str">
        <f t="shared" si="14"/>
        <v/>
      </c>
      <c r="AA68" s="91" t="str">
        <f t="shared" si="15"/>
        <v/>
      </c>
      <c r="AB68" s="92" t="str">
        <f t="shared" si="16"/>
        <v/>
      </c>
      <c r="AC68" s="5"/>
      <c r="BR68" s="7">
        <v>58</v>
      </c>
    </row>
    <row r="69" spans="1:70" s="7" customFormat="1" ht="14.45" customHeight="1">
      <c r="A69" s="76" t="str">
        <f t="shared" si="0"/>
        <v/>
      </c>
      <c r="B69" s="77"/>
      <c r="C69" s="76"/>
      <c r="D69" s="76"/>
      <c r="E69" s="77"/>
      <c r="F69" s="78"/>
      <c r="G69" s="79"/>
      <c r="H69" s="80"/>
      <c r="I69" s="81">
        <f t="shared" si="1"/>
        <v>0</v>
      </c>
      <c r="J69" s="81">
        <f t="shared" si="2"/>
        <v>0</v>
      </c>
      <c r="K69" s="82" t="str">
        <f t="shared" si="3"/>
        <v/>
      </c>
      <c r="L69" s="82" t="str">
        <f t="shared" si="4"/>
        <v/>
      </c>
      <c r="M69" s="83"/>
      <c r="N69" s="84"/>
      <c r="O69" s="85">
        <f t="shared" si="5"/>
        <v>0</v>
      </c>
      <c r="P69" s="85">
        <f t="shared" si="6"/>
        <v>0</v>
      </c>
      <c r="Q69" s="86" t="str">
        <f t="shared" si="7"/>
        <v/>
      </c>
      <c r="R69" s="86" t="str">
        <f t="shared" si="8"/>
        <v/>
      </c>
      <c r="S69" s="87"/>
      <c r="T69" s="88"/>
      <c r="U69" s="89">
        <f t="shared" si="9"/>
        <v>0</v>
      </c>
      <c r="V69" s="89">
        <f t="shared" si="10"/>
        <v>0</v>
      </c>
      <c r="W69" s="90" t="str">
        <f t="shared" si="11"/>
        <v/>
      </c>
      <c r="X69" s="90" t="str">
        <f t="shared" si="12"/>
        <v/>
      </c>
      <c r="Y69" s="91" t="str">
        <f t="shared" si="13"/>
        <v/>
      </c>
      <c r="Z69" s="91" t="str">
        <f t="shared" si="14"/>
        <v/>
      </c>
      <c r="AA69" s="91" t="str">
        <f t="shared" si="15"/>
        <v/>
      </c>
      <c r="AB69" s="92" t="str">
        <f t="shared" si="16"/>
        <v/>
      </c>
      <c r="AC69" s="5"/>
      <c r="BC69" s="183" t="s">
        <v>183</v>
      </c>
      <c r="BD69" s="184"/>
      <c r="BE69" s="184"/>
      <c r="BF69" s="184"/>
      <c r="BG69" s="184"/>
      <c r="BH69" s="184"/>
      <c r="BI69" s="184"/>
      <c r="BJ69" s="185"/>
      <c r="BK69" s="186" t="s">
        <v>184</v>
      </c>
      <c r="BL69" s="189">
        <f>SUM(K383,AR59)</f>
        <v>0</v>
      </c>
      <c r="BM69" s="190"/>
      <c r="BR69" s="7">
        <v>59</v>
      </c>
    </row>
    <row r="70" spans="1:70" s="7" customFormat="1" ht="14.45" customHeight="1">
      <c r="A70" s="76" t="str">
        <f t="shared" si="0"/>
        <v/>
      </c>
      <c r="B70" s="77"/>
      <c r="C70" s="76"/>
      <c r="D70" s="76"/>
      <c r="E70" s="77"/>
      <c r="F70" s="78"/>
      <c r="G70" s="79"/>
      <c r="H70" s="80"/>
      <c r="I70" s="81">
        <f t="shared" si="1"/>
        <v>0</v>
      </c>
      <c r="J70" s="81">
        <f t="shared" si="2"/>
        <v>0</v>
      </c>
      <c r="K70" s="82" t="str">
        <f t="shared" si="3"/>
        <v/>
      </c>
      <c r="L70" s="82" t="str">
        <f t="shared" si="4"/>
        <v/>
      </c>
      <c r="M70" s="83"/>
      <c r="N70" s="84"/>
      <c r="O70" s="85">
        <f t="shared" si="5"/>
        <v>0</v>
      </c>
      <c r="P70" s="85">
        <f t="shared" si="6"/>
        <v>0</v>
      </c>
      <c r="Q70" s="86" t="str">
        <f t="shared" si="7"/>
        <v/>
      </c>
      <c r="R70" s="86" t="str">
        <f t="shared" si="8"/>
        <v/>
      </c>
      <c r="S70" s="87"/>
      <c r="T70" s="88"/>
      <c r="U70" s="89">
        <f t="shared" si="9"/>
        <v>0</v>
      </c>
      <c r="V70" s="89">
        <f t="shared" si="10"/>
        <v>0</v>
      </c>
      <c r="W70" s="90" t="str">
        <f t="shared" si="11"/>
        <v/>
      </c>
      <c r="X70" s="90" t="str">
        <f t="shared" si="12"/>
        <v/>
      </c>
      <c r="Y70" s="91" t="str">
        <f t="shared" si="13"/>
        <v/>
      </c>
      <c r="Z70" s="91" t="str">
        <f t="shared" si="14"/>
        <v/>
      </c>
      <c r="AA70" s="91" t="str">
        <f t="shared" si="15"/>
        <v/>
      </c>
      <c r="AB70" s="92" t="str">
        <f t="shared" si="16"/>
        <v/>
      </c>
      <c r="AC70" s="5"/>
      <c r="BC70" s="195" t="s">
        <v>185</v>
      </c>
      <c r="BD70" s="195"/>
      <c r="BE70" s="195"/>
      <c r="BF70" s="195"/>
      <c r="BG70" s="195"/>
      <c r="BH70" s="195"/>
      <c r="BI70" s="195"/>
      <c r="BJ70" s="195"/>
      <c r="BK70" s="187"/>
      <c r="BL70" s="191"/>
      <c r="BM70" s="192"/>
      <c r="BR70" s="7">
        <v>60</v>
      </c>
    </row>
    <row r="71" spans="1:70" s="7" customFormat="1" ht="14.45" customHeight="1">
      <c r="A71" s="76" t="str">
        <f t="shared" si="0"/>
        <v/>
      </c>
      <c r="B71" s="77"/>
      <c r="C71" s="76"/>
      <c r="D71" s="76"/>
      <c r="E71" s="77"/>
      <c r="F71" s="78"/>
      <c r="G71" s="79"/>
      <c r="H71" s="80"/>
      <c r="I71" s="81">
        <f t="shared" si="1"/>
        <v>0</v>
      </c>
      <c r="J71" s="81">
        <f t="shared" si="2"/>
        <v>0</v>
      </c>
      <c r="K71" s="82" t="str">
        <f t="shared" si="3"/>
        <v/>
      </c>
      <c r="L71" s="82" t="str">
        <f t="shared" si="4"/>
        <v/>
      </c>
      <c r="M71" s="83"/>
      <c r="N71" s="84"/>
      <c r="O71" s="85">
        <f t="shared" si="5"/>
        <v>0</v>
      </c>
      <c r="P71" s="85">
        <f t="shared" si="6"/>
        <v>0</v>
      </c>
      <c r="Q71" s="86" t="str">
        <f t="shared" si="7"/>
        <v/>
      </c>
      <c r="R71" s="86" t="str">
        <f t="shared" si="8"/>
        <v/>
      </c>
      <c r="S71" s="87"/>
      <c r="T71" s="88"/>
      <c r="U71" s="89">
        <f t="shared" si="9"/>
        <v>0</v>
      </c>
      <c r="V71" s="89">
        <f t="shared" si="10"/>
        <v>0</v>
      </c>
      <c r="W71" s="90" t="str">
        <f t="shared" si="11"/>
        <v/>
      </c>
      <c r="X71" s="90" t="str">
        <f t="shared" si="12"/>
        <v/>
      </c>
      <c r="Y71" s="91" t="str">
        <f t="shared" si="13"/>
        <v/>
      </c>
      <c r="Z71" s="91" t="str">
        <f t="shared" si="14"/>
        <v/>
      </c>
      <c r="AA71" s="91" t="str">
        <f t="shared" si="15"/>
        <v/>
      </c>
      <c r="AB71" s="92" t="str">
        <f t="shared" si="16"/>
        <v/>
      </c>
      <c r="AC71" s="5"/>
      <c r="BC71" s="195"/>
      <c r="BD71" s="195"/>
      <c r="BE71" s="195"/>
      <c r="BF71" s="195"/>
      <c r="BG71" s="195"/>
      <c r="BH71" s="195"/>
      <c r="BI71" s="195"/>
      <c r="BJ71" s="195"/>
      <c r="BK71" s="187"/>
      <c r="BL71" s="191"/>
      <c r="BM71" s="192"/>
      <c r="BR71" s="7">
        <v>61</v>
      </c>
    </row>
    <row r="72" spans="1:70" s="7" customFormat="1" ht="14.45" customHeight="1">
      <c r="A72" s="76" t="str">
        <f t="shared" si="0"/>
        <v/>
      </c>
      <c r="B72" s="77"/>
      <c r="C72" s="76"/>
      <c r="D72" s="76"/>
      <c r="E72" s="77"/>
      <c r="F72" s="78"/>
      <c r="G72" s="79"/>
      <c r="H72" s="80"/>
      <c r="I72" s="81">
        <f t="shared" si="1"/>
        <v>0</v>
      </c>
      <c r="J72" s="81">
        <f t="shared" si="2"/>
        <v>0</v>
      </c>
      <c r="K72" s="82" t="str">
        <f t="shared" si="3"/>
        <v/>
      </c>
      <c r="L72" s="82" t="str">
        <f t="shared" si="4"/>
        <v/>
      </c>
      <c r="M72" s="83"/>
      <c r="N72" s="84"/>
      <c r="O72" s="85">
        <f t="shared" si="5"/>
        <v>0</v>
      </c>
      <c r="P72" s="85">
        <f t="shared" si="6"/>
        <v>0</v>
      </c>
      <c r="Q72" s="86" t="str">
        <f t="shared" si="7"/>
        <v/>
      </c>
      <c r="R72" s="86" t="str">
        <f t="shared" si="8"/>
        <v/>
      </c>
      <c r="S72" s="87"/>
      <c r="T72" s="88"/>
      <c r="U72" s="89">
        <f t="shared" si="9"/>
        <v>0</v>
      </c>
      <c r="V72" s="89">
        <f t="shared" si="10"/>
        <v>0</v>
      </c>
      <c r="W72" s="90" t="str">
        <f t="shared" si="11"/>
        <v/>
      </c>
      <c r="X72" s="90" t="str">
        <f t="shared" si="12"/>
        <v/>
      </c>
      <c r="Y72" s="91" t="str">
        <f t="shared" si="13"/>
        <v/>
      </c>
      <c r="Z72" s="91" t="str">
        <f t="shared" si="14"/>
        <v/>
      </c>
      <c r="AA72" s="91" t="str">
        <f t="shared" si="15"/>
        <v/>
      </c>
      <c r="AB72" s="92" t="str">
        <f t="shared" si="16"/>
        <v/>
      </c>
      <c r="AC72" s="5"/>
      <c r="BC72" s="195"/>
      <c r="BD72" s="195"/>
      <c r="BE72" s="195"/>
      <c r="BF72" s="195"/>
      <c r="BG72" s="195"/>
      <c r="BH72" s="195"/>
      <c r="BI72" s="195"/>
      <c r="BJ72" s="195"/>
      <c r="BK72" s="187"/>
      <c r="BL72" s="191"/>
      <c r="BM72" s="192"/>
      <c r="BR72" s="7">
        <v>62</v>
      </c>
    </row>
    <row r="73" spans="1:70" s="7" customFormat="1" ht="14.45" customHeight="1">
      <c r="A73" s="76" t="str">
        <f t="shared" si="0"/>
        <v/>
      </c>
      <c r="B73" s="77"/>
      <c r="C73" s="76"/>
      <c r="D73" s="76"/>
      <c r="E73" s="77"/>
      <c r="F73" s="78"/>
      <c r="G73" s="79"/>
      <c r="H73" s="80"/>
      <c r="I73" s="81">
        <f t="shared" si="1"/>
        <v>0</v>
      </c>
      <c r="J73" s="81">
        <f t="shared" si="2"/>
        <v>0</v>
      </c>
      <c r="K73" s="82" t="str">
        <f t="shared" si="3"/>
        <v/>
      </c>
      <c r="L73" s="82" t="str">
        <f t="shared" si="4"/>
        <v/>
      </c>
      <c r="M73" s="83"/>
      <c r="N73" s="84"/>
      <c r="O73" s="85">
        <f t="shared" si="5"/>
        <v>0</v>
      </c>
      <c r="P73" s="85">
        <f t="shared" si="6"/>
        <v>0</v>
      </c>
      <c r="Q73" s="86" t="str">
        <f t="shared" si="7"/>
        <v/>
      </c>
      <c r="R73" s="86" t="str">
        <f t="shared" si="8"/>
        <v/>
      </c>
      <c r="S73" s="87"/>
      <c r="T73" s="88"/>
      <c r="U73" s="89">
        <f t="shared" si="9"/>
        <v>0</v>
      </c>
      <c r="V73" s="89">
        <f t="shared" si="10"/>
        <v>0</v>
      </c>
      <c r="W73" s="90" t="str">
        <f t="shared" si="11"/>
        <v/>
      </c>
      <c r="X73" s="90" t="str">
        <f t="shared" si="12"/>
        <v/>
      </c>
      <c r="Y73" s="91" t="str">
        <f t="shared" si="13"/>
        <v/>
      </c>
      <c r="Z73" s="91" t="str">
        <f t="shared" si="14"/>
        <v/>
      </c>
      <c r="AA73" s="91" t="str">
        <f t="shared" si="15"/>
        <v/>
      </c>
      <c r="AB73" s="92" t="str">
        <f t="shared" si="16"/>
        <v/>
      </c>
      <c r="AC73" s="5"/>
      <c r="BC73" s="195"/>
      <c r="BD73" s="195"/>
      <c r="BE73" s="195"/>
      <c r="BF73" s="195"/>
      <c r="BG73" s="195"/>
      <c r="BH73" s="195"/>
      <c r="BI73" s="195"/>
      <c r="BJ73" s="195"/>
      <c r="BK73" s="187"/>
      <c r="BL73" s="191"/>
      <c r="BM73" s="192"/>
      <c r="BR73" s="7">
        <v>63</v>
      </c>
    </row>
    <row r="74" spans="1:70" s="7" customFormat="1" ht="14.45" customHeight="1">
      <c r="A74" s="76" t="str">
        <f t="shared" si="0"/>
        <v/>
      </c>
      <c r="B74" s="77"/>
      <c r="C74" s="76"/>
      <c r="D74" s="76"/>
      <c r="E74" s="77"/>
      <c r="F74" s="78"/>
      <c r="G74" s="79"/>
      <c r="H74" s="80"/>
      <c r="I74" s="81">
        <f t="shared" si="1"/>
        <v>0</v>
      </c>
      <c r="J74" s="81">
        <f t="shared" si="2"/>
        <v>0</v>
      </c>
      <c r="K74" s="82" t="str">
        <f t="shared" si="3"/>
        <v/>
      </c>
      <c r="L74" s="82" t="str">
        <f t="shared" si="4"/>
        <v/>
      </c>
      <c r="M74" s="83"/>
      <c r="N74" s="84"/>
      <c r="O74" s="85">
        <f t="shared" si="5"/>
        <v>0</v>
      </c>
      <c r="P74" s="85">
        <f t="shared" si="6"/>
        <v>0</v>
      </c>
      <c r="Q74" s="86" t="str">
        <f t="shared" si="7"/>
        <v/>
      </c>
      <c r="R74" s="86" t="str">
        <f t="shared" si="8"/>
        <v/>
      </c>
      <c r="S74" s="87"/>
      <c r="T74" s="88"/>
      <c r="U74" s="89">
        <f t="shared" si="9"/>
        <v>0</v>
      </c>
      <c r="V74" s="89">
        <f t="shared" si="10"/>
        <v>0</v>
      </c>
      <c r="W74" s="90" t="str">
        <f t="shared" si="11"/>
        <v/>
      </c>
      <c r="X74" s="90" t="str">
        <f t="shared" si="12"/>
        <v/>
      </c>
      <c r="Y74" s="91" t="str">
        <f t="shared" si="13"/>
        <v/>
      </c>
      <c r="Z74" s="91" t="str">
        <f t="shared" si="14"/>
        <v/>
      </c>
      <c r="AA74" s="91" t="str">
        <f t="shared" si="15"/>
        <v/>
      </c>
      <c r="AB74" s="92" t="str">
        <f t="shared" si="16"/>
        <v/>
      </c>
      <c r="AC74" s="5"/>
      <c r="BC74" s="195"/>
      <c r="BD74" s="195"/>
      <c r="BE74" s="195"/>
      <c r="BF74" s="195"/>
      <c r="BG74" s="195"/>
      <c r="BH74" s="195"/>
      <c r="BI74" s="195"/>
      <c r="BJ74" s="195"/>
      <c r="BK74" s="187"/>
      <c r="BL74" s="191"/>
      <c r="BM74" s="192"/>
      <c r="BR74" s="7">
        <v>64</v>
      </c>
    </row>
    <row r="75" spans="1:70" s="7" customFormat="1" ht="14.45" customHeight="1">
      <c r="A75" s="76" t="str">
        <f t="shared" si="0"/>
        <v/>
      </c>
      <c r="B75" s="77"/>
      <c r="C75" s="76"/>
      <c r="D75" s="76"/>
      <c r="E75" s="77"/>
      <c r="F75" s="78"/>
      <c r="G75" s="79"/>
      <c r="H75" s="80"/>
      <c r="I75" s="81">
        <f t="shared" si="1"/>
        <v>0</v>
      </c>
      <c r="J75" s="81">
        <f t="shared" si="2"/>
        <v>0</v>
      </c>
      <c r="K75" s="82" t="str">
        <f t="shared" si="3"/>
        <v/>
      </c>
      <c r="L75" s="82" t="str">
        <f t="shared" si="4"/>
        <v/>
      </c>
      <c r="M75" s="83"/>
      <c r="N75" s="84"/>
      <c r="O75" s="85">
        <f t="shared" si="5"/>
        <v>0</v>
      </c>
      <c r="P75" s="85">
        <f t="shared" si="6"/>
        <v>0</v>
      </c>
      <c r="Q75" s="86" t="str">
        <f t="shared" si="7"/>
        <v/>
      </c>
      <c r="R75" s="86" t="str">
        <f t="shared" si="8"/>
        <v/>
      </c>
      <c r="S75" s="87"/>
      <c r="T75" s="88"/>
      <c r="U75" s="89">
        <f t="shared" si="9"/>
        <v>0</v>
      </c>
      <c r="V75" s="89">
        <f t="shared" si="10"/>
        <v>0</v>
      </c>
      <c r="W75" s="90" t="str">
        <f t="shared" si="11"/>
        <v/>
      </c>
      <c r="X75" s="90" t="str">
        <f t="shared" si="12"/>
        <v/>
      </c>
      <c r="Y75" s="91" t="str">
        <f t="shared" si="13"/>
        <v/>
      </c>
      <c r="Z75" s="91" t="str">
        <f t="shared" si="14"/>
        <v/>
      </c>
      <c r="AA75" s="91" t="str">
        <f t="shared" si="15"/>
        <v/>
      </c>
      <c r="AB75" s="92" t="str">
        <f t="shared" si="16"/>
        <v/>
      </c>
      <c r="AC75" s="5"/>
      <c r="BC75" s="195"/>
      <c r="BD75" s="195"/>
      <c r="BE75" s="195"/>
      <c r="BF75" s="195"/>
      <c r="BG75" s="195"/>
      <c r="BH75" s="195"/>
      <c r="BI75" s="195"/>
      <c r="BJ75" s="195"/>
      <c r="BK75" s="187"/>
      <c r="BL75" s="191"/>
      <c r="BM75" s="192"/>
      <c r="BR75" s="7">
        <v>65</v>
      </c>
    </row>
    <row r="76" spans="1:70" s="7" customFormat="1" ht="14.45" customHeight="1">
      <c r="A76" s="76" t="str">
        <f t="shared" ref="A76:A139" si="19">IF(B76&lt;&gt;"",BR76,"")</f>
        <v/>
      </c>
      <c r="B76" s="77"/>
      <c r="C76" s="76"/>
      <c r="D76" s="76"/>
      <c r="E76" s="77"/>
      <c r="F76" s="78"/>
      <c r="G76" s="79"/>
      <c r="H76" s="80"/>
      <c r="I76" s="81">
        <f t="shared" ref="I76:I257" si="20">H76*19%</f>
        <v>0</v>
      </c>
      <c r="J76" s="81">
        <f>H76+I76</f>
        <v>0</v>
      </c>
      <c r="K76" s="82" t="str">
        <f>IF(B76="","",(H76*F76))</f>
        <v/>
      </c>
      <c r="L76" s="82" t="str">
        <f>IF(B76="","",(J76*F76))</f>
        <v/>
      </c>
      <c r="M76" s="83"/>
      <c r="N76" s="84"/>
      <c r="O76" s="85">
        <f t="shared" ref="O76:O257" si="21">N76*19%</f>
        <v>0</v>
      </c>
      <c r="P76" s="85">
        <f>N76+O76</f>
        <v>0</v>
      </c>
      <c r="Q76" s="86" t="str">
        <f>IF(B76="","",(N76*F76))</f>
        <v/>
      </c>
      <c r="R76" s="86" t="str">
        <f>IF(B76="","",(P76*F76))</f>
        <v/>
      </c>
      <c r="S76" s="87"/>
      <c r="T76" s="88"/>
      <c r="U76" s="89">
        <f t="shared" ref="U76:U257" si="22">T76*19%</f>
        <v>0</v>
      </c>
      <c r="V76" s="89">
        <f>T76+U76</f>
        <v>0</v>
      </c>
      <c r="W76" s="90" t="str">
        <f>IF(B76="","",(T76*F76))</f>
        <v/>
      </c>
      <c r="X76" s="90" t="str">
        <f>IF(B76="","",(V76*F76))</f>
        <v/>
      </c>
      <c r="Y76" s="91" t="str">
        <f>IF(A76="","",AVERAGE(J76,P76,V76))</f>
        <v/>
      </c>
      <c r="Z76" s="91" t="str">
        <f>IF(B76="","",Y76*F76)</f>
        <v/>
      </c>
      <c r="AA76" s="91" t="str">
        <f>IF(B76="","",STDEV(L76,R76,X76))</f>
        <v/>
      </c>
      <c r="AB76" s="92" t="str">
        <f>IF(B76="","",(AA76/Z76))</f>
        <v/>
      </c>
      <c r="AC76" s="5"/>
      <c r="BC76" s="195"/>
      <c r="BD76" s="195"/>
      <c r="BE76" s="195"/>
      <c r="BF76" s="195"/>
      <c r="BG76" s="195"/>
      <c r="BH76" s="195"/>
      <c r="BI76" s="195"/>
      <c r="BJ76" s="195"/>
      <c r="BK76" s="187"/>
      <c r="BL76" s="191"/>
      <c r="BM76" s="192"/>
      <c r="BR76" s="7">
        <v>66</v>
      </c>
    </row>
    <row r="77" spans="1:70" s="7" customFormat="1" ht="14.45" customHeight="1">
      <c r="A77" s="76" t="str">
        <f t="shared" si="19"/>
        <v/>
      </c>
      <c r="B77" s="77"/>
      <c r="C77" s="76"/>
      <c r="D77" s="76"/>
      <c r="E77" s="77"/>
      <c r="F77" s="78"/>
      <c r="G77" s="79"/>
      <c r="H77" s="80"/>
      <c r="I77" s="81">
        <f t="shared" si="20"/>
        <v>0</v>
      </c>
      <c r="J77" s="81">
        <f>H77+I77</f>
        <v>0</v>
      </c>
      <c r="K77" s="82" t="str">
        <f>IF(B77="","",(H77*F77))</f>
        <v/>
      </c>
      <c r="L77" s="82" t="str">
        <f>IF(B77="","",(J77*F77))</f>
        <v/>
      </c>
      <c r="M77" s="83"/>
      <c r="N77" s="84"/>
      <c r="O77" s="85">
        <f t="shared" si="21"/>
        <v>0</v>
      </c>
      <c r="P77" s="85">
        <f>N77+O77</f>
        <v>0</v>
      </c>
      <c r="Q77" s="86" t="str">
        <f>IF(B77="","",(N77*F77))</f>
        <v/>
      </c>
      <c r="R77" s="86" t="str">
        <f>IF(B77="","",(P77*F77))</f>
        <v/>
      </c>
      <c r="S77" s="87"/>
      <c r="T77" s="88"/>
      <c r="U77" s="89">
        <f t="shared" si="22"/>
        <v>0</v>
      </c>
      <c r="V77" s="89">
        <f>T77+U77</f>
        <v>0</v>
      </c>
      <c r="W77" s="90" t="str">
        <f>IF(B77="","",(T77*F77))</f>
        <v/>
      </c>
      <c r="X77" s="90" t="str">
        <f>IF(B77="","",(V77*F77))</f>
        <v/>
      </c>
      <c r="Y77" s="91" t="str">
        <f>IF(A77="","",AVERAGE(J77,P77,V77))</f>
        <v/>
      </c>
      <c r="Z77" s="91" t="str">
        <f>IF(B77="","",Y77*F77)</f>
        <v/>
      </c>
      <c r="AA77" s="91" t="str">
        <f>IF(B77="","",STDEV(L77,R77,X77))</f>
        <v/>
      </c>
      <c r="AB77" s="92" t="str">
        <f>IF(B77="","",(AA77/Z77))</f>
        <v/>
      </c>
      <c r="AC77" s="5"/>
      <c r="BC77" s="195"/>
      <c r="BD77" s="195"/>
      <c r="BE77" s="195"/>
      <c r="BF77" s="195"/>
      <c r="BG77" s="195"/>
      <c r="BH77" s="195"/>
      <c r="BI77" s="195"/>
      <c r="BJ77" s="195"/>
      <c r="BK77" s="187"/>
      <c r="BL77" s="191"/>
      <c r="BM77" s="192"/>
      <c r="BR77" s="7">
        <v>67</v>
      </c>
    </row>
    <row r="78" spans="1:70" s="7" customFormat="1" ht="14.45" customHeight="1">
      <c r="A78" s="76" t="str">
        <f t="shared" si="19"/>
        <v/>
      </c>
      <c r="B78" s="77"/>
      <c r="C78" s="76"/>
      <c r="D78" s="76"/>
      <c r="E78" s="77"/>
      <c r="F78" s="78"/>
      <c r="G78" s="79"/>
      <c r="H78" s="80"/>
      <c r="I78" s="81">
        <f t="shared" si="20"/>
        <v>0</v>
      </c>
      <c r="J78" s="81">
        <f>H78+I78</f>
        <v>0</v>
      </c>
      <c r="K78" s="82" t="str">
        <f>IF(B78="","",(H78*F78))</f>
        <v/>
      </c>
      <c r="L78" s="82" t="str">
        <f>IF(B78="","",(J78*F78))</f>
        <v/>
      </c>
      <c r="M78" s="83"/>
      <c r="N78" s="84"/>
      <c r="O78" s="85">
        <f t="shared" si="21"/>
        <v>0</v>
      </c>
      <c r="P78" s="85">
        <f>N78+O78</f>
        <v>0</v>
      </c>
      <c r="Q78" s="86" t="str">
        <f>IF(B78="","",(N78*F78))</f>
        <v/>
      </c>
      <c r="R78" s="86" t="str">
        <f>IF(B78="","",(P78*F78))</f>
        <v/>
      </c>
      <c r="S78" s="87"/>
      <c r="T78" s="88"/>
      <c r="U78" s="89">
        <f t="shared" si="22"/>
        <v>0</v>
      </c>
      <c r="V78" s="89">
        <f>T78+U78</f>
        <v>0</v>
      </c>
      <c r="W78" s="90" t="str">
        <f>IF(B78="","",(T78*F78))</f>
        <v/>
      </c>
      <c r="X78" s="90" t="str">
        <f>IF(B78="","",(V78*F78))</f>
        <v/>
      </c>
      <c r="Y78" s="91" t="str">
        <f>IF(A78="","",AVERAGE(J78,P78,V78))</f>
        <v/>
      </c>
      <c r="Z78" s="91" t="str">
        <f>IF(B78="","",Y78*F78)</f>
        <v/>
      </c>
      <c r="AA78" s="91" t="str">
        <f>IF(B78="","",STDEV(L78,R78,X78))</f>
        <v/>
      </c>
      <c r="AB78" s="92" t="str">
        <f>IF(B78="","",(AA78/Z78))</f>
        <v/>
      </c>
      <c r="AC78" s="5"/>
      <c r="BC78" s="195"/>
      <c r="BD78" s="195"/>
      <c r="BE78" s="195"/>
      <c r="BF78" s="195"/>
      <c r="BG78" s="195"/>
      <c r="BH78" s="195"/>
      <c r="BI78" s="195"/>
      <c r="BJ78" s="195"/>
      <c r="BK78" s="187"/>
      <c r="BL78" s="191"/>
      <c r="BM78" s="192"/>
      <c r="BR78" s="7">
        <v>68</v>
      </c>
    </row>
    <row r="79" spans="1:70" s="7" customFormat="1" ht="14.45" customHeight="1">
      <c r="A79" s="76" t="str">
        <f t="shared" si="19"/>
        <v/>
      </c>
      <c r="B79" s="77"/>
      <c r="C79" s="76"/>
      <c r="D79" s="76"/>
      <c r="E79" s="77"/>
      <c r="F79" s="78"/>
      <c r="G79" s="79"/>
      <c r="H79" s="80"/>
      <c r="I79" s="81">
        <f t="shared" si="20"/>
        <v>0</v>
      </c>
      <c r="J79" s="81">
        <f>H79+I79</f>
        <v>0</v>
      </c>
      <c r="K79" s="82" t="str">
        <f>IF(B79="","",(H79*F79))</f>
        <v/>
      </c>
      <c r="L79" s="82" t="str">
        <f>IF(B79="","",(J79*F79))</f>
        <v/>
      </c>
      <c r="M79" s="83"/>
      <c r="N79" s="84"/>
      <c r="O79" s="85">
        <f t="shared" si="21"/>
        <v>0</v>
      </c>
      <c r="P79" s="85">
        <f>N79+O79</f>
        <v>0</v>
      </c>
      <c r="Q79" s="86" t="str">
        <f>IF(B79="","",(N79*F79))</f>
        <v/>
      </c>
      <c r="R79" s="86" t="str">
        <f>IF(B79="","",(P79*F79))</f>
        <v/>
      </c>
      <c r="S79" s="87"/>
      <c r="T79" s="88"/>
      <c r="U79" s="89">
        <f t="shared" si="22"/>
        <v>0</v>
      </c>
      <c r="V79" s="89">
        <f>T79+U79</f>
        <v>0</v>
      </c>
      <c r="W79" s="90" t="str">
        <f>IF(B79="","",(T79*F79))</f>
        <v/>
      </c>
      <c r="X79" s="90" t="str">
        <f>IF(B79="","",(V79*F79))</f>
        <v/>
      </c>
      <c r="Y79" s="91" t="str">
        <f>IF(A79="","",AVERAGE(J79,P79,V79))</f>
        <v/>
      </c>
      <c r="Z79" s="91" t="str">
        <f>IF(B79="","",Y79*F79)</f>
        <v/>
      </c>
      <c r="AA79" s="91" t="str">
        <f>IF(B79="","",STDEV(L79,R79,X79))</f>
        <v/>
      </c>
      <c r="AB79" s="92" t="str">
        <f>IF(B79="","",(AA79/Z79))</f>
        <v/>
      </c>
      <c r="AC79" s="5"/>
      <c r="BC79" s="195"/>
      <c r="BD79" s="195"/>
      <c r="BE79" s="195"/>
      <c r="BF79" s="195"/>
      <c r="BG79" s="195"/>
      <c r="BH79" s="195"/>
      <c r="BI79" s="195"/>
      <c r="BJ79" s="195"/>
      <c r="BK79" s="187"/>
      <c r="BL79" s="191"/>
      <c r="BM79" s="192"/>
      <c r="BR79" s="7">
        <v>69</v>
      </c>
    </row>
    <row r="80" spans="1:70" s="7" customFormat="1" ht="14.45" customHeight="1">
      <c r="A80" s="76" t="str">
        <f t="shared" si="19"/>
        <v/>
      </c>
      <c r="B80" s="77"/>
      <c r="C80" s="76"/>
      <c r="D80" s="76"/>
      <c r="E80" s="77"/>
      <c r="F80" s="78"/>
      <c r="G80" s="79"/>
      <c r="H80" s="80"/>
      <c r="I80" s="81">
        <f t="shared" si="20"/>
        <v>0</v>
      </c>
      <c r="J80" s="81">
        <f t="shared" ref="J80:J143" si="23">H80+I80</f>
        <v>0</v>
      </c>
      <c r="K80" s="82" t="str">
        <f t="shared" ref="K80:K195" si="24">IF(B80="","",(H80*F80))</f>
        <v/>
      </c>
      <c r="L80" s="82" t="str">
        <f t="shared" ref="L80:L195" si="25">IF(B80="","",(J80*F80))</f>
        <v/>
      </c>
      <c r="M80" s="83"/>
      <c r="N80" s="84"/>
      <c r="O80" s="85">
        <f t="shared" si="21"/>
        <v>0</v>
      </c>
      <c r="P80" s="85">
        <f t="shared" ref="P80:P143" si="26">N80+O80</f>
        <v>0</v>
      </c>
      <c r="Q80" s="86" t="str">
        <f t="shared" ref="Q80:Q195" si="27">IF(B80="","",(N80*F80))</f>
        <v/>
      </c>
      <c r="R80" s="86" t="str">
        <f t="shared" ref="R80:R195" si="28">IF(B80="","",(P80*F80))</f>
        <v/>
      </c>
      <c r="S80" s="87"/>
      <c r="T80" s="88"/>
      <c r="U80" s="89">
        <f t="shared" si="22"/>
        <v>0</v>
      </c>
      <c r="V80" s="89">
        <f t="shared" ref="V80:V143" si="29">T80+U80</f>
        <v>0</v>
      </c>
      <c r="W80" s="90" t="str">
        <f t="shared" ref="W80:W195" si="30">IF(B80="","",(T80*F80))</f>
        <v/>
      </c>
      <c r="X80" s="90" t="str">
        <f t="shared" ref="X80:X195" si="31">IF(B80="","",(V80*F80))</f>
        <v/>
      </c>
      <c r="Y80" s="91" t="str">
        <f t="shared" ref="Y80:Y195" si="32">IF(A80="","",AVERAGE(J80,P80,V80))</f>
        <v/>
      </c>
      <c r="Z80" s="91" t="str">
        <f t="shared" ref="Z80:Z143" si="33">IF(B80="","",Y80*F80)</f>
        <v/>
      </c>
      <c r="AA80" s="91" t="str">
        <f t="shared" ref="AA80:AA195" si="34">IF(B80="","",STDEV(L80,R80,X80))</f>
        <v/>
      </c>
      <c r="AB80" s="92" t="str">
        <f t="shared" ref="AB80:AB195" si="35">IF(B80="","",(AA80/Z80))</f>
        <v/>
      </c>
      <c r="AC80" s="5"/>
      <c r="BC80" s="195"/>
      <c r="BD80" s="195"/>
      <c r="BE80" s="195"/>
      <c r="BF80" s="195"/>
      <c r="BG80" s="195"/>
      <c r="BH80" s="195"/>
      <c r="BI80" s="195"/>
      <c r="BJ80" s="195"/>
      <c r="BK80" s="187"/>
      <c r="BL80" s="191"/>
      <c r="BM80" s="192"/>
      <c r="BR80" s="7">
        <v>70</v>
      </c>
    </row>
    <row r="81" spans="1:70" s="7" customFormat="1" ht="21">
      <c r="A81" s="76" t="str">
        <f t="shared" si="19"/>
        <v/>
      </c>
      <c r="B81" s="77"/>
      <c r="C81" s="76"/>
      <c r="D81" s="76"/>
      <c r="E81" s="77"/>
      <c r="F81" s="78"/>
      <c r="G81" s="79"/>
      <c r="H81" s="80"/>
      <c r="I81" s="81">
        <f t="shared" si="20"/>
        <v>0</v>
      </c>
      <c r="J81" s="81">
        <f t="shared" si="23"/>
        <v>0</v>
      </c>
      <c r="K81" s="82" t="str">
        <f t="shared" si="24"/>
        <v/>
      </c>
      <c r="L81" s="82" t="str">
        <f t="shared" si="25"/>
        <v/>
      </c>
      <c r="M81" s="83"/>
      <c r="N81" s="84"/>
      <c r="O81" s="85">
        <f t="shared" si="21"/>
        <v>0</v>
      </c>
      <c r="P81" s="85">
        <f t="shared" si="26"/>
        <v>0</v>
      </c>
      <c r="Q81" s="86" t="str">
        <f t="shared" si="27"/>
        <v/>
      </c>
      <c r="R81" s="86" t="str">
        <f t="shared" si="28"/>
        <v/>
      </c>
      <c r="S81" s="87"/>
      <c r="T81" s="88"/>
      <c r="U81" s="89">
        <f t="shared" si="22"/>
        <v>0</v>
      </c>
      <c r="V81" s="89">
        <f t="shared" si="29"/>
        <v>0</v>
      </c>
      <c r="W81" s="90" t="str">
        <f t="shared" si="30"/>
        <v/>
      </c>
      <c r="X81" s="90" t="str">
        <f t="shared" si="31"/>
        <v/>
      </c>
      <c r="Y81" s="91" t="str">
        <f t="shared" si="32"/>
        <v/>
      </c>
      <c r="Z81" s="91" t="str">
        <f t="shared" si="33"/>
        <v/>
      </c>
      <c r="AA81" s="91" t="str">
        <f t="shared" si="34"/>
        <v/>
      </c>
      <c r="AB81" s="92" t="str">
        <f t="shared" si="35"/>
        <v/>
      </c>
      <c r="AC81" s="5"/>
      <c r="BC81" s="195"/>
      <c r="BD81" s="195"/>
      <c r="BE81" s="195"/>
      <c r="BF81" s="195"/>
      <c r="BG81" s="195"/>
      <c r="BH81" s="195"/>
      <c r="BI81" s="195"/>
      <c r="BJ81" s="195"/>
      <c r="BK81" s="187"/>
      <c r="BL81" s="191"/>
      <c r="BM81" s="192"/>
      <c r="BR81" s="7">
        <v>71</v>
      </c>
    </row>
    <row r="82" spans="1:70" s="7" customFormat="1" ht="21">
      <c r="A82" s="76" t="str">
        <f t="shared" si="19"/>
        <v/>
      </c>
      <c r="B82" s="77"/>
      <c r="C82" s="76"/>
      <c r="D82" s="76"/>
      <c r="E82" s="77"/>
      <c r="F82" s="78"/>
      <c r="G82" s="79"/>
      <c r="H82" s="80"/>
      <c r="I82" s="81">
        <f t="shared" si="20"/>
        <v>0</v>
      </c>
      <c r="J82" s="81">
        <f t="shared" si="23"/>
        <v>0</v>
      </c>
      <c r="K82" s="82" t="str">
        <f t="shared" si="24"/>
        <v/>
      </c>
      <c r="L82" s="82" t="str">
        <f t="shared" si="25"/>
        <v/>
      </c>
      <c r="M82" s="83"/>
      <c r="N82" s="84"/>
      <c r="O82" s="85">
        <f t="shared" si="21"/>
        <v>0</v>
      </c>
      <c r="P82" s="85">
        <f t="shared" si="26"/>
        <v>0</v>
      </c>
      <c r="Q82" s="86" t="str">
        <f t="shared" si="27"/>
        <v/>
      </c>
      <c r="R82" s="86" t="str">
        <f t="shared" si="28"/>
        <v/>
      </c>
      <c r="S82" s="87"/>
      <c r="T82" s="88"/>
      <c r="U82" s="89">
        <f t="shared" si="22"/>
        <v>0</v>
      </c>
      <c r="V82" s="89">
        <f t="shared" si="29"/>
        <v>0</v>
      </c>
      <c r="W82" s="90" t="str">
        <f t="shared" si="30"/>
        <v/>
      </c>
      <c r="X82" s="90" t="str">
        <f t="shared" si="31"/>
        <v/>
      </c>
      <c r="Y82" s="91" t="str">
        <f t="shared" si="32"/>
        <v/>
      </c>
      <c r="Z82" s="91" t="str">
        <f t="shared" si="33"/>
        <v/>
      </c>
      <c r="AA82" s="91" t="str">
        <f t="shared" si="34"/>
        <v/>
      </c>
      <c r="AB82" s="92" t="str">
        <f t="shared" si="35"/>
        <v/>
      </c>
      <c r="AC82" s="5"/>
      <c r="BC82" s="195"/>
      <c r="BD82" s="195"/>
      <c r="BE82" s="195"/>
      <c r="BF82" s="195"/>
      <c r="BG82" s="195"/>
      <c r="BH82" s="195"/>
      <c r="BI82" s="195"/>
      <c r="BJ82" s="195"/>
      <c r="BK82" s="187"/>
      <c r="BL82" s="191"/>
      <c r="BM82" s="192"/>
      <c r="BR82" s="7">
        <v>72</v>
      </c>
    </row>
    <row r="83" spans="1:70" s="7" customFormat="1" ht="21">
      <c r="A83" s="76" t="str">
        <f t="shared" si="19"/>
        <v/>
      </c>
      <c r="B83" s="77"/>
      <c r="C83" s="76"/>
      <c r="D83" s="76"/>
      <c r="E83" s="77"/>
      <c r="F83" s="78"/>
      <c r="G83" s="79"/>
      <c r="H83" s="80"/>
      <c r="I83" s="81">
        <f t="shared" si="20"/>
        <v>0</v>
      </c>
      <c r="J83" s="81">
        <f t="shared" si="23"/>
        <v>0</v>
      </c>
      <c r="K83" s="82" t="str">
        <f t="shared" si="24"/>
        <v/>
      </c>
      <c r="L83" s="82" t="str">
        <f t="shared" si="25"/>
        <v/>
      </c>
      <c r="M83" s="83"/>
      <c r="N83" s="84"/>
      <c r="O83" s="85">
        <f t="shared" si="21"/>
        <v>0</v>
      </c>
      <c r="P83" s="85">
        <f t="shared" si="26"/>
        <v>0</v>
      </c>
      <c r="Q83" s="86" t="str">
        <f t="shared" si="27"/>
        <v/>
      </c>
      <c r="R83" s="86" t="str">
        <f t="shared" si="28"/>
        <v/>
      </c>
      <c r="S83" s="87"/>
      <c r="T83" s="88"/>
      <c r="U83" s="89">
        <f t="shared" si="22"/>
        <v>0</v>
      </c>
      <c r="V83" s="89">
        <f t="shared" si="29"/>
        <v>0</v>
      </c>
      <c r="W83" s="90" t="str">
        <f t="shared" si="30"/>
        <v/>
      </c>
      <c r="X83" s="90" t="str">
        <f t="shared" si="31"/>
        <v/>
      </c>
      <c r="Y83" s="91" t="str">
        <f t="shared" si="32"/>
        <v/>
      </c>
      <c r="Z83" s="91" t="str">
        <f t="shared" si="33"/>
        <v/>
      </c>
      <c r="AA83" s="91" t="str">
        <f t="shared" si="34"/>
        <v/>
      </c>
      <c r="AB83" s="92" t="str">
        <f t="shared" si="35"/>
        <v/>
      </c>
      <c r="AC83" s="5"/>
      <c r="BC83" s="195"/>
      <c r="BD83" s="195"/>
      <c r="BE83" s="195"/>
      <c r="BF83" s="195"/>
      <c r="BG83" s="195"/>
      <c r="BH83" s="195"/>
      <c r="BI83" s="195"/>
      <c r="BJ83" s="195"/>
      <c r="BK83" s="187"/>
      <c r="BL83" s="191"/>
      <c r="BM83" s="192"/>
      <c r="BR83" s="7">
        <v>73</v>
      </c>
    </row>
    <row r="84" spans="1:70" s="7" customFormat="1" ht="21">
      <c r="A84" s="76" t="str">
        <f t="shared" si="19"/>
        <v/>
      </c>
      <c r="B84" s="77"/>
      <c r="C84" s="76"/>
      <c r="D84" s="76"/>
      <c r="E84" s="77"/>
      <c r="F84" s="78"/>
      <c r="G84" s="79"/>
      <c r="H84" s="80"/>
      <c r="I84" s="81">
        <f t="shared" si="20"/>
        <v>0</v>
      </c>
      <c r="J84" s="81">
        <f t="shared" si="23"/>
        <v>0</v>
      </c>
      <c r="K84" s="82" t="str">
        <f t="shared" si="24"/>
        <v/>
      </c>
      <c r="L84" s="82" t="str">
        <f t="shared" si="25"/>
        <v/>
      </c>
      <c r="M84" s="83"/>
      <c r="N84" s="84"/>
      <c r="O84" s="85">
        <f t="shared" si="21"/>
        <v>0</v>
      </c>
      <c r="P84" s="85">
        <f t="shared" si="26"/>
        <v>0</v>
      </c>
      <c r="Q84" s="86" t="str">
        <f t="shared" si="27"/>
        <v/>
      </c>
      <c r="R84" s="86" t="str">
        <f t="shared" si="28"/>
        <v/>
      </c>
      <c r="S84" s="87"/>
      <c r="T84" s="88"/>
      <c r="U84" s="89">
        <f t="shared" si="22"/>
        <v>0</v>
      </c>
      <c r="V84" s="89">
        <f t="shared" si="29"/>
        <v>0</v>
      </c>
      <c r="W84" s="90" t="str">
        <f t="shared" si="30"/>
        <v/>
      </c>
      <c r="X84" s="90" t="str">
        <f t="shared" si="31"/>
        <v/>
      </c>
      <c r="Y84" s="91" t="str">
        <f t="shared" si="32"/>
        <v/>
      </c>
      <c r="Z84" s="91" t="str">
        <f t="shared" si="33"/>
        <v/>
      </c>
      <c r="AA84" s="91" t="str">
        <f t="shared" si="34"/>
        <v/>
      </c>
      <c r="AB84" s="92" t="str">
        <f t="shared" si="35"/>
        <v/>
      </c>
      <c r="AC84" s="5"/>
      <c r="BC84" s="195"/>
      <c r="BD84" s="195"/>
      <c r="BE84" s="195"/>
      <c r="BF84" s="195"/>
      <c r="BG84" s="195"/>
      <c r="BH84" s="195"/>
      <c r="BI84" s="195"/>
      <c r="BJ84" s="195"/>
      <c r="BK84" s="187"/>
      <c r="BL84" s="191"/>
      <c r="BM84" s="192"/>
      <c r="BR84" s="7">
        <v>74</v>
      </c>
    </row>
    <row r="85" spans="1:70" s="7" customFormat="1" ht="21">
      <c r="A85" s="76" t="str">
        <f t="shared" si="19"/>
        <v/>
      </c>
      <c r="B85" s="77"/>
      <c r="C85" s="76"/>
      <c r="D85" s="76"/>
      <c r="E85" s="77"/>
      <c r="F85" s="78"/>
      <c r="G85" s="79"/>
      <c r="H85" s="80"/>
      <c r="I85" s="81">
        <f t="shared" si="20"/>
        <v>0</v>
      </c>
      <c r="J85" s="81">
        <f t="shared" si="23"/>
        <v>0</v>
      </c>
      <c r="K85" s="82" t="str">
        <f t="shared" si="24"/>
        <v/>
      </c>
      <c r="L85" s="82" t="str">
        <f t="shared" si="25"/>
        <v/>
      </c>
      <c r="M85" s="83"/>
      <c r="N85" s="84"/>
      <c r="O85" s="85">
        <f t="shared" si="21"/>
        <v>0</v>
      </c>
      <c r="P85" s="85">
        <f t="shared" si="26"/>
        <v>0</v>
      </c>
      <c r="Q85" s="86" t="str">
        <f t="shared" si="27"/>
        <v/>
      </c>
      <c r="R85" s="86" t="str">
        <f t="shared" si="28"/>
        <v/>
      </c>
      <c r="S85" s="87"/>
      <c r="T85" s="88"/>
      <c r="U85" s="89">
        <f t="shared" si="22"/>
        <v>0</v>
      </c>
      <c r="V85" s="89">
        <f t="shared" si="29"/>
        <v>0</v>
      </c>
      <c r="W85" s="90" t="str">
        <f t="shared" si="30"/>
        <v/>
      </c>
      <c r="X85" s="90" t="str">
        <f t="shared" si="31"/>
        <v/>
      </c>
      <c r="Y85" s="91" t="str">
        <f t="shared" si="32"/>
        <v/>
      </c>
      <c r="Z85" s="91" t="str">
        <f t="shared" si="33"/>
        <v/>
      </c>
      <c r="AA85" s="91" t="str">
        <f t="shared" si="34"/>
        <v/>
      </c>
      <c r="AB85" s="92" t="str">
        <f t="shared" si="35"/>
        <v/>
      </c>
      <c r="AC85" s="5"/>
      <c r="BC85" s="195"/>
      <c r="BD85" s="195"/>
      <c r="BE85" s="195"/>
      <c r="BF85" s="195"/>
      <c r="BG85" s="195"/>
      <c r="BH85" s="195"/>
      <c r="BI85" s="195"/>
      <c r="BJ85" s="195"/>
      <c r="BK85" s="187"/>
      <c r="BL85" s="191"/>
      <c r="BM85" s="192"/>
      <c r="BR85" s="7">
        <v>75</v>
      </c>
    </row>
    <row r="86" spans="1:70" s="7" customFormat="1" ht="21">
      <c r="A86" s="76" t="str">
        <f t="shared" si="19"/>
        <v/>
      </c>
      <c r="B86" s="77"/>
      <c r="C86" s="76"/>
      <c r="D86" s="76"/>
      <c r="E86" s="77"/>
      <c r="F86" s="78"/>
      <c r="G86" s="79"/>
      <c r="H86" s="80"/>
      <c r="I86" s="81">
        <f t="shared" si="20"/>
        <v>0</v>
      </c>
      <c r="J86" s="81">
        <f t="shared" si="23"/>
        <v>0</v>
      </c>
      <c r="K86" s="82" t="str">
        <f t="shared" si="24"/>
        <v/>
      </c>
      <c r="L86" s="82" t="str">
        <f t="shared" si="25"/>
        <v/>
      </c>
      <c r="M86" s="83"/>
      <c r="N86" s="84"/>
      <c r="O86" s="85">
        <f t="shared" si="21"/>
        <v>0</v>
      </c>
      <c r="P86" s="85">
        <f t="shared" si="26"/>
        <v>0</v>
      </c>
      <c r="Q86" s="86" t="str">
        <f t="shared" si="27"/>
        <v/>
      </c>
      <c r="R86" s="86" t="str">
        <f t="shared" si="28"/>
        <v/>
      </c>
      <c r="S86" s="87"/>
      <c r="T86" s="88"/>
      <c r="U86" s="89">
        <f t="shared" si="22"/>
        <v>0</v>
      </c>
      <c r="V86" s="89">
        <f t="shared" si="29"/>
        <v>0</v>
      </c>
      <c r="W86" s="90" t="str">
        <f t="shared" si="30"/>
        <v/>
      </c>
      <c r="X86" s="90" t="str">
        <f t="shared" si="31"/>
        <v/>
      </c>
      <c r="Y86" s="91" t="str">
        <f t="shared" si="32"/>
        <v/>
      </c>
      <c r="Z86" s="91" t="str">
        <f t="shared" si="33"/>
        <v/>
      </c>
      <c r="AA86" s="91" t="str">
        <f t="shared" si="34"/>
        <v/>
      </c>
      <c r="AB86" s="92" t="str">
        <f t="shared" si="35"/>
        <v/>
      </c>
      <c r="AC86" s="5"/>
      <c r="BC86" s="195"/>
      <c r="BD86" s="195"/>
      <c r="BE86" s="195"/>
      <c r="BF86" s="195"/>
      <c r="BG86" s="195"/>
      <c r="BH86" s="195"/>
      <c r="BI86" s="195"/>
      <c r="BJ86" s="195"/>
      <c r="BK86" s="187"/>
      <c r="BL86" s="191"/>
      <c r="BM86" s="192"/>
      <c r="BR86" s="7">
        <v>76</v>
      </c>
    </row>
    <row r="87" spans="1:70" s="7" customFormat="1" ht="21">
      <c r="A87" s="76" t="str">
        <f t="shared" si="19"/>
        <v/>
      </c>
      <c r="B87" s="77"/>
      <c r="C87" s="76"/>
      <c r="D87" s="76"/>
      <c r="E87" s="77"/>
      <c r="F87" s="78"/>
      <c r="G87" s="79"/>
      <c r="H87" s="80"/>
      <c r="I87" s="81">
        <f t="shared" si="20"/>
        <v>0</v>
      </c>
      <c r="J87" s="81">
        <f t="shared" si="23"/>
        <v>0</v>
      </c>
      <c r="K87" s="82" t="str">
        <f t="shared" si="24"/>
        <v/>
      </c>
      <c r="L87" s="82" t="str">
        <f t="shared" si="25"/>
        <v/>
      </c>
      <c r="M87" s="83"/>
      <c r="N87" s="84"/>
      <c r="O87" s="85">
        <f t="shared" si="21"/>
        <v>0</v>
      </c>
      <c r="P87" s="85">
        <f t="shared" si="26"/>
        <v>0</v>
      </c>
      <c r="Q87" s="86" t="str">
        <f t="shared" si="27"/>
        <v/>
      </c>
      <c r="R87" s="86" t="str">
        <f t="shared" si="28"/>
        <v/>
      </c>
      <c r="S87" s="87"/>
      <c r="T87" s="88"/>
      <c r="U87" s="89">
        <f t="shared" si="22"/>
        <v>0</v>
      </c>
      <c r="V87" s="89">
        <f t="shared" si="29"/>
        <v>0</v>
      </c>
      <c r="W87" s="90" t="str">
        <f t="shared" si="30"/>
        <v/>
      </c>
      <c r="X87" s="90" t="str">
        <f t="shared" si="31"/>
        <v/>
      </c>
      <c r="Y87" s="91" t="str">
        <f t="shared" si="32"/>
        <v/>
      </c>
      <c r="Z87" s="91" t="str">
        <f t="shared" si="33"/>
        <v/>
      </c>
      <c r="AA87" s="91" t="str">
        <f t="shared" si="34"/>
        <v/>
      </c>
      <c r="AB87" s="92" t="str">
        <f t="shared" si="35"/>
        <v/>
      </c>
      <c r="AC87" s="5"/>
      <c r="BC87" s="195"/>
      <c r="BD87" s="195"/>
      <c r="BE87" s="195"/>
      <c r="BF87" s="195"/>
      <c r="BG87" s="195"/>
      <c r="BH87" s="195"/>
      <c r="BI87" s="195"/>
      <c r="BJ87" s="195"/>
      <c r="BK87" s="187"/>
      <c r="BL87" s="191"/>
      <c r="BM87" s="192"/>
      <c r="BR87" s="7">
        <v>77</v>
      </c>
    </row>
    <row r="88" spans="1:70" s="7" customFormat="1" ht="21">
      <c r="A88" s="76" t="str">
        <f t="shared" si="19"/>
        <v/>
      </c>
      <c r="B88" s="77"/>
      <c r="C88" s="76"/>
      <c r="D88" s="76"/>
      <c r="E88" s="77"/>
      <c r="F88" s="78"/>
      <c r="G88" s="79"/>
      <c r="H88" s="80"/>
      <c r="I88" s="81">
        <f t="shared" si="20"/>
        <v>0</v>
      </c>
      <c r="J88" s="81">
        <f t="shared" si="23"/>
        <v>0</v>
      </c>
      <c r="K88" s="82" t="str">
        <f t="shared" si="24"/>
        <v/>
      </c>
      <c r="L88" s="82" t="str">
        <f t="shared" si="25"/>
        <v/>
      </c>
      <c r="M88" s="83"/>
      <c r="N88" s="84"/>
      <c r="O88" s="85">
        <f t="shared" si="21"/>
        <v>0</v>
      </c>
      <c r="P88" s="85">
        <f t="shared" si="26"/>
        <v>0</v>
      </c>
      <c r="Q88" s="86" t="str">
        <f t="shared" si="27"/>
        <v/>
      </c>
      <c r="R88" s="86" t="str">
        <f t="shared" si="28"/>
        <v/>
      </c>
      <c r="S88" s="87"/>
      <c r="T88" s="88"/>
      <c r="U88" s="89">
        <f t="shared" si="22"/>
        <v>0</v>
      </c>
      <c r="V88" s="89">
        <f t="shared" si="29"/>
        <v>0</v>
      </c>
      <c r="W88" s="90" t="str">
        <f t="shared" si="30"/>
        <v/>
      </c>
      <c r="X88" s="90" t="str">
        <f t="shared" si="31"/>
        <v/>
      </c>
      <c r="Y88" s="91" t="str">
        <f t="shared" si="32"/>
        <v/>
      </c>
      <c r="Z88" s="91" t="str">
        <f t="shared" si="33"/>
        <v/>
      </c>
      <c r="AA88" s="91" t="str">
        <f t="shared" si="34"/>
        <v/>
      </c>
      <c r="AB88" s="92" t="str">
        <f t="shared" si="35"/>
        <v/>
      </c>
      <c r="AC88" s="5"/>
      <c r="BC88" s="195"/>
      <c r="BD88" s="195"/>
      <c r="BE88" s="195"/>
      <c r="BF88" s="195"/>
      <c r="BG88" s="195"/>
      <c r="BH88" s="195"/>
      <c r="BI88" s="195"/>
      <c r="BJ88" s="195"/>
      <c r="BK88" s="187"/>
      <c r="BL88" s="191"/>
      <c r="BM88" s="192"/>
      <c r="BR88" s="7">
        <v>78</v>
      </c>
    </row>
    <row r="89" spans="1:70" s="7" customFormat="1" ht="21">
      <c r="A89" s="76" t="str">
        <f t="shared" si="19"/>
        <v/>
      </c>
      <c r="B89" s="77"/>
      <c r="C89" s="76"/>
      <c r="D89" s="76"/>
      <c r="E89" s="77"/>
      <c r="F89" s="78"/>
      <c r="G89" s="79"/>
      <c r="H89" s="80"/>
      <c r="I89" s="81">
        <f t="shared" si="20"/>
        <v>0</v>
      </c>
      <c r="J89" s="81">
        <f t="shared" si="23"/>
        <v>0</v>
      </c>
      <c r="K89" s="82" t="str">
        <f t="shared" si="24"/>
        <v/>
      </c>
      <c r="L89" s="82" t="str">
        <f t="shared" si="25"/>
        <v/>
      </c>
      <c r="M89" s="83"/>
      <c r="N89" s="84"/>
      <c r="O89" s="85">
        <f t="shared" si="21"/>
        <v>0</v>
      </c>
      <c r="P89" s="85">
        <f t="shared" si="26"/>
        <v>0</v>
      </c>
      <c r="Q89" s="86" t="str">
        <f t="shared" si="27"/>
        <v/>
      </c>
      <c r="R89" s="86" t="str">
        <f t="shared" si="28"/>
        <v/>
      </c>
      <c r="S89" s="87"/>
      <c r="T89" s="88"/>
      <c r="U89" s="89">
        <f t="shared" si="22"/>
        <v>0</v>
      </c>
      <c r="V89" s="89">
        <f t="shared" si="29"/>
        <v>0</v>
      </c>
      <c r="W89" s="90" t="str">
        <f t="shared" si="30"/>
        <v/>
      </c>
      <c r="X89" s="90" t="str">
        <f t="shared" si="31"/>
        <v/>
      </c>
      <c r="Y89" s="91" t="str">
        <f t="shared" si="32"/>
        <v/>
      </c>
      <c r="Z89" s="91" t="str">
        <f t="shared" si="33"/>
        <v/>
      </c>
      <c r="AA89" s="91" t="str">
        <f t="shared" si="34"/>
        <v/>
      </c>
      <c r="AB89" s="92" t="str">
        <f t="shared" si="35"/>
        <v/>
      </c>
      <c r="AC89" s="5"/>
      <c r="BC89" s="195"/>
      <c r="BD89" s="195"/>
      <c r="BE89" s="195"/>
      <c r="BF89" s="195"/>
      <c r="BG89" s="195"/>
      <c r="BH89" s="195"/>
      <c r="BI89" s="195"/>
      <c r="BJ89" s="195"/>
      <c r="BK89" s="187"/>
      <c r="BL89" s="191"/>
      <c r="BM89" s="192"/>
      <c r="BR89" s="7">
        <v>79</v>
      </c>
    </row>
    <row r="90" spans="1:70" s="7" customFormat="1" ht="21">
      <c r="A90" s="76" t="str">
        <f t="shared" si="19"/>
        <v/>
      </c>
      <c r="B90" s="77"/>
      <c r="C90" s="76"/>
      <c r="D90" s="76"/>
      <c r="E90" s="77"/>
      <c r="F90" s="78"/>
      <c r="G90" s="79"/>
      <c r="H90" s="80"/>
      <c r="I90" s="81">
        <f t="shared" si="20"/>
        <v>0</v>
      </c>
      <c r="J90" s="81">
        <f t="shared" si="23"/>
        <v>0</v>
      </c>
      <c r="K90" s="82" t="str">
        <f t="shared" si="24"/>
        <v/>
      </c>
      <c r="L90" s="82" t="str">
        <f t="shared" si="25"/>
        <v/>
      </c>
      <c r="M90" s="83"/>
      <c r="N90" s="84"/>
      <c r="O90" s="85">
        <f t="shared" si="21"/>
        <v>0</v>
      </c>
      <c r="P90" s="85">
        <f t="shared" si="26"/>
        <v>0</v>
      </c>
      <c r="Q90" s="86" t="str">
        <f t="shared" si="27"/>
        <v/>
      </c>
      <c r="R90" s="86" t="str">
        <f t="shared" si="28"/>
        <v/>
      </c>
      <c r="S90" s="87"/>
      <c r="T90" s="88"/>
      <c r="U90" s="89">
        <f t="shared" si="22"/>
        <v>0</v>
      </c>
      <c r="V90" s="89">
        <f t="shared" si="29"/>
        <v>0</v>
      </c>
      <c r="W90" s="90" t="str">
        <f t="shared" si="30"/>
        <v/>
      </c>
      <c r="X90" s="90" t="str">
        <f t="shared" si="31"/>
        <v/>
      </c>
      <c r="Y90" s="91" t="str">
        <f t="shared" si="32"/>
        <v/>
      </c>
      <c r="Z90" s="91" t="str">
        <f t="shared" si="33"/>
        <v/>
      </c>
      <c r="AA90" s="91" t="str">
        <f t="shared" si="34"/>
        <v/>
      </c>
      <c r="AB90" s="92" t="str">
        <f t="shared" si="35"/>
        <v/>
      </c>
      <c r="AC90" s="5"/>
      <c r="BC90" s="195"/>
      <c r="BD90" s="195"/>
      <c r="BE90" s="195"/>
      <c r="BF90" s="195"/>
      <c r="BG90" s="195"/>
      <c r="BH90" s="195"/>
      <c r="BI90" s="195"/>
      <c r="BJ90" s="195"/>
      <c r="BK90" s="187"/>
      <c r="BL90" s="191"/>
      <c r="BM90" s="192"/>
      <c r="BR90" s="7">
        <v>80</v>
      </c>
    </row>
    <row r="91" spans="1:70" s="7" customFormat="1" ht="21">
      <c r="A91" s="76" t="str">
        <f t="shared" si="19"/>
        <v/>
      </c>
      <c r="B91" s="77"/>
      <c r="C91" s="76"/>
      <c r="D91" s="76"/>
      <c r="E91" s="77"/>
      <c r="F91" s="78"/>
      <c r="G91" s="79"/>
      <c r="H91" s="80"/>
      <c r="I91" s="81">
        <f t="shared" si="20"/>
        <v>0</v>
      </c>
      <c r="J91" s="81">
        <f t="shared" si="23"/>
        <v>0</v>
      </c>
      <c r="K91" s="82" t="str">
        <f t="shared" si="24"/>
        <v/>
      </c>
      <c r="L91" s="82" t="str">
        <f t="shared" si="25"/>
        <v/>
      </c>
      <c r="M91" s="83"/>
      <c r="N91" s="84"/>
      <c r="O91" s="85">
        <f t="shared" si="21"/>
        <v>0</v>
      </c>
      <c r="P91" s="85">
        <f t="shared" si="26"/>
        <v>0</v>
      </c>
      <c r="Q91" s="86" t="str">
        <f t="shared" si="27"/>
        <v/>
      </c>
      <c r="R91" s="86" t="str">
        <f t="shared" si="28"/>
        <v/>
      </c>
      <c r="S91" s="87"/>
      <c r="T91" s="88"/>
      <c r="U91" s="89">
        <f t="shared" si="22"/>
        <v>0</v>
      </c>
      <c r="V91" s="89">
        <f t="shared" si="29"/>
        <v>0</v>
      </c>
      <c r="W91" s="90" t="str">
        <f t="shared" si="30"/>
        <v/>
      </c>
      <c r="X91" s="90" t="str">
        <f t="shared" si="31"/>
        <v/>
      </c>
      <c r="Y91" s="91" t="str">
        <f t="shared" si="32"/>
        <v/>
      </c>
      <c r="Z91" s="91" t="str">
        <f t="shared" si="33"/>
        <v/>
      </c>
      <c r="AA91" s="91" t="str">
        <f t="shared" si="34"/>
        <v/>
      </c>
      <c r="AB91" s="92" t="str">
        <f t="shared" si="35"/>
        <v/>
      </c>
      <c r="AC91" s="5"/>
      <c r="BC91" s="195"/>
      <c r="BD91" s="195"/>
      <c r="BE91" s="195"/>
      <c r="BF91" s="195"/>
      <c r="BG91" s="195"/>
      <c r="BH91" s="195"/>
      <c r="BI91" s="195"/>
      <c r="BJ91" s="195"/>
      <c r="BK91" s="187"/>
      <c r="BL91" s="191"/>
      <c r="BM91" s="192"/>
      <c r="BR91" s="7">
        <v>81</v>
      </c>
    </row>
    <row r="92" spans="1:70" s="7" customFormat="1" ht="21">
      <c r="A92" s="76" t="str">
        <f t="shared" si="19"/>
        <v/>
      </c>
      <c r="B92" s="77"/>
      <c r="C92" s="76"/>
      <c r="D92" s="76"/>
      <c r="E92" s="77"/>
      <c r="F92" s="78"/>
      <c r="G92" s="79"/>
      <c r="H92" s="80"/>
      <c r="I92" s="81">
        <f t="shared" si="20"/>
        <v>0</v>
      </c>
      <c r="J92" s="81">
        <f t="shared" si="23"/>
        <v>0</v>
      </c>
      <c r="K92" s="82" t="str">
        <f t="shared" si="24"/>
        <v/>
      </c>
      <c r="L92" s="82" t="str">
        <f t="shared" si="25"/>
        <v/>
      </c>
      <c r="M92" s="83"/>
      <c r="N92" s="84"/>
      <c r="O92" s="85">
        <f t="shared" si="21"/>
        <v>0</v>
      </c>
      <c r="P92" s="85">
        <f t="shared" si="26"/>
        <v>0</v>
      </c>
      <c r="Q92" s="86" t="str">
        <f t="shared" si="27"/>
        <v/>
      </c>
      <c r="R92" s="86" t="str">
        <f t="shared" si="28"/>
        <v/>
      </c>
      <c r="S92" s="87"/>
      <c r="T92" s="88"/>
      <c r="U92" s="89">
        <f t="shared" si="22"/>
        <v>0</v>
      </c>
      <c r="V92" s="89">
        <f t="shared" si="29"/>
        <v>0</v>
      </c>
      <c r="W92" s="90" t="str">
        <f t="shared" si="30"/>
        <v/>
      </c>
      <c r="X92" s="90" t="str">
        <f t="shared" si="31"/>
        <v/>
      </c>
      <c r="Y92" s="91" t="str">
        <f t="shared" si="32"/>
        <v/>
      </c>
      <c r="Z92" s="91" t="str">
        <f t="shared" si="33"/>
        <v/>
      </c>
      <c r="AA92" s="91" t="str">
        <f t="shared" si="34"/>
        <v/>
      </c>
      <c r="AB92" s="92" t="str">
        <f t="shared" si="35"/>
        <v/>
      </c>
      <c r="AC92" s="5"/>
      <c r="BC92" s="195"/>
      <c r="BD92" s="195"/>
      <c r="BE92" s="195"/>
      <c r="BF92" s="195"/>
      <c r="BG92" s="195"/>
      <c r="BH92" s="195"/>
      <c r="BI92" s="195"/>
      <c r="BJ92" s="195"/>
      <c r="BK92" s="187"/>
      <c r="BL92" s="191"/>
      <c r="BM92" s="192"/>
      <c r="BR92" s="7">
        <v>82</v>
      </c>
    </row>
    <row r="93" spans="1:70" s="7" customFormat="1" ht="21">
      <c r="A93" s="76" t="str">
        <f t="shared" si="19"/>
        <v/>
      </c>
      <c r="B93" s="77"/>
      <c r="C93" s="76"/>
      <c r="D93" s="76"/>
      <c r="E93" s="77"/>
      <c r="F93" s="78"/>
      <c r="G93" s="79"/>
      <c r="H93" s="80"/>
      <c r="I93" s="81">
        <f t="shared" si="20"/>
        <v>0</v>
      </c>
      <c r="J93" s="81">
        <f t="shared" si="23"/>
        <v>0</v>
      </c>
      <c r="K93" s="82" t="str">
        <f t="shared" si="24"/>
        <v/>
      </c>
      <c r="L93" s="82" t="str">
        <f t="shared" si="25"/>
        <v/>
      </c>
      <c r="M93" s="83"/>
      <c r="N93" s="84"/>
      <c r="O93" s="85">
        <f t="shared" si="21"/>
        <v>0</v>
      </c>
      <c r="P93" s="85">
        <f t="shared" si="26"/>
        <v>0</v>
      </c>
      <c r="Q93" s="86" t="str">
        <f t="shared" si="27"/>
        <v/>
      </c>
      <c r="R93" s="86" t="str">
        <f t="shared" si="28"/>
        <v/>
      </c>
      <c r="S93" s="87"/>
      <c r="T93" s="88"/>
      <c r="U93" s="89">
        <f t="shared" si="22"/>
        <v>0</v>
      </c>
      <c r="V93" s="89">
        <f t="shared" si="29"/>
        <v>0</v>
      </c>
      <c r="W93" s="90" t="str">
        <f t="shared" si="30"/>
        <v/>
      </c>
      <c r="X93" s="90" t="str">
        <f t="shared" si="31"/>
        <v/>
      </c>
      <c r="Y93" s="91" t="str">
        <f t="shared" si="32"/>
        <v/>
      </c>
      <c r="Z93" s="91" t="str">
        <f t="shared" si="33"/>
        <v/>
      </c>
      <c r="AA93" s="91" t="str">
        <f t="shared" si="34"/>
        <v/>
      </c>
      <c r="AB93" s="92" t="str">
        <f t="shared" si="35"/>
        <v/>
      </c>
      <c r="AC93" s="5"/>
      <c r="BC93" s="195"/>
      <c r="BD93" s="195"/>
      <c r="BE93" s="195"/>
      <c r="BF93" s="195"/>
      <c r="BG93" s="195"/>
      <c r="BH93" s="195"/>
      <c r="BI93" s="195"/>
      <c r="BJ93" s="195"/>
      <c r="BK93" s="187"/>
      <c r="BL93" s="191"/>
      <c r="BM93" s="192"/>
      <c r="BR93" s="7">
        <v>83</v>
      </c>
    </row>
    <row r="94" spans="1:70" s="7" customFormat="1" ht="21">
      <c r="A94" s="76" t="str">
        <f t="shared" si="19"/>
        <v/>
      </c>
      <c r="B94" s="77"/>
      <c r="C94" s="76"/>
      <c r="D94" s="76"/>
      <c r="E94" s="77"/>
      <c r="F94" s="78"/>
      <c r="G94" s="79"/>
      <c r="H94" s="80"/>
      <c r="I94" s="81">
        <f t="shared" si="20"/>
        <v>0</v>
      </c>
      <c r="J94" s="81">
        <f t="shared" si="23"/>
        <v>0</v>
      </c>
      <c r="K94" s="82" t="str">
        <f t="shared" si="24"/>
        <v/>
      </c>
      <c r="L94" s="82" t="str">
        <f t="shared" si="25"/>
        <v/>
      </c>
      <c r="M94" s="83"/>
      <c r="N94" s="84"/>
      <c r="O94" s="85">
        <f t="shared" si="21"/>
        <v>0</v>
      </c>
      <c r="P94" s="85">
        <f t="shared" si="26"/>
        <v>0</v>
      </c>
      <c r="Q94" s="86" t="str">
        <f t="shared" si="27"/>
        <v/>
      </c>
      <c r="R94" s="86" t="str">
        <f t="shared" si="28"/>
        <v/>
      </c>
      <c r="S94" s="87"/>
      <c r="T94" s="88"/>
      <c r="U94" s="89">
        <f t="shared" si="22"/>
        <v>0</v>
      </c>
      <c r="V94" s="89">
        <f t="shared" si="29"/>
        <v>0</v>
      </c>
      <c r="W94" s="90" t="str">
        <f t="shared" si="30"/>
        <v/>
      </c>
      <c r="X94" s="90" t="str">
        <f t="shared" si="31"/>
        <v/>
      </c>
      <c r="Y94" s="91" t="str">
        <f t="shared" si="32"/>
        <v/>
      </c>
      <c r="Z94" s="91" t="str">
        <f t="shared" si="33"/>
        <v/>
      </c>
      <c r="AA94" s="91" t="str">
        <f t="shared" si="34"/>
        <v/>
      </c>
      <c r="AB94" s="92" t="str">
        <f t="shared" si="35"/>
        <v/>
      </c>
      <c r="AC94" s="5"/>
      <c r="BC94" s="195"/>
      <c r="BD94" s="195"/>
      <c r="BE94" s="195"/>
      <c r="BF94" s="195"/>
      <c r="BG94" s="195"/>
      <c r="BH94" s="195"/>
      <c r="BI94" s="195"/>
      <c r="BJ94" s="195"/>
      <c r="BK94" s="187"/>
      <c r="BL94" s="191"/>
      <c r="BM94" s="192"/>
      <c r="BR94" s="7">
        <v>84</v>
      </c>
    </row>
    <row r="95" spans="1:70" s="7" customFormat="1" ht="21">
      <c r="A95" s="76" t="str">
        <f t="shared" si="19"/>
        <v/>
      </c>
      <c r="B95" s="77"/>
      <c r="C95" s="76"/>
      <c r="D95" s="76"/>
      <c r="E95" s="77"/>
      <c r="F95" s="78"/>
      <c r="G95" s="79"/>
      <c r="H95" s="80"/>
      <c r="I95" s="81">
        <f t="shared" si="20"/>
        <v>0</v>
      </c>
      <c r="J95" s="81">
        <f t="shared" si="23"/>
        <v>0</v>
      </c>
      <c r="K95" s="82" t="str">
        <f t="shared" si="24"/>
        <v/>
      </c>
      <c r="L95" s="82" t="str">
        <f t="shared" si="25"/>
        <v/>
      </c>
      <c r="M95" s="83"/>
      <c r="N95" s="84"/>
      <c r="O95" s="85">
        <f t="shared" si="21"/>
        <v>0</v>
      </c>
      <c r="P95" s="85">
        <f t="shared" si="26"/>
        <v>0</v>
      </c>
      <c r="Q95" s="86" t="str">
        <f t="shared" si="27"/>
        <v/>
      </c>
      <c r="R95" s="86" t="str">
        <f t="shared" si="28"/>
        <v/>
      </c>
      <c r="S95" s="87"/>
      <c r="T95" s="88"/>
      <c r="U95" s="89">
        <f t="shared" si="22"/>
        <v>0</v>
      </c>
      <c r="V95" s="89">
        <f t="shared" si="29"/>
        <v>0</v>
      </c>
      <c r="W95" s="90" t="str">
        <f t="shared" si="30"/>
        <v/>
      </c>
      <c r="X95" s="90" t="str">
        <f t="shared" si="31"/>
        <v/>
      </c>
      <c r="Y95" s="91" t="str">
        <f t="shared" si="32"/>
        <v/>
      </c>
      <c r="Z95" s="91" t="str">
        <f t="shared" si="33"/>
        <v/>
      </c>
      <c r="AA95" s="91" t="str">
        <f t="shared" si="34"/>
        <v/>
      </c>
      <c r="AB95" s="92" t="str">
        <f t="shared" si="35"/>
        <v/>
      </c>
      <c r="AC95" s="5"/>
      <c r="BC95" s="195"/>
      <c r="BD95" s="195"/>
      <c r="BE95" s="195"/>
      <c r="BF95" s="195"/>
      <c r="BG95" s="195"/>
      <c r="BH95" s="195"/>
      <c r="BI95" s="195"/>
      <c r="BJ95" s="195"/>
      <c r="BK95" s="187"/>
      <c r="BL95" s="191"/>
      <c r="BM95" s="192"/>
      <c r="BR95" s="7">
        <v>85</v>
      </c>
    </row>
    <row r="96" spans="1:70" s="7" customFormat="1" ht="21">
      <c r="A96" s="76" t="str">
        <f t="shared" si="19"/>
        <v/>
      </c>
      <c r="B96" s="77"/>
      <c r="C96" s="76"/>
      <c r="D96" s="76"/>
      <c r="E96" s="77"/>
      <c r="F96" s="78"/>
      <c r="G96" s="79"/>
      <c r="H96" s="80"/>
      <c r="I96" s="81">
        <f t="shared" si="20"/>
        <v>0</v>
      </c>
      <c r="J96" s="81">
        <f t="shared" si="23"/>
        <v>0</v>
      </c>
      <c r="K96" s="82" t="str">
        <f t="shared" si="24"/>
        <v/>
      </c>
      <c r="L96" s="82" t="str">
        <f t="shared" si="25"/>
        <v/>
      </c>
      <c r="M96" s="83"/>
      <c r="N96" s="84"/>
      <c r="O96" s="85">
        <f t="shared" si="21"/>
        <v>0</v>
      </c>
      <c r="P96" s="85">
        <f t="shared" si="26"/>
        <v>0</v>
      </c>
      <c r="Q96" s="86" t="str">
        <f t="shared" si="27"/>
        <v/>
      </c>
      <c r="R96" s="86" t="str">
        <f t="shared" si="28"/>
        <v/>
      </c>
      <c r="S96" s="87"/>
      <c r="T96" s="88"/>
      <c r="U96" s="89">
        <f t="shared" si="22"/>
        <v>0</v>
      </c>
      <c r="V96" s="89">
        <f t="shared" si="29"/>
        <v>0</v>
      </c>
      <c r="W96" s="90" t="str">
        <f t="shared" si="30"/>
        <v/>
      </c>
      <c r="X96" s="90" t="str">
        <f t="shared" si="31"/>
        <v/>
      </c>
      <c r="Y96" s="91" t="str">
        <f t="shared" si="32"/>
        <v/>
      </c>
      <c r="Z96" s="91" t="str">
        <f t="shared" si="33"/>
        <v/>
      </c>
      <c r="AA96" s="91" t="str">
        <f t="shared" si="34"/>
        <v/>
      </c>
      <c r="AB96" s="92" t="str">
        <f t="shared" si="35"/>
        <v/>
      </c>
      <c r="AC96" s="5"/>
      <c r="BC96" s="195"/>
      <c r="BD96" s="195"/>
      <c r="BE96" s="195"/>
      <c r="BF96" s="195"/>
      <c r="BG96" s="195"/>
      <c r="BH96" s="195"/>
      <c r="BI96" s="195"/>
      <c r="BJ96" s="195"/>
      <c r="BK96" s="187"/>
      <c r="BL96" s="191"/>
      <c r="BM96" s="192"/>
      <c r="BR96" s="7">
        <v>86</v>
      </c>
    </row>
    <row r="97" spans="1:70" s="7" customFormat="1" ht="21">
      <c r="A97" s="76" t="str">
        <f t="shared" si="19"/>
        <v/>
      </c>
      <c r="B97" s="77"/>
      <c r="C97" s="76"/>
      <c r="D97" s="76"/>
      <c r="E97" s="77"/>
      <c r="F97" s="78"/>
      <c r="G97" s="79"/>
      <c r="H97" s="80"/>
      <c r="I97" s="81">
        <f t="shared" si="20"/>
        <v>0</v>
      </c>
      <c r="J97" s="81">
        <f t="shared" si="23"/>
        <v>0</v>
      </c>
      <c r="K97" s="82" t="str">
        <f t="shared" si="24"/>
        <v/>
      </c>
      <c r="L97" s="82" t="str">
        <f t="shared" si="25"/>
        <v/>
      </c>
      <c r="M97" s="83"/>
      <c r="N97" s="84"/>
      <c r="O97" s="85">
        <f t="shared" si="21"/>
        <v>0</v>
      </c>
      <c r="P97" s="85">
        <f t="shared" si="26"/>
        <v>0</v>
      </c>
      <c r="Q97" s="86" t="str">
        <f t="shared" si="27"/>
        <v/>
      </c>
      <c r="R97" s="86" t="str">
        <f t="shared" si="28"/>
        <v/>
      </c>
      <c r="S97" s="87"/>
      <c r="T97" s="88"/>
      <c r="U97" s="89">
        <f t="shared" si="22"/>
        <v>0</v>
      </c>
      <c r="V97" s="89">
        <f t="shared" si="29"/>
        <v>0</v>
      </c>
      <c r="W97" s="90" t="str">
        <f t="shared" si="30"/>
        <v/>
      </c>
      <c r="X97" s="90" t="str">
        <f t="shared" si="31"/>
        <v/>
      </c>
      <c r="Y97" s="91" t="str">
        <f t="shared" si="32"/>
        <v/>
      </c>
      <c r="Z97" s="91" t="str">
        <f t="shared" si="33"/>
        <v/>
      </c>
      <c r="AA97" s="91" t="str">
        <f t="shared" si="34"/>
        <v/>
      </c>
      <c r="AB97" s="92" t="str">
        <f t="shared" si="35"/>
        <v/>
      </c>
      <c r="AC97" s="5"/>
      <c r="BC97" s="195"/>
      <c r="BD97" s="195"/>
      <c r="BE97" s="195"/>
      <c r="BF97" s="195"/>
      <c r="BG97" s="195"/>
      <c r="BH97" s="195"/>
      <c r="BI97" s="195"/>
      <c r="BJ97" s="195"/>
      <c r="BK97" s="187"/>
      <c r="BL97" s="191"/>
      <c r="BM97" s="192"/>
      <c r="BR97" s="7">
        <v>87</v>
      </c>
    </row>
    <row r="98" spans="1:70" s="7" customFormat="1" ht="21">
      <c r="A98" s="76" t="str">
        <f t="shared" si="19"/>
        <v/>
      </c>
      <c r="B98" s="77"/>
      <c r="C98" s="76"/>
      <c r="D98" s="76"/>
      <c r="E98" s="77"/>
      <c r="F98" s="78"/>
      <c r="G98" s="79"/>
      <c r="H98" s="80"/>
      <c r="I98" s="81">
        <f t="shared" si="20"/>
        <v>0</v>
      </c>
      <c r="J98" s="81">
        <f t="shared" si="23"/>
        <v>0</v>
      </c>
      <c r="K98" s="82" t="str">
        <f t="shared" si="24"/>
        <v/>
      </c>
      <c r="L98" s="82" t="str">
        <f t="shared" si="25"/>
        <v/>
      </c>
      <c r="M98" s="83"/>
      <c r="N98" s="84"/>
      <c r="O98" s="85">
        <f t="shared" si="21"/>
        <v>0</v>
      </c>
      <c r="P98" s="85">
        <f t="shared" si="26"/>
        <v>0</v>
      </c>
      <c r="Q98" s="86" t="str">
        <f t="shared" si="27"/>
        <v/>
      </c>
      <c r="R98" s="86" t="str">
        <f t="shared" si="28"/>
        <v/>
      </c>
      <c r="S98" s="87"/>
      <c r="T98" s="88"/>
      <c r="U98" s="89">
        <f t="shared" si="22"/>
        <v>0</v>
      </c>
      <c r="V98" s="89">
        <f t="shared" si="29"/>
        <v>0</v>
      </c>
      <c r="W98" s="90" t="str">
        <f t="shared" si="30"/>
        <v/>
      </c>
      <c r="X98" s="90" t="str">
        <f t="shared" si="31"/>
        <v/>
      </c>
      <c r="Y98" s="91" t="str">
        <f t="shared" si="32"/>
        <v/>
      </c>
      <c r="Z98" s="91" t="str">
        <f t="shared" si="33"/>
        <v/>
      </c>
      <c r="AA98" s="91" t="str">
        <f t="shared" si="34"/>
        <v/>
      </c>
      <c r="AB98" s="92" t="str">
        <f t="shared" si="35"/>
        <v/>
      </c>
      <c r="AC98" s="5"/>
      <c r="BC98" s="195"/>
      <c r="BD98" s="195"/>
      <c r="BE98" s="195"/>
      <c r="BF98" s="195"/>
      <c r="BG98" s="195"/>
      <c r="BH98" s="195"/>
      <c r="BI98" s="195"/>
      <c r="BJ98" s="195"/>
      <c r="BK98" s="187"/>
      <c r="BL98" s="191"/>
      <c r="BM98" s="192"/>
      <c r="BR98" s="7">
        <v>88</v>
      </c>
    </row>
    <row r="99" spans="1:70" s="7" customFormat="1" ht="21">
      <c r="A99" s="76" t="str">
        <f t="shared" si="19"/>
        <v/>
      </c>
      <c r="B99" s="77"/>
      <c r="C99" s="76"/>
      <c r="D99" s="76"/>
      <c r="E99" s="77"/>
      <c r="F99" s="78"/>
      <c r="G99" s="79"/>
      <c r="H99" s="80"/>
      <c r="I99" s="81">
        <f t="shared" si="20"/>
        <v>0</v>
      </c>
      <c r="J99" s="81">
        <f t="shared" si="23"/>
        <v>0</v>
      </c>
      <c r="K99" s="82" t="str">
        <f t="shared" si="24"/>
        <v/>
      </c>
      <c r="L99" s="82" t="str">
        <f t="shared" si="25"/>
        <v/>
      </c>
      <c r="M99" s="83"/>
      <c r="N99" s="84"/>
      <c r="O99" s="85">
        <f t="shared" si="21"/>
        <v>0</v>
      </c>
      <c r="P99" s="85">
        <f t="shared" si="26"/>
        <v>0</v>
      </c>
      <c r="Q99" s="86" t="str">
        <f t="shared" si="27"/>
        <v/>
      </c>
      <c r="R99" s="86" t="str">
        <f t="shared" si="28"/>
        <v/>
      </c>
      <c r="S99" s="87"/>
      <c r="T99" s="88"/>
      <c r="U99" s="89">
        <f t="shared" si="22"/>
        <v>0</v>
      </c>
      <c r="V99" s="89">
        <f t="shared" si="29"/>
        <v>0</v>
      </c>
      <c r="W99" s="90" t="str">
        <f t="shared" si="30"/>
        <v/>
      </c>
      <c r="X99" s="90" t="str">
        <f t="shared" si="31"/>
        <v/>
      </c>
      <c r="Y99" s="91" t="str">
        <f t="shared" si="32"/>
        <v/>
      </c>
      <c r="Z99" s="91" t="str">
        <f t="shared" si="33"/>
        <v/>
      </c>
      <c r="AA99" s="91" t="str">
        <f t="shared" si="34"/>
        <v/>
      </c>
      <c r="AB99" s="92" t="str">
        <f t="shared" si="35"/>
        <v/>
      </c>
      <c r="AC99" s="5"/>
      <c r="BC99" s="195"/>
      <c r="BD99" s="195"/>
      <c r="BE99" s="195"/>
      <c r="BF99" s="195"/>
      <c r="BG99" s="195"/>
      <c r="BH99" s="195"/>
      <c r="BI99" s="195"/>
      <c r="BJ99" s="195"/>
      <c r="BK99" s="187"/>
      <c r="BL99" s="191"/>
      <c r="BM99" s="192"/>
      <c r="BR99" s="7">
        <v>89</v>
      </c>
    </row>
    <row r="100" spans="1:70" s="7" customFormat="1" ht="21">
      <c r="A100" s="76" t="str">
        <f t="shared" si="19"/>
        <v/>
      </c>
      <c r="B100" s="77"/>
      <c r="C100" s="76"/>
      <c r="D100" s="76"/>
      <c r="E100" s="77"/>
      <c r="F100" s="78"/>
      <c r="G100" s="79"/>
      <c r="H100" s="80"/>
      <c r="I100" s="81">
        <f t="shared" si="20"/>
        <v>0</v>
      </c>
      <c r="J100" s="81">
        <f t="shared" si="23"/>
        <v>0</v>
      </c>
      <c r="K100" s="82" t="str">
        <f t="shared" si="24"/>
        <v/>
      </c>
      <c r="L100" s="82" t="str">
        <f t="shared" si="25"/>
        <v/>
      </c>
      <c r="M100" s="83"/>
      <c r="N100" s="84"/>
      <c r="O100" s="85">
        <f t="shared" si="21"/>
        <v>0</v>
      </c>
      <c r="P100" s="85">
        <f t="shared" si="26"/>
        <v>0</v>
      </c>
      <c r="Q100" s="86" t="str">
        <f t="shared" si="27"/>
        <v/>
      </c>
      <c r="R100" s="86" t="str">
        <f t="shared" si="28"/>
        <v/>
      </c>
      <c r="S100" s="87"/>
      <c r="T100" s="88"/>
      <c r="U100" s="89">
        <f t="shared" si="22"/>
        <v>0</v>
      </c>
      <c r="V100" s="89">
        <f t="shared" si="29"/>
        <v>0</v>
      </c>
      <c r="W100" s="90" t="str">
        <f t="shared" si="30"/>
        <v/>
      </c>
      <c r="X100" s="90" t="str">
        <f t="shared" si="31"/>
        <v/>
      </c>
      <c r="Y100" s="91" t="str">
        <f t="shared" si="32"/>
        <v/>
      </c>
      <c r="Z100" s="91" t="str">
        <f t="shared" si="33"/>
        <v/>
      </c>
      <c r="AA100" s="91" t="str">
        <f t="shared" si="34"/>
        <v/>
      </c>
      <c r="AB100" s="92" t="str">
        <f t="shared" si="35"/>
        <v/>
      </c>
      <c r="AC100" s="5"/>
      <c r="BC100" s="195"/>
      <c r="BD100" s="195"/>
      <c r="BE100" s="195"/>
      <c r="BF100" s="195"/>
      <c r="BG100" s="195"/>
      <c r="BH100" s="195"/>
      <c r="BI100" s="195"/>
      <c r="BJ100" s="195"/>
      <c r="BK100" s="187"/>
      <c r="BL100" s="191"/>
      <c r="BM100" s="192"/>
      <c r="BR100" s="7">
        <v>90</v>
      </c>
    </row>
    <row r="101" spans="1:70" s="7" customFormat="1" ht="21">
      <c r="A101" s="76" t="str">
        <f t="shared" si="19"/>
        <v/>
      </c>
      <c r="B101" s="77"/>
      <c r="C101" s="76"/>
      <c r="D101" s="76"/>
      <c r="E101" s="77"/>
      <c r="F101" s="78"/>
      <c r="G101" s="79"/>
      <c r="H101" s="80"/>
      <c r="I101" s="81">
        <f t="shared" si="20"/>
        <v>0</v>
      </c>
      <c r="J101" s="81">
        <f t="shared" si="23"/>
        <v>0</v>
      </c>
      <c r="K101" s="82" t="str">
        <f t="shared" si="24"/>
        <v/>
      </c>
      <c r="L101" s="82" t="str">
        <f t="shared" si="25"/>
        <v/>
      </c>
      <c r="M101" s="83"/>
      <c r="N101" s="84"/>
      <c r="O101" s="85">
        <f t="shared" si="21"/>
        <v>0</v>
      </c>
      <c r="P101" s="85">
        <f t="shared" si="26"/>
        <v>0</v>
      </c>
      <c r="Q101" s="86" t="str">
        <f t="shared" si="27"/>
        <v/>
      </c>
      <c r="R101" s="86" t="str">
        <f t="shared" si="28"/>
        <v/>
      </c>
      <c r="S101" s="87"/>
      <c r="T101" s="88"/>
      <c r="U101" s="89">
        <f t="shared" si="22"/>
        <v>0</v>
      </c>
      <c r="V101" s="89">
        <f t="shared" si="29"/>
        <v>0</v>
      </c>
      <c r="W101" s="90" t="str">
        <f t="shared" si="30"/>
        <v/>
      </c>
      <c r="X101" s="90" t="str">
        <f t="shared" si="31"/>
        <v/>
      </c>
      <c r="Y101" s="91" t="str">
        <f t="shared" si="32"/>
        <v/>
      </c>
      <c r="Z101" s="91" t="str">
        <f t="shared" si="33"/>
        <v/>
      </c>
      <c r="AA101" s="91" t="str">
        <f t="shared" si="34"/>
        <v/>
      </c>
      <c r="AB101" s="92" t="str">
        <f t="shared" si="35"/>
        <v/>
      </c>
      <c r="AC101" s="5"/>
      <c r="BC101" s="195"/>
      <c r="BD101" s="195"/>
      <c r="BE101" s="195"/>
      <c r="BF101" s="195"/>
      <c r="BG101" s="195"/>
      <c r="BH101" s="195"/>
      <c r="BI101" s="195"/>
      <c r="BJ101" s="195"/>
      <c r="BK101" s="187"/>
      <c r="BL101" s="191"/>
      <c r="BM101" s="192"/>
      <c r="BR101" s="7">
        <v>91</v>
      </c>
    </row>
    <row r="102" spans="1:70" s="7" customFormat="1" ht="21">
      <c r="A102" s="76" t="str">
        <f t="shared" si="19"/>
        <v/>
      </c>
      <c r="B102" s="77"/>
      <c r="C102" s="76"/>
      <c r="D102" s="76"/>
      <c r="E102" s="77"/>
      <c r="F102" s="78"/>
      <c r="G102" s="79"/>
      <c r="H102" s="80"/>
      <c r="I102" s="81">
        <f t="shared" si="20"/>
        <v>0</v>
      </c>
      <c r="J102" s="81">
        <f t="shared" si="23"/>
        <v>0</v>
      </c>
      <c r="K102" s="82" t="str">
        <f t="shared" si="24"/>
        <v/>
      </c>
      <c r="L102" s="82" t="str">
        <f t="shared" si="25"/>
        <v/>
      </c>
      <c r="M102" s="83"/>
      <c r="N102" s="84"/>
      <c r="O102" s="85">
        <f t="shared" si="21"/>
        <v>0</v>
      </c>
      <c r="P102" s="85">
        <f t="shared" si="26"/>
        <v>0</v>
      </c>
      <c r="Q102" s="86" t="str">
        <f t="shared" si="27"/>
        <v/>
      </c>
      <c r="R102" s="86" t="str">
        <f t="shared" si="28"/>
        <v/>
      </c>
      <c r="S102" s="87"/>
      <c r="T102" s="88"/>
      <c r="U102" s="89">
        <f t="shared" si="22"/>
        <v>0</v>
      </c>
      <c r="V102" s="89">
        <f t="shared" si="29"/>
        <v>0</v>
      </c>
      <c r="W102" s="90" t="str">
        <f t="shared" si="30"/>
        <v/>
      </c>
      <c r="X102" s="90" t="str">
        <f t="shared" si="31"/>
        <v/>
      </c>
      <c r="Y102" s="91" t="str">
        <f t="shared" si="32"/>
        <v/>
      </c>
      <c r="Z102" s="91" t="str">
        <f t="shared" si="33"/>
        <v/>
      </c>
      <c r="AA102" s="91" t="str">
        <f t="shared" si="34"/>
        <v/>
      </c>
      <c r="AB102" s="92" t="str">
        <f t="shared" si="35"/>
        <v/>
      </c>
      <c r="AC102" s="5"/>
      <c r="BC102" s="195"/>
      <c r="BD102" s="195"/>
      <c r="BE102" s="195"/>
      <c r="BF102" s="195"/>
      <c r="BG102" s="195"/>
      <c r="BH102" s="195"/>
      <c r="BI102" s="195"/>
      <c r="BJ102" s="195"/>
      <c r="BK102" s="187"/>
      <c r="BL102" s="191"/>
      <c r="BM102" s="192"/>
      <c r="BR102" s="7">
        <v>92</v>
      </c>
    </row>
    <row r="103" spans="1:70" s="7" customFormat="1" ht="21">
      <c r="A103" s="76" t="str">
        <f t="shared" si="19"/>
        <v/>
      </c>
      <c r="B103" s="77"/>
      <c r="C103" s="76"/>
      <c r="D103" s="76"/>
      <c r="E103" s="77"/>
      <c r="F103" s="78"/>
      <c r="G103" s="79"/>
      <c r="H103" s="80"/>
      <c r="I103" s="81">
        <f t="shared" si="20"/>
        <v>0</v>
      </c>
      <c r="J103" s="81">
        <f t="shared" si="23"/>
        <v>0</v>
      </c>
      <c r="K103" s="82" t="str">
        <f t="shared" si="24"/>
        <v/>
      </c>
      <c r="L103" s="82" t="str">
        <f t="shared" si="25"/>
        <v/>
      </c>
      <c r="M103" s="83"/>
      <c r="N103" s="84"/>
      <c r="O103" s="85">
        <f t="shared" si="21"/>
        <v>0</v>
      </c>
      <c r="P103" s="85">
        <f t="shared" si="26"/>
        <v>0</v>
      </c>
      <c r="Q103" s="86" t="str">
        <f t="shared" si="27"/>
        <v/>
      </c>
      <c r="R103" s="86" t="str">
        <f t="shared" si="28"/>
        <v/>
      </c>
      <c r="S103" s="87"/>
      <c r="T103" s="88"/>
      <c r="U103" s="89">
        <f t="shared" si="22"/>
        <v>0</v>
      </c>
      <c r="V103" s="89">
        <f t="shared" si="29"/>
        <v>0</v>
      </c>
      <c r="W103" s="90" t="str">
        <f t="shared" si="30"/>
        <v/>
      </c>
      <c r="X103" s="90" t="str">
        <f t="shared" si="31"/>
        <v/>
      </c>
      <c r="Y103" s="91" t="str">
        <f t="shared" si="32"/>
        <v/>
      </c>
      <c r="Z103" s="91" t="str">
        <f t="shared" si="33"/>
        <v/>
      </c>
      <c r="AA103" s="91" t="str">
        <f t="shared" si="34"/>
        <v/>
      </c>
      <c r="AB103" s="92" t="str">
        <f t="shared" si="35"/>
        <v/>
      </c>
      <c r="AC103" s="5"/>
      <c r="BC103" s="195"/>
      <c r="BD103" s="195"/>
      <c r="BE103" s="195"/>
      <c r="BF103" s="195"/>
      <c r="BG103" s="195"/>
      <c r="BH103" s="195"/>
      <c r="BI103" s="195"/>
      <c r="BJ103" s="195"/>
      <c r="BK103" s="187"/>
      <c r="BL103" s="191"/>
      <c r="BM103" s="192"/>
      <c r="BR103" s="7">
        <v>93</v>
      </c>
    </row>
    <row r="104" spans="1:70" s="7" customFormat="1" ht="21">
      <c r="A104" s="76" t="str">
        <f t="shared" si="19"/>
        <v/>
      </c>
      <c r="B104" s="77"/>
      <c r="C104" s="76"/>
      <c r="D104" s="76"/>
      <c r="E104" s="77"/>
      <c r="F104" s="78"/>
      <c r="G104" s="79"/>
      <c r="H104" s="80"/>
      <c r="I104" s="81">
        <f t="shared" si="20"/>
        <v>0</v>
      </c>
      <c r="J104" s="81">
        <f t="shared" si="23"/>
        <v>0</v>
      </c>
      <c r="K104" s="82" t="str">
        <f t="shared" si="24"/>
        <v/>
      </c>
      <c r="L104" s="82" t="str">
        <f t="shared" si="25"/>
        <v/>
      </c>
      <c r="M104" s="83"/>
      <c r="N104" s="84"/>
      <c r="O104" s="85">
        <f t="shared" si="21"/>
        <v>0</v>
      </c>
      <c r="P104" s="85">
        <f t="shared" si="26"/>
        <v>0</v>
      </c>
      <c r="Q104" s="86" t="str">
        <f t="shared" si="27"/>
        <v/>
      </c>
      <c r="R104" s="86" t="str">
        <f t="shared" si="28"/>
        <v/>
      </c>
      <c r="S104" s="87"/>
      <c r="T104" s="88"/>
      <c r="U104" s="89">
        <f t="shared" si="22"/>
        <v>0</v>
      </c>
      <c r="V104" s="89">
        <f t="shared" si="29"/>
        <v>0</v>
      </c>
      <c r="W104" s="90" t="str">
        <f t="shared" si="30"/>
        <v/>
      </c>
      <c r="X104" s="90" t="str">
        <f t="shared" si="31"/>
        <v/>
      </c>
      <c r="Y104" s="91" t="str">
        <f t="shared" si="32"/>
        <v/>
      </c>
      <c r="Z104" s="91" t="str">
        <f t="shared" si="33"/>
        <v/>
      </c>
      <c r="AA104" s="91" t="str">
        <f t="shared" si="34"/>
        <v/>
      </c>
      <c r="AB104" s="92" t="str">
        <f t="shared" si="35"/>
        <v/>
      </c>
      <c r="AC104" s="5"/>
      <c r="BC104" s="195"/>
      <c r="BD104" s="195"/>
      <c r="BE104" s="195"/>
      <c r="BF104" s="195"/>
      <c r="BG104" s="195"/>
      <c r="BH104" s="195"/>
      <c r="BI104" s="195"/>
      <c r="BJ104" s="195"/>
      <c r="BK104" s="187"/>
      <c r="BL104" s="191"/>
      <c r="BM104" s="192"/>
      <c r="BR104" s="7">
        <v>94</v>
      </c>
    </row>
    <row r="105" spans="1:70" s="7" customFormat="1" ht="21">
      <c r="A105" s="76" t="str">
        <f t="shared" si="19"/>
        <v/>
      </c>
      <c r="B105" s="77"/>
      <c r="C105" s="76"/>
      <c r="D105" s="76"/>
      <c r="E105" s="77"/>
      <c r="F105" s="78"/>
      <c r="G105" s="79"/>
      <c r="H105" s="80"/>
      <c r="I105" s="81">
        <f t="shared" si="20"/>
        <v>0</v>
      </c>
      <c r="J105" s="81">
        <f t="shared" si="23"/>
        <v>0</v>
      </c>
      <c r="K105" s="82" t="str">
        <f t="shared" si="24"/>
        <v/>
      </c>
      <c r="L105" s="82" t="str">
        <f t="shared" si="25"/>
        <v/>
      </c>
      <c r="M105" s="83"/>
      <c r="N105" s="84"/>
      <c r="O105" s="85">
        <f t="shared" si="21"/>
        <v>0</v>
      </c>
      <c r="P105" s="85">
        <f t="shared" si="26"/>
        <v>0</v>
      </c>
      <c r="Q105" s="86" t="str">
        <f t="shared" si="27"/>
        <v/>
      </c>
      <c r="R105" s="86" t="str">
        <f t="shared" si="28"/>
        <v/>
      </c>
      <c r="S105" s="87"/>
      <c r="T105" s="88"/>
      <c r="U105" s="89">
        <f t="shared" si="22"/>
        <v>0</v>
      </c>
      <c r="V105" s="89">
        <f t="shared" si="29"/>
        <v>0</v>
      </c>
      <c r="W105" s="90" t="str">
        <f t="shared" si="30"/>
        <v/>
      </c>
      <c r="X105" s="90" t="str">
        <f t="shared" si="31"/>
        <v/>
      </c>
      <c r="Y105" s="91" t="str">
        <f t="shared" si="32"/>
        <v/>
      </c>
      <c r="Z105" s="91" t="str">
        <f t="shared" si="33"/>
        <v/>
      </c>
      <c r="AA105" s="91" t="str">
        <f t="shared" si="34"/>
        <v/>
      </c>
      <c r="AB105" s="92" t="str">
        <f t="shared" si="35"/>
        <v/>
      </c>
      <c r="AC105" s="5"/>
      <c r="BC105" s="195"/>
      <c r="BD105" s="195"/>
      <c r="BE105" s="195"/>
      <c r="BF105" s="195"/>
      <c r="BG105" s="195"/>
      <c r="BH105" s="195"/>
      <c r="BI105" s="195"/>
      <c r="BJ105" s="195"/>
      <c r="BK105" s="187"/>
      <c r="BL105" s="191"/>
      <c r="BM105" s="192"/>
      <c r="BR105" s="7">
        <v>95</v>
      </c>
    </row>
    <row r="106" spans="1:70" s="7" customFormat="1" ht="21">
      <c r="A106" s="76" t="str">
        <f t="shared" si="19"/>
        <v/>
      </c>
      <c r="B106" s="77"/>
      <c r="C106" s="76"/>
      <c r="D106" s="76"/>
      <c r="E106" s="77"/>
      <c r="F106" s="78"/>
      <c r="G106" s="79"/>
      <c r="H106" s="80"/>
      <c r="I106" s="81">
        <f t="shared" si="20"/>
        <v>0</v>
      </c>
      <c r="J106" s="81">
        <f t="shared" si="23"/>
        <v>0</v>
      </c>
      <c r="K106" s="82" t="str">
        <f t="shared" si="24"/>
        <v/>
      </c>
      <c r="L106" s="82" t="str">
        <f t="shared" si="25"/>
        <v/>
      </c>
      <c r="M106" s="83"/>
      <c r="N106" s="84"/>
      <c r="O106" s="85">
        <f t="shared" si="21"/>
        <v>0</v>
      </c>
      <c r="P106" s="85">
        <f t="shared" si="26"/>
        <v>0</v>
      </c>
      <c r="Q106" s="86" t="str">
        <f t="shared" si="27"/>
        <v/>
      </c>
      <c r="R106" s="86" t="str">
        <f t="shared" si="28"/>
        <v/>
      </c>
      <c r="S106" s="87"/>
      <c r="T106" s="88"/>
      <c r="U106" s="89">
        <f t="shared" si="22"/>
        <v>0</v>
      </c>
      <c r="V106" s="89">
        <f t="shared" si="29"/>
        <v>0</v>
      </c>
      <c r="W106" s="90" t="str">
        <f t="shared" si="30"/>
        <v/>
      </c>
      <c r="X106" s="90" t="str">
        <f t="shared" si="31"/>
        <v/>
      </c>
      <c r="Y106" s="91" t="str">
        <f t="shared" si="32"/>
        <v/>
      </c>
      <c r="Z106" s="91" t="str">
        <f t="shared" si="33"/>
        <v/>
      </c>
      <c r="AA106" s="91" t="str">
        <f t="shared" si="34"/>
        <v/>
      </c>
      <c r="AB106" s="92" t="str">
        <f t="shared" si="35"/>
        <v/>
      </c>
      <c r="AC106" s="5"/>
      <c r="BC106" s="195"/>
      <c r="BD106" s="195"/>
      <c r="BE106" s="195"/>
      <c r="BF106" s="195"/>
      <c r="BG106" s="195"/>
      <c r="BH106" s="195"/>
      <c r="BI106" s="195"/>
      <c r="BJ106" s="195"/>
      <c r="BK106" s="187"/>
      <c r="BL106" s="191"/>
      <c r="BM106" s="192"/>
      <c r="BR106" s="7">
        <v>96</v>
      </c>
    </row>
    <row r="107" spans="1:70" s="7" customFormat="1" ht="21">
      <c r="A107" s="76" t="str">
        <f t="shared" si="19"/>
        <v/>
      </c>
      <c r="B107" s="77"/>
      <c r="C107" s="76"/>
      <c r="D107" s="76"/>
      <c r="E107" s="77"/>
      <c r="F107" s="78"/>
      <c r="G107" s="79"/>
      <c r="H107" s="80"/>
      <c r="I107" s="81">
        <f t="shared" si="20"/>
        <v>0</v>
      </c>
      <c r="J107" s="81">
        <f t="shared" si="23"/>
        <v>0</v>
      </c>
      <c r="K107" s="82" t="str">
        <f t="shared" si="24"/>
        <v/>
      </c>
      <c r="L107" s="82" t="str">
        <f t="shared" si="25"/>
        <v/>
      </c>
      <c r="M107" s="83"/>
      <c r="N107" s="84"/>
      <c r="O107" s="85">
        <f t="shared" si="21"/>
        <v>0</v>
      </c>
      <c r="P107" s="85">
        <f t="shared" si="26"/>
        <v>0</v>
      </c>
      <c r="Q107" s="86" t="str">
        <f t="shared" si="27"/>
        <v/>
      </c>
      <c r="R107" s="86" t="str">
        <f t="shared" si="28"/>
        <v/>
      </c>
      <c r="S107" s="87"/>
      <c r="T107" s="88"/>
      <c r="U107" s="89">
        <f t="shared" si="22"/>
        <v>0</v>
      </c>
      <c r="V107" s="89">
        <f t="shared" si="29"/>
        <v>0</v>
      </c>
      <c r="W107" s="90" t="str">
        <f t="shared" si="30"/>
        <v/>
      </c>
      <c r="X107" s="90" t="str">
        <f t="shared" si="31"/>
        <v/>
      </c>
      <c r="Y107" s="91" t="str">
        <f t="shared" si="32"/>
        <v/>
      </c>
      <c r="Z107" s="91" t="str">
        <f t="shared" si="33"/>
        <v/>
      </c>
      <c r="AA107" s="91" t="str">
        <f t="shared" si="34"/>
        <v/>
      </c>
      <c r="AB107" s="92" t="str">
        <f t="shared" si="35"/>
        <v/>
      </c>
      <c r="AC107" s="5"/>
      <c r="BC107" s="195"/>
      <c r="BD107" s="195"/>
      <c r="BE107" s="195"/>
      <c r="BF107" s="195"/>
      <c r="BG107" s="195"/>
      <c r="BH107" s="195"/>
      <c r="BI107" s="195"/>
      <c r="BJ107" s="195"/>
      <c r="BK107" s="187"/>
      <c r="BL107" s="191"/>
      <c r="BM107" s="192"/>
      <c r="BR107" s="7">
        <v>97</v>
      </c>
    </row>
    <row r="108" spans="1:70" s="7" customFormat="1" ht="21">
      <c r="A108" s="76" t="str">
        <f t="shared" si="19"/>
        <v/>
      </c>
      <c r="B108" s="77"/>
      <c r="C108" s="76"/>
      <c r="D108" s="76"/>
      <c r="E108" s="77"/>
      <c r="F108" s="78"/>
      <c r="G108" s="79"/>
      <c r="H108" s="80"/>
      <c r="I108" s="81">
        <f t="shared" si="20"/>
        <v>0</v>
      </c>
      <c r="J108" s="81">
        <f t="shared" si="23"/>
        <v>0</v>
      </c>
      <c r="K108" s="82" t="str">
        <f t="shared" si="24"/>
        <v/>
      </c>
      <c r="L108" s="82" t="str">
        <f t="shared" si="25"/>
        <v/>
      </c>
      <c r="M108" s="83"/>
      <c r="N108" s="84"/>
      <c r="O108" s="85">
        <f t="shared" si="21"/>
        <v>0</v>
      </c>
      <c r="P108" s="85">
        <f t="shared" si="26"/>
        <v>0</v>
      </c>
      <c r="Q108" s="86" t="str">
        <f t="shared" si="27"/>
        <v/>
      </c>
      <c r="R108" s="86" t="str">
        <f t="shared" si="28"/>
        <v/>
      </c>
      <c r="S108" s="87"/>
      <c r="T108" s="88"/>
      <c r="U108" s="89">
        <f t="shared" si="22"/>
        <v>0</v>
      </c>
      <c r="V108" s="89">
        <f t="shared" si="29"/>
        <v>0</v>
      </c>
      <c r="W108" s="90" t="str">
        <f t="shared" si="30"/>
        <v/>
      </c>
      <c r="X108" s="90" t="str">
        <f t="shared" si="31"/>
        <v/>
      </c>
      <c r="Y108" s="91" t="str">
        <f t="shared" si="32"/>
        <v/>
      </c>
      <c r="Z108" s="91" t="str">
        <f t="shared" si="33"/>
        <v/>
      </c>
      <c r="AA108" s="91" t="str">
        <f t="shared" si="34"/>
        <v/>
      </c>
      <c r="AB108" s="92" t="str">
        <f t="shared" si="35"/>
        <v/>
      </c>
      <c r="AC108" s="5"/>
      <c r="BC108" s="195"/>
      <c r="BD108" s="195"/>
      <c r="BE108" s="195"/>
      <c r="BF108" s="195"/>
      <c r="BG108" s="195"/>
      <c r="BH108" s="195"/>
      <c r="BI108" s="195"/>
      <c r="BJ108" s="195"/>
      <c r="BK108" s="187"/>
      <c r="BL108" s="191"/>
      <c r="BM108" s="192"/>
      <c r="BR108" s="7">
        <v>98</v>
      </c>
    </row>
    <row r="109" spans="1:70" s="7" customFormat="1" ht="21">
      <c r="A109" s="76" t="str">
        <f t="shared" si="19"/>
        <v/>
      </c>
      <c r="B109" s="77"/>
      <c r="C109" s="76"/>
      <c r="D109" s="76"/>
      <c r="E109" s="77"/>
      <c r="F109" s="78"/>
      <c r="G109" s="79"/>
      <c r="H109" s="80"/>
      <c r="I109" s="81">
        <f t="shared" si="20"/>
        <v>0</v>
      </c>
      <c r="J109" s="81">
        <f t="shared" si="23"/>
        <v>0</v>
      </c>
      <c r="K109" s="82" t="str">
        <f t="shared" si="24"/>
        <v/>
      </c>
      <c r="L109" s="82" t="str">
        <f t="shared" si="25"/>
        <v/>
      </c>
      <c r="M109" s="83"/>
      <c r="N109" s="84"/>
      <c r="O109" s="85">
        <f t="shared" si="21"/>
        <v>0</v>
      </c>
      <c r="P109" s="85">
        <f t="shared" si="26"/>
        <v>0</v>
      </c>
      <c r="Q109" s="86" t="str">
        <f t="shared" si="27"/>
        <v/>
      </c>
      <c r="R109" s="86" t="str">
        <f t="shared" si="28"/>
        <v/>
      </c>
      <c r="S109" s="87"/>
      <c r="T109" s="88"/>
      <c r="U109" s="89">
        <f t="shared" si="22"/>
        <v>0</v>
      </c>
      <c r="V109" s="89">
        <f t="shared" si="29"/>
        <v>0</v>
      </c>
      <c r="W109" s="90" t="str">
        <f t="shared" si="30"/>
        <v/>
      </c>
      <c r="X109" s="90" t="str">
        <f t="shared" si="31"/>
        <v/>
      </c>
      <c r="Y109" s="91" t="str">
        <f t="shared" si="32"/>
        <v/>
      </c>
      <c r="Z109" s="91" t="str">
        <f t="shared" si="33"/>
        <v/>
      </c>
      <c r="AA109" s="91" t="str">
        <f t="shared" si="34"/>
        <v/>
      </c>
      <c r="AB109" s="92" t="str">
        <f t="shared" si="35"/>
        <v/>
      </c>
      <c r="AC109" s="5"/>
      <c r="BC109" s="195"/>
      <c r="BD109" s="195"/>
      <c r="BE109" s="195"/>
      <c r="BF109" s="195"/>
      <c r="BG109" s="195"/>
      <c r="BH109" s="195"/>
      <c r="BI109" s="195"/>
      <c r="BJ109" s="195"/>
      <c r="BK109" s="187"/>
      <c r="BL109" s="191"/>
      <c r="BM109" s="192"/>
      <c r="BR109" s="7">
        <v>99</v>
      </c>
    </row>
    <row r="110" spans="1:70" s="7" customFormat="1" ht="21">
      <c r="A110" s="76" t="str">
        <f t="shared" si="19"/>
        <v/>
      </c>
      <c r="B110" s="77"/>
      <c r="C110" s="76"/>
      <c r="D110" s="76"/>
      <c r="E110" s="77"/>
      <c r="F110" s="78"/>
      <c r="G110" s="79"/>
      <c r="H110" s="80"/>
      <c r="I110" s="81">
        <f t="shared" si="20"/>
        <v>0</v>
      </c>
      <c r="J110" s="81">
        <f t="shared" si="23"/>
        <v>0</v>
      </c>
      <c r="K110" s="82" t="str">
        <f t="shared" si="24"/>
        <v/>
      </c>
      <c r="L110" s="82" t="str">
        <f t="shared" si="25"/>
        <v/>
      </c>
      <c r="M110" s="83"/>
      <c r="N110" s="84"/>
      <c r="O110" s="85">
        <f t="shared" si="21"/>
        <v>0</v>
      </c>
      <c r="P110" s="85">
        <f t="shared" si="26"/>
        <v>0</v>
      </c>
      <c r="Q110" s="86" t="str">
        <f t="shared" si="27"/>
        <v/>
      </c>
      <c r="R110" s="86" t="str">
        <f t="shared" si="28"/>
        <v/>
      </c>
      <c r="S110" s="87"/>
      <c r="T110" s="88"/>
      <c r="U110" s="89">
        <f t="shared" si="22"/>
        <v>0</v>
      </c>
      <c r="V110" s="89">
        <f t="shared" si="29"/>
        <v>0</v>
      </c>
      <c r="W110" s="90" t="str">
        <f t="shared" si="30"/>
        <v/>
      </c>
      <c r="X110" s="90" t="str">
        <f t="shared" si="31"/>
        <v/>
      </c>
      <c r="Y110" s="91" t="str">
        <f t="shared" si="32"/>
        <v/>
      </c>
      <c r="Z110" s="91" t="str">
        <f t="shared" si="33"/>
        <v/>
      </c>
      <c r="AA110" s="91" t="str">
        <f t="shared" si="34"/>
        <v/>
      </c>
      <c r="AB110" s="92" t="str">
        <f t="shared" si="35"/>
        <v/>
      </c>
      <c r="AC110" s="5"/>
      <c r="BC110" s="195"/>
      <c r="BD110" s="195"/>
      <c r="BE110" s="195"/>
      <c r="BF110" s="195"/>
      <c r="BG110" s="195"/>
      <c r="BH110" s="195"/>
      <c r="BI110" s="195"/>
      <c r="BJ110" s="195"/>
      <c r="BK110" s="187"/>
      <c r="BL110" s="191"/>
      <c r="BM110" s="192"/>
      <c r="BR110" s="7">
        <v>100</v>
      </c>
    </row>
    <row r="111" spans="1:70" s="7" customFormat="1" ht="21">
      <c r="A111" s="76" t="str">
        <f t="shared" si="19"/>
        <v/>
      </c>
      <c r="B111" s="77"/>
      <c r="C111" s="76"/>
      <c r="D111" s="76"/>
      <c r="E111" s="77"/>
      <c r="F111" s="78"/>
      <c r="G111" s="79"/>
      <c r="H111" s="80"/>
      <c r="I111" s="81">
        <f t="shared" si="20"/>
        <v>0</v>
      </c>
      <c r="J111" s="81">
        <f t="shared" si="23"/>
        <v>0</v>
      </c>
      <c r="K111" s="82" t="str">
        <f t="shared" si="24"/>
        <v/>
      </c>
      <c r="L111" s="82" t="str">
        <f t="shared" si="25"/>
        <v/>
      </c>
      <c r="M111" s="83"/>
      <c r="N111" s="84"/>
      <c r="O111" s="85">
        <f t="shared" si="21"/>
        <v>0</v>
      </c>
      <c r="P111" s="85">
        <f t="shared" si="26"/>
        <v>0</v>
      </c>
      <c r="Q111" s="86" t="str">
        <f t="shared" si="27"/>
        <v/>
      </c>
      <c r="R111" s="86" t="str">
        <f t="shared" si="28"/>
        <v/>
      </c>
      <c r="S111" s="87"/>
      <c r="T111" s="88"/>
      <c r="U111" s="89">
        <f t="shared" si="22"/>
        <v>0</v>
      </c>
      <c r="V111" s="89">
        <f t="shared" si="29"/>
        <v>0</v>
      </c>
      <c r="W111" s="90" t="str">
        <f t="shared" si="30"/>
        <v/>
      </c>
      <c r="X111" s="90" t="str">
        <f t="shared" si="31"/>
        <v/>
      </c>
      <c r="Y111" s="91" t="str">
        <f t="shared" si="32"/>
        <v/>
      </c>
      <c r="Z111" s="91" t="str">
        <f t="shared" si="33"/>
        <v/>
      </c>
      <c r="AA111" s="91" t="str">
        <f t="shared" si="34"/>
        <v/>
      </c>
      <c r="AB111" s="92" t="str">
        <f t="shared" si="35"/>
        <v/>
      </c>
      <c r="AC111" s="5"/>
      <c r="BC111" s="195"/>
      <c r="BD111" s="195"/>
      <c r="BE111" s="195"/>
      <c r="BF111" s="195"/>
      <c r="BG111" s="195"/>
      <c r="BH111" s="195"/>
      <c r="BI111" s="195"/>
      <c r="BJ111" s="195"/>
      <c r="BK111" s="187"/>
      <c r="BL111" s="191"/>
      <c r="BM111" s="192"/>
      <c r="BR111" s="7">
        <v>101</v>
      </c>
    </row>
    <row r="112" spans="1:70" s="7" customFormat="1" ht="21">
      <c r="A112" s="76" t="str">
        <f t="shared" si="19"/>
        <v/>
      </c>
      <c r="B112" s="77"/>
      <c r="C112" s="76"/>
      <c r="D112" s="76"/>
      <c r="E112" s="77"/>
      <c r="F112" s="78"/>
      <c r="G112" s="79"/>
      <c r="H112" s="80"/>
      <c r="I112" s="81">
        <f t="shared" si="20"/>
        <v>0</v>
      </c>
      <c r="J112" s="81">
        <f t="shared" si="23"/>
        <v>0</v>
      </c>
      <c r="K112" s="82" t="str">
        <f t="shared" si="24"/>
        <v/>
      </c>
      <c r="L112" s="82" t="str">
        <f t="shared" si="25"/>
        <v/>
      </c>
      <c r="M112" s="83"/>
      <c r="N112" s="84"/>
      <c r="O112" s="85">
        <f t="shared" si="21"/>
        <v>0</v>
      </c>
      <c r="P112" s="85">
        <f t="shared" si="26"/>
        <v>0</v>
      </c>
      <c r="Q112" s="86" t="str">
        <f t="shared" si="27"/>
        <v/>
      </c>
      <c r="R112" s="86" t="str">
        <f t="shared" si="28"/>
        <v/>
      </c>
      <c r="S112" s="87"/>
      <c r="T112" s="88"/>
      <c r="U112" s="89">
        <f t="shared" si="22"/>
        <v>0</v>
      </c>
      <c r="V112" s="89">
        <f t="shared" si="29"/>
        <v>0</v>
      </c>
      <c r="W112" s="90" t="str">
        <f t="shared" si="30"/>
        <v/>
      </c>
      <c r="X112" s="90" t="str">
        <f t="shared" si="31"/>
        <v/>
      </c>
      <c r="Y112" s="91" t="str">
        <f t="shared" si="32"/>
        <v/>
      </c>
      <c r="Z112" s="91" t="str">
        <f t="shared" si="33"/>
        <v/>
      </c>
      <c r="AA112" s="91" t="str">
        <f t="shared" si="34"/>
        <v/>
      </c>
      <c r="AB112" s="92" t="str">
        <f t="shared" si="35"/>
        <v/>
      </c>
      <c r="AC112" s="5"/>
      <c r="BC112" s="195"/>
      <c r="BD112" s="195"/>
      <c r="BE112" s="195"/>
      <c r="BF112" s="195"/>
      <c r="BG112" s="195"/>
      <c r="BH112" s="195"/>
      <c r="BI112" s="195"/>
      <c r="BJ112" s="195"/>
      <c r="BK112" s="187"/>
      <c r="BL112" s="191"/>
      <c r="BM112" s="192"/>
      <c r="BR112" s="7">
        <v>102</v>
      </c>
    </row>
    <row r="113" spans="1:70" s="7" customFormat="1" ht="21">
      <c r="A113" s="76" t="str">
        <f t="shared" si="19"/>
        <v/>
      </c>
      <c r="B113" s="77"/>
      <c r="C113" s="76"/>
      <c r="D113" s="76"/>
      <c r="E113" s="77"/>
      <c r="F113" s="78"/>
      <c r="G113" s="79"/>
      <c r="H113" s="80"/>
      <c r="I113" s="81">
        <f t="shared" si="20"/>
        <v>0</v>
      </c>
      <c r="J113" s="81">
        <f t="shared" si="23"/>
        <v>0</v>
      </c>
      <c r="K113" s="82" t="str">
        <f t="shared" si="24"/>
        <v/>
      </c>
      <c r="L113" s="82" t="str">
        <f t="shared" si="25"/>
        <v/>
      </c>
      <c r="M113" s="83"/>
      <c r="N113" s="84"/>
      <c r="O113" s="85">
        <f t="shared" si="21"/>
        <v>0</v>
      </c>
      <c r="P113" s="85">
        <f t="shared" si="26"/>
        <v>0</v>
      </c>
      <c r="Q113" s="86" t="str">
        <f t="shared" si="27"/>
        <v/>
      </c>
      <c r="R113" s="86" t="str">
        <f t="shared" si="28"/>
        <v/>
      </c>
      <c r="S113" s="87"/>
      <c r="T113" s="88"/>
      <c r="U113" s="89">
        <f t="shared" si="22"/>
        <v>0</v>
      </c>
      <c r="V113" s="89">
        <f t="shared" si="29"/>
        <v>0</v>
      </c>
      <c r="W113" s="90" t="str">
        <f t="shared" si="30"/>
        <v/>
      </c>
      <c r="X113" s="90" t="str">
        <f t="shared" si="31"/>
        <v/>
      </c>
      <c r="Y113" s="91" t="str">
        <f t="shared" si="32"/>
        <v/>
      </c>
      <c r="Z113" s="91" t="str">
        <f t="shared" si="33"/>
        <v/>
      </c>
      <c r="AA113" s="91" t="str">
        <f t="shared" si="34"/>
        <v/>
      </c>
      <c r="AB113" s="92" t="str">
        <f t="shared" si="35"/>
        <v/>
      </c>
      <c r="AC113" s="5"/>
      <c r="BC113" s="195"/>
      <c r="BD113" s="195"/>
      <c r="BE113" s="195"/>
      <c r="BF113" s="195"/>
      <c r="BG113" s="195"/>
      <c r="BH113" s="195"/>
      <c r="BI113" s="195"/>
      <c r="BJ113" s="195"/>
      <c r="BK113" s="187"/>
      <c r="BL113" s="191"/>
      <c r="BM113" s="192"/>
      <c r="BR113" s="7">
        <v>103</v>
      </c>
    </row>
    <row r="114" spans="1:70" s="7" customFormat="1" ht="21">
      <c r="A114" s="76" t="str">
        <f t="shared" si="19"/>
        <v/>
      </c>
      <c r="B114" s="77"/>
      <c r="C114" s="76"/>
      <c r="D114" s="76"/>
      <c r="E114" s="77"/>
      <c r="F114" s="78"/>
      <c r="G114" s="79"/>
      <c r="H114" s="80"/>
      <c r="I114" s="81">
        <f t="shared" si="20"/>
        <v>0</v>
      </c>
      <c r="J114" s="81">
        <f t="shared" si="23"/>
        <v>0</v>
      </c>
      <c r="K114" s="82" t="str">
        <f t="shared" si="24"/>
        <v/>
      </c>
      <c r="L114" s="82" t="str">
        <f t="shared" si="25"/>
        <v/>
      </c>
      <c r="M114" s="83"/>
      <c r="N114" s="84"/>
      <c r="O114" s="85">
        <f t="shared" si="21"/>
        <v>0</v>
      </c>
      <c r="P114" s="85">
        <f t="shared" si="26"/>
        <v>0</v>
      </c>
      <c r="Q114" s="86" t="str">
        <f t="shared" si="27"/>
        <v/>
      </c>
      <c r="R114" s="86" t="str">
        <f t="shared" si="28"/>
        <v/>
      </c>
      <c r="S114" s="87"/>
      <c r="T114" s="88"/>
      <c r="U114" s="89">
        <f t="shared" si="22"/>
        <v>0</v>
      </c>
      <c r="V114" s="89">
        <f t="shared" si="29"/>
        <v>0</v>
      </c>
      <c r="W114" s="90" t="str">
        <f t="shared" si="30"/>
        <v/>
      </c>
      <c r="X114" s="90" t="str">
        <f t="shared" si="31"/>
        <v/>
      </c>
      <c r="Y114" s="91" t="str">
        <f t="shared" si="32"/>
        <v/>
      </c>
      <c r="Z114" s="91" t="str">
        <f t="shared" si="33"/>
        <v/>
      </c>
      <c r="AA114" s="91" t="str">
        <f t="shared" si="34"/>
        <v/>
      </c>
      <c r="AB114" s="92" t="str">
        <f t="shared" si="35"/>
        <v/>
      </c>
      <c r="AC114" s="5"/>
      <c r="BC114" s="195"/>
      <c r="BD114" s="195"/>
      <c r="BE114" s="195"/>
      <c r="BF114" s="195"/>
      <c r="BG114" s="195"/>
      <c r="BH114" s="195"/>
      <c r="BI114" s="195"/>
      <c r="BJ114" s="195"/>
      <c r="BK114" s="187"/>
      <c r="BL114" s="191"/>
      <c r="BM114" s="192"/>
      <c r="BR114" s="7">
        <v>104</v>
      </c>
    </row>
    <row r="115" spans="1:70" s="7" customFormat="1" ht="21">
      <c r="A115" s="76" t="str">
        <f t="shared" si="19"/>
        <v/>
      </c>
      <c r="B115" s="77"/>
      <c r="C115" s="76"/>
      <c r="D115" s="76"/>
      <c r="E115" s="77"/>
      <c r="F115" s="78"/>
      <c r="G115" s="79"/>
      <c r="H115" s="80"/>
      <c r="I115" s="81">
        <f t="shared" si="20"/>
        <v>0</v>
      </c>
      <c r="J115" s="81">
        <f t="shared" si="23"/>
        <v>0</v>
      </c>
      <c r="K115" s="82" t="str">
        <f t="shared" si="24"/>
        <v/>
      </c>
      <c r="L115" s="82" t="str">
        <f t="shared" si="25"/>
        <v/>
      </c>
      <c r="M115" s="83"/>
      <c r="N115" s="84"/>
      <c r="O115" s="85">
        <f t="shared" si="21"/>
        <v>0</v>
      </c>
      <c r="P115" s="85">
        <f t="shared" si="26"/>
        <v>0</v>
      </c>
      <c r="Q115" s="86" t="str">
        <f t="shared" si="27"/>
        <v/>
      </c>
      <c r="R115" s="86" t="str">
        <f t="shared" si="28"/>
        <v/>
      </c>
      <c r="S115" s="87"/>
      <c r="T115" s="88"/>
      <c r="U115" s="89">
        <f t="shared" si="22"/>
        <v>0</v>
      </c>
      <c r="V115" s="89">
        <f t="shared" si="29"/>
        <v>0</v>
      </c>
      <c r="W115" s="90" t="str">
        <f t="shared" si="30"/>
        <v/>
      </c>
      <c r="X115" s="90" t="str">
        <f t="shared" si="31"/>
        <v/>
      </c>
      <c r="Y115" s="91" t="str">
        <f t="shared" si="32"/>
        <v/>
      </c>
      <c r="Z115" s="91" t="str">
        <f t="shared" si="33"/>
        <v/>
      </c>
      <c r="AA115" s="91" t="str">
        <f t="shared" si="34"/>
        <v/>
      </c>
      <c r="AB115" s="92" t="str">
        <f t="shared" si="35"/>
        <v/>
      </c>
      <c r="AC115" s="5"/>
      <c r="BC115" s="195"/>
      <c r="BD115" s="195"/>
      <c r="BE115" s="195"/>
      <c r="BF115" s="195"/>
      <c r="BG115" s="195"/>
      <c r="BH115" s="195"/>
      <c r="BI115" s="195"/>
      <c r="BJ115" s="195"/>
      <c r="BK115" s="187"/>
      <c r="BL115" s="191"/>
      <c r="BM115" s="192"/>
      <c r="BR115" s="7">
        <v>105</v>
      </c>
    </row>
    <row r="116" spans="1:70" s="7" customFormat="1" ht="21">
      <c r="A116" s="76" t="str">
        <f t="shared" si="19"/>
        <v/>
      </c>
      <c r="B116" s="77"/>
      <c r="C116" s="76"/>
      <c r="D116" s="76"/>
      <c r="E116" s="77"/>
      <c r="F116" s="78"/>
      <c r="G116" s="79"/>
      <c r="H116" s="80"/>
      <c r="I116" s="81">
        <f t="shared" si="20"/>
        <v>0</v>
      </c>
      <c r="J116" s="81">
        <f t="shared" si="23"/>
        <v>0</v>
      </c>
      <c r="K116" s="82" t="str">
        <f t="shared" si="24"/>
        <v/>
      </c>
      <c r="L116" s="82" t="str">
        <f t="shared" si="25"/>
        <v/>
      </c>
      <c r="M116" s="83"/>
      <c r="N116" s="84"/>
      <c r="O116" s="85">
        <f t="shared" si="21"/>
        <v>0</v>
      </c>
      <c r="P116" s="85">
        <f t="shared" si="26"/>
        <v>0</v>
      </c>
      <c r="Q116" s="86" t="str">
        <f t="shared" si="27"/>
        <v/>
      </c>
      <c r="R116" s="86" t="str">
        <f t="shared" si="28"/>
        <v/>
      </c>
      <c r="S116" s="87"/>
      <c r="T116" s="88"/>
      <c r="U116" s="89">
        <f t="shared" si="22"/>
        <v>0</v>
      </c>
      <c r="V116" s="89">
        <f t="shared" si="29"/>
        <v>0</v>
      </c>
      <c r="W116" s="90" t="str">
        <f t="shared" si="30"/>
        <v/>
      </c>
      <c r="X116" s="90" t="str">
        <f t="shared" si="31"/>
        <v/>
      </c>
      <c r="Y116" s="91" t="str">
        <f t="shared" si="32"/>
        <v/>
      </c>
      <c r="Z116" s="91" t="str">
        <f t="shared" si="33"/>
        <v/>
      </c>
      <c r="AA116" s="91" t="str">
        <f t="shared" si="34"/>
        <v/>
      </c>
      <c r="AB116" s="92" t="str">
        <f t="shared" si="35"/>
        <v/>
      </c>
      <c r="AC116" s="5"/>
      <c r="BC116" s="195"/>
      <c r="BD116" s="195"/>
      <c r="BE116" s="195"/>
      <c r="BF116" s="195"/>
      <c r="BG116" s="195"/>
      <c r="BH116" s="195"/>
      <c r="BI116" s="195"/>
      <c r="BJ116" s="195"/>
      <c r="BK116" s="187"/>
      <c r="BL116" s="191"/>
      <c r="BM116" s="192"/>
      <c r="BR116" s="7">
        <v>106</v>
      </c>
    </row>
    <row r="117" spans="1:70" s="7" customFormat="1" ht="21">
      <c r="A117" s="76" t="str">
        <f t="shared" si="19"/>
        <v/>
      </c>
      <c r="B117" s="77"/>
      <c r="C117" s="76"/>
      <c r="D117" s="76"/>
      <c r="E117" s="77"/>
      <c r="F117" s="78"/>
      <c r="G117" s="79"/>
      <c r="H117" s="80"/>
      <c r="I117" s="81">
        <f t="shared" si="20"/>
        <v>0</v>
      </c>
      <c r="J117" s="81">
        <f t="shared" si="23"/>
        <v>0</v>
      </c>
      <c r="K117" s="82" t="str">
        <f t="shared" si="24"/>
        <v/>
      </c>
      <c r="L117" s="82" t="str">
        <f t="shared" si="25"/>
        <v/>
      </c>
      <c r="M117" s="83"/>
      <c r="N117" s="84"/>
      <c r="O117" s="85">
        <f t="shared" si="21"/>
        <v>0</v>
      </c>
      <c r="P117" s="85">
        <f t="shared" si="26"/>
        <v>0</v>
      </c>
      <c r="Q117" s="86" t="str">
        <f t="shared" si="27"/>
        <v/>
      </c>
      <c r="R117" s="86" t="str">
        <f t="shared" si="28"/>
        <v/>
      </c>
      <c r="S117" s="87"/>
      <c r="T117" s="88"/>
      <c r="U117" s="89">
        <f t="shared" si="22"/>
        <v>0</v>
      </c>
      <c r="V117" s="89">
        <f t="shared" si="29"/>
        <v>0</v>
      </c>
      <c r="W117" s="90" t="str">
        <f t="shared" si="30"/>
        <v/>
      </c>
      <c r="X117" s="90" t="str">
        <f t="shared" si="31"/>
        <v/>
      </c>
      <c r="Y117" s="91" t="str">
        <f t="shared" si="32"/>
        <v/>
      </c>
      <c r="Z117" s="91" t="str">
        <f t="shared" si="33"/>
        <v/>
      </c>
      <c r="AA117" s="91" t="str">
        <f t="shared" si="34"/>
        <v/>
      </c>
      <c r="AB117" s="92" t="str">
        <f t="shared" si="35"/>
        <v/>
      </c>
      <c r="AC117" s="5"/>
      <c r="BC117" s="195"/>
      <c r="BD117" s="195"/>
      <c r="BE117" s="195"/>
      <c r="BF117" s="195"/>
      <c r="BG117" s="195"/>
      <c r="BH117" s="195"/>
      <c r="BI117" s="195"/>
      <c r="BJ117" s="195"/>
      <c r="BK117" s="187"/>
      <c r="BL117" s="191"/>
      <c r="BM117" s="192"/>
      <c r="BR117" s="7">
        <v>107</v>
      </c>
    </row>
    <row r="118" spans="1:70" s="7" customFormat="1" ht="21">
      <c r="A118" s="76" t="str">
        <f t="shared" si="19"/>
        <v/>
      </c>
      <c r="B118" s="77"/>
      <c r="C118" s="76"/>
      <c r="D118" s="76"/>
      <c r="E118" s="77"/>
      <c r="F118" s="78"/>
      <c r="G118" s="79"/>
      <c r="H118" s="80"/>
      <c r="I118" s="81">
        <f t="shared" si="20"/>
        <v>0</v>
      </c>
      <c r="J118" s="81">
        <f t="shared" si="23"/>
        <v>0</v>
      </c>
      <c r="K118" s="82" t="str">
        <f t="shared" si="24"/>
        <v/>
      </c>
      <c r="L118" s="82" t="str">
        <f t="shared" si="25"/>
        <v/>
      </c>
      <c r="M118" s="83"/>
      <c r="N118" s="84"/>
      <c r="O118" s="85">
        <f t="shared" si="21"/>
        <v>0</v>
      </c>
      <c r="P118" s="85">
        <f t="shared" si="26"/>
        <v>0</v>
      </c>
      <c r="Q118" s="86" t="str">
        <f t="shared" si="27"/>
        <v/>
      </c>
      <c r="R118" s="86" t="str">
        <f t="shared" si="28"/>
        <v/>
      </c>
      <c r="S118" s="87"/>
      <c r="T118" s="88"/>
      <c r="U118" s="89">
        <f t="shared" si="22"/>
        <v>0</v>
      </c>
      <c r="V118" s="89">
        <f t="shared" si="29"/>
        <v>0</v>
      </c>
      <c r="W118" s="90" t="str">
        <f t="shared" si="30"/>
        <v/>
      </c>
      <c r="X118" s="90" t="str">
        <f t="shared" si="31"/>
        <v/>
      </c>
      <c r="Y118" s="91" t="str">
        <f t="shared" si="32"/>
        <v/>
      </c>
      <c r="Z118" s="91" t="str">
        <f t="shared" si="33"/>
        <v/>
      </c>
      <c r="AA118" s="91" t="str">
        <f t="shared" si="34"/>
        <v/>
      </c>
      <c r="AB118" s="92" t="str">
        <f t="shared" si="35"/>
        <v/>
      </c>
      <c r="AC118" s="5"/>
      <c r="BC118" s="195"/>
      <c r="BD118" s="195"/>
      <c r="BE118" s="195"/>
      <c r="BF118" s="195"/>
      <c r="BG118" s="195"/>
      <c r="BH118" s="195"/>
      <c r="BI118" s="195"/>
      <c r="BJ118" s="195"/>
      <c r="BK118" s="187"/>
      <c r="BL118" s="191"/>
      <c r="BM118" s="192"/>
      <c r="BR118" s="7">
        <v>108</v>
      </c>
    </row>
    <row r="119" spans="1:70" s="7" customFormat="1" ht="21">
      <c r="A119" s="76" t="str">
        <f t="shared" si="19"/>
        <v/>
      </c>
      <c r="B119" s="77"/>
      <c r="C119" s="76"/>
      <c r="D119" s="76"/>
      <c r="E119" s="77"/>
      <c r="F119" s="78"/>
      <c r="G119" s="79"/>
      <c r="H119" s="80"/>
      <c r="I119" s="81">
        <f t="shared" si="20"/>
        <v>0</v>
      </c>
      <c r="J119" s="81">
        <f t="shared" si="23"/>
        <v>0</v>
      </c>
      <c r="K119" s="82" t="str">
        <f t="shared" si="24"/>
        <v/>
      </c>
      <c r="L119" s="82" t="str">
        <f t="shared" si="25"/>
        <v/>
      </c>
      <c r="M119" s="83"/>
      <c r="N119" s="84"/>
      <c r="O119" s="85">
        <f t="shared" si="21"/>
        <v>0</v>
      </c>
      <c r="P119" s="85">
        <f t="shared" si="26"/>
        <v>0</v>
      </c>
      <c r="Q119" s="86" t="str">
        <f t="shared" si="27"/>
        <v/>
      </c>
      <c r="R119" s="86" t="str">
        <f t="shared" si="28"/>
        <v/>
      </c>
      <c r="S119" s="87"/>
      <c r="T119" s="88"/>
      <c r="U119" s="89">
        <f t="shared" si="22"/>
        <v>0</v>
      </c>
      <c r="V119" s="89">
        <f t="shared" si="29"/>
        <v>0</v>
      </c>
      <c r="W119" s="90" t="str">
        <f t="shared" si="30"/>
        <v/>
      </c>
      <c r="X119" s="90" t="str">
        <f t="shared" si="31"/>
        <v/>
      </c>
      <c r="Y119" s="91" t="str">
        <f t="shared" si="32"/>
        <v/>
      </c>
      <c r="Z119" s="91" t="str">
        <f t="shared" si="33"/>
        <v/>
      </c>
      <c r="AA119" s="91" t="str">
        <f t="shared" si="34"/>
        <v/>
      </c>
      <c r="AB119" s="92" t="str">
        <f t="shared" si="35"/>
        <v/>
      </c>
      <c r="AC119" s="5"/>
      <c r="BC119" s="195"/>
      <c r="BD119" s="195"/>
      <c r="BE119" s="195"/>
      <c r="BF119" s="195"/>
      <c r="BG119" s="195"/>
      <c r="BH119" s="195"/>
      <c r="BI119" s="195"/>
      <c r="BJ119" s="195"/>
      <c r="BK119" s="187"/>
      <c r="BL119" s="191"/>
      <c r="BM119" s="192"/>
      <c r="BR119" s="7">
        <v>109</v>
      </c>
    </row>
    <row r="120" spans="1:70" s="7" customFormat="1" ht="21">
      <c r="A120" s="76" t="str">
        <f t="shared" si="19"/>
        <v/>
      </c>
      <c r="B120" s="77"/>
      <c r="C120" s="76"/>
      <c r="D120" s="76"/>
      <c r="E120" s="77"/>
      <c r="F120" s="78"/>
      <c r="G120" s="79"/>
      <c r="H120" s="80"/>
      <c r="I120" s="81">
        <f t="shared" si="20"/>
        <v>0</v>
      </c>
      <c r="J120" s="81">
        <f t="shared" si="23"/>
        <v>0</v>
      </c>
      <c r="K120" s="82" t="str">
        <f t="shared" si="24"/>
        <v/>
      </c>
      <c r="L120" s="82" t="str">
        <f t="shared" si="25"/>
        <v/>
      </c>
      <c r="M120" s="83"/>
      <c r="N120" s="84"/>
      <c r="O120" s="85">
        <f t="shared" si="21"/>
        <v>0</v>
      </c>
      <c r="P120" s="85">
        <f t="shared" si="26"/>
        <v>0</v>
      </c>
      <c r="Q120" s="86" t="str">
        <f t="shared" si="27"/>
        <v/>
      </c>
      <c r="R120" s="86" t="str">
        <f t="shared" si="28"/>
        <v/>
      </c>
      <c r="S120" s="87"/>
      <c r="T120" s="88"/>
      <c r="U120" s="89">
        <f t="shared" si="22"/>
        <v>0</v>
      </c>
      <c r="V120" s="89">
        <f t="shared" si="29"/>
        <v>0</v>
      </c>
      <c r="W120" s="90" t="str">
        <f t="shared" si="30"/>
        <v/>
      </c>
      <c r="X120" s="90" t="str">
        <f t="shared" si="31"/>
        <v/>
      </c>
      <c r="Y120" s="91" t="str">
        <f t="shared" si="32"/>
        <v/>
      </c>
      <c r="Z120" s="91" t="str">
        <f t="shared" si="33"/>
        <v/>
      </c>
      <c r="AA120" s="91" t="str">
        <f t="shared" si="34"/>
        <v/>
      </c>
      <c r="AB120" s="92" t="str">
        <f t="shared" si="35"/>
        <v/>
      </c>
      <c r="AC120" s="5"/>
      <c r="BC120" s="195"/>
      <c r="BD120" s="195"/>
      <c r="BE120" s="195"/>
      <c r="BF120" s="195"/>
      <c r="BG120" s="195"/>
      <c r="BH120" s="195"/>
      <c r="BI120" s="195"/>
      <c r="BJ120" s="195"/>
      <c r="BK120" s="187"/>
      <c r="BL120" s="191"/>
      <c r="BM120" s="192"/>
      <c r="BR120" s="7">
        <v>110</v>
      </c>
    </row>
    <row r="121" spans="1:70" s="7" customFormat="1" ht="21">
      <c r="A121" s="76" t="str">
        <f t="shared" si="19"/>
        <v/>
      </c>
      <c r="B121" s="77"/>
      <c r="C121" s="76"/>
      <c r="D121" s="76"/>
      <c r="E121" s="77"/>
      <c r="F121" s="78"/>
      <c r="G121" s="79"/>
      <c r="H121" s="80"/>
      <c r="I121" s="81">
        <f t="shared" si="20"/>
        <v>0</v>
      </c>
      <c r="J121" s="81">
        <f t="shared" si="23"/>
        <v>0</v>
      </c>
      <c r="K121" s="82" t="str">
        <f t="shared" si="24"/>
        <v/>
      </c>
      <c r="L121" s="82" t="str">
        <f t="shared" si="25"/>
        <v/>
      </c>
      <c r="M121" s="83"/>
      <c r="N121" s="84"/>
      <c r="O121" s="85">
        <f t="shared" si="21"/>
        <v>0</v>
      </c>
      <c r="P121" s="85">
        <f t="shared" si="26"/>
        <v>0</v>
      </c>
      <c r="Q121" s="86" t="str">
        <f t="shared" si="27"/>
        <v/>
      </c>
      <c r="R121" s="86" t="str">
        <f t="shared" si="28"/>
        <v/>
      </c>
      <c r="S121" s="87"/>
      <c r="T121" s="88"/>
      <c r="U121" s="89">
        <f t="shared" si="22"/>
        <v>0</v>
      </c>
      <c r="V121" s="89">
        <f t="shared" si="29"/>
        <v>0</v>
      </c>
      <c r="W121" s="90" t="str">
        <f t="shared" si="30"/>
        <v/>
      </c>
      <c r="X121" s="90" t="str">
        <f t="shared" si="31"/>
        <v/>
      </c>
      <c r="Y121" s="91" t="str">
        <f t="shared" si="32"/>
        <v/>
      </c>
      <c r="Z121" s="91" t="str">
        <f t="shared" si="33"/>
        <v/>
      </c>
      <c r="AA121" s="91" t="str">
        <f t="shared" si="34"/>
        <v/>
      </c>
      <c r="AB121" s="92" t="str">
        <f t="shared" si="35"/>
        <v/>
      </c>
      <c r="AC121" s="5"/>
      <c r="BC121" s="195"/>
      <c r="BD121" s="195"/>
      <c r="BE121" s="195"/>
      <c r="BF121" s="195"/>
      <c r="BG121" s="195"/>
      <c r="BH121" s="195"/>
      <c r="BI121" s="195"/>
      <c r="BJ121" s="195"/>
      <c r="BK121" s="187"/>
      <c r="BL121" s="191"/>
      <c r="BM121" s="192"/>
      <c r="BR121" s="7">
        <v>111</v>
      </c>
    </row>
    <row r="122" spans="1:70" s="7" customFormat="1" ht="21">
      <c r="A122" s="76" t="str">
        <f t="shared" si="19"/>
        <v/>
      </c>
      <c r="B122" s="77"/>
      <c r="C122" s="76"/>
      <c r="D122" s="76"/>
      <c r="E122" s="77"/>
      <c r="F122" s="78"/>
      <c r="G122" s="79"/>
      <c r="H122" s="80"/>
      <c r="I122" s="81">
        <f t="shared" si="20"/>
        <v>0</v>
      </c>
      <c r="J122" s="81">
        <f t="shared" si="23"/>
        <v>0</v>
      </c>
      <c r="K122" s="82" t="str">
        <f t="shared" si="24"/>
        <v/>
      </c>
      <c r="L122" s="82" t="str">
        <f t="shared" si="25"/>
        <v/>
      </c>
      <c r="M122" s="83"/>
      <c r="N122" s="84"/>
      <c r="O122" s="85">
        <f t="shared" si="21"/>
        <v>0</v>
      </c>
      <c r="P122" s="85">
        <f t="shared" si="26"/>
        <v>0</v>
      </c>
      <c r="Q122" s="86" t="str">
        <f t="shared" si="27"/>
        <v/>
      </c>
      <c r="R122" s="86" t="str">
        <f t="shared" si="28"/>
        <v/>
      </c>
      <c r="S122" s="87"/>
      <c r="T122" s="88"/>
      <c r="U122" s="89">
        <f t="shared" si="22"/>
        <v>0</v>
      </c>
      <c r="V122" s="89">
        <f t="shared" si="29"/>
        <v>0</v>
      </c>
      <c r="W122" s="90" t="str">
        <f t="shared" si="30"/>
        <v/>
      </c>
      <c r="X122" s="90" t="str">
        <f t="shared" si="31"/>
        <v/>
      </c>
      <c r="Y122" s="91" t="str">
        <f t="shared" si="32"/>
        <v/>
      </c>
      <c r="Z122" s="91" t="str">
        <f t="shared" si="33"/>
        <v/>
      </c>
      <c r="AA122" s="91" t="str">
        <f t="shared" si="34"/>
        <v/>
      </c>
      <c r="AB122" s="92" t="str">
        <f t="shared" si="35"/>
        <v/>
      </c>
      <c r="AC122" s="5"/>
      <c r="BC122" s="195"/>
      <c r="BD122" s="195"/>
      <c r="BE122" s="195"/>
      <c r="BF122" s="195"/>
      <c r="BG122" s="195"/>
      <c r="BH122" s="195"/>
      <c r="BI122" s="195"/>
      <c r="BJ122" s="195"/>
      <c r="BK122" s="187"/>
      <c r="BL122" s="191"/>
      <c r="BM122" s="192"/>
      <c r="BR122" s="7">
        <v>112</v>
      </c>
    </row>
    <row r="123" spans="1:70" s="7" customFormat="1" ht="21">
      <c r="A123" s="76" t="str">
        <f t="shared" si="19"/>
        <v/>
      </c>
      <c r="B123" s="77"/>
      <c r="C123" s="76"/>
      <c r="D123" s="76"/>
      <c r="E123" s="77"/>
      <c r="F123" s="78"/>
      <c r="G123" s="79"/>
      <c r="H123" s="80"/>
      <c r="I123" s="81">
        <f t="shared" si="20"/>
        <v>0</v>
      </c>
      <c r="J123" s="81">
        <f t="shared" si="23"/>
        <v>0</v>
      </c>
      <c r="K123" s="82" t="str">
        <f t="shared" si="24"/>
        <v/>
      </c>
      <c r="L123" s="82" t="str">
        <f t="shared" si="25"/>
        <v/>
      </c>
      <c r="M123" s="83"/>
      <c r="N123" s="84"/>
      <c r="O123" s="85">
        <f t="shared" si="21"/>
        <v>0</v>
      </c>
      <c r="P123" s="85">
        <f t="shared" si="26"/>
        <v>0</v>
      </c>
      <c r="Q123" s="86" t="str">
        <f t="shared" si="27"/>
        <v/>
      </c>
      <c r="R123" s="86" t="str">
        <f t="shared" si="28"/>
        <v/>
      </c>
      <c r="S123" s="87"/>
      <c r="T123" s="88"/>
      <c r="U123" s="89">
        <f t="shared" si="22"/>
        <v>0</v>
      </c>
      <c r="V123" s="89">
        <f t="shared" si="29"/>
        <v>0</v>
      </c>
      <c r="W123" s="90" t="str">
        <f t="shared" si="30"/>
        <v/>
      </c>
      <c r="X123" s="90" t="str">
        <f t="shared" si="31"/>
        <v/>
      </c>
      <c r="Y123" s="91" t="str">
        <f t="shared" si="32"/>
        <v/>
      </c>
      <c r="Z123" s="91" t="str">
        <f t="shared" si="33"/>
        <v/>
      </c>
      <c r="AA123" s="91" t="str">
        <f t="shared" si="34"/>
        <v/>
      </c>
      <c r="AB123" s="92" t="str">
        <f t="shared" si="35"/>
        <v/>
      </c>
      <c r="AC123" s="5"/>
      <c r="BC123" s="195"/>
      <c r="BD123" s="195"/>
      <c r="BE123" s="195"/>
      <c r="BF123" s="195"/>
      <c r="BG123" s="195"/>
      <c r="BH123" s="195"/>
      <c r="BI123" s="195"/>
      <c r="BJ123" s="195"/>
      <c r="BK123" s="187"/>
      <c r="BL123" s="191"/>
      <c r="BM123" s="192"/>
      <c r="BR123" s="7">
        <v>113</v>
      </c>
    </row>
    <row r="124" spans="1:70" s="7" customFormat="1" ht="21">
      <c r="A124" s="76" t="str">
        <f t="shared" si="19"/>
        <v/>
      </c>
      <c r="B124" s="77"/>
      <c r="C124" s="76"/>
      <c r="D124" s="76"/>
      <c r="E124" s="77"/>
      <c r="F124" s="78"/>
      <c r="G124" s="79"/>
      <c r="H124" s="80"/>
      <c r="I124" s="81">
        <f t="shared" si="20"/>
        <v>0</v>
      </c>
      <c r="J124" s="81">
        <f t="shared" si="23"/>
        <v>0</v>
      </c>
      <c r="K124" s="82" t="str">
        <f t="shared" si="24"/>
        <v/>
      </c>
      <c r="L124" s="82" t="str">
        <f t="shared" si="25"/>
        <v/>
      </c>
      <c r="M124" s="83"/>
      <c r="N124" s="84"/>
      <c r="O124" s="85">
        <f t="shared" si="21"/>
        <v>0</v>
      </c>
      <c r="P124" s="85">
        <f t="shared" si="26"/>
        <v>0</v>
      </c>
      <c r="Q124" s="86" t="str">
        <f t="shared" si="27"/>
        <v/>
      </c>
      <c r="R124" s="86" t="str">
        <f t="shared" si="28"/>
        <v/>
      </c>
      <c r="S124" s="87"/>
      <c r="T124" s="88"/>
      <c r="U124" s="89">
        <f t="shared" si="22"/>
        <v>0</v>
      </c>
      <c r="V124" s="89">
        <f t="shared" si="29"/>
        <v>0</v>
      </c>
      <c r="W124" s="90" t="str">
        <f t="shared" si="30"/>
        <v/>
      </c>
      <c r="X124" s="90" t="str">
        <f t="shared" si="31"/>
        <v/>
      </c>
      <c r="Y124" s="91" t="str">
        <f t="shared" si="32"/>
        <v/>
      </c>
      <c r="Z124" s="91" t="str">
        <f t="shared" si="33"/>
        <v/>
      </c>
      <c r="AA124" s="91" t="str">
        <f t="shared" si="34"/>
        <v/>
      </c>
      <c r="AB124" s="92" t="str">
        <f t="shared" si="35"/>
        <v/>
      </c>
      <c r="AC124" s="5"/>
      <c r="BC124" s="195"/>
      <c r="BD124" s="195"/>
      <c r="BE124" s="195"/>
      <c r="BF124" s="195"/>
      <c r="BG124" s="195"/>
      <c r="BH124" s="195"/>
      <c r="BI124" s="195"/>
      <c r="BJ124" s="195"/>
      <c r="BK124" s="187"/>
      <c r="BL124" s="191"/>
      <c r="BM124" s="192"/>
      <c r="BR124" s="7">
        <v>114</v>
      </c>
    </row>
    <row r="125" spans="1:70" s="7" customFormat="1" ht="21">
      <c r="A125" s="76" t="str">
        <f t="shared" si="19"/>
        <v/>
      </c>
      <c r="B125" s="77"/>
      <c r="C125" s="76"/>
      <c r="D125" s="76"/>
      <c r="E125" s="77"/>
      <c r="F125" s="78"/>
      <c r="G125" s="79"/>
      <c r="H125" s="80"/>
      <c r="I125" s="81">
        <f t="shared" si="20"/>
        <v>0</v>
      </c>
      <c r="J125" s="81">
        <f t="shared" si="23"/>
        <v>0</v>
      </c>
      <c r="K125" s="82" t="str">
        <f t="shared" si="24"/>
        <v/>
      </c>
      <c r="L125" s="82" t="str">
        <f t="shared" si="25"/>
        <v/>
      </c>
      <c r="M125" s="83"/>
      <c r="N125" s="84"/>
      <c r="O125" s="85">
        <f t="shared" si="21"/>
        <v>0</v>
      </c>
      <c r="P125" s="85">
        <f t="shared" si="26"/>
        <v>0</v>
      </c>
      <c r="Q125" s="86" t="str">
        <f t="shared" si="27"/>
        <v/>
      </c>
      <c r="R125" s="86" t="str">
        <f t="shared" si="28"/>
        <v/>
      </c>
      <c r="S125" s="87"/>
      <c r="T125" s="88"/>
      <c r="U125" s="89">
        <f t="shared" si="22"/>
        <v>0</v>
      </c>
      <c r="V125" s="89">
        <f t="shared" si="29"/>
        <v>0</v>
      </c>
      <c r="W125" s="90" t="str">
        <f t="shared" si="30"/>
        <v/>
      </c>
      <c r="X125" s="90" t="str">
        <f t="shared" si="31"/>
        <v/>
      </c>
      <c r="Y125" s="91" t="str">
        <f t="shared" si="32"/>
        <v/>
      </c>
      <c r="Z125" s="91" t="str">
        <f t="shared" si="33"/>
        <v/>
      </c>
      <c r="AA125" s="91" t="str">
        <f t="shared" si="34"/>
        <v/>
      </c>
      <c r="AB125" s="92" t="str">
        <f t="shared" si="35"/>
        <v/>
      </c>
      <c r="AC125" s="5"/>
      <c r="BC125" s="195"/>
      <c r="BD125" s="195"/>
      <c r="BE125" s="195"/>
      <c r="BF125" s="195"/>
      <c r="BG125" s="195"/>
      <c r="BH125" s="195"/>
      <c r="BI125" s="195"/>
      <c r="BJ125" s="195"/>
      <c r="BK125" s="187"/>
      <c r="BL125" s="191"/>
      <c r="BM125" s="192"/>
      <c r="BR125" s="7">
        <v>115</v>
      </c>
    </row>
    <row r="126" spans="1:70" s="7" customFormat="1" ht="21">
      <c r="A126" s="76" t="str">
        <f t="shared" si="19"/>
        <v/>
      </c>
      <c r="B126" s="77"/>
      <c r="C126" s="76"/>
      <c r="D126" s="76"/>
      <c r="E126" s="77"/>
      <c r="F126" s="78"/>
      <c r="G126" s="79"/>
      <c r="H126" s="80"/>
      <c r="I126" s="81">
        <f t="shared" si="20"/>
        <v>0</v>
      </c>
      <c r="J126" s="81">
        <f t="shared" si="23"/>
        <v>0</v>
      </c>
      <c r="K126" s="82" t="str">
        <f t="shared" si="24"/>
        <v/>
      </c>
      <c r="L126" s="82" t="str">
        <f t="shared" si="25"/>
        <v/>
      </c>
      <c r="M126" s="83"/>
      <c r="N126" s="84"/>
      <c r="O126" s="85">
        <f t="shared" si="21"/>
        <v>0</v>
      </c>
      <c r="P126" s="85">
        <f t="shared" si="26"/>
        <v>0</v>
      </c>
      <c r="Q126" s="86" t="str">
        <f t="shared" si="27"/>
        <v/>
      </c>
      <c r="R126" s="86" t="str">
        <f t="shared" si="28"/>
        <v/>
      </c>
      <c r="S126" s="87"/>
      <c r="T126" s="88"/>
      <c r="U126" s="89">
        <f t="shared" si="22"/>
        <v>0</v>
      </c>
      <c r="V126" s="89">
        <f t="shared" si="29"/>
        <v>0</v>
      </c>
      <c r="W126" s="90" t="str">
        <f t="shared" si="30"/>
        <v/>
      </c>
      <c r="X126" s="90" t="str">
        <f t="shared" si="31"/>
        <v/>
      </c>
      <c r="Y126" s="91" t="str">
        <f t="shared" si="32"/>
        <v/>
      </c>
      <c r="Z126" s="91" t="str">
        <f t="shared" si="33"/>
        <v/>
      </c>
      <c r="AA126" s="91" t="str">
        <f t="shared" si="34"/>
        <v/>
      </c>
      <c r="AB126" s="92" t="str">
        <f t="shared" si="35"/>
        <v/>
      </c>
      <c r="AC126" s="5"/>
      <c r="BC126" s="195"/>
      <c r="BD126" s="195"/>
      <c r="BE126" s="195"/>
      <c r="BF126" s="195"/>
      <c r="BG126" s="195"/>
      <c r="BH126" s="195"/>
      <c r="BI126" s="195"/>
      <c r="BJ126" s="195"/>
      <c r="BK126" s="187"/>
      <c r="BL126" s="191"/>
      <c r="BM126" s="192"/>
      <c r="BR126" s="7">
        <v>116</v>
      </c>
    </row>
    <row r="127" spans="1:70" s="7" customFormat="1" ht="21">
      <c r="A127" s="76" t="str">
        <f t="shared" si="19"/>
        <v/>
      </c>
      <c r="B127" s="77"/>
      <c r="C127" s="76"/>
      <c r="D127" s="76"/>
      <c r="E127" s="77"/>
      <c r="F127" s="78"/>
      <c r="G127" s="79"/>
      <c r="H127" s="80"/>
      <c r="I127" s="81">
        <f t="shared" si="20"/>
        <v>0</v>
      </c>
      <c r="J127" s="81">
        <f t="shared" si="23"/>
        <v>0</v>
      </c>
      <c r="K127" s="82" t="str">
        <f t="shared" si="24"/>
        <v/>
      </c>
      <c r="L127" s="82" t="str">
        <f t="shared" si="25"/>
        <v/>
      </c>
      <c r="M127" s="83"/>
      <c r="N127" s="84"/>
      <c r="O127" s="85">
        <f t="shared" si="21"/>
        <v>0</v>
      </c>
      <c r="P127" s="85">
        <f t="shared" si="26"/>
        <v>0</v>
      </c>
      <c r="Q127" s="86" t="str">
        <f t="shared" si="27"/>
        <v/>
      </c>
      <c r="R127" s="86" t="str">
        <f t="shared" si="28"/>
        <v/>
      </c>
      <c r="S127" s="87"/>
      <c r="T127" s="88"/>
      <c r="U127" s="89">
        <f t="shared" si="22"/>
        <v>0</v>
      </c>
      <c r="V127" s="89">
        <f t="shared" si="29"/>
        <v>0</v>
      </c>
      <c r="W127" s="90" t="str">
        <f t="shared" si="30"/>
        <v/>
      </c>
      <c r="X127" s="90" t="str">
        <f t="shared" si="31"/>
        <v/>
      </c>
      <c r="Y127" s="91" t="str">
        <f t="shared" si="32"/>
        <v/>
      </c>
      <c r="Z127" s="91" t="str">
        <f t="shared" si="33"/>
        <v/>
      </c>
      <c r="AA127" s="91" t="str">
        <f t="shared" si="34"/>
        <v/>
      </c>
      <c r="AB127" s="92" t="str">
        <f t="shared" si="35"/>
        <v/>
      </c>
      <c r="AC127" s="5"/>
      <c r="BC127" s="195"/>
      <c r="BD127" s="195"/>
      <c r="BE127" s="195"/>
      <c r="BF127" s="195"/>
      <c r="BG127" s="195"/>
      <c r="BH127" s="195"/>
      <c r="BI127" s="195"/>
      <c r="BJ127" s="195"/>
      <c r="BK127" s="187"/>
      <c r="BL127" s="191"/>
      <c r="BM127" s="192"/>
      <c r="BR127" s="7">
        <v>117</v>
      </c>
    </row>
    <row r="128" spans="1:70" s="7" customFormat="1" ht="21">
      <c r="A128" s="76" t="str">
        <f t="shared" si="19"/>
        <v/>
      </c>
      <c r="B128" s="77"/>
      <c r="C128" s="76"/>
      <c r="D128" s="76"/>
      <c r="E128" s="77"/>
      <c r="F128" s="78"/>
      <c r="G128" s="79"/>
      <c r="H128" s="80"/>
      <c r="I128" s="81">
        <f t="shared" si="20"/>
        <v>0</v>
      </c>
      <c r="J128" s="81">
        <f t="shared" si="23"/>
        <v>0</v>
      </c>
      <c r="K128" s="82" t="str">
        <f t="shared" si="24"/>
        <v/>
      </c>
      <c r="L128" s="82" t="str">
        <f t="shared" si="25"/>
        <v/>
      </c>
      <c r="M128" s="83"/>
      <c r="N128" s="84"/>
      <c r="O128" s="85">
        <f t="shared" si="21"/>
        <v>0</v>
      </c>
      <c r="P128" s="85">
        <f t="shared" si="26"/>
        <v>0</v>
      </c>
      <c r="Q128" s="86" t="str">
        <f t="shared" si="27"/>
        <v/>
      </c>
      <c r="R128" s="86" t="str">
        <f t="shared" si="28"/>
        <v/>
      </c>
      <c r="S128" s="87"/>
      <c r="T128" s="88"/>
      <c r="U128" s="89">
        <f t="shared" si="22"/>
        <v>0</v>
      </c>
      <c r="V128" s="89">
        <f t="shared" si="29"/>
        <v>0</v>
      </c>
      <c r="W128" s="90" t="str">
        <f t="shared" si="30"/>
        <v/>
      </c>
      <c r="X128" s="90" t="str">
        <f t="shared" si="31"/>
        <v/>
      </c>
      <c r="Y128" s="91" t="str">
        <f t="shared" si="32"/>
        <v/>
      </c>
      <c r="Z128" s="91" t="str">
        <f t="shared" si="33"/>
        <v/>
      </c>
      <c r="AA128" s="91" t="str">
        <f t="shared" si="34"/>
        <v/>
      </c>
      <c r="AB128" s="92" t="str">
        <f t="shared" si="35"/>
        <v/>
      </c>
      <c r="AC128" s="5"/>
      <c r="BC128" s="195"/>
      <c r="BD128" s="195"/>
      <c r="BE128" s="195"/>
      <c r="BF128" s="195"/>
      <c r="BG128" s="195"/>
      <c r="BH128" s="195"/>
      <c r="BI128" s="195"/>
      <c r="BJ128" s="195"/>
      <c r="BK128" s="187"/>
      <c r="BL128" s="191"/>
      <c r="BM128" s="192"/>
      <c r="BR128" s="7">
        <v>118</v>
      </c>
    </row>
    <row r="129" spans="1:70" s="7" customFormat="1" ht="21">
      <c r="A129" s="76" t="str">
        <f t="shared" si="19"/>
        <v/>
      </c>
      <c r="B129" s="77"/>
      <c r="C129" s="76"/>
      <c r="D129" s="76"/>
      <c r="E129" s="77"/>
      <c r="F129" s="78"/>
      <c r="G129" s="79"/>
      <c r="H129" s="80"/>
      <c r="I129" s="81">
        <f t="shared" si="20"/>
        <v>0</v>
      </c>
      <c r="J129" s="81">
        <f t="shared" si="23"/>
        <v>0</v>
      </c>
      <c r="K129" s="82" t="str">
        <f t="shared" si="24"/>
        <v/>
      </c>
      <c r="L129" s="82" t="str">
        <f t="shared" si="25"/>
        <v/>
      </c>
      <c r="M129" s="83"/>
      <c r="N129" s="84"/>
      <c r="O129" s="85">
        <f t="shared" si="21"/>
        <v>0</v>
      </c>
      <c r="P129" s="85">
        <f t="shared" si="26"/>
        <v>0</v>
      </c>
      <c r="Q129" s="86" t="str">
        <f t="shared" si="27"/>
        <v/>
      </c>
      <c r="R129" s="86" t="str">
        <f t="shared" si="28"/>
        <v/>
      </c>
      <c r="S129" s="87"/>
      <c r="T129" s="88"/>
      <c r="U129" s="89">
        <f t="shared" si="22"/>
        <v>0</v>
      </c>
      <c r="V129" s="89">
        <f t="shared" si="29"/>
        <v>0</v>
      </c>
      <c r="W129" s="90" t="str">
        <f t="shared" si="30"/>
        <v/>
      </c>
      <c r="X129" s="90" t="str">
        <f t="shared" si="31"/>
        <v/>
      </c>
      <c r="Y129" s="91" t="str">
        <f t="shared" si="32"/>
        <v/>
      </c>
      <c r="Z129" s="91" t="str">
        <f t="shared" si="33"/>
        <v/>
      </c>
      <c r="AA129" s="91" t="str">
        <f t="shared" si="34"/>
        <v/>
      </c>
      <c r="AB129" s="92" t="str">
        <f t="shared" si="35"/>
        <v/>
      </c>
      <c r="AC129" s="5"/>
      <c r="BC129" s="195"/>
      <c r="BD129" s="195"/>
      <c r="BE129" s="195"/>
      <c r="BF129" s="195"/>
      <c r="BG129" s="195"/>
      <c r="BH129" s="195"/>
      <c r="BI129" s="195"/>
      <c r="BJ129" s="195"/>
      <c r="BK129" s="187"/>
      <c r="BL129" s="191"/>
      <c r="BM129" s="192"/>
      <c r="BR129" s="7">
        <v>119</v>
      </c>
    </row>
    <row r="130" spans="1:70" s="7" customFormat="1" ht="21">
      <c r="A130" s="76" t="str">
        <f t="shared" si="19"/>
        <v/>
      </c>
      <c r="B130" s="77"/>
      <c r="C130" s="76"/>
      <c r="D130" s="76"/>
      <c r="E130" s="77"/>
      <c r="F130" s="78"/>
      <c r="G130" s="79"/>
      <c r="H130" s="80"/>
      <c r="I130" s="81">
        <f t="shared" si="20"/>
        <v>0</v>
      </c>
      <c r="J130" s="81">
        <f t="shared" si="23"/>
        <v>0</v>
      </c>
      <c r="K130" s="82" t="str">
        <f t="shared" si="24"/>
        <v/>
      </c>
      <c r="L130" s="82" t="str">
        <f t="shared" si="25"/>
        <v/>
      </c>
      <c r="M130" s="83"/>
      <c r="N130" s="84"/>
      <c r="O130" s="85">
        <f t="shared" si="21"/>
        <v>0</v>
      </c>
      <c r="P130" s="85">
        <f t="shared" si="26"/>
        <v>0</v>
      </c>
      <c r="Q130" s="86" t="str">
        <f t="shared" si="27"/>
        <v/>
      </c>
      <c r="R130" s="86" t="str">
        <f t="shared" si="28"/>
        <v/>
      </c>
      <c r="S130" s="87"/>
      <c r="T130" s="88"/>
      <c r="U130" s="89">
        <f t="shared" si="22"/>
        <v>0</v>
      </c>
      <c r="V130" s="89">
        <f t="shared" si="29"/>
        <v>0</v>
      </c>
      <c r="W130" s="90" t="str">
        <f t="shared" si="30"/>
        <v/>
      </c>
      <c r="X130" s="90" t="str">
        <f t="shared" si="31"/>
        <v/>
      </c>
      <c r="Y130" s="91" t="str">
        <f t="shared" si="32"/>
        <v/>
      </c>
      <c r="Z130" s="91" t="str">
        <f t="shared" si="33"/>
        <v/>
      </c>
      <c r="AA130" s="91" t="str">
        <f t="shared" si="34"/>
        <v/>
      </c>
      <c r="AB130" s="92" t="str">
        <f t="shared" si="35"/>
        <v/>
      </c>
      <c r="AC130" s="5"/>
      <c r="BC130" s="195"/>
      <c r="BD130" s="195"/>
      <c r="BE130" s="195"/>
      <c r="BF130" s="195"/>
      <c r="BG130" s="195"/>
      <c r="BH130" s="195"/>
      <c r="BI130" s="195"/>
      <c r="BJ130" s="195"/>
      <c r="BK130" s="187"/>
      <c r="BL130" s="191"/>
      <c r="BM130" s="192"/>
      <c r="BR130" s="7">
        <v>120</v>
      </c>
    </row>
    <row r="131" spans="1:70" s="7" customFormat="1" ht="21">
      <c r="A131" s="76" t="str">
        <f t="shared" si="19"/>
        <v/>
      </c>
      <c r="B131" s="77"/>
      <c r="C131" s="76"/>
      <c r="D131" s="76"/>
      <c r="E131" s="77"/>
      <c r="F131" s="78"/>
      <c r="G131" s="79"/>
      <c r="H131" s="80"/>
      <c r="I131" s="81">
        <f t="shared" si="20"/>
        <v>0</v>
      </c>
      <c r="J131" s="81">
        <f t="shared" si="23"/>
        <v>0</v>
      </c>
      <c r="K131" s="82" t="str">
        <f t="shared" si="24"/>
        <v/>
      </c>
      <c r="L131" s="82" t="str">
        <f t="shared" si="25"/>
        <v/>
      </c>
      <c r="M131" s="83"/>
      <c r="N131" s="84"/>
      <c r="O131" s="85">
        <f t="shared" si="21"/>
        <v>0</v>
      </c>
      <c r="P131" s="85">
        <f t="shared" si="26"/>
        <v>0</v>
      </c>
      <c r="Q131" s="86" t="str">
        <f t="shared" si="27"/>
        <v/>
      </c>
      <c r="R131" s="86" t="str">
        <f t="shared" si="28"/>
        <v/>
      </c>
      <c r="S131" s="87"/>
      <c r="T131" s="88"/>
      <c r="U131" s="89">
        <f t="shared" si="22"/>
        <v>0</v>
      </c>
      <c r="V131" s="89">
        <f t="shared" si="29"/>
        <v>0</v>
      </c>
      <c r="W131" s="90" t="str">
        <f t="shared" si="30"/>
        <v/>
      </c>
      <c r="X131" s="90" t="str">
        <f t="shared" si="31"/>
        <v/>
      </c>
      <c r="Y131" s="91" t="str">
        <f t="shared" si="32"/>
        <v/>
      </c>
      <c r="Z131" s="91" t="str">
        <f t="shared" si="33"/>
        <v/>
      </c>
      <c r="AA131" s="91" t="str">
        <f t="shared" si="34"/>
        <v/>
      </c>
      <c r="AB131" s="92" t="str">
        <f t="shared" si="35"/>
        <v/>
      </c>
      <c r="AC131" s="5"/>
      <c r="BC131" s="195"/>
      <c r="BD131" s="195"/>
      <c r="BE131" s="195"/>
      <c r="BF131" s="195"/>
      <c r="BG131" s="195"/>
      <c r="BH131" s="195"/>
      <c r="BI131" s="195"/>
      <c r="BJ131" s="195"/>
      <c r="BK131" s="187"/>
      <c r="BL131" s="191"/>
      <c r="BM131" s="192"/>
      <c r="BR131" s="7">
        <v>121</v>
      </c>
    </row>
    <row r="132" spans="1:70" s="7" customFormat="1" ht="21">
      <c r="A132" s="76" t="str">
        <f t="shared" si="19"/>
        <v/>
      </c>
      <c r="B132" s="77"/>
      <c r="C132" s="76"/>
      <c r="D132" s="76"/>
      <c r="E132" s="77"/>
      <c r="F132" s="78"/>
      <c r="G132" s="79"/>
      <c r="H132" s="80"/>
      <c r="I132" s="81">
        <f t="shared" si="20"/>
        <v>0</v>
      </c>
      <c r="J132" s="81">
        <f t="shared" si="23"/>
        <v>0</v>
      </c>
      <c r="K132" s="82" t="str">
        <f t="shared" si="24"/>
        <v/>
      </c>
      <c r="L132" s="82" t="str">
        <f t="shared" si="25"/>
        <v/>
      </c>
      <c r="M132" s="83"/>
      <c r="N132" s="84"/>
      <c r="O132" s="85">
        <f t="shared" si="21"/>
        <v>0</v>
      </c>
      <c r="P132" s="85">
        <f t="shared" si="26"/>
        <v>0</v>
      </c>
      <c r="Q132" s="86" t="str">
        <f t="shared" si="27"/>
        <v/>
      </c>
      <c r="R132" s="86" t="str">
        <f t="shared" si="28"/>
        <v/>
      </c>
      <c r="S132" s="87"/>
      <c r="T132" s="88"/>
      <c r="U132" s="89">
        <f t="shared" si="22"/>
        <v>0</v>
      </c>
      <c r="V132" s="89">
        <f t="shared" si="29"/>
        <v>0</v>
      </c>
      <c r="W132" s="90" t="str">
        <f t="shared" si="30"/>
        <v/>
      </c>
      <c r="X132" s="90" t="str">
        <f t="shared" si="31"/>
        <v/>
      </c>
      <c r="Y132" s="91" t="str">
        <f t="shared" si="32"/>
        <v/>
      </c>
      <c r="Z132" s="91" t="str">
        <f t="shared" si="33"/>
        <v/>
      </c>
      <c r="AA132" s="91" t="str">
        <f t="shared" si="34"/>
        <v/>
      </c>
      <c r="AB132" s="92" t="str">
        <f t="shared" si="35"/>
        <v/>
      </c>
      <c r="AC132" s="5"/>
      <c r="BC132" s="195"/>
      <c r="BD132" s="195"/>
      <c r="BE132" s="195"/>
      <c r="BF132" s="195"/>
      <c r="BG132" s="195"/>
      <c r="BH132" s="195"/>
      <c r="BI132" s="195"/>
      <c r="BJ132" s="195"/>
      <c r="BK132" s="187"/>
      <c r="BL132" s="191"/>
      <c r="BM132" s="192"/>
      <c r="BR132" s="7">
        <v>122</v>
      </c>
    </row>
    <row r="133" spans="1:70" s="7" customFormat="1" ht="21">
      <c r="A133" s="76" t="str">
        <f t="shared" si="19"/>
        <v/>
      </c>
      <c r="B133" s="77"/>
      <c r="C133" s="76"/>
      <c r="D133" s="76"/>
      <c r="E133" s="77"/>
      <c r="F133" s="78"/>
      <c r="G133" s="79"/>
      <c r="H133" s="80"/>
      <c r="I133" s="81">
        <f t="shared" si="20"/>
        <v>0</v>
      </c>
      <c r="J133" s="81">
        <f t="shared" si="23"/>
        <v>0</v>
      </c>
      <c r="K133" s="82" t="str">
        <f t="shared" si="24"/>
        <v/>
      </c>
      <c r="L133" s="82" t="str">
        <f t="shared" si="25"/>
        <v/>
      </c>
      <c r="M133" s="83"/>
      <c r="N133" s="84"/>
      <c r="O133" s="85">
        <f t="shared" si="21"/>
        <v>0</v>
      </c>
      <c r="P133" s="85">
        <f t="shared" si="26"/>
        <v>0</v>
      </c>
      <c r="Q133" s="86" t="str">
        <f t="shared" si="27"/>
        <v/>
      </c>
      <c r="R133" s="86" t="str">
        <f t="shared" si="28"/>
        <v/>
      </c>
      <c r="S133" s="87"/>
      <c r="T133" s="88"/>
      <c r="U133" s="89">
        <f t="shared" si="22"/>
        <v>0</v>
      </c>
      <c r="V133" s="89">
        <f t="shared" si="29"/>
        <v>0</v>
      </c>
      <c r="W133" s="90" t="str">
        <f t="shared" si="30"/>
        <v/>
      </c>
      <c r="X133" s="90" t="str">
        <f t="shared" si="31"/>
        <v/>
      </c>
      <c r="Y133" s="91" t="str">
        <f t="shared" si="32"/>
        <v/>
      </c>
      <c r="Z133" s="91" t="str">
        <f t="shared" si="33"/>
        <v/>
      </c>
      <c r="AA133" s="91" t="str">
        <f t="shared" si="34"/>
        <v/>
      </c>
      <c r="AB133" s="92" t="str">
        <f t="shared" si="35"/>
        <v/>
      </c>
      <c r="AC133" s="5"/>
      <c r="BC133" s="195"/>
      <c r="BD133" s="195"/>
      <c r="BE133" s="195"/>
      <c r="BF133" s="195"/>
      <c r="BG133" s="195"/>
      <c r="BH133" s="195"/>
      <c r="BI133" s="195"/>
      <c r="BJ133" s="195"/>
      <c r="BK133" s="187"/>
      <c r="BL133" s="191"/>
      <c r="BM133" s="192"/>
      <c r="BR133" s="7">
        <v>123</v>
      </c>
    </row>
    <row r="134" spans="1:70" s="7" customFormat="1" ht="21">
      <c r="A134" s="76" t="str">
        <f t="shared" si="19"/>
        <v/>
      </c>
      <c r="B134" s="77"/>
      <c r="C134" s="76"/>
      <c r="D134" s="76"/>
      <c r="E134" s="77"/>
      <c r="F134" s="78"/>
      <c r="G134" s="79"/>
      <c r="H134" s="80"/>
      <c r="I134" s="81">
        <f t="shared" si="20"/>
        <v>0</v>
      </c>
      <c r="J134" s="81">
        <f t="shared" si="23"/>
        <v>0</v>
      </c>
      <c r="K134" s="82" t="str">
        <f t="shared" si="24"/>
        <v/>
      </c>
      <c r="L134" s="82" t="str">
        <f t="shared" si="25"/>
        <v/>
      </c>
      <c r="M134" s="83"/>
      <c r="N134" s="84"/>
      <c r="O134" s="85">
        <f t="shared" si="21"/>
        <v>0</v>
      </c>
      <c r="P134" s="85">
        <f t="shared" si="26"/>
        <v>0</v>
      </c>
      <c r="Q134" s="86" t="str">
        <f t="shared" si="27"/>
        <v/>
      </c>
      <c r="R134" s="86" t="str">
        <f t="shared" si="28"/>
        <v/>
      </c>
      <c r="S134" s="87"/>
      <c r="T134" s="88"/>
      <c r="U134" s="89">
        <f t="shared" si="22"/>
        <v>0</v>
      </c>
      <c r="V134" s="89">
        <f t="shared" si="29"/>
        <v>0</v>
      </c>
      <c r="W134" s="90" t="str">
        <f t="shared" si="30"/>
        <v/>
      </c>
      <c r="X134" s="90" t="str">
        <f t="shared" si="31"/>
        <v/>
      </c>
      <c r="Y134" s="91" t="str">
        <f t="shared" si="32"/>
        <v/>
      </c>
      <c r="Z134" s="91" t="str">
        <f t="shared" si="33"/>
        <v/>
      </c>
      <c r="AA134" s="91" t="str">
        <f t="shared" si="34"/>
        <v/>
      </c>
      <c r="AB134" s="92" t="str">
        <f t="shared" si="35"/>
        <v/>
      </c>
      <c r="AC134" s="5"/>
      <c r="BC134" s="195"/>
      <c r="BD134" s="195"/>
      <c r="BE134" s="195"/>
      <c r="BF134" s="195"/>
      <c r="BG134" s="195"/>
      <c r="BH134" s="195"/>
      <c r="BI134" s="195"/>
      <c r="BJ134" s="195"/>
      <c r="BK134" s="187"/>
      <c r="BL134" s="191"/>
      <c r="BM134" s="192"/>
      <c r="BR134" s="7">
        <v>124</v>
      </c>
    </row>
    <row r="135" spans="1:70" s="7" customFormat="1" ht="21">
      <c r="A135" s="76" t="str">
        <f t="shared" si="19"/>
        <v/>
      </c>
      <c r="B135" s="77"/>
      <c r="C135" s="76"/>
      <c r="D135" s="76"/>
      <c r="E135" s="77"/>
      <c r="F135" s="78"/>
      <c r="G135" s="79"/>
      <c r="H135" s="80"/>
      <c r="I135" s="81">
        <f t="shared" si="20"/>
        <v>0</v>
      </c>
      <c r="J135" s="81">
        <f t="shared" si="23"/>
        <v>0</v>
      </c>
      <c r="K135" s="82" t="str">
        <f t="shared" si="24"/>
        <v/>
      </c>
      <c r="L135" s="82" t="str">
        <f t="shared" si="25"/>
        <v/>
      </c>
      <c r="M135" s="83"/>
      <c r="N135" s="84"/>
      <c r="O135" s="85">
        <f t="shared" si="21"/>
        <v>0</v>
      </c>
      <c r="P135" s="85">
        <f t="shared" si="26"/>
        <v>0</v>
      </c>
      <c r="Q135" s="86" t="str">
        <f t="shared" si="27"/>
        <v/>
      </c>
      <c r="R135" s="86" t="str">
        <f t="shared" si="28"/>
        <v/>
      </c>
      <c r="S135" s="87"/>
      <c r="T135" s="88"/>
      <c r="U135" s="89">
        <f t="shared" si="22"/>
        <v>0</v>
      </c>
      <c r="V135" s="89">
        <f t="shared" si="29"/>
        <v>0</v>
      </c>
      <c r="W135" s="90" t="str">
        <f t="shared" si="30"/>
        <v/>
      </c>
      <c r="X135" s="90" t="str">
        <f t="shared" si="31"/>
        <v/>
      </c>
      <c r="Y135" s="91" t="str">
        <f t="shared" si="32"/>
        <v/>
      </c>
      <c r="Z135" s="91" t="str">
        <f t="shared" si="33"/>
        <v/>
      </c>
      <c r="AA135" s="91" t="str">
        <f t="shared" si="34"/>
        <v/>
      </c>
      <c r="AB135" s="92" t="str">
        <f t="shared" si="35"/>
        <v/>
      </c>
      <c r="AC135" s="5"/>
      <c r="BC135" s="195"/>
      <c r="BD135" s="195"/>
      <c r="BE135" s="195"/>
      <c r="BF135" s="195"/>
      <c r="BG135" s="195"/>
      <c r="BH135" s="195"/>
      <c r="BI135" s="195"/>
      <c r="BJ135" s="195"/>
      <c r="BK135" s="187"/>
      <c r="BL135" s="191"/>
      <c r="BM135" s="192"/>
      <c r="BR135" s="7">
        <v>125</v>
      </c>
    </row>
    <row r="136" spans="1:70" s="7" customFormat="1" ht="21">
      <c r="A136" s="76" t="str">
        <f t="shared" si="19"/>
        <v/>
      </c>
      <c r="B136" s="77"/>
      <c r="C136" s="76"/>
      <c r="D136" s="76"/>
      <c r="E136" s="77"/>
      <c r="F136" s="78"/>
      <c r="G136" s="79"/>
      <c r="H136" s="80"/>
      <c r="I136" s="81">
        <f t="shared" si="20"/>
        <v>0</v>
      </c>
      <c r="J136" s="81">
        <f t="shared" si="23"/>
        <v>0</v>
      </c>
      <c r="K136" s="82" t="str">
        <f t="shared" si="24"/>
        <v/>
      </c>
      <c r="L136" s="82" t="str">
        <f t="shared" si="25"/>
        <v/>
      </c>
      <c r="M136" s="83"/>
      <c r="N136" s="84"/>
      <c r="O136" s="85">
        <f t="shared" si="21"/>
        <v>0</v>
      </c>
      <c r="P136" s="85">
        <f t="shared" si="26"/>
        <v>0</v>
      </c>
      <c r="Q136" s="86" t="str">
        <f t="shared" si="27"/>
        <v/>
      </c>
      <c r="R136" s="86" t="str">
        <f t="shared" si="28"/>
        <v/>
      </c>
      <c r="S136" s="87"/>
      <c r="T136" s="88"/>
      <c r="U136" s="89">
        <f t="shared" si="22"/>
        <v>0</v>
      </c>
      <c r="V136" s="89">
        <f t="shared" si="29"/>
        <v>0</v>
      </c>
      <c r="W136" s="90" t="str">
        <f t="shared" si="30"/>
        <v/>
      </c>
      <c r="X136" s="90" t="str">
        <f t="shared" si="31"/>
        <v/>
      </c>
      <c r="Y136" s="91" t="str">
        <f t="shared" si="32"/>
        <v/>
      </c>
      <c r="Z136" s="91" t="str">
        <f t="shared" si="33"/>
        <v/>
      </c>
      <c r="AA136" s="91" t="str">
        <f t="shared" si="34"/>
        <v/>
      </c>
      <c r="AB136" s="92" t="str">
        <f t="shared" si="35"/>
        <v/>
      </c>
      <c r="AC136" s="5"/>
      <c r="BC136" s="195"/>
      <c r="BD136" s="195"/>
      <c r="BE136" s="195"/>
      <c r="BF136" s="195"/>
      <c r="BG136" s="195"/>
      <c r="BH136" s="195"/>
      <c r="BI136" s="195"/>
      <c r="BJ136" s="195"/>
      <c r="BK136" s="187"/>
      <c r="BL136" s="191"/>
      <c r="BM136" s="192"/>
      <c r="BR136" s="7">
        <v>126</v>
      </c>
    </row>
    <row r="137" spans="1:70" s="7" customFormat="1" ht="21">
      <c r="A137" s="76" t="str">
        <f t="shared" si="19"/>
        <v/>
      </c>
      <c r="B137" s="77"/>
      <c r="C137" s="76"/>
      <c r="D137" s="76"/>
      <c r="E137" s="77"/>
      <c r="F137" s="78"/>
      <c r="G137" s="79"/>
      <c r="H137" s="80"/>
      <c r="I137" s="81">
        <f t="shared" si="20"/>
        <v>0</v>
      </c>
      <c r="J137" s="81">
        <f t="shared" si="23"/>
        <v>0</v>
      </c>
      <c r="K137" s="82" t="str">
        <f t="shared" si="24"/>
        <v/>
      </c>
      <c r="L137" s="82" t="str">
        <f t="shared" si="25"/>
        <v/>
      </c>
      <c r="M137" s="83"/>
      <c r="N137" s="84"/>
      <c r="O137" s="85">
        <f t="shared" si="21"/>
        <v>0</v>
      </c>
      <c r="P137" s="85">
        <f t="shared" si="26"/>
        <v>0</v>
      </c>
      <c r="Q137" s="86" t="str">
        <f t="shared" si="27"/>
        <v/>
      </c>
      <c r="R137" s="86" t="str">
        <f t="shared" si="28"/>
        <v/>
      </c>
      <c r="S137" s="87"/>
      <c r="T137" s="88"/>
      <c r="U137" s="89">
        <f t="shared" si="22"/>
        <v>0</v>
      </c>
      <c r="V137" s="89">
        <f t="shared" si="29"/>
        <v>0</v>
      </c>
      <c r="W137" s="90" t="str">
        <f t="shared" si="30"/>
        <v/>
      </c>
      <c r="X137" s="90" t="str">
        <f t="shared" si="31"/>
        <v/>
      </c>
      <c r="Y137" s="91" t="str">
        <f t="shared" si="32"/>
        <v/>
      </c>
      <c r="Z137" s="91" t="str">
        <f t="shared" si="33"/>
        <v/>
      </c>
      <c r="AA137" s="91" t="str">
        <f t="shared" si="34"/>
        <v/>
      </c>
      <c r="AB137" s="92" t="str">
        <f t="shared" si="35"/>
        <v/>
      </c>
      <c r="AC137" s="5"/>
      <c r="BC137" s="195"/>
      <c r="BD137" s="195"/>
      <c r="BE137" s="195"/>
      <c r="BF137" s="195"/>
      <c r="BG137" s="195"/>
      <c r="BH137" s="195"/>
      <c r="BI137" s="195"/>
      <c r="BJ137" s="195"/>
      <c r="BK137" s="187"/>
      <c r="BL137" s="191"/>
      <c r="BM137" s="192"/>
      <c r="BR137" s="7">
        <v>127</v>
      </c>
    </row>
    <row r="138" spans="1:70" s="7" customFormat="1" ht="21">
      <c r="A138" s="76" t="str">
        <f t="shared" si="19"/>
        <v/>
      </c>
      <c r="B138" s="77"/>
      <c r="C138" s="76"/>
      <c r="D138" s="76"/>
      <c r="E138" s="77"/>
      <c r="F138" s="78"/>
      <c r="G138" s="79"/>
      <c r="H138" s="80"/>
      <c r="I138" s="81">
        <f t="shared" si="20"/>
        <v>0</v>
      </c>
      <c r="J138" s="81">
        <f t="shared" si="23"/>
        <v>0</v>
      </c>
      <c r="K138" s="82" t="str">
        <f t="shared" si="24"/>
        <v/>
      </c>
      <c r="L138" s="82" t="str">
        <f t="shared" si="25"/>
        <v/>
      </c>
      <c r="M138" s="83"/>
      <c r="N138" s="84"/>
      <c r="O138" s="85">
        <f t="shared" si="21"/>
        <v>0</v>
      </c>
      <c r="P138" s="85">
        <f t="shared" si="26"/>
        <v>0</v>
      </c>
      <c r="Q138" s="86" t="str">
        <f t="shared" si="27"/>
        <v/>
      </c>
      <c r="R138" s="86" t="str">
        <f t="shared" si="28"/>
        <v/>
      </c>
      <c r="S138" s="87"/>
      <c r="T138" s="88"/>
      <c r="U138" s="89">
        <f t="shared" si="22"/>
        <v>0</v>
      </c>
      <c r="V138" s="89">
        <f t="shared" si="29"/>
        <v>0</v>
      </c>
      <c r="W138" s="90" t="str">
        <f t="shared" si="30"/>
        <v/>
      </c>
      <c r="X138" s="90" t="str">
        <f t="shared" si="31"/>
        <v/>
      </c>
      <c r="Y138" s="91" t="str">
        <f t="shared" si="32"/>
        <v/>
      </c>
      <c r="Z138" s="91" t="str">
        <f t="shared" si="33"/>
        <v/>
      </c>
      <c r="AA138" s="91" t="str">
        <f t="shared" si="34"/>
        <v/>
      </c>
      <c r="AB138" s="92" t="str">
        <f t="shared" si="35"/>
        <v/>
      </c>
      <c r="AC138" s="5"/>
      <c r="BC138" s="195"/>
      <c r="BD138" s="195"/>
      <c r="BE138" s="195"/>
      <c r="BF138" s="195"/>
      <c r="BG138" s="195"/>
      <c r="BH138" s="195"/>
      <c r="BI138" s="195"/>
      <c r="BJ138" s="195"/>
      <c r="BK138" s="187"/>
      <c r="BL138" s="191"/>
      <c r="BM138" s="192"/>
      <c r="BR138" s="7">
        <v>128</v>
      </c>
    </row>
    <row r="139" spans="1:70" s="7" customFormat="1" ht="21">
      <c r="A139" s="76" t="str">
        <f t="shared" si="19"/>
        <v/>
      </c>
      <c r="B139" s="77"/>
      <c r="C139" s="76"/>
      <c r="D139" s="76"/>
      <c r="E139" s="77"/>
      <c r="F139" s="78"/>
      <c r="G139" s="79"/>
      <c r="H139" s="80"/>
      <c r="I139" s="81">
        <f t="shared" si="20"/>
        <v>0</v>
      </c>
      <c r="J139" s="81">
        <f t="shared" si="23"/>
        <v>0</v>
      </c>
      <c r="K139" s="82" t="str">
        <f t="shared" si="24"/>
        <v/>
      </c>
      <c r="L139" s="82" t="str">
        <f t="shared" si="25"/>
        <v/>
      </c>
      <c r="M139" s="83"/>
      <c r="N139" s="84"/>
      <c r="O139" s="85">
        <f t="shared" si="21"/>
        <v>0</v>
      </c>
      <c r="P139" s="85">
        <f t="shared" si="26"/>
        <v>0</v>
      </c>
      <c r="Q139" s="86" t="str">
        <f t="shared" si="27"/>
        <v/>
      </c>
      <c r="R139" s="86" t="str">
        <f t="shared" si="28"/>
        <v/>
      </c>
      <c r="S139" s="87"/>
      <c r="T139" s="88"/>
      <c r="U139" s="89">
        <f t="shared" si="22"/>
        <v>0</v>
      </c>
      <c r="V139" s="89">
        <f t="shared" si="29"/>
        <v>0</v>
      </c>
      <c r="W139" s="90" t="str">
        <f t="shared" si="30"/>
        <v/>
      </c>
      <c r="X139" s="90" t="str">
        <f t="shared" si="31"/>
        <v/>
      </c>
      <c r="Y139" s="91" t="str">
        <f t="shared" si="32"/>
        <v/>
      </c>
      <c r="Z139" s="91" t="str">
        <f t="shared" si="33"/>
        <v/>
      </c>
      <c r="AA139" s="91" t="str">
        <f t="shared" si="34"/>
        <v/>
      </c>
      <c r="AB139" s="92" t="str">
        <f t="shared" si="35"/>
        <v/>
      </c>
      <c r="AC139" s="5"/>
      <c r="BC139" s="195"/>
      <c r="BD139" s="195"/>
      <c r="BE139" s="195"/>
      <c r="BF139" s="195"/>
      <c r="BG139" s="195"/>
      <c r="BH139" s="195"/>
      <c r="BI139" s="195"/>
      <c r="BJ139" s="195"/>
      <c r="BK139" s="187"/>
      <c r="BL139" s="191"/>
      <c r="BM139" s="192"/>
      <c r="BR139" s="7">
        <v>129</v>
      </c>
    </row>
    <row r="140" spans="1:70" s="7" customFormat="1" ht="21">
      <c r="A140" s="76" t="str">
        <f t="shared" ref="A140:A203" si="36">IF(B140&lt;&gt;"",BR140,"")</f>
        <v/>
      </c>
      <c r="B140" s="77"/>
      <c r="C140" s="76"/>
      <c r="D140" s="76"/>
      <c r="E140" s="77"/>
      <c r="F140" s="78"/>
      <c r="G140" s="79"/>
      <c r="H140" s="80"/>
      <c r="I140" s="81">
        <f t="shared" si="20"/>
        <v>0</v>
      </c>
      <c r="J140" s="81">
        <f t="shared" si="23"/>
        <v>0</v>
      </c>
      <c r="K140" s="82" t="str">
        <f t="shared" si="24"/>
        <v/>
      </c>
      <c r="L140" s="82" t="str">
        <f t="shared" si="25"/>
        <v/>
      </c>
      <c r="M140" s="83"/>
      <c r="N140" s="84"/>
      <c r="O140" s="85">
        <f t="shared" si="21"/>
        <v>0</v>
      </c>
      <c r="P140" s="85">
        <f t="shared" si="26"/>
        <v>0</v>
      </c>
      <c r="Q140" s="86" t="str">
        <f t="shared" si="27"/>
        <v/>
      </c>
      <c r="R140" s="86" t="str">
        <f t="shared" si="28"/>
        <v/>
      </c>
      <c r="S140" s="87"/>
      <c r="T140" s="88"/>
      <c r="U140" s="89">
        <f t="shared" si="22"/>
        <v>0</v>
      </c>
      <c r="V140" s="89">
        <f t="shared" si="29"/>
        <v>0</v>
      </c>
      <c r="W140" s="90" t="str">
        <f t="shared" si="30"/>
        <v/>
      </c>
      <c r="X140" s="90" t="str">
        <f t="shared" si="31"/>
        <v/>
      </c>
      <c r="Y140" s="91" t="str">
        <f t="shared" si="32"/>
        <v/>
      </c>
      <c r="Z140" s="91" t="str">
        <f t="shared" si="33"/>
        <v/>
      </c>
      <c r="AA140" s="91" t="str">
        <f t="shared" si="34"/>
        <v/>
      </c>
      <c r="AB140" s="92" t="str">
        <f t="shared" si="35"/>
        <v/>
      </c>
      <c r="AC140" s="5"/>
      <c r="BC140" s="195"/>
      <c r="BD140" s="195"/>
      <c r="BE140" s="195"/>
      <c r="BF140" s="195"/>
      <c r="BG140" s="195"/>
      <c r="BH140" s="195"/>
      <c r="BI140" s="195"/>
      <c r="BJ140" s="195"/>
      <c r="BK140" s="187"/>
      <c r="BL140" s="191"/>
      <c r="BM140" s="192"/>
      <c r="BR140" s="7">
        <v>130</v>
      </c>
    </row>
    <row r="141" spans="1:70" s="7" customFormat="1" ht="21">
      <c r="A141" s="76" t="str">
        <f t="shared" si="36"/>
        <v/>
      </c>
      <c r="B141" s="77"/>
      <c r="C141" s="76"/>
      <c r="D141" s="76"/>
      <c r="E141" s="77"/>
      <c r="F141" s="78"/>
      <c r="G141" s="79"/>
      <c r="H141" s="80"/>
      <c r="I141" s="81">
        <f t="shared" si="20"/>
        <v>0</v>
      </c>
      <c r="J141" s="81">
        <f t="shared" si="23"/>
        <v>0</v>
      </c>
      <c r="K141" s="82" t="str">
        <f t="shared" si="24"/>
        <v/>
      </c>
      <c r="L141" s="82" t="str">
        <f t="shared" si="25"/>
        <v/>
      </c>
      <c r="M141" s="83"/>
      <c r="N141" s="84"/>
      <c r="O141" s="85">
        <f t="shared" si="21"/>
        <v>0</v>
      </c>
      <c r="P141" s="85">
        <f t="shared" si="26"/>
        <v>0</v>
      </c>
      <c r="Q141" s="86" t="str">
        <f t="shared" si="27"/>
        <v/>
      </c>
      <c r="R141" s="86" t="str">
        <f t="shared" si="28"/>
        <v/>
      </c>
      <c r="S141" s="87"/>
      <c r="T141" s="88"/>
      <c r="U141" s="89">
        <f t="shared" si="22"/>
        <v>0</v>
      </c>
      <c r="V141" s="89">
        <f t="shared" si="29"/>
        <v>0</v>
      </c>
      <c r="W141" s="90" t="str">
        <f t="shared" si="30"/>
        <v/>
      </c>
      <c r="X141" s="90" t="str">
        <f t="shared" si="31"/>
        <v/>
      </c>
      <c r="Y141" s="91" t="str">
        <f t="shared" si="32"/>
        <v/>
      </c>
      <c r="Z141" s="91" t="str">
        <f t="shared" si="33"/>
        <v/>
      </c>
      <c r="AA141" s="91" t="str">
        <f t="shared" si="34"/>
        <v/>
      </c>
      <c r="AB141" s="92" t="str">
        <f t="shared" si="35"/>
        <v/>
      </c>
      <c r="AC141" s="5"/>
      <c r="BC141" s="195"/>
      <c r="BD141" s="195"/>
      <c r="BE141" s="195"/>
      <c r="BF141" s="195"/>
      <c r="BG141" s="195"/>
      <c r="BH141" s="195"/>
      <c r="BI141" s="195"/>
      <c r="BJ141" s="195"/>
      <c r="BK141" s="187"/>
      <c r="BL141" s="191"/>
      <c r="BM141" s="192"/>
      <c r="BR141" s="7">
        <v>131</v>
      </c>
    </row>
    <row r="142" spans="1:70" s="7" customFormat="1" ht="21">
      <c r="A142" s="76" t="str">
        <f t="shared" si="36"/>
        <v/>
      </c>
      <c r="B142" s="77"/>
      <c r="C142" s="76"/>
      <c r="D142" s="76"/>
      <c r="E142" s="77"/>
      <c r="F142" s="78"/>
      <c r="G142" s="79"/>
      <c r="H142" s="80"/>
      <c r="I142" s="81">
        <f t="shared" si="20"/>
        <v>0</v>
      </c>
      <c r="J142" s="81">
        <f t="shared" si="23"/>
        <v>0</v>
      </c>
      <c r="K142" s="82" t="str">
        <f t="shared" si="24"/>
        <v/>
      </c>
      <c r="L142" s="82" t="str">
        <f t="shared" si="25"/>
        <v/>
      </c>
      <c r="M142" s="83"/>
      <c r="N142" s="84"/>
      <c r="O142" s="85">
        <f t="shared" si="21"/>
        <v>0</v>
      </c>
      <c r="P142" s="85">
        <f t="shared" si="26"/>
        <v>0</v>
      </c>
      <c r="Q142" s="86" t="str">
        <f t="shared" si="27"/>
        <v/>
      </c>
      <c r="R142" s="86" t="str">
        <f t="shared" si="28"/>
        <v/>
      </c>
      <c r="S142" s="87"/>
      <c r="T142" s="88"/>
      <c r="U142" s="89">
        <f t="shared" si="22"/>
        <v>0</v>
      </c>
      <c r="V142" s="89">
        <f t="shared" si="29"/>
        <v>0</v>
      </c>
      <c r="W142" s="90" t="str">
        <f t="shared" si="30"/>
        <v/>
      </c>
      <c r="X142" s="90" t="str">
        <f t="shared" si="31"/>
        <v/>
      </c>
      <c r="Y142" s="91" t="str">
        <f t="shared" si="32"/>
        <v/>
      </c>
      <c r="Z142" s="91" t="str">
        <f t="shared" si="33"/>
        <v/>
      </c>
      <c r="AA142" s="91" t="str">
        <f t="shared" si="34"/>
        <v/>
      </c>
      <c r="AB142" s="92" t="str">
        <f t="shared" si="35"/>
        <v/>
      </c>
      <c r="AC142" s="5"/>
      <c r="BC142" s="195"/>
      <c r="BD142" s="195"/>
      <c r="BE142" s="195"/>
      <c r="BF142" s="195"/>
      <c r="BG142" s="195"/>
      <c r="BH142" s="195"/>
      <c r="BI142" s="195"/>
      <c r="BJ142" s="195"/>
      <c r="BK142" s="187"/>
      <c r="BL142" s="191"/>
      <c r="BM142" s="192"/>
      <c r="BR142" s="7">
        <v>132</v>
      </c>
    </row>
    <row r="143" spans="1:70" s="7" customFormat="1" ht="21">
      <c r="A143" s="76" t="str">
        <f t="shared" si="36"/>
        <v/>
      </c>
      <c r="B143" s="77"/>
      <c r="C143" s="76"/>
      <c r="D143" s="76"/>
      <c r="E143" s="77"/>
      <c r="F143" s="78"/>
      <c r="G143" s="79"/>
      <c r="H143" s="80"/>
      <c r="I143" s="81">
        <f t="shared" si="20"/>
        <v>0</v>
      </c>
      <c r="J143" s="81">
        <f t="shared" si="23"/>
        <v>0</v>
      </c>
      <c r="K143" s="82" t="str">
        <f t="shared" si="24"/>
        <v/>
      </c>
      <c r="L143" s="82" t="str">
        <f t="shared" si="25"/>
        <v/>
      </c>
      <c r="M143" s="83"/>
      <c r="N143" s="84"/>
      <c r="O143" s="85">
        <f t="shared" si="21"/>
        <v>0</v>
      </c>
      <c r="P143" s="85">
        <f t="shared" si="26"/>
        <v>0</v>
      </c>
      <c r="Q143" s="86" t="str">
        <f t="shared" si="27"/>
        <v/>
      </c>
      <c r="R143" s="86" t="str">
        <f t="shared" si="28"/>
        <v/>
      </c>
      <c r="S143" s="87"/>
      <c r="T143" s="88"/>
      <c r="U143" s="89">
        <f t="shared" si="22"/>
        <v>0</v>
      </c>
      <c r="V143" s="89">
        <f t="shared" si="29"/>
        <v>0</v>
      </c>
      <c r="W143" s="90" t="str">
        <f t="shared" si="30"/>
        <v/>
      </c>
      <c r="X143" s="90" t="str">
        <f t="shared" si="31"/>
        <v/>
      </c>
      <c r="Y143" s="91" t="str">
        <f t="shared" si="32"/>
        <v/>
      </c>
      <c r="Z143" s="91" t="str">
        <f t="shared" si="33"/>
        <v/>
      </c>
      <c r="AA143" s="91" t="str">
        <f t="shared" si="34"/>
        <v/>
      </c>
      <c r="AB143" s="92" t="str">
        <f t="shared" si="35"/>
        <v/>
      </c>
      <c r="AC143" s="5"/>
      <c r="BC143" s="195"/>
      <c r="BD143" s="195"/>
      <c r="BE143" s="195"/>
      <c r="BF143" s="195"/>
      <c r="BG143" s="195"/>
      <c r="BH143" s="195"/>
      <c r="BI143" s="195"/>
      <c r="BJ143" s="195"/>
      <c r="BK143" s="187"/>
      <c r="BL143" s="191"/>
      <c r="BM143" s="192"/>
      <c r="BR143" s="7">
        <v>133</v>
      </c>
    </row>
    <row r="144" spans="1:70" s="7" customFormat="1" ht="21">
      <c r="A144" s="76" t="str">
        <f t="shared" si="36"/>
        <v/>
      </c>
      <c r="B144" s="77"/>
      <c r="C144" s="76"/>
      <c r="D144" s="76"/>
      <c r="E144" s="77"/>
      <c r="F144" s="78"/>
      <c r="G144" s="79"/>
      <c r="H144" s="80"/>
      <c r="I144" s="81">
        <f t="shared" si="20"/>
        <v>0</v>
      </c>
      <c r="J144" s="81">
        <f t="shared" ref="J144:J207" si="37">H144+I144</f>
        <v>0</v>
      </c>
      <c r="K144" s="82" t="str">
        <f t="shared" si="24"/>
        <v/>
      </c>
      <c r="L144" s="82" t="str">
        <f t="shared" si="25"/>
        <v/>
      </c>
      <c r="M144" s="83"/>
      <c r="N144" s="84"/>
      <c r="O144" s="85">
        <f t="shared" si="21"/>
        <v>0</v>
      </c>
      <c r="P144" s="85">
        <f t="shared" ref="P144:P207" si="38">N144+O144</f>
        <v>0</v>
      </c>
      <c r="Q144" s="86" t="str">
        <f t="shared" si="27"/>
        <v/>
      </c>
      <c r="R144" s="86" t="str">
        <f t="shared" si="28"/>
        <v/>
      </c>
      <c r="S144" s="87"/>
      <c r="T144" s="88"/>
      <c r="U144" s="89">
        <f t="shared" si="22"/>
        <v>0</v>
      </c>
      <c r="V144" s="89">
        <f t="shared" ref="V144:V207" si="39">T144+U144</f>
        <v>0</v>
      </c>
      <c r="W144" s="90" t="str">
        <f t="shared" si="30"/>
        <v/>
      </c>
      <c r="X144" s="90" t="str">
        <f t="shared" si="31"/>
        <v/>
      </c>
      <c r="Y144" s="91" t="str">
        <f t="shared" si="32"/>
        <v/>
      </c>
      <c r="Z144" s="91" t="str">
        <f t="shared" ref="Z144:Z207" si="40">IF(B144="","",Y144*F144)</f>
        <v/>
      </c>
      <c r="AA144" s="91" t="str">
        <f t="shared" si="34"/>
        <v/>
      </c>
      <c r="AB144" s="92" t="str">
        <f t="shared" si="35"/>
        <v/>
      </c>
      <c r="AC144" s="5"/>
      <c r="BC144" s="195"/>
      <c r="BD144" s="195"/>
      <c r="BE144" s="195"/>
      <c r="BF144" s="195"/>
      <c r="BG144" s="195"/>
      <c r="BH144" s="195"/>
      <c r="BI144" s="195"/>
      <c r="BJ144" s="195"/>
      <c r="BK144" s="187"/>
      <c r="BL144" s="191"/>
      <c r="BM144" s="192"/>
      <c r="BR144" s="7">
        <v>134</v>
      </c>
    </row>
    <row r="145" spans="1:70" s="7" customFormat="1" ht="21">
      <c r="A145" s="76" t="str">
        <f t="shared" si="36"/>
        <v/>
      </c>
      <c r="B145" s="77"/>
      <c r="C145" s="76"/>
      <c r="D145" s="76"/>
      <c r="E145" s="77"/>
      <c r="F145" s="78"/>
      <c r="G145" s="79"/>
      <c r="H145" s="80"/>
      <c r="I145" s="81">
        <f t="shared" si="20"/>
        <v>0</v>
      </c>
      <c r="J145" s="81">
        <f t="shared" si="37"/>
        <v>0</v>
      </c>
      <c r="K145" s="82" t="str">
        <f t="shared" si="24"/>
        <v/>
      </c>
      <c r="L145" s="82" t="str">
        <f t="shared" si="25"/>
        <v/>
      </c>
      <c r="M145" s="83"/>
      <c r="N145" s="84"/>
      <c r="O145" s="85">
        <f t="shared" si="21"/>
        <v>0</v>
      </c>
      <c r="P145" s="85">
        <f t="shared" si="38"/>
        <v>0</v>
      </c>
      <c r="Q145" s="86" t="str">
        <f t="shared" si="27"/>
        <v/>
      </c>
      <c r="R145" s="86" t="str">
        <f t="shared" si="28"/>
        <v/>
      </c>
      <c r="S145" s="87"/>
      <c r="T145" s="88"/>
      <c r="U145" s="89">
        <f t="shared" si="22"/>
        <v>0</v>
      </c>
      <c r="V145" s="89">
        <f t="shared" si="39"/>
        <v>0</v>
      </c>
      <c r="W145" s="90" t="str">
        <f t="shared" si="30"/>
        <v/>
      </c>
      <c r="X145" s="90" t="str">
        <f t="shared" si="31"/>
        <v/>
      </c>
      <c r="Y145" s="91" t="str">
        <f t="shared" si="32"/>
        <v/>
      </c>
      <c r="Z145" s="91" t="str">
        <f t="shared" si="40"/>
        <v/>
      </c>
      <c r="AA145" s="91" t="str">
        <f t="shared" si="34"/>
        <v/>
      </c>
      <c r="AB145" s="92" t="str">
        <f t="shared" si="35"/>
        <v/>
      </c>
      <c r="AC145" s="5"/>
      <c r="BC145" s="195"/>
      <c r="BD145" s="195"/>
      <c r="BE145" s="195"/>
      <c r="BF145" s="195"/>
      <c r="BG145" s="195"/>
      <c r="BH145" s="195"/>
      <c r="BI145" s="195"/>
      <c r="BJ145" s="195"/>
      <c r="BK145" s="187"/>
      <c r="BL145" s="191"/>
      <c r="BM145" s="192"/>
      <c r="BR145" s="7">
        <v>135</v>
      </c>
    </row>
    <row r="146" spans="1:70" s="7" customFormat="1" ht="21">
      <c r="A146" s="76" t="str">
        <f t="shared" si="36"/>
        <v/>
      </c>
      <c r="B146" s="77"/>
      <c r="C146" s="76"/>
      <c r="D146" s="76"/>
      <c r="E146" s="77"/>
      <c r="F146" s="78"/>
      <c r="G146" s="79"/>
      <c r="H146" s="80"/>
      <c r="I146" s="81">
        <f t="shared" si="20"/>
        <v>0</v>
      </c>
      <c r="J146" s="81">
        <f t="shared" si="37"/>
        <v>0</v>
      </c>
      <c r="K146" s="82" t="str">
        <f t="shared" si="24"/>
        <v/>
      </c>
      <c r="L146" s="82" t="str">
        <f t="shared" si="25"/>
        <v/>
      </c>
      <c r="M146" s="83"/>
      <c r="N146" s="84"/>
      <c r="O146" s="85">
        <f t="shared" si="21"/>
        <v>0</v>
      </c>
      <c r="P146" s="85">
        <f t="shared" si="38"/>
        <v>0</v>
      </c>
      <c r="Q146" s="86" t="str">
        <f t="shared" si="27"/>
        <v/>
      </c>
      <c r="R146" s="86" t="str">
        <f t="shared" si="28"/>
        <v/>
      </c>
      <c r="S146" s="87"/>
      <c r="T146" s="88"/>
      <c r="U146" s="89">
        <f t="shared" si="22"/>
        <v>0</v>
      </c>
      <c r="V146" s="89">
        <f t="shared" si="39"/>
        <v>0</v>
      </c>
      <c r="W146" s="90" t="str">
        <f t="shared" si="30"/>
        <v/>
      </c>
      <c r="X146" s="90" t="str">
        <f t="shared" si="31"/>
        <v/>
      </c>
      <c r="Y146" s="91" t="str">
        <f t="shared" si="32"/>
        <v/>
      </c>
      <c r="Z146" s="91" t="str">
        <f t="shared" si="40"/>
        <v/>
      </c>
      <c r="AA146" s="91" t="str">
        <f t="shared" si="34"/>
        <v/>
      </c>
      <c r="AB146" s="92" t="str">
        <f t="shared" si="35"/>
        <v/>
      </c>
      <c r="AC146" s="5"/>
      <c r="BC146" s="195"/>
      <c r="BD146" s="195"/>
      <c r="BE146" s="195"/>
      <c r="BF146" s="195"/>
      <c r="BG146" s="195"/>
      <c r="BH146" s="195"/>
      <c r="BI146" s="195"/>
      <c r="BJ146" s="195"/>
      <c r="BK146" s="187"/>
      <c r="BL146" s="191"/>
      <c r="BM146" s="192"/>
      <c r="BR146" s="7">
        <v>136</v>
      </c>
    </row>
    <row r="147" spans="1:70" s="7" customFormat="1" ht="21">
      <c r="A147" s="76" t="str">
        <f t="shared" si="36"/>
        <v/>
      </c>
      <c r="B147" s="77"/>
      <c r="C147" s="76"/>
      <c r="D147" s="76"/>
      <c r="E147" s="77"/>
      <c r="F147" s="78"/>
      <c r="G147" s="79"/>
      <c r="H147" s="80"/>
      <c r="I147" s="81">
        <f t="shared" si="20"/>
        <v>0</v>
      </c>
      <c r="J147" s="81">
        <f t="shared" si="37"/>
        <v>0</v>
      </c>
      <c r="K147" s="82" t="str">
        <f t="shared" si="24"/>
        <v/>
      </c>
      <c r="L147" s="82" t="str">
        <f t="shared" si="25"/>
        <v/>
      </c>
      <c r="M147" s="83"/>
      <c r="N147" s="84"/>
      <c r="O147" s="85">
        <f t="shared" si="21"/>
        <v>0</v>
      </c>
      <c r="P147" s="85">
        <f t="shared" si="38"/>
        <v>0</v>
      </c>
      <c r="Q147" s="86" t="str">
        <f t="shared" si="27"/>
        <v/>
      </c>
      <c r="R147" s="86" t="str">
        <f t="shared" si="28"/>
        <v/>
      </c>
      <c r="S147" s="87"/>
      <c r="T147" s="88"/>
      <c r="U147" s="89">
        <f t="shared" si="22"/>
        <v>0</v>
      </c>
      <c r="V147" s="89">
        <f t="shared" si="39"/>
        <v>0</v>
      </c>
      <c r="W147" s="90" t="str">
        <f t="shared" si="30"/>
        <v/>
      </c>
      <c r="X147" s="90" t="str">
        <f t="shared" si="31"/>
        <v/>
      </c>
      <c r="Y147" s="91" t="str">
        <f t="shared" si="32"/>
        <v/>
      </c>
      <c r="Z147" s="91" t="str">
        <f t="shared" si="40"/>
        <v/>
      </c>
      <c r="AA147" s="91" t="str">
        <f t="shared" si="34"/>
        <v/>
      </c>
      <c r="AB147" s="92" t="str">
        <f t="shared" si="35"/>
        <v/>
      </c>
      <c r="AC147" s="5"/>
      <c r="BC147" s="195"/>
      <c r="BD147" s="195"/>
      <c r="BE147" s="195"/>
      <c r="BF147" s="195"/>
      <c r="BG147" s="195"/>
      <c r="BH147" s="195"/>
      <c r="BI147" s="195"/>
      <c r="BJ147" s="195"/>
      <c r="BK147" s="187"/>
      <c r="BL147" s="191"/>
      <c r="BM147" s="192"/>
      <c r="BR147" s="7">
        <v>137</v>
      </c>
    </row>
    <row r="148" spans="1:70" s="7" customFormat="1" ht="21">
      <c r="A148" s="76" t="str">
        <f t="shared" si="36"/>
        <v/>
      </c>
      <c r="B148" s="77"/>
      <c r="C148" s="76"/>
      <c r="D148" s="76"/>
      <c r="E148" s="77"/>
      <c r="F148" s="78"/>
      <c r="G148" s="79"/>
      <c r="H148" s="80"/>
      <c r="I148" s="81">
        <f t="shared" si="20"/>
        <v>0</v>
      </c>
      <c r="J148" s="81">
        <f t="shared" si="37"/>
        <v>0</v>
      </c>
      <c r="K148" s="82" t="str">
        <f t="shared" si="24"/>
        <v/>
      </c>
      <c r="L148" s="82" t="str">
        <f t="shared" si="25"/>
        <v/>
      </c>
      <c r="M148" s="83"/>
      <c r="N148" s="84"/>
      <c r="O148" s="85">
        <f t="shared" si="21"/>
        <v>0</v>
      </c>
      <c r="P148" s="85">
        <f t="shared" si="38"/>
        <v>0</v>
      </c>
      <c r="Q148" s="86" t="str">
        <f t="shared" si="27"/>
        <v/>
      </c>
      <c r="R148" s="86" t="str">
        <f t="shared" si="28"/>
        <v/>
      </c>
      <c r="S148" s="87"/>
      <c r="T148" s="88"/>
      <c r="U148" s="89">
        <f t="shared" si="22"/>
        <v>0</v>
      </c>
      <c r="V148" s="89">
        <f t="shared" si="39"/>
        <v>0</v>
      </c>
      <c r="W148" s="90" t="str">
        <f t="shared" si="30"/>
        <v/>
      </c>
      <c r="X148" s="90" t="str">
        <f t="shared" si="31"/>
        <v/>
      </c>
      <c r="Y148" s="91" t="str">
        <f t="shared" si="32"/>
        <v/>
      </c>
      <c r="Z148" s="91" t="str">
        <f t="shared" si="40"/>
        <v/>
      </c>
      <c r="AA148" s="91" t="str">
        <f t="shared" si="34"/>
        <v/>
      </c>
      <c r="AB148" s="92" t="str">
        <f t="shared" si="35"/>
        <v/>
      </c>
      <c r="AC148" s="5"/>
      <c r="BC148" s="195"/>
      <c r="BD148" s="195"/>
      <c r="BE148" s="195"/>
      <c r="BF148" s="195"/>
      <c r="BG148" s="195"/>
      <c r="BH148" s="195"/>
      <c r="BI148" s="195"/>
      <c r="BJ148" s="195"/>
      <c r="BK148" s="187"/>
      <c r="BL148" s="191"/>
      <c r="BM148" s="192"/>
      <c r="BR148" s="7">
        <v>138</v>
      </c>
    </row>
    <row r="149" spans="1:70" s="7" customFormat="1" ht="21">
      <c r="A149" s="76" t="str">
        <f t="shared" si="36"/>
        <v/>
      </c>
      <c r="B149" s="77"/>
      <c r="C149" s="76"/>
      <c r="D149" s="76"/>
      <c r="E149" s="77"/>
      <c r="F149" s="78"/>
      <c r="G149" s="79"/>
      <c r="H149" s="80"/>
      <c r="I149" s="81">
        <f t="shared" si="20"/>
        <v>0</v>
      </c>
      <c r="J149" s="81">
        <f t="shared" si="37"/>
        <v>0</v>
      </c>
      <c r="K149" s="82" t="str">
        <f t="shared" si="24"/>
        <v/>
      </c>
      <c r="L149" s="82" t="str">
        <f t="shared" si="25"/>
        <v/>
      </c>
      <c r="M149" s="83"/>
      <c r="N149" s="84"/>
      <c r="O149" s="85">
        <f t="shared" si="21"/>
        <v>0</v>
      </c>
      <c r="P149" s="85">
        <f t="shared" si="38"/>
        <v>0</v>
      </c>
      <c r="Q149" s="86" t="str">
        <f t="shared" si="27"/>
        <v/>
      </c>
      <c r="R149" s="86" t="str">
        <f t="shared" si="28"/>
        <v/>
      </c>
      <c r="S149" s="87"/>
      <c r="T149" s="88"/>
      <c r="U149" s="89">
        <f t="shared" si="22"/>
        <v>0</v>
      </c>
      <c r="V149" s="89">
        <f t="shared" si="39"/>
        <v>0</v>
      </c>
      <c r="W149" s="90" t="str">
        <f t="shared" si="30"/>
        <v/>
      </c>
      <c r="X149" s="90" t="str">
        <f t="shared" si="31"/>
        <v/>
      </c>
      <c r="Y149" s="91" t="str">
        <f t="shared" si="32"/>
        <v/>
      </c>
      <c r="Z149" s="91" t="str">
        <f t="shared" si="40"/>
        <v/>
      </c>
      <c r="AA149" s="91" t="str">
        <f t="shared" si="34"/>
        <v/>
      </c>
      <c r="AB149" s="92" t="str">
        <f t="shared" si="35"/>
        <v/>
      </c>
      <c r="AC149" s="5"/>
      <c r="BC149" s="195"/>
      <c r="BD149" s="195"/>
      <c r="BE149" s="195"/>
      <c r="BF149" s="195"/>
      <c r="BG149" s="195"/>
      <c r="BH149" s="195"/>
      <c r="BI149" s="195"/>
      <c r="BJ149" s="195"/>
      <c r="BK149" s="187"/>
      <c r="BL149" s="191"/>
      <c r="BM149" s="192"/>
      <c r="BR149" s="7">
        <v>139</v>
      </c>
    </row>
    <row r="150" spans="1:70" s="7" customFormat="1" ht="21">
      <c r="A150" s="76" t="str">
        <f t="shared" si="36"/>
        <v/>
      </c>
      <c r="B150" s="77"/>
      <c r="C150" s="76"/>
      <c r="D150" s="76"/>
      <c r="E150" s="77"/>
      <c r="F150" s="78"/>
      <c r="G150" s="79"/>
      <c r="H150" s="80"/>
      <c r="I150" s="81">
        <f t="shared" si="20"/>
        <v>0</v>
      </c>
      <c r="J150" s="81">
        <f t="shared" si="37"/>
        <v>0</v>
      </c>
      <c r="K150" s="82" t="str">
        <f t="shared" si="24"/>
        <v/>
      </c>
      <c r="L150" s="82" t="str">
        <f t="shared" si="25"/>
        <v/>
      </c>
      <c r="M150" s="83"/>
      <c r="N150" s="84"/>
      <c r="O150" s="85">
        <f t="shared" si="21"/>
        <v>0</v>
      </c>
      <c r="P150" s="85">
        <f t="shared" si="38"/>
        <v>0</v>
      </c>
      <c r="Q150" s="86" t="str">
        <f t="shared" si="27"/>
        <v/>
      </c>
      <c r="R150" s="86" t="str">
        <f t="shared" si="28"/>
        <v/>
      </c>
      <c r="S150" s="87"/>
      <c r="T150" s="88"/>
      <c r="U150" s="89">
        <f t="shared" si="22"/>
        <v>0</v>
      </c>
      <c r="V150" s="89">
        <f t="shared" si="39"/>
        <v>0</v>
      </c>
      <c r="W150" s="90" t="str">
        <f t="shared" si="30"/>
        <v/>
      </c>
      <c r="X150" s="90" t="str">
        <f t="shared" si="31"/>
        <v/>
      </c>
      <c r="Y150" s="91" t="str">
        <f t="shared" si="32"/>
        <v/>
      </c>
      <c r="Z150" s="91" t="str">
        <f t="shared" si="40"/>
        <v/>
      </c>
      <c r="AA150" s="91" t="str">
        <f t="shared" si="34"/>
        <v/>
      </c>
      <c r="AB150" s="92" t="str">
        <f t="shared" si="35"/>
        <v/>
      </c>
      <c r="AC150" s="5"/>
      <c r="BC150" s="195"/>
      <c r="BD150" s="195"/>
      <c r="BE150" s="195"/>
      <c r="BF150" s="195"/>
      <c r="BG150" s="195"/>
      <c r="BH150" s="195"/>
      <c r="BI150" s="195"/>
      <c r="BJ150" s="195"/>
      <c r="BK150" s="187"/>
      <c r="BL150" s="191"/>
      <c r="BM150" s="192"/>
      <c r="BR150" s="7">
        <v>140</v>
      </c>
    </row>
    <row r="151" spans="1:70" s="7" customFormat="1" ht="21">
      <c r="A151" s="76" t="str">
        <f t="shared" si="36"/>
        <v/>
      </c>
      <c r="B151" s="77"/>
      <c r="C151" s="76"/>
      <c r="D151" s="76"/>
      <c r="E151" s="77"/>
      <c r="F151" s="78"/>
      <c r="G151" s="79"/>
      <c r="H151" s="80"/>
      <c r="I151" s="81">
        <f t="shared" si="20"/>
        <v>0</v>
      </c>
      <c r="J151" s="81">
        <f t="shared" si="37"/>
        <v>0</v>
      </c>
      <c r="K151" s="82" t="str">
        <f t="shared" si="24"/>
        <v/>
      </c>
      <c r="L151" s="82" t="str">
        <f t="shared" si="25"/>
        <v/>
      </c>
      <c r="M151" s="83"/>
      <c r="N151" s="84"/>
      <c r="O151" s="85">
        <f t="shared" si="21"/>
        <v>0</v>
      </c>
      <c r="P151" s="85">
        <f t="shared" si="38"/>
        <v>0</v>
      </c>
      <c r="Q151" s="86" t="str">
        <f t="shared" si="27"/>
        <v/>
      </c>
      <c r="R151" s="86" t="str">
        <f t="shared" si="28"/>
        <v/>
      </c>
      <c r="S151" s="87"/>
      <c r="T151" s="88"/>
      <c r="U151" s="89">
        <f t="shared" si="22"/>
        <v>0</v>
      </c>
      <c r="V151" s="89">
        <f t="shared" si="39"/>
        <v>0</v>
      </c>
      <c r="W151" s="90" t="str">
        <f t="shared" si="30"/>
        <v/>
      </c>
      <c r="X151" s="90" t="str">
        <f t="shared" si="31"/>
        <v/>
      </c>
      <c r="Y151" s="91" t="str">
        <f t="shared" si="32"/>
        <v/>
      </c>
      <c r="Z151" s="91" t="str">
        <f t="shared" si="40"/>
        <v/>
      </c>
      <c r="AA151" s="91" t="str">
        <f t="shared" si="34"/>
        <v/>
      </c>
      <c r="AB151" s="92" t="str">
        <f t="shared" si="35"/>
        <v/>
      </c>
      <c r="AC151" s="5"/>
      <c r="BC151" s="195"/>
      <c r="BD151" s="195"/>
      <c r="BE151" s="195"/>
      <c r="BF151" s="195"/>
      <c r="BG151" s="195"/>
      <c r="BH151" s="195"/>
      <c r="BI151" s="195"/>
      <c r="BJ151" s="195"/>
      <c r="BK151" s="187"/>
      <c r="BL151" s="191"/>
      <c r="BM151" s="192"/>
      <c r="BR151" s="7">
        <v>141</v>
      </c>
    </row>
    <row r="152" spans="1:70" s="7" customFormat="1" ht="21">
      <c r="A152" s="76" t="str">
        <f t="shared" si="36"/>
        <v/>
      </c>
      <c r="B152" s="77"/>
      <c r="C152" s="76"/>
      <c r="D152" s="76"/>
      <c r="E152" s="77"/>
      <c r="F152" s="78"/>
      <c r="G152" s="79"/>
      <c r="H152" s="80"/>
      <c r="I152" s="81">
        <f t="shared" si="20"/>
        <v>0</v>
      </c>
      <c r="J152" s="81">
        <f t="shared" si="37"/>
        <v>0</v>
      </c>
      <c r="K152" s="82" t="str">
        <f t="shared" si="24"/>
        <v/>
      </c>
      <c r="L152" s="82" t="str">
        <f t="shared" si="25"/>
        <v/>
      </c>
      <c r="M152" s="83"/>
      <c r="N152" s="84"/>
      <c r="O152" s="85">
        <f t="shared" si="21"/>
        <v>0</v>
      </c>
      <c r="P152" s="85">
        <f t="shared" si="38"/>
        <v>0</v>
      </c>
      <c r="Q152" s="86" t="str">
        <f t="shared" si="27"/>
        <v/>
      </c>
      <c r="R152" s="86" t="str">
        <f t="shared" si="28"/>
        <v/>
      </c>
      <c r="S152" s="87"/>
      <c r="T152" s="88"/>
      <c r="U152" s="89">
        <f t="shared" si="22"/>
        <v>0</v>
      </c>
      <c r="V152" s="89">
        <f t="shared" si="39"/>
        <v>0</v>
      </c>
      <c r="W152" s="90" t="str">
        <f t="shared" si="30"/>
        <v/>
      </c>
      <c r="X152" s="90" t="str">
        <f t="shared" si="31"/>
        <v/>
      </c>
      <c r="Y152" s="91" t="str">
        <f t="shared" si="32"/>
        <v/>
      </c>
      <c r="Z152" s="91" t="str">
        <f t="shared" si="40"/>
        <v/>
      </c>
      <c r="AA152" s="91" t="str">
        <f t="shared" si="34"/>
        <v/>
      </c>
      <c r="AB152" s="92" t="str">
        <f t="shared" si="35"/>
        <v/>
      </c>
      <c r="AC152" s="5"/>
      <c r="BC152" s="195"/>
      <c r="BD152" s="195"/>
      <c r="BE152" s="195"/>
      <c r="BF152" s="195"/>
      <c r="BG152" s="195"/>
      <c r="BH152" s="195"/>
      <c r="BI152" s="195"/>
      <c r="BJ152" s="195"/>
      <c r="BK152" s="187"/>
      <c r="BL152" s="191"/>
      <c r="BM152" s="192"/>
      <c r="BR152" s="7">
        <v>142</v>
      </c>
    </row>
    <row r="153" spans="1:70" s="7" customFormat="1" ht="21">
      <c r="A153" s="76" t="str">
        <f t="shared" si="36"/>
        <v/>
      </c>
      <c r="B153" s="77"/>
      <c r="C153" s="76"/>
      <c r="D153" s="76"/>
      <c r="E153" s="77"/>
      <c r="F153" s="78"/>
      <c r="G153" s="79"/>
      <c r="H153" s="80"/>
      <c r="I153" s="81">
        <f t="shared" si="20"/>
        <v>0</v>
      </c>
      <c r="J153" s="81">
        <f t="shared" si="37"/>
        <v>0</v>
      </c>
      <c r="K153" s="82" t="str">
        <f t="shared" si="24"/>
        <v/>
      </c>
      <c r="L153" s="82" t="str">
        <f t="shared" si="25"/>
        <v/>
      </c>
      <c r="M153" s="83"/>
      <c r="N153" s="84"/>
      <c r="O153" s="85">
        <f t="shared" si="21"/>
        <v>0</v>
      </c>
      <c r="P153" s="85">
        <f t="shared" si="38"/>
        <v>0</v>
      </c>
      <c r="Q153" s="86" t="str">
        <f t="shared" si="27"/>
        <v/>
      </c>
      <c r="R153" s="86" t="str">
        <f t="shared" si="28"/>
        <v/>
      </c>
      <c r="S153" s="87"/>
      <c r="T153" s="88"/>
      <c r="U153" s="89">
        <f t="shared" si="22"/>
        <v>0</v>
      </c>
      <c r="V153" s="89">
        <f t="shared" si="39"/>
        <v>0</v>
      </c>
      <c r="W153" s="90" t="str">
        <f t="shared" si="30"/>
        <v/>
      </c>
      <c r="X153" s="90" t="str">
        <f t="shared" si="31"/>
        <v/>
      </c>
      <c r="Y153" s="91" t="str">
        <f t="shared" si="32"/>
        <v/>
      </c>
      <c r="Z153" s="91" t="str">
        <f t="shared" si="40"/>
        <v/>
      </c>
      <c r="AA153" s="91" t="str">
        <f t="shared" si="34"/>
        <v/>
      </c>
      <c r="AB153" s="92" t="str">
        <f t="shared" si="35"/>
        <v/>
      </c>
      <c r="AC153" s="5"/>
      <c r="BC153" s="195"/>
      <c r="BD153" s="195"/>
      <c r="BE153" s="195"/>
      <c r="BF153" s="195"/>
      <c r="BG153" s="195"/>
      <c r="BH153" s="195"/>
      <c r="BI153" s="195"/>
      <c r="BJ153" s="195"/>
      <c r="BK153" s="187"/>
      <c r="BL153" s="191"/>
      <c r="BM153" s="192"/>
      <c r="BR153" s="7">
        <v>143</v>
      </c>
    </row>
    <row r="154" spans="1:70" s="7" customFormat="1" ht="21">
      <c r="A154" s="76" t="str">
        <f t="shared" si="36"/>
        <v/>
      </c>
      <c r="B154" s="77"/>
      <c r="C154" s="76"/>
      <c r="D154" s="76"/>
      <c r="E154" s="77"/>
      <c r="F154" s="78"/>
      <c r="G154" s="79"/>
      <c r="H154" s="80"/>
      <c r="I154" s="81">
        <f t="shared" si="20"/>
        <v>0</v>
      </c>
      <c r="J154" s="81">
        <f t="shared" si="37"/>
        <v>0</v>
      </c>
      <c r="K154" s="82" t="str">
        <f t="shared" si="24"/>
        <v/>
      </c>
      <c r="L154" s="82" t="str">
        <f t="shared" si="25"/>
        <v/>
      </c>
      <c r="M154" s="83"/>
      <c r="N154" s="84"/>
      <c r="O154" s="85">
        <f t="shared" si="21"/>
        <v>0</v>
      </c>
      <c r="P154" s="85">
        <f t="shared" si="38"/>
        <v>0</v>
      </c>
      <c r="Q154" s="86" t="str">
        <f t="shared" si="27"/>
        <v/>
      </c>
      <c r="R154" s="86" t="str">
        <f t="shared" si="28"/>
        <v/>
      </c>
      <c r="S154" s="87"/>
      <c r="T154" s="88"/>
      <c r="U154" s="89">
        <f t="shared" si="22"/>
        <v>0</v>
      </c>
      <c r="V154" s="89">
        <f t="shared" si="39"/>
        <v>0</v>
      </c>
      <c r="W154" s="90" t="str">
        <f t="shared" si="30"/>
        <v/>
      </c>
      <c r="X154" s="90" t="str">
        <f t="shared" si="31"/>
        <v/>
      </c>
      <c r="Y154" s="91" t="str">
        <f t="shared" si="32"/>
        <v/>
      </c>
      <c r="Z154" s="91" t="str">
        <f t="shared" si="40"/>
        <v/>
      </c>
      <c r="AA154" s="91" t="str">
        <f t="shared" si="34"/>
        <v/>
      </c>
      <c r="AB154" s="92" t="str">
        <f t="shared" si="35"/>
        <v/>
      </c>
      <c r="AC154" s="5"/>
      <c r="BC154" s="195"/>
      <c r="BD154" s="195"/>
      <c r="BE154" s="195"/>
      <c r="BF154" s="195"/>
      <c r="BG154" s="195"/>
      <c r="BH154" s="195"/>
      <c r="BI154" s="195"/>
      <c r="BJ154" s="195"/>
      <c r="BK154" s="187"/>
      <c r="BL154" s="191"/>
      <c r="BM154" s="192"/>
      <c r="BR154" s="7">
        <v>144</v>
      </c>
    </row>
    <row r="155" spans="1:70" s="7" customFormat="1" ht="21">
      <c r="A155" s="76" t="str">
        <f t="shared" si="36"/>
        <v/>
      </c>
      <c r="B155" s="77"/>
      <c r="C155" s="76"/>
      <c r="D155" s="76"/>
      <c r="E155" s="77"/>
      <c r="F155" s="78"/>
      <c r="G155" s="79"/>
      <c r="H155" s="80"/>
      <c r="I155" s="81">
        <f t="shared" si="20"/>
        <v>0</v>
      </c>
      <c r="J155" s="81">
        <f t="shared" si="37"/>
        <v>0</v>
      </c>
      <c r="K155" s="82" t="str">
        <f t="shared" si="24"/>
        <v/>
      </c>
      <c r="L155" s="82" t="str">
        <f t="shared" si="25"/>
        <v/>
      </c>
      <c r="M155" s="83"/>
      <c r="N155" s="84"/>
      <c r="O155" s="85">
        <f t="shared" si="21"/>
        <v>0</v>
      </c>
      <c r="P155" s="85">
        <f t="shared" si="38"/>
        <v>0</v>
      </c>
      <c r="Q155" s="86" t="str">
        <f t="shared" si="27"/>
        <v/>
      </c>
      <c r="R155" s="86" t="str">
        <f t="shared" si="28"/>
        <v/>
      </c>
      <c r="S155" s="87"/>
      <c r="T155" s="88"/>
      <c r="U155" s="89">
        <f t="shared" si="22"/>
        <v>0</v>
      </c>
      <c r="V155" s="89">
        <f t="shared" si="39"/>
        <v>0</v>
      </c>
      <c r="W155" s="90" t="str">
        <f t="shared" si="30"/>
        <v/>
      </c>
      <c r="X155" s="90" t="str">
        <f t="shared" si="31"/>
        <v/>
      </c>
      <c r="Y155" s="91" t="str">
        <f t="shared" si="32"/>
        <v/>
      </c>
      <c r="Z155" s="91" t="str">
        <f t="shared" si="40"/>
        <v/>
      </c>
      <c r="AA155" s="91" t="str">
        <f t="shared" si="34"/>
        <v/>
      </c>
      <c r="AB155" s="92" t="str">
        <f t="shared" si="35"/>
        <v/>
      </c>
      <c r="AC155" s="5"/>
      <c r="BC155" s="195"/>
      <c r="BD155" s="195"/>
      <c r="BE155" s="195"/>
      <c r="BF155" s="195"/>
      <c r="BG155" s="195"/>
      <c r="BH155" s="195"/>
      <c r="BI155" s="195"/>
      <c r="BJ155" s="195"/>
      <c r="BK155" s="187"/>
      <c r="BL155" s="191"/>
      <c r="BM155" s="192"/>
      <c r="BR155" s="7">
        <v>145</v>
      </c>
    </row>
    <row r="156" spans="1:70" s="7" customFormat="1" ht="21">
      <c r="A156" s="76" t="str">
        <f t="shared" si="36"/>
        <v/>
      </c>
      <c r="B156" s="77"/>
      <c r="C156" s="76"/>
      <c r="D156" s="76"/>
      <c r="E156" s="77"/>
      <c r="F156" s="78"/>
      <c r="G156" s="79"/>
      <c r="H156" s="80"/>
      <c r="I156" s="81">
        <f t="shared" si="20"/>
        <v>0</v>
      </c>
      <c r="J156" s="81">
        <f t="shared" si="37"/>
        <v>0</v>
      </c>
      <c r="K156" s="82" t="str">
        <f t="shared" si="24"/>
        <v/>
      </c>
      <c r="L156" s="82" t="str">
        <f t="shared" si="25"/>
        <v/>
      </c>
      <c r="M156" s="83"/>
      <c r="N156" s="84"/>
      <c r="O156" s="85">
        <f t="shared" si="21"/>
        <v>0</v>
      </c>
      <c r="P156" s="85">
        <f t="shared" si="38"/>
        <v>0</v>
      </c>
      <c r="Q156" s="86" t="str">
        <f t="shared" si="27"/>
        <v/>
      </c>
      <c r="R156" s="86" t="str">
        <f t="shared" si="28"/>
        <v/>
      </c>
      <c r="S156" s="87"/>
      <c r="T156" s="88"/>
      <c r="U156" s="89">
        <f t="shared" si="22"/>
        <v>0</v>
      </c>
      <c r="V156" s="89">
        <f t="shared" si="39"/>
        <v>0</v>
      </c>
      <c r="W156" s="90" t="str">
        <f t="shared" si="30"/>
        <v/>
      </c>
      <c r="X156" s="90" t="str">
        <f t="shared" si="31"/>
        <v/>
      </c>
      <c r="Y156" s="91" t="str">
        <f t="shared" si="32"/>
        <v/>
      </c>
      <c r="Z156" s="91" t="str">
        <f t="shared" si="40"/>
        <v/>
      </c>
      <c r="AA156" s="91" t="str">
        <f t="shared" si="34"/>
        <v/>
      </c>
      <c r="AB156" s="92" t="str">
        <f t="shared" si="35"/>
        <v/>
      </c>
      <c r="AC156" s="5"/>
      <c r="BC156" s="195"/>
      <c r="BD156" s="195"/>
      <c r="BE156" s="195"/>
      <c r="BF156" s="195"/>
      <c r="BG156" s="195"/>
      <c r="BH156" s="195"/>
      <c r="BI156" s="195"/>
      <c r="BJ156" s="195"/>
      <c r="BK156" s="187"/>
      <c r="BL156" s="191"/>
      <c r="BM156" s="192"/>
      <c r="BR156" s="7">
        <v>146</v>
      </c>
    </row>
    <row r="157" spans="1:70" s="7" customFormat="1" ht="21">
      <c r="A157" s="76" t="str">
        <f t="shared" si="36"/>
        <v/>
      </c>
      <c r="B157" s="77"/>
      <c r="C157" s="76"/>
      <c r="D157" s="76"/>
      <c r="E157" s="77"/>
      <c r="F157" s="78"/>
      <c r="G157" s="79"/>
      <c r="H157" s="80"/>
      <c r="I157" s="81">
        <f t="shared" si="20"/>
        <v>0</v>
      </c>
      <c r="J157" s="81">
        <f t="shared" si="37"/>
        <v>0</v>
      </c>
      <c r="K157" s="82" t="str">
        <f t="shared" si="24"/>
        <v/>
      </c>
      <c r="L157" s="82" t="str">
        <f t="shared" si="25"/>
        <v/>
      </c>
      <c r="M157" s="83"/>
      <c r="N157" s="84"/>
      <c r="O157" s="85">
        <f t="shared" si="21"/>
        <v>0</v>
      </c>
      <c r="P157" s="85">
        <f t="shared" si="38"/>
        <v>0</v>
      </c>
      <c r="Q157" s="86" t="str">
        <f t="shared" si="27"/>
        <v/>
      </c>
      <c r="R157" s="86" t="str">
        <f t="shared" si="28"/>
        <v/>
      </c>
      <c r="S157" s="87"/>
      <c r="T157" s="88"/>
      <c r="U157" s="89">
        <f t="shared" si="22"/>
        <v>0</v>
      </c>
      <c r="V157" s="89">
        <f t="shared" si="39"/>
        <v>0</v>
      </c>
      <c r="W157" s="90" t="str">
        <f t="shared" si="30"/>
        <v/>
      </c>
      <c r="X157" s="90" t="str">
        <f t="shared" si="31"/>
        <v/>
      </c>
      <c r="Y157" s="91" t="str">
        <f t="shared" si="32"/>
        <v/>
      </c>
      <c r="Z157" s="91" t="str">
        <f t="shared" si="40"/>
        <v/>
      </c>
      <c r="AA157" s="91" t="str">
        <f t="shared" si="34"/>
        <v/>
      </c>
      <c r="AB157" s="92" t="str">
        <f t="shared" si="35"/>
        <v/>
      </c>
      <c r="AC157" s="5"/>
      <c r="BC157" s="195"/>
      <c r="BD157" s="195"/>
      <c r="BE157" s="195"/>
      <c r="BF157" s="195"/>
      <c r="BG157" s="195"/>
      <c r="BH157" s="195"/>
      <c r="BI157" s="195"/>
      <c r="BJ157" s="195"/>
      <c r="BK157" s="187"/>
      <c r="BL157" s="191"/>
      <c r="BM157" s="192"/>
      <c r="BR157" s="7">
        <v>147</v>
      </c>
    </row>
    <row r="158" spans="1:70" s="7" customFormat="1" ht="21">
      <c r="A158" s="76" t="str">
        <f t="shared" si="36"/>
        <v/>
      </c>
      <c r="B158" s="77"/>
      <c r="C158" s="76"/>
      <c r="D158" s="76"/>
      <c r="E158" s="77"/>
      <c r="F158" s="78"/>
      <c r="G158" s="79"/>
      <c r="H158" s="80"/>
      <c r="I158" s="81">
        <f t="shared" si="20"/>
        <v>0</v>
      </c>
      <c r="J158" s="81">
        <f t="shared" si="37"/>
        <v>0</v>
      </c>
      <c r="K158" s="82" t="str">
        <f t="shared" si="24"/>
        <v/>
      </c>
      <c r="L158" s="82" t="str">
        <f t="shared" si="25"/>
        <v/>
      </c>
      <c r="M158" s="83"/>
      <c r="N158" s="84"/>
      <c r="O158" s="85">
        <f t="shared" si="21"/>
        <v>0</v>
      </c>
      <c r="P158" s="85">
        <f t="shared" si="38"/>
        <v>0</v>
      </c>
      <c r="Q158" s="86" t="str">
        <f t="shared" si="27"/>
        <v/>
      </c>
      <c r="R158" s="86" t="str">
        <f t="shared" si="28"/>
        <v/>
      </c>
      <c r="S158" s="87"/>
      <c r="T158" s="88"/>
      <c r="U158" s="89">
        <f t="shared" si="22"/>
        <v>0</v>
      </c>
      <c r="V158" s="89">
        <f t="shared" si="39"/>
        <v>0</v>
      </c>
      <c r="W158" s="90" t="str">
        <f t="shared" si="30"/>
        <v/>
      </c>
      <c r="X158" s="90" t="str">
        <f t="shared" si="31"/>
        <v/>
      </c>
      <c r="Y158" s="91" t="str">
        <f t="shared" si="32"/>
        <v/>
      </c>
      <c r="Z158" s="91" t="str">
        <f t="shared" si="40"/>
        <v/>
      </c>
      <c r="AA158" s="91" t="str">
        <f t="shared" si="34"/>
        <v/>
      </c>
      <c r="AB158" s="92" t="str">
        <f t="shared" si="35"/>
        <v/>
      </c>
      <c r="AC158" s="5"/>
      <c r="BC158" s="195"/>
      <c r="BD158" s="195"/>
      <c r="BE158" s="195"/>
      <c r="BF158" s="195"/>
      <c r="BG158" s="195"/>
      <c r="BH158" s="195"/>
      <c r="BI158" s="195"/>
      <c r="BJ158" s="195"/>
      <c r="BK158" s="187"/>
      <c r="BL158" s="191"/>
      <c r="BM158" s="192"/>
      <c r="BR158" s="7">
        <v>148</v>
      </c>
    </row>
    <row r="159" spans="1:70" s="7" customFormat="1" ht="21">
      <c r="A159" s="76" t="str">
        <f t="shared" si="36"/>
        <v/>
      </c>
      <c r="B159" s="77"/>
      <c r="C159" s="76"/>
      <c r="D159" s="76"/>
      <c r="E159" s="77"/>
      <c r="F159" s="78"/>
      <c r="G159" s="79"/>
      <c r="H159" s="80"/>
      <c r="I159" s="81">
        <f t="shared" si="20"/>
        <v>0</v>
      </c>
      <c r="J159" s="81">
        <f t="shared" si="37"/>
        <v>0</v>
      </c>
      <c r="K159" s="82" t="str">
        <f t="shared" si="24"/>
        <v/>
      </c>
      <c r="L159" s="82" t="str">
        <f t="shared" si="25"/>
        <v/>
      </c>
      <c r="M159" s="83"/>
      <c r="N159" s="84"/>
      <c r="O159" s="85">
        <f t="shared" si="21"/>
        <v>0</v>
      </c>
      <c r="P159" s="85">
        <f t="shared" si="38"/>
        <v>0</v>
      </c>
      <c r="Q159" s="86" t="str">
        <f t="shared" si="27"/>
        <v/>
      </c>
      <c r="R159" s="86" t="str">
        <f t="shared" si="28"/>
        <v/>
      </c>
      <c r="S159" s="87"/>
      <c r="T159" s="88"/>
      <c r="U159" s="89">
        <f t="shared" si="22"/>
        <v>0</v>
      </c>
      <c r="V159" s="89">
        <f t="shared" si="39"/>
        <v>0</v>
      </c>
      <c r="W159" s="90" t="str">
        <f t="shared" si="30"/>
        <v/>
      </c>
      <c r="X159" s="90" t="str">
        <f t="shared" si="31"/>
        <v/>
      </c>
      <c r="Y159" s="91" t="str">
        <f t="shared" si="32"/>
        <v/>
      </c>
      <c r="Z159" s="91" t="str">
        <f t="shared" si="40"/>
        <v/>
      </c>
      <c r="AA159" s="91" t="str">
        <f t="shared" si="34"/>
        <v/>
      </c>
      <c r="AB159" s="92" t="str">
        <f t="shared" si="35"/>
        <v/>
      </c>
      <c r="AC159" s="5"/>
      <c r="BC159" s="195"/>
      <c r="BD159" s="195"/>
      <c r="BE159" s="195"/>
      <c r="BF159" s="195"/>
      <c r="BG159" s="195"/>
      <c r="BH159" s="195"/>
      <c r="BI159" s="195"/>
      <c r="BJ159" s="195"/>
      <c r="BK159" s="187"/>
      <c r="BL159" s="191"/>
      <c r="BM159" s="192"/>
      <c r="BR159" s="7">
        <v>149</v>
      </c>
    </row>
    <row r="160" spans="1:70" s="7" customFormat="1" ht="21">
      <c r="A160" s="76" t="str">
        <f t="shared" si="36"/>
        <v/>
      </c>
      <c r="B160" s="77"/>
      <c r="C160" s="76"/>
      <c r="D160" s="76"/>
      <c r="E160" s="77"/>
      <c r="F160" s="78"/>
      <c r="G160" s="79"/>
      <c r="H160" s="80"/>
      <c r="I160" s="81">
        <f t="shared" si="20"/>
        <v>0</v>
      </c>
      <c r="J160" s="81">
        <f t="shared" si="37"/>
        <v>0</v>
      </c>
      <c r="K160" s="82" t="str">
        <f t="shared" si="24"/>
        <v/>
      </c>
      <c r="L160" s="82" t="str">
        <f t="shared" si="25"/>
        <v/>
      </c>
      <c r="M160" s="83"/>
      <c r="N160" s="84"/>
      <c r="O160" s="85">
        <f t="shared" si="21"/>
        <v>0</v>
      </c>
      <c r="P160" s="85">
        <f t="shared" si="38"/>
        <v>0</v>
      </c>
      <c r="Q160" s="86" t="str">
        <f t="shared" si="27"/>
        <v/>
      </c>
      <c r="R160" s="86" t="str">
        <f t="shared" si="28"/>
        <v/>
      </c>
      <c r="S160" s="87"/>
      <c r="T160" s="88"/>
      <c r="U160" s="89">
        <f t="shared" si="22"/>
        <v>0</v>
      </c>
      <c r="V160" s="89">
        <f t="shared" si="39"/>
        <v>0</v>
      </c>
      <c r="W160" s="90" t="str">
        <f t="shared" si="30"/>
        <v/>
      </c>
      <c r="X160" s="90" t="str">
        <f t="shared" si="31"/>
        <v/>
      </c>
      <c r="Y160" s="91" t="str">
        <f t="shared" si="32"/>
        <v/>
      </c>
      <c r="Z160" s="91" t="str">
        <f t="shared" si="40"/>
        <v/>
      </c>
      <c r="AA160" s="91" t="str">
        <f t="shared" si="34"/>
        <v/>
      </c>
      <c r="AB160" s="92" t="str">
        <f t="shared" si="35"/>
        <v/>
      </c>
      <c r="AC160" s="5"/>
      <c r="BC160" s="195"/>
      <c r="BD160" s="195"/>
      <c r="BE160" s="195"/>
      <c r="BF160" s="195"/>
      <c r="BG160" s="195"/>
      <c r="BH160" s="195"/>
      <c r="BI160" s="195"/>
      <c r="BJ160" s="195"/>
      <c r="BK160" s="187"/>
      <c r="BL160" s="191"/>
      <c r="BM160" s="192"/>
      <c r="BR160" s="7">
        <v>150</v>
      </c>
    </row>
    <row r="161" spans="1:70" s="7" customFormat="1" ht="21">
      <c r="A161" s="76" t="str">
        <f t="shared" si="36"/>
        <v/>
      </c>
      <c r="B161" s="77"/>
      <c r="C161" s="76"/>
      <c r="D161" s="76"/>
      <c r="E161" s="77"/>
      <c r="F161" s="78"/>
      <c r="G161" s="79"/>
      <c r="H161" s="80"/>
      <c r="I161" s="81">
        <f t="shared" si="20"/>
        <v>0</v>
      </c>
      <c r="J161" s="81">
        <f t="shared" si="37"/>
        <v>0</v>
      </c>
      <c r="K161" s="82" t="str">
        <f t="shared" si="24"/>
        <v/>
      </c>
      <c r="L161" s="82" t="str">
        <f t="shared" si="25"/>
        <v/>
      </c>
      <c r="M161" s="83"/>
      <c r="N161" s="84"/>
      <c r="O161" s="85">
        <f t="shared" si="21"/>
        <v>0</v>
      </c>
      <c r="P161" s="85">
        <f t="shared" si="38"/>
        <v>0</v>
      </c>
      <c r="Q161" s="86" t="str">
        <f t="shared" si="27"/>
        <v/>
      </c>
      <c r="R161" s="86" t="str">
        <f t="shared" si="28"/>
        <v/>
      </c>
      <c r="S161" s="87"/>
      <c r="T161" s="88"/>
      <c r="U161" s="89">
        <f t="shared" si="22"/>
        <v>0</v>
      </c>
      <c r="V161" s="89">
        <f t="shared" si="39"/>
        <v>0</v>
      </c>
      <c r="W161" s="90" t="str">
        <f t="shared" si="30"/>
        <v/>
      </c>
      <c r="X161" s="90" t="str">
        <f t="shared" si="31"/>
        <v/>
      </c>
      <c r="Y161" s="91" t="str">
        <f t="shared" si="32"/>
        <v/>
      </c>
      <c r="Z161" s="91" t="str">
        <f t="shared" si="40"/>
        <v/>
      </c>
      <c r="AA161" s="91" t="str">
        <f t="shared" si="34"/>
        <v/>
      </c>
      <c r="AB161" s="92" t="str">
        <f t="shared" si="35"/>
        <v/>
      </c>
      <c r="AC161" s="5"/>
      <c r="BC161" s="195"/>
      <c r="BD161" s="195"/>
      <c r="BE161" s="195"/>
      <c r="BF161" s="195"/>
      <c r="BG161" s="195"/>
      <c r="BH161" s="195"/>
      <c r="BI161" s="195"/>
      <c r="BJ161" s="195"/>
      <c r="BK161" s="187"/>
      <c r="BL161" s="191"/>
      <c r="BM161" s="192"/>
      <c r="BR161" s="7">
        <v>151</v>
      </c>
    </row>
    <row r="162" spans="1:70" s="7" customFormat="1" ht="21">
      <c r="A162" s="76" t="str">
        <f t="shared" si="36"/>
        <v/>
      </c>
      <c r="B162" s="77"/>
      <c r="C162" s="76"/>
      <c r="D162" s="76"/>
      <c r="E162" s="77"/>
      <c r="F162" s="78"/>
      <c r="G162" s="79"/>
      <c r="H162" s="80"/>
      <c r="I162" s="81">
        <f t="shared" si="20"/>
        <v>0</v>
      </c>
      <c r="J162" s="81">
        <f t="shared" si="37"/>
        <v>0</v>
      </c>
      <c r="K162" s="82" t="str">
        <f t="shared" si="24"/>
        <v/>
      </c>
      <c r="L162" s="82" t="str">
        <f t="shared" si="25"/>
        <v/>
      </c>
      <c r="M162" s="83"/>
      <c r="N162" s="84"/>
      <c r="O162" s="85">
        <f t="shared" si="21"/>
        <v>0</v>
      </c>
      <c r="P162" s="85">
        <f t="shared" si="38"/>
        <v>0</v>
      </c>
      <c r="Q162" s="86" t="str">
        <f t="shared" si="27"/>
        <v/>
      </c>
      <c r="R162" s="86" t="str">
        <f t="shared" si="28"/>
        <v/>
      </c>
      <c r="S162" s="87"/>
      <c r="T162" s="88"/>
      <c r="U162" s="89">
        <f t="shared" si="22"/>
        <v>0</v>
      </c>
      <c r="V162" s="89">
        <f t="shared" si="39"/>
        <v>0</v>
      </c>
      <c r="W162" s="90" t="str">
        <f t="shared" si="30"/>
        <v/>
      </c>
      <c r="X162" s="90" t="str">
        <f t="shared" si="31"/>
        <v/>
      </c>
      <c r="Y162" s="91" t="str">
        <f t="shared" si="32"/>
        <v/>
      </c>
      <c r="Z162" s="91" t="str">
        <f t="shared" si="40"/>
        <v/>
      </c>
      <c r="AA162" s="91" t="str">
        <f t="shared" si="34"/>
        <v/>
      </c>
      <c r="AB162" s="92" t="str">
        <f t="shared" si="35"/>
        <v/>
      </c>
      <c r="AC162" s="5"/>
      <c r="BC162" s="195"/>
      <c r="BD162" s="195"/>
      <c r="BE162" s="195"/>
      <c r="BF162" s="195"/>
      <c r="BG162" s="195"/>
      <c r="BH162" s="195"/>
      <c r="BI162" s="195"/>
      <c r="BJ162" s="195"/>
      <c r="BK162" s="187"/>
      <c r="BL162" s="191"/>
      <c r="BM162" s="192"/>
      <c r="BR162" s="7">
        <v>152</v>
      </c>
    </row>
    <row r="163" spans="1:70" s="7" customFormat="1" ht="21">
      <c r="A163" s="76" t="str">
        <f t="shared" si="36"/>
        <v/>
      </c>
      <c r="B163" s="77"/>
      <c r="C163" s="76"/>
      <c r="D163" s="76"/>
      <c r="E163" s="77"/>
      <c r="F163" s="78"/>
      <c r="G163" s="79"/>
      <c r="H163" s="80"/>
      <c r="I163" s="81">
        <f t="shared" si="20"/>
        <v>0</v>
      </c>
      <c r="J163" s="81">
        <f t="shared" si="37"/>
        <v>0</v>
      </c>
      <c r="K163" s="82" t="str">
        <f t="shared" si="24"/>
        <v/>
      </c>
      <c r="L163" s="82" t="str">
        <f t="shared" si="25"/>
        <v/>
      </c>
      <c r="M163" s="83"/>
      <c r="N163" s="84"/>
      <c r="O163" s="85">
        <f t="shared" si="21"/>
        <v>0</v>
      </c>
      <c r="P163" s="85">
        <f t="shared" si="38"/>
        <v>0</v>
      </c>
      <c r="Q163" s="86" t="str">
        <f t="shared" si="27"/>
        <v/>
      </c>
      <c r="R163" s="86" t="str">
        <f t="shared" si="28"/>
        <v/>
      </c>
      <c r="S163" s="87"/>
      <c r="T163" s="88"/>
      <c r="U163" s="89">
        <f t="shared" si="22"/>
        <v>0</v>
      </c>
      <c r="V163" s="89">
        <f t="shared" si="39"/>
        <v>0</v>
      </c>
      <c r="W163" s="90" t="str">
        <f t="shared" si="30"/>
        <v/>
      </c>
      <c r="X163" s="90" t="str">
        <f t="shared" si="31"/>
        <v/>
      </c>
      <c r="Y163" s="91" t="str">
        <f t="shared" si="32"/>
        <v/>
      </c>
      <c r="Z163" s="91" t="str">
        <f t="shared" si="40"/>
        <v/>
      </c>
      <c r="AA163" s="91" t="str">
        <f t="shared" si="34"/>
        <v/>
      </c>
      <c r="AB163" s="92" t="str">
        <f t="shared" si="35"/>
        <v/>
      </c>
      <c r="AC163" s="5"/>
      <c r="BC163" s="195"/>
      <c r="BD163" s="195"/>
      <c r="BE163" s="195"/>
      <c r="BF163" s="195"/>
      <c r="BG163" s="195"/>
      <c r="BH163" s="195"/>
      <c r="BI163" s="195"/>
      <c r="BJ163" s="195"/>
      <c r="BK163" s="187"/>
      <c r="BL163" s="191"/>
      <c r="BM163" s="192"/>
      <c r="BR163" s="7">
        <v>153</v>
      </c>
    </row>
    <row r="164" spans="1:70" s="7" customFormat="1" ht="21">
      <c r="A164" s="76" t="str">
        <f t="shared" si="36"/>
        <v/>
      </c>
      <c r="B164" s="77"/>
      <c r="C164" s="76"/>
      <c r="D164" s="76"/>
      <c r="E164" s="77"/>
      <c r="F164" s="78"/>
      <c r="G164" s="79"/>
      <c r="H164" s="80"/>
      <c r="I164" s="81">
        <f t="shared" si="20"/>
        <v>0</v>
      </c>
      <c r="J164" s="81">
        <f t="shared" si="37"/>
        <v>0</v>
      </c>
      <c r="K164" s="82" t="str">
        <f t="shared" si="24"/>
        <v/>
      </c>
      <c r="L164" s="82" t="str">
        <f t="shared" si="25"/>
        <v/>
      </c>
      <c r="M164" s="83"/>
      <c r="N164" s="84"/>
      <c r="O164" s="85">
        <f t="shared" si="21"/>
        <v>0</v>
      </c>
      <c r="P164" s="85">
        <f t="shared" si="38"/>
        <v>0</v>
      </c>
      <c r="Q164" s="86" t="str">
        <f t="shared" si="27"/>
        <v/>
      </c>
      <c r="R164" s="86" t="str">
        <f t="shared" si="28"/>
        <v/>
      </c>
      <c r="S164" s="87"/>
      <c r="T164" s="88"/>
      <c r="U164" s="89">
        <f t="shared" si="22"/>
        <v>0</v>
      </c>
      <c r="V164" s="89">
        <f t="shared" si="39"/>
        <v>0</v>
      </c>
      <c r="W164" s="90" t="str">
        <f t="shared" si="30"/>
        <v/>
      </c>
      <c r="X164" s="90" t="str">
        <f t="shared" si="31"/>
        <v/>
      </c>
      <c r="Y164" s="91" t="str">
        <f t="shared" si="32"/>
        <v/>
      </c>
      <c r="Z164" s="91" t="str">
        <f t="shared" si="40"/>
        <v/>
      </c>
      <c r="AA164" s="91" t="str">
        <f t="shared" si="34"/>
        <v/>
      </c>
      <c r="AB164" s="92" t="str">
        <f t="shared" si="35"/>
        <v/>
      </c>
      <c r="AC164" s="5"/>
      <c r="BC164" s="195"/>
      <c r="BD164" s="195"/>
      <c r="BE164" s="195"/>
      <c r="BF164" s="195"/>
      <c r="BG164" s="195"/>
      <c r="BH164" s="195"/>
      <c r="BI164" s="195"/>
      <c r="BJ164" s="195"/>
      <c r="BK164" s="187"/>
      <c r="BL164" s="191"/>
      <c r="BM164" s="192"/>
      <c r="BR164" s="7">
        <v>154</v>
      </c>
    </row>
    <row r="165" spans="1:70" s="7" customFormat="1" ht="21">
      <c r="A165" s="76" t="str">
        <f t="shared" si="36"/>
        <v/>
      </c>
      <c r="B165" s="77"/>
      <c r="C165" s="76"/>
      <c r="D165" s="76"/>
      <c r="E165" s="77"/>
      <c r="F165" s="78"/>
      <c r="G165" s="79"/>
      <c r="H165" s="80"/>
      <c r="I165" s="81">
        <f t="shared" si="20"/>
        <v>0</v>
      </c>
      <c r="J165" s="81">
        <f t="shared" si="37"/>
        <v>0</v>
      </c>
      <c r="K165" s="82" t="str">
        <f t="shared" si="24"/>
        <v/>
      </c>
      <c r="L165" s="82" t="str">
        <f t="shared" si="25"/>
        <v/>
      </c>
      <c r="M165" s="83"/>
      <c r="N165" s="84"/>
      <c r="O165" s="85">
        <f t="shared" si="21"/>
        <v>0</v>
      </c>
      <c r="P165" s="85">
        <f t="shared" si="38"/>
        <v>0</v>
      </c>
      <c r="Q165" s="86" t="str">
        <f t="shared" si="27"/>
        <v/>
      </c>
      <c r="R165" s="86" t="str">
        <f t="shared" si="28"/>
        <v/>
      </c>
      <c r="S165" s="87"/>
      <c r="T165" s="88"/>
      <c r="U165" s="89">
        <f t="shared" si="22"/>
        <v>0</v>
      </c>
      <c r="V165" s="89">
        <f t="shared" si="39"/>
        <v>0</v>
      </c>
      <c r="W165" s="90" t="str">
        <f t="shared" si="30"/>
        <v/>
      </c>
      <c r="X165" s="90" t="str">
        <f t="shared" si="31"/>
        <v/>
      </c>
      <c r="Y165" s="91" t="str">
        <f t="shared" si="32"/>
        <v/>
      </c>
      <c r="Z165" s="91" t="str">
        <f t="shared" si="40"/>
        <v/>
      </c>
      <c r="AA165" s="91" t="str">
        <f t="shared" si="34"/>
        <v/>
      </c>
      <c r="AB165" s="92" t="str">
        <f t="shared" si="35"/>
        <v/>
      </c>
      <c r="AC165" s="5"/>
      <c r="BC165" s="195"/>
      <c r="BD165" s="195"/>
      <c r="BE165" s="195"/>
      <c r="BF165" s="195"/>
      <c r="BG165" s="195"/>
      <c r="BH165" s="195"/>
      <c r="BI165" s="195"/>
      <c r="BJ165" s="195"/>
      <c r="BK165" s="187"/>
      <c r="BL165" s="191"/>
      <c r="BM165" s="192"/>
      <c r="BR165" s="7">
        <v>155</v>
      </c>
    </row>
    <row r="166" spans="1:70" s="7" customFormat="1" ht="21">
      <c r="A166" s="76" t="str">
        <f t="shared" si="36"/>
        <v/>
      </c>
      <c r="B166" s="77"/>
      <c r="C166" s="76"/>
      <c r="D166" s="76"/>
      <c r="E166" s="77"/>
      <c r="F166" s="78"/>
      <c r="G166" s="79"/>
      <c r="H166" s="80"/>
      <c r="I166" s="81">
        <f t="shared" si="20"/>
        <v>0</v>
      </c>
      <c r="J166" s="81">
        <f t="shared" si="37"/>
        <v>0</v>
      </c>
      <c r="K166" s="82" t="str">
        <f t="shared" si="24"/>
        <v/>
      </c>
      <c r="L166" s="82" t="str">
        <f t="shared" si="25"/>
        <v/>
      </c>
      <c r="M166" s="83"/>
      <c r="N166" s="84"/>
      <c r="O166" s="85">
        <f t="shared" si="21"/>
        <v>0</v>
      </c>
      <c r="P166" s="85">
        <f t="shared" si="38"/>
        <v>0</v>
      </c>
      <c r="Q166" s="86" t="str">
        <f t="shared" si="27"/>
        <v/>
      </c>
      <c r="R166" s="86" t="str">
        <f t="shared" si="28"/>
        <v/>
      </c>
      <c r="S166" s="87"/>
      <c r="T166" s="88"/>
      <c r="U166" s="89">
        <f t="shared" si="22"/>
        <v>0</v>
      </c>
      <c r="V166" s="89">
        <f t="shared" si="39"/>
        <v>0</v>
      </c>
      <c r="W166" s="90" t="str">
        <f t="shared" si="30"/>
        <v/>
      </c>
      <c r="X166" s="90" t="str">
        <f t="shared" si="31"/>
        <v/>
      </c>
      <c r="Y166" s="91" t="str">
        <f t="shared" si="32"/>
        <v/>
      </c>
      <c r="Z166" s="91" t="str">
        <f t="shared" si="40"/>
        <v/>
      </c>
      <c r="AA166" s="91" t="str">
        <f t="shared" si="34"/>
        <v/>
      </c>
      <c r="AB166" s="92" t="str">
        <f t="shared" si="35"/>
        <v/>
      </c>
      <c r="AC166" s="5"/>
      <c r="BC166" s="195"/>
      <c r="BD166" s="195"/>
      <c r="BE166" s="195"/>
      <c r="BF166" s="195"/>
      <c r="BG166" s="195"/>
      <c r="BH166" s="195"/>
      <c r="BI166" s="195"/>
      <c r="BJ166" s="195"/>
      <c r="BK166" s="187"/>
      <c r="BL166" s="191"/>
      <c r="BM166" s="192"/>
      <c r="BR166" s="7">
        <v>156</v>
      </c>
    </row>
    <row r="167" spans="1:70" s="7" customFormat="1" ht="21">
      <c r="A167" s="76" t="str">
        <f t="shared" si="36"/>
        <v/>
      </c>
      <c r="B167" s="77"/>
      <c r="C167" s="76"/>
      <c r="D167" s="76"/>
      <c r="E167" s="77"/>
      <c r="F167" s="78"/>
      <c r="G167" s="79"/>
      <c r="H167" s="80"/>
      <c r="I167" s="81">
        <f t="shared" si="20"/>
        <v>0</v>
      </c>
      <c r="J167" s="81">
        <f t="shared" si="37"/>
        <v>0</v>
      </c>
      <c r="K167" s="82" t="str">
        <f t="shared" si="24"/>
        <v/>
      </c>
      <c r="L167" s="82" t="str">
        <f t="shared" si="25"/>
        <v/>
      </c>
      <c r="M167" s="83"/>
      <c r="N167" s="84"/>
      <c r="O167" s="85">
        <f t="shared" si="21"/>
        <v>0</v>
      </c>
      <c r="P167" s="85">
        <f t="shared" si="38"/>
        <v>0</v>
      </c>
      <c r="Q167" s="86" t="str">
        <f t="shared" si="27"/>
        <v/>
      </c>
      <c r="R167" s="86" t="str">
        <f t="shared" si="28"/>
        <v/>
      </c>
      <c r="S167" s="87"/>
      <c r="T167" s="88"/>
      <c r="U167" s="89">
        <f t="shared" si="22"/>
        <v>0</v>
      </c>
      <c r="V167" s="89">
        <f t="shared" si="39"/>
        <v>0</v>
      </c>
      <c r="W167" s="90" t="str">
        <f t="shared" si="30"/>
        <v/>
      </c>
      <c r="X167" s="90" t="str">
        <f t="shared" si="31"/>
        <v/>
      </c>
      <c r="Y167" s="91" t="str">
        <f t="shared" si="32"/>
        <v/>
      </c>
      <c r="Z167" s="91" t="str">
        <f t="shared" si="40"/>
        <v/>
      </c>
      <c r="AA167" s="91" t="str">
        <f t="shared" si="34"/>
        <v/>
      </c>
      <c r="AB167" s="92" t="str">
        <f t="shared" si="35"/>
        <v/>
      </c>
      <c r="AC167" s="5"/>
      <c r="BC167" s="195"/>
      <c r="BD167" s="195"/>
      <c r="BE167" s="195"/>
      <c r="BF167" s="195"/>
      <c r="BG167" s="195"/>
      <c r="BH167" s="195"/>
      <c r="BI167" s="195"/>
      <c r="BJ167" s="195"/>
      <c r="BK167" s="187"/>
      <c r="BL167" s="191"/>
      <c r="BM167" s="192"/>
      <c r="BR167" s="7">
        <v>157</v>
      </c>
    </row>
    <row r="168" spans="1:70" s="7" customFormat="1" ht="21">
      <c r="A168" s="76" t="str">
        <f t="shared" si="36"/>
        <v/>
      </c>
      <c r="B168" s="77"/>
      <c r="C168" s="76"/>
      <c r="D168" s="76"/>
      <c r="E168" s="77"/>
      <c r="F168" s="78"/>
      <c r="G168" s="79"/>
      <c r="H168" s="80"/>
      <c r="I168" s="81">
        <f t="shared" si="20"/>
        <v>0</v>
      </c>
      <c r="J168" s="81">
        <f t="shared" si="37"/>
        <v>0</v>
      </c>
      <c r="K168" s="82" t="str">
        <f t="shared" si="24"/>
        <v/>
      </c>
      <c r="L168" s="82" t="str">
        <f t="shared" si="25"/>
        <v/>
      </c>
      <c r="M168" s="83"/>
      <c r="N168" s="84"/>
      <c r="O168" s="85">
        <f t="shared" si="21"/>
        <v>0</v>
      </c>
      <c r="P168" s="85">
        <f t="shared" si="38"/>
        <v>0</v>
      </c>
      <c r="Q168" s="86" t="str">
        <f t="shared" si="27"/>
        <v/>
      </c>
      <c r="R168" s="86" t="str">
        <f t="shared" si="28"/>
        <v/>
      </c>
      <c r="S168" s="87"/>
      <c r="T168" s="88"/>
      <c r="U168" s="89">
        <f t="shared" si="22"/>
        <v>0</v>
      </c>
      <c r="V168" s="89">
        <f t="shared" si="39"/>
        <v>0</v>
      </c>
      <c r="W168" s="90" t="str">
        <f t="shared" si="30"/>
        <v/>
      </c>
      <c r="X168" s="90" t="str">
        <f t="shared" si="31"/>
        <v/>
      </c>
      <c r="Y168" s="91" t="str">
        <f t="shared" si="32"/>
        <v/>
      </c>
      <c r="Z168" s="91" t="str">
        <f t="shared" si="40"/>
        <v/>
      </c>
      <c r="AA168" s="91" t="str">
        <f t="shared" si="34"/>
        <v/>
      </c>
      <c r="AB168" s="92" t="str">
        <f t="shared" si="35"/>
        <v/>
      </c>
      <c r="AC168" s="5"/>
      <c r="BC168" s="195"/>
      <c r="BD168" s="195"/>
      <c r="BE168" s="195"/>
      <c r="BF168" s="195"/>
      <c r="BG168" s="195"/>
      <c r="BH168" s="195"/>
      <c r="BI168" s="195"/>
      <c r="BJ168" s="195"/>
      <c r="BK168" s="187"/>
      <c r="BL168" s="191"/>
      <c r="BM168" s="192"/>
      <c r="BR168" s="7">
        <v>158</v>
      </c>
    </row>
    <row r="169" spans="1:70" s="7" customFormat="1" ht="21">
      <c r="A169" s="76" t="str">
        <f t="shared" si="36"/>
        <v/>
      </c>
      <c r="B169" s="77"/>
      <c r="C169" s="76"/>
      <c r="D169" s="76"/>
      <c r="E169" s="77"/>
      <c r="F169" s="78"/>
      <c r="G169" s="79"/>
      <c r="H169" s="80"/>
      <c r="I169" s="81">
        <f t="shared" si="20"/>
        <v>0</v>
      </c>
      <c r="J169" s="81">
        <f t="shared" si="37"/>
        <v>0</v>
      </c>
      <c r="K169" s="82" t="str">
        <f t="shared" si="24"/>
        <v/>
      </c>
      <c r="L169" s="82" t="str">
        <f t="shared" si="25"/>
        <v/>
      </c>
      <c r="M169" s="83"/>
      <c r="N169" s="84"/>
      <c r="O169" s="85">
        <f t="shared" si="21"/>
        <v>0</v>
      </c>
      <c r="P169" s="85">
        <f t="shared" si="38"/>
        <v>0</v>
      </c>
      <c r="Q169" s="86" t="str">
        <f t="shared" si="27"/>
        <v/>
      </c>
      <c r="R169" s="86" t="str">
        <f t="shared" si="28"/>
        <v/>
      </c>
      <c r="S169" s="87"/>
      <c r="T169" s="88"/>
      <c r="U169" s="89">
        <f t="shared" si="22"/>
        <v>0</v>
      </c>
      <c r="V169" s="89">
        <f t="shared" si="39"/>
        <v>0</v>
      </c>
      <c r="W169" s="90" t="str">
        <f t="shared" si="30"/>
        <v/>
      </c>
      <c r="X169" s="90" t="str">
        <f t="shared" si="31"/>
        <v/>
      </c>
      <c r="Y169" s="91" t="str">
        <f t="shared" si="32"/>
        <v/>
      </c>
      <c r="Z169" s="91" t="str">
        <f t="shared" si="40"/>
        <v/>
      </c>
      <c r="AA169" s="91" t="str">
        <f t="shared" si="34"/>
        <v/>
      </c>
      <c r="AB169" s="92" t="str">
        <f t="shared" si="35"/>
        <v/>
      </c>
      <c r="AC169" s="5"/>
      <c r="BC169" s="195"/>
      <c r="BD169" s="195"/>
      <c r="BE169" s="195"/>
      <c r="BF169" s="195"/>
      <c r="BG169" s="195"/>
      <c r="BH169" s="195"/>
      <c r="BI169" s="195"/>
      <c r="BJ169" s="195"/>
      <c r="BK169" s="187"/>
      <c r="BL169" s="191"/>
      <c r="BM169" s="192"/>
      <c r="BR169" s="7">
        <v>159</v>
      </c>
    </row>
    <row r="170" spans="1:70" s="7" customFormat="1" ht="21">
      <c r="A170" s="76" t="str">
        <f t="shared" si="36"/>
        <v/>
      </c>
      <c r="B170" s="77"/>
      <c r="C170" s="76"/>
      <c r="D170" s="76"/>
      <c r="E170" s="77"/>
      <c r="F170" s="78"/>
      <c r="G170" s="79"/>
      <c r="H170" s="80"/>
      <c r="I170" s="81">
        <f t="shared" si="20"/>
        <v>0</v>
      </c>
      <c r="J170" s="81">
        <f t="shared" si="37"/>
        <v>0</v>
      </c>
      <c r="K170" s="82" t="str">
        <f t="shared" si="24"/>
        <v/>
      </c>
      <c r="L170" s="82" t="str">
        <f t="shared" si="25"/>
        <v/>
      </c>
      <c r="M170" s="83"/>
      <c r="N170" s="84"/>
      <c r="O170" s="85">
        <f t="shared" si="21"/>
        <v>0</v>
      </c>
      <c r="P170" s="85">
        <f t="shared" si="38"/>
        <v>0</v>
      </c>
      <c r="Q170" s="86" t="str">
        <f t="shared" si="27"/>
        <v/>
      </c>
      <c r="R170" s="86" t="str">
        <f t="shared" si="28"/>
        <v/>
      </c>
      <c r="S170" s="87"/>
      <c r="T170" s="88"/>
      <c r="U170" s="89">
        <f t="shared" si="22"/>
        <v>0</v>
      </c>
      <c r="V170" s="89">
        <f t="shared" si="39"/>
        <v>0</v>
      </c>
      <c r="W170" s="90" t="str">
        <f t="shared" si="30"/>
        <v/>
      </c>
      <c r="X170" s="90" t="str">
        <f t="shared" si="31"/>
        <v/>
      </c>
      <c r="Y170" s="91" t="str">
        <f t="shared" si="32"/>
        <v/>
      </c>
      <c r="Z170" s="91" t="str">
        <f t="shared" si="40"/>
        <v/>
      </c>
      <c r="AA170" s="91" t="str">
        <f t="shared" si="34"/>
        <v/>
      </c>
      <c r="AB170" s="92" t="str">
        <f t="shared" si="35"/>
        <v/>
      </c>
      <c r="AC170" s="5"/>
      <c r="BC170" s="195"/>
      <c r="BD170" s="195"/>
      <c r="BE170" s="195"/>
      <c r="BF170" s="195"/>
      <c r="BG170" s="195"/>
      <c r="BH170" s="195"/>
      <c r="BI170" s="195"/>
      <c r="BJ170" s="195"/>
      <c r="BK170" s="187"/>
      <c r="BL170" s="191"/>
      <c r="BM170" s="192"/>
      <c r="BR170" s="7">
        <v>160</v>
      </c>
    </row>
    <row r="171" spans="1:70" s="7" customFormat="1" ht="21">
      <c r="A171" s="76" t="str">
        <f t="shared" si="36"/>
        <v/>
      </c>
      <c r="B171" s="77"/>
      <c r="C171" s="76"/>
      <c r="D171" s="76"/>
      <c r="E171" s="77"/>
      <c r="F171" s="78"/>
      <c r="G171" s="79"/>
      <c r="H171" s="80"/>
      <c r="I171" s="81">
        <f t="shared" si="20"/>
        <v>0</v>
      </c>
      <c r="J171" s="81">
        <f t="shared" si="37"/>
        <v>0</v>
      </c>
      <c r="K171" s="82" t="str">
        <f t="shared" si="24"/>
        <v/>
      </c>
      <c r="L171" s="82" t="str">
        <f t="shared" si="25"/>
        <v/>
      </c>
      <c r="M171" s="83"/>
      <c r="N171" s="84"/>
      <c r="O171" s="85">
        <f t="shared" si="21"/>
        <v>0</v>
      </c>
      <c r="P171" s="85">
        <f t="shared" si="38"/>
        <v>0</v>
      </c>
      <c r="Q171" s="86" t="str">
        <f t="shared" si="27"/>
        <v/>
      </c>
      <c r="R171" s="86" t="str">
        <f t="shared" si="28"/>
        <v/>
      </c>
      <c r="S171" s="87"/>
      <c r="T171" s="88"/>
      <c r="U171" s="89">
        <f t="shared" si="22"/>
        <v>0</v>
      </c>
      <c r="V171" s="89">
        <f t="shared" si="39"/>
        <v>0</v>
      </c>
      <c r="W171" s="90" t="str">
        <f t="shared" si="30"/>
        <v/>
      </c>
      <c r="X171" s="90" t="str">
        <f t="shared" si="31"/>
        <v/>
      </c>
      <c r="Y171" s="91" t="str">
        <f t="shared" si="32"/>
        <v/>
      </c>
      <c r="Z171" s="91" t="str">
        <f t="shared" si="40"/>
        <v/>
      </c>
      <c r="AA171" s="91" t="str">
        <f t="shared" si="34"/>
        <v/>
      </c>
      <c r="AB171" s="92" t="str">
        <f t="shared" si="35"/>
        <v/>
      </c>
      <c r="AC171" s="5"/>
      <c r="BC171" s="195"/>
      <c r="BD171" s="195"/>
      <c r="BE171" s="195"/>
      <c r="BF171" s="195"/>
      <c r="BG171" s="195"/>
      <c r="BH171" s="195"/>
      <c r="BI171" s="195"/>
      <c r="BJ171" s="195"/>
      <c r="BK171" s="187"/>
      <c r="BL171" s="191"/>
      <c r="BM171" s="192"/>
      <c r="BR171" s="7">
        <v>161</v>
      </c>
    </row>
    <row r="172" spans="1:70" s="7" customFormat="1" ht="21">
      <c r="A172" s="76" t="str">
        <f t="shared" si="36"/>
        <v/>
      </c>
      <c r="B172" s="77"/>
      <c r="C172" s="76"/>
      <c r="D172" s="76"/>
      <c r="E172" s="77"/>
      <c r="F172" s="78"/>
      <c r="G172" s="79"/>
      <c r="H172" s="80"/>
      <c r="I172" s="81">
        <f t="shared" si="20"/>
        <v>0</v>
      </c>
      <c r="J172" s="81">
        <f t="shared" si="37"/>
        <v>0</v>
      </c>
      <c r="K172" s="82" t="str">
        <f t="shared" si="24"/>
        <v/>
      </c>
      <c r="L172" s="82" t="str">
        <f t="shared" si="25"/>
        <v/>
      </c>
      <c r="M172" s="83"/>
      <c r="N172" s="84"/>
      <c r="O172" s="85">
        <f t="shared" si="21"/>
        <v>0</v>
      </c>
      <c r="P172" s="85">
        <f t="shared" si="38"/>
        <v>0</v>
      </c>
      <c r="Q172" s="86" t="str">
        <f t="shared" si="27"/>
        <v/>
      </c>
      <c r="R172" s="86" t="str">
        <f t="shared" si="28"/>
        <v/>
      </c>
      <c r="S172" s="87"/>
      <c r="T172" s="88"/>
      <c r="U172" s="89">
        <f t="shared" si="22"/>
        <v>0</v>
      </c>
      <c r="V172" s="89">
        <f t="shared" si="39"/>
        <v>0</v>
      </c>
      <c r="W172" s="90" t="str">
        <f t="shared" si="30"/>
        <v/>
      </c>
      <c r="X172" s="90" t="str">
        <f t="shared" si="31"/>
        <v/>
      </c>
      <c r="Y172" s="91" t="str">
        <f t="shared" si="32"/>
        <v/>
      </c>
      <c r="Z172" s="91" t="str">
        <f t="shared" si="40"/>
        <v/>
      </c>
      <c r="AA172" s="91" t="str">
        <f t="shared" si="34"/>
        <v/>
      </c>
      <c r="AB172" s="92" t="str">
        <f t="shared" si="35"/>
        <v/>
      </c>
      <c r="AC172" s="5"/>
      <c r="BC172" s="195"/>
      <c r="BD172" s="195"/>
      <c r="BE172" s="195"/>
      <c r="BF172" s="195"/>
      <c r="BG172" s="195"/>
      <c r="BH172" s="195"/>
      <c r="BI172" s="195"/>
      <c r="BJ172" s="195"/>
      <c r="BK172" s="187"/>
      <c r="BL172" s="191"/>
      <c r="BM172" s="192"/>
      <c r="BR172" s="7">
        <v>162</v>
      </c>
    </row>
    <row r="173" spans="1:70" s="7" customFormat="1" ht="21">
      <c r="A173" s="76" t="str">
        <f t="shared" si="36"/>
        <v/>
      </c>
      <c r="B173" s="77"/>
      <c r="C173" s="76"/>
      <c r="D173" s="76"/>
      <c r="E173" s="77"/>
      <c r="F173" s="78"/>
      <c r="G173" s="79"/>
      <c r="H173" s="80"/>
      <c r="I173" s="81">
        <f t="shared" si="20"/>
        <v>0</v>
      </c>
      <c r="J173" s="81">
        <f t="shared" si="37"/>
        <v>0</v>
      </c>
      <c r="K173" s="82" t="str">
        <f t="shared" si="24"/>
        <v/>
      </c>
      <c r="L173" s="82" t="str">
        <f t="shared" si="25"/>
        <v/>
      </c>
      <c r="M173" s="83"/>
      <c r="N173" s="84"/>
      <c r="O173" s="85">
        <f t="shared" si="21"/>
        <v>0</v>
      </c>
      <c r="P173" s="85">
        <f t="shared" si="38"/>
        <v>0</v>
      </c>
      <c r="Q173" s="86" t="str">
        <f t="shared" si="27"/>
        <v/>
      </c>
      <c r="R173" s="86" t="str">
        <f t="shared" si="28"/>
        <v/>
      </c>
      <c r="S173" s="87"/>
      <c r="T173" s="88"/>
      <c r="U173" s="89">
        <f t="shared" si="22"/>
        <v>0</v>
      </c>
      <c r="V173" s="89">
        <f t="shared" si="39"/>
        <v>0</v>
      </c>
      <c r="W173" s="90" t="str">
        <f t="shared" si="30"/>
        <v/>
      </c>
      <c r="X173" s="90" t="str">
        <f t="shared" si="31"/>
        <v/>
      </c>
      <c r="Y173" s="91" t="str">
        <f t="shared" si="32"/>
        <v/>
      </c>
      <c r="Z173" s="91" t="str">
        <f t="shared" si="40"/>
        <v/>
      </c>
      <c r="AA173" s="91" t="str">
        <f t="shared" si="34"/>
        <v/>
      </c>
      <c r="AB173" s="92" t="str">
        <f t="shared" si="35"/>
        <v/>
      </c>
      <c r="AC173" s="5"/>
      <c r="BC173" s="195"/>
      <c r="BD173" s="195"/>
      <c r="BE173" s="195"/>
      <c r="BF173" s="195"/>
      <c r="BG173" s="195"/>
      <c r="BH173" s="195"/>
      <c r="BI173" s="195"/>
      <c r="BJ173" s="195"/>
      <c r="BK173" s="187"/>
      <c r="BL173" s="191"/>
      <c r="BM173" s="192"/>
      <c r="BR173" s="7">
        <v>163</v>
      </c>
    </row>
    <row r="174" spans="1:70" s="7" customFormat="1" ht="21">
      <c r="A174" s="76" t="str">
        <f t="shared" si="36"/>
        <v/>
      </c>
      <c r="B174" s="77"/>
      <c r="C174" s="76"/>
      <c r="D174" s="76"/>
      <c r="E174" s="77"/>
      <c r="F174" s="78"/>
      <c r="G174" s="79"/>
      <c r="H174" s="80"/>
      <c r="I174" s="81">
        <f t="shared" si="20"/>
        <v>0</v>
      </c>
      <c r="J174" s="81">
        <f t="shared" si="37"/>
        <v>0</v>
      </c>
      <c r="K174" s="82" t="str">
        <f t="shared" si="24"/>
        <v/>
      </c>
      <c r="L174" s="82" t="str">
        <f t="shared" si="25"/>
        <v/>
      </c>
      <c r="M174" s="83"/>
      <c r="N174" s="84"/>
      <c r="O174" s="85">
        <f t="shared" si="21"/>
        <v>0</v>
      </c>
      <c r="P174" s="85">
        <f t="shared" si="38"/>
        <v>0</v>
      </c>
      <c r="Q174" s="86" t="str">
        <f t="shared" si="27"/>
        <v/>
      </c>
      <c r="R174" s="86" t="str">
        <f t="shared" si="28"/>
        <v/>
      </c>
      <c r="S174" s="87"/>
      <c r="T174" s="88"/>
      <c r="U174" s="89">
        <f t="shared" si="22"/>
        <v>0</v>
      </c>
      <c r="V174" s="89">
        <f t="shared" si="39"/>
        <v>0</v>
      </c>
      <c r="W174" s="90" t="str">
        <f t="shared" si="30"/>
        <v/>
      </c>
      <c r="X174" s="90" t="str">
        <f t="shared" si="31"/>
        <v/>
      </c>
      <c r="Y174" s="91" t="str">
        <f t="shared" si="32"/>
        <v/>
      </c>
      <c r="Z174" s="91" t="str">
        <f t="shared" si="40"/>
        <v/>
      </c>
      <c r="AA174" s="91" t="str">
        <f t="shared" si="34"/>
        <v/>
      </c>
      <c r="AB174" s="92" t="str">
        <f t="shared" si="35"/>
        <v/>
      </c>
      <c r="AC174" s="5"/>
      <c r="BC174" s="195"/>
      <c r="BD174" s="195"/>
      <c r="BE174" s="195"/>
      <c r="BF174" s="195"/>
      <c r="BG174" s="195"/>
      <c r="BH174" s="195"/>
      <c r="BI174" s="195"/>
      <c r="BJ174" s="195"/>
      <c r="BK174" s="187"/>
      <c r="BL174" s="191"/>
      <c r="BM174" s="192"/>
      <c r="BR174" s="7">
        <v>164</v>
      </c>
    </row>
    <row r="175" spans="1:70" s="7" customFormat="1" ht="21">
      <c r="A175" s="76" t="str">
        <f t="shared" si="36"/>
        <v/>
      </c>
      <c r="B175" s="77"/>
      <c r="C175" s="76"/>
      <c r="D175" s="76"/>
      <c r="E175" s="77"/>
      <c r="F175" s="78"/>
      <c r="G175" s="79"/>
      <c r="H175" s="80"/>
      <c r="I175" s="81">
        <f t="shared" si="20"/>
        <v>0</v>
      </c>
      <c r="J175" s="81">
        <f t="shared" si="37"/>
        <v>0</v>
      </c>
      <c r="K175" s="82" t="str">
        <f t="shared" si="24"/>
        <v/>
      </c>
      <c r="L175" s="82" t="str">
        <f t="shared" si="25"/>
        <v/>
      </c>
      <c r="M175" s="83"/>
      <c r="N175" s="84"/>
      <c r="O175" s="85">
        <f t="shared" si="21"/>
        <v>0</v>
      </c>
      <c r="P175" s="85">
        <f t="shared" si="38"/>
        <v>0</v>
      </c>
      <c r="Q175" s="86" t="str">
        <f t="shared" si="27"/>
        <v/>
      </c>
      <c r="R175" s="86" t="str">
        <f t="shared" si="28"/>
        <v/>
      </c>
      <c r="S175" s="87"/>
      <c r="T175" s="88"/>
      <c r="U175" s="89">
        <f t="shared" si="22"/>
        <v>0</v>
      </c>
      <c r="V175" s="89">
        <f t="shared" si="39"/>
        <v>0</v>
      </c>
      <c r="W175" s="90" t="str">
        <f t="shared" si="30"/>
        <v/>
      </c>
      <c r="X175" s="90" t="str">
        <f t="shared" si="31"/>
        <v/>
      </c>
      <c r="Y175" s="91" t="str">
        <f t="shared" si="32"/>
        <v/>
      </c>
      <c r="Z175" s="91" t="str">
        <f t="shared" si="40"/>
        <v/>
      </c>
      <c r="AA175" s="91" t="str">
        <f t="shared" si="34"/>
        <v/>
      </c>
      <c r="AB175" s="92" t="str">
        <f t="shared" si="35"/>
        <v/>
      </c>
      <c r="AC175" s="5"/>
      <c r="BC175" s="195"/>
      <c r="BD175" s="195"/>
      <c r="BE175" s="195"/>
      <c r="BF175" s="195"/>
      <c r="BG175" s="195"/>
      <c r="BH175" s="195"/>
      <c r="BI175" s="195"/>
      <c r="BJ175" s="195"/>
      <c r="BK175" s="187"/>
      <c r="BL175" s="191"/>
      <c r="BM175" s="192"/>
      <c r="BR175" s="7">
        <v>165</v>
      </c>
    </row>
    <row r="176" spans="1:70" s="7" customFormat="1" ht="21">
      <c r="A176" s="76" t="str">
        <f t="shared" si="36"/>
        <v/>
      </c>
      <c r="B176" s="77"/>
      <c r="C176" s="76"/>
      <c r="D176" s="76"/>
      <c r="E176" s="77"/>
      <c r="F176" s="78"/>
      <c r="G176" s="79"/>
      <c r="H176" s="80"/>
      <c r="I176" s="81">
        <f t="shared" si="20"/>
        <v>0</v>
      </c>
      <c r="J176" s="81">
        <f t="shared" si="37"/>
        <v>0</v>
      </c>
      <c r="K176" s="82" t="str">
        <f t="shared" si="24"/>
        <v/>
      </c>
      <c r="L176" s="82" t="str">
        <f t="shared" si="25"/>
        <v/>
      </c>
      <c r="M176" s="83"/>
      <c r="N176" s="84"/>
      <c r="O176" s="85">
        <f t="shared" si="21"/>
        <v>0</v>
      </c>
      <c r="P176" s="85">
        <f t="shared" si="38"/>
        <v>0</v>
      </c>
      <c r="Q176" s="86" t="str">
        <f t="shared" si="27"/>
        <v/>
      </c>
      <c r="R176" s="86" t="str">
        <f t="shared" si="28"/>
        <v/>
      </c>
      <c r="S176" s="87"/>
      <c r="T176" s="88"/>
      <c r="U176" s="89">
        <f t="shared" si="22"/>
        <v>0</v>
      </c>
      <c r="V176" s="89">
        <f t="shared" si="39"/>
        <v>0</v>
      </c>
      <c r="W176" s="90" t="str">
        <f t="shared" si="30"/>
        <v/>
      </c>
      <c r="X176" s="90" t="str">
        <f t="shared" si="31"/>
        <v/>
      </c>
      <c r="Y176" s="91" t="str">
        <f t="shared" si="32"/>
        <v/>
      </c>
      <c r="Z176" s="91" t="str">
        <f t="shared" si="40"/>
        <v/>
      </c>
      <c r="AA176" s="91" t="str">
        <f t="shared" si="34"/>
        <v/>
      </c>
      <c r="AB176" s="92" t="str">
        <f t="shared" si="35"/>
        <v/>
      </c>
      <c r="AC176" s="5"/>
      <c r="BC176" s="195"/>
      <c r="BD176" s="195"/>
      <c r="BE176" s="195"/>
      <c r="BF176" s="195"/>
      <c r="BG176" s="195"/>
      <c r="BH176" s="195"/>
      <c r="BI176" s="195"/>
      <c r="BJ176" s="195"/>
      <c r="BK176" s="187"/>
      <c r="BL176" s="191"/>
      <c r="BM176" s="192"/>
      <c r="BR176" s="7">
        <v>166</v>
      </c>
    </row>
    <row r="177" spans="1:70" s="7" customFormat="1" ht="21">
      <c r="A177" s="76" t="str">
        <f t="shared" si="36"/>
        <v/>
      </c>
      <c r="B177" s="77"/>
      <c r="C177" s="76"/>
      <c r="D177" s="76"/>
      <c r="E177" s="77"/>
      <c r="F177" s="78"/>
      <c r="G177" s="79"/>
      <c r="H177" s="80"/>
      <c r="I177" s="81">
        <f t="shared" si="20"/>
        <v>0</v>
      </c>
      <c r="J177" s="81">
        <f t="shared" si="37"/>
        <v>0</v>
      </c>
      <c r="K177" s="82" t="str">
        <f t="shared" si="24"/>
        <v/>
      </c>
      <c r="L177" s="82" t="str">
        <f t="shared" si="25"/>
        <v/>
      </c>
      <c r="M177" s="83"/>
      <c r="N177" s="84"/>
      <c r="O177" s="85">
        <f t="shared" si="21"/>
        <v>0</v>
      </c>
      <c r="P177" s="85">
        <f t="shared" si="38"/>
        <v>0</v>
      </c>
      <c r="Q177" s="86" t="str">
        <f t="shared" si="27"/>
        <v/>
      </c>
      <c r="R177" s="86" t="str">
        <f t="shared" si="28"/>
        <v/>
      </c>
      <c r="S177" s="87"/>
      <c r="T177" s="88"/>
      <c r="U177" s="89">
        <f t="shared" si="22"/>
        <v>0</v>
      </c>
      <c r="V177" s="89">
        <f t="shared" si="39"/>
        <v>0</v>
      </c>
      <c r="W177" s="90" t="str">
        <f t="shared" si="30"/>
        <v/>
      </c>
      <c r="X177" s="90" t="str">
        <f t="shared" si="31"/>
        <v/>
      </c>
      <c r="Y177" s="91" t="str">
        <f t="shared" si="32"/>
        <v/>
      </c>
      <c r="Z177" s="91" t="str">
        <f t="shared" si="40"/>
        <v/>
      </c>
      <c r="AA177" s="91" t="str">
        <f t="shared" si="34"/>
        <v/>
      </c>
      <c r="AB177" s="92" t="str">
        <f t="shared" si="35"/>
        <v/>
      </c>
      <c r="AC177" s="5"/>
      <c r="BC177" s="195"/>
      <c r="BD177" s="195"/>
      <c r="BE177" s="195"/>
      <c r="BF177" s="195"/>
      <c r="BG177" s="195"/>
      <c r="BH177" s="195"/>
      <c r="BI177" s="195"/>
      <c r="BJ177" s="195"/>
      <c r="BK177" s="187"/>
      <c r="BL177" s="191"/>
      <c r="BM177" s="192"/>
      <c r="BR177" s="7">
        <v>167</v>
      </c>
    </row>
    <row r="178" spans="1:70" s="7" customFormat="1" ht="21">
      <c r="A178" s="76" t="str">
        <f t="shared" si="36"/>
        <v/>
      </c>
      <c r="B178" s="77"/>
      <c r="C178" s="76"/>
      <c r="D178" s="76"/>
      <c r="E178" s="77"/>
      <c r="F178" s="78"/>
      <c r="G178" s="79"/>
      <c r="H178" s="80"/>
      <c r="I178" s="81">
        <f t="shared" si="20"/>
        <v>0</v>
      </c>
      <c r="J178" s="81">
        <f t="shared" si="37"/>
        <v>0</v>
      </c>
      <c r="K178" s="82" t="str">
        <f t="shared" si="24"/>
        <v/>
      </c>
      <c r="L178" s="82" t="str">
        <f t="shared" si="25"/>
        <v/>
      </c>
      <c r="M178" s="83"/>
      <c r="N178" s="84"/>
      <c r="O178" s="85">
        <f t="shared" si="21"/>
        <v>0</v>
      </c>
      <c r="P178" s="85">
        <f t="shared" si="38"/>
        <v>0</v>
      </c>
      <c r="Q178" s="86" t="str">
        <f t="shared" si="27"/>
        <v/>
      </c>
      <c r="R178" s="86" t="str">
        <f t="shared" si="28"/>
        <v/>
      </c>
      <c r="S178" s="87"/>
      <c r="T178" s="88"/>
      <c r="U178" s="89">
        <f t="shared" si="22"/>
        <v>0</v>
      </c>
      <c r="V178" s="89">
        <f t="shared" si="39"/>
        <v>0</v>
      </c>
      <c r="W178" s="90" t="str">
        <f t="shared" si="30"/>
        <v/>
      </c>
      <c r="X178" s="90" t="str">
        <f t="shared" si="31"/>
        <v/>
      </c>
      <c r="Y178" s="91" t="str">
        <f t="shared" si="32"/>
        <v/>
      </c>
      <c r="Z178" s="91" t="str">
        <f t="shared" si="40"/>
        <v/>
      </c>
      <c r="AA178" s="91" t="str">
        <f t="shared" si="34"/>
        <v/>
      </c>
      <c r="AB178" s="92" t="str">
        <f t="shared" si="35"/>
        <v/>
      </c>
      <c r="AC178" s="5"/>
      <c r="BC178" s="195"/>
      <c r="BD178" s="195"/>
      <c r="BE178" s="195"/>
      <c r="BF178" s="195"/>
      <c r="BG178" s="195"/>
      <c r="BH178" s="195"/>
      <c r="BI178" s="195"/>
      <c r="BJ178" s="195"/>
      <c r="BK178" s="187"/>
      <c r="BL178" s="191"/>
      <c r="BM178" s="192"/>
      <c r="BR178" s="7">
        <v>168</v>
      </c>
    </row>
    <row r="179" spans="1:70" s="7" customFormat="1" ht="21">
      <c r="A179" s="76" t="str">
        <f t="shared" si="36"/>
        <v/>
      </c>
      <c r="B179" s="77"/>
      <c r="C179" s="76"/>
      <c r="D179" s="76"/>
      <c r="E179" s="77"/>
      <c r="F179" s="78"/>
      <c r="G179" s="79"/>
      <c r="H179" s="80"/>
      <c r="I179" s="81">
        <f t="shared" si="20"/>
        <v>0</v>
      </c>
      <c r="J179" s="81">
        <f t="shared" si="37"/>
        <v>0</v>
      </c>
      <c r="K179" s="82" t="str">
        <f t="shared" si="24"/>
        <v/>
      </c>
      <c r="L179" s="82" t="str">
        <f t="shared" si="25"/>
        <v/>
      </c>
      <c r="M179" s="83"/>
      <c r="N179" s="84"/>
      <c r="O179" s="85">
        <f t="shared" si="21"/>
        <v>0</v>
      </c>
      <c r="P179" s="85">
        <f t="shared" si="38"/>
        <v>0</v>
      </c>
      <c r="Q179" s="86" t="str">
        <f t="shared" si="27"/>
        <v/>
      </c>
      <c r="R179" s="86" t="str">
        <f t="shared" si="28"/>
        <v/>
      </c>
      <c r="S179" s="87"/>
      <c r="T179" s="88"/>
      <c r="U179" s="89">
        <f t="shared" si="22"/>
        <v>0</v>
      </c>
      <c r="V179" s="89">
        <f t="shared" si="39"/>
        <v>0</v>
      </c>
      <c r="W179" s="90" t="str">
        <f t="shared" si="30"/>
        <v/>
      </c>
      <c r="X179" s="90" t="str">
        <f t="shared" si="31"/>
        <v/>
      </c>
      <c r="Y179" s="91" t="str">
        <f t="shared" si="32"/>
        <v/>
      </c>
      <c r="Z179" s="91" t="str">
        <f t="shared" si="40"/>
        <v/>
      </c>
      <c r="AA179" s="91" t="str">
        <f t="shared" si="34"/>
        <v/>
      </c>
      <c r="AB179" s="92" t="str">
        <f t="shared" si="35"/>
        <v/>
      </c>
      <c r="AC179" s="5"/>
      <c r="BC179" s="195"/>
      <c r="BD179" s="195"/>
      <c r="BE179" s="195"/>
      <c r="BF179" s="195"/>
      <c r="BG179" s="195"/>
      <c r="BH179" s="195"/>
      <c r="BI179" s="195"/>
      <c r="BJ179" s="195"/>
      <c r="BK179" s="187"/>
      <c r="BL179" s="191"/>
      <c r="BM179" s="192"/>
      <c r="BR179" s="7">
        <v>169</v>
      </c>
    </row>
    <row r="180" spans="1:70" s="7" customFormat="1" ht="21">
      <c r="A180" s="76" t="str">
        <f t="shared" si="36"/>
        <v/>
      </c>
      <c r="B180" s="77"/>
      <c r="C180" s="76"/>
      <c r="D180" s="76"/>
      <c r="E180" s="77"/>
      <c r="F180" s="78"/>
      <c r="G180" s="79"/>
      <c r="H180" s="80"/>
      <c r="I180" s="81">
        <f t="shared" si="20"/>
        <v>0</v>
      </c>
      <c r="J180" s="81">
        <f t="shared" si="37"/>
        <v>0</v>
      </c>
      <c r="K180" s="82" t="str">
        <f t="shared" si="24"/>
        <v/>
      </c>
      <c r="L180" s="82" t="str">
        <f t="shared" si="25"/>
        <v/>
      </c>
      <c r="M180" s="83"/>
      <c r="N180" s="84"/>
      <c r="O180" s="85">
        <f t="shared" si="21"/>
        <v>0</v>
      </c>
      <c r="P180" s="85">
        <f t="shared" si="38"/>
        <v>0</v>
      </c>
      <c r="Q180" s="86" t="str">
        <f t="shared" si="27"/>
        <v/>
      </c>
      <c r="R180" s="86" t="str">
        <f t="shared" si="28"/>
        <v/>
      </c>
      <c r="S180" s="87"/>
      <c r="T180" s="88"/>
      <c r="U180" s="89">
        <f t="shared" si="22"/>
        <v>0</v>
      </c>
      <c r="V180" s="89">
        <f t="shared" si="39"/>
        <v>0</v>
      </c>
      <c r="W180" s="90" t="str">
        <f t="shared" si="30"/>
        <v/>
      </c>
      <c r="X180" s="90" t="str">
        <f t="shared" si="31"/>
        <v/>
      </c>
      <c r="Y180" s="91" t="str">
        <f t="shared" si="32"/>
        <v/>
      </c>
      <c r="Z180" s="91" t="str">
        <f t="shared" si="40"/>
        <v/>
      </c>
      <c r="AA180" s="91" t="str">
        <f t="shared" si="34"/>
        <v/>
      </c>
      <c r="AB180" s="92" t="str">
        <f t="shared" si="35"/>
        <v/>
      </c>
      <c r="AC180" s="5"/>
      <c r="BC180" s="195"/>
      <c r="BD180" s="195"/>
      <c r="BE180" s="195"/>
      <c r="BF180" s="195"/>
      <c r="BG180" s="195"/>
      <c r="BH180" s="195"/>
      <c r="BI180" s="195"/>
      <c r="BJ180" s="195"/>
      <c r="BK180" s="187"/>
      <c r="BL180" s="191"/>
      <c r="BM180" s="192"/>
      <c r="BR180" s="7">
        <v>170</v>
      </c>
    </row>
    <row r="181" spans="1:70" s="7" customFormat="1" ht="21">
      <c r="A181" s="76" t="str">
        <f t="shared" si="36"/>
        <v/>
      </c>
      <c r="B181" s="77"/>
      <c r="C181" s="76"/>
      <c r="D181" s="76"/>
      <c r="E181" s="77"/>
      <c r="F181" s="78"/>
      <c r="G181" s="79"/>
      <c r="H181" s="80"/>
      <c r="I181" s="81">
        <f t="shared" si="20"/>
        <v>0</v>
      </c>
      <c r="J181" s="81">
        <f t="shared" si="37"/>
        <v>0</v>
      </c>
      <c r="K181" s="82" t="str">
        <f t="shared" si="24"/>
        <v/>
      </c>
      <c r="L181" s="82" t="str">
        <f t="shared" si="25"/>
        <v/>
      </c>
      <c r="M181" s="83"/>
      <c r="N181" s="84"/>
      <c r="O181" s="85">
        <f t="shared" si="21"/>
        <v>0</v>
      </c>
      <c r="P181" s="85">
        <f t="shared" si="38"/>
        <v>0</v>
      </c>
      <c r="Q181" s="86" t="str">
        <f t="shared" si="27"/>
        <v/>
      </c>
      <c r="R181" s="86" t="str">
        <f t="shared" si="28"/>
        <v/>
      </c>
      <c r="S181" s="87"/>
      <c r="T181" s="88"/>
      <c r="U181" s="89">
        <f t="shared" si="22"/>
        <v>0</v>
      </c>
      <c r="V181" s="89">
        <f t="shared" si="39"/>
        <v>0</v>
      </c>
      <c r="W181" s="90" t="str">
        <f t="shared" si="30"/>
        <v/>
      </c>
      <c r="X181" s="90" t="str">
        <f t="shared" si="31"/>
        <v/>
      </c>
      <c r="Y181" s="91" t="str">
        <f t="shared" si="32"/>
        <v/>
      </c>
      <c r="Z181" s="91" t="str">
        <f t="shared" si="40"/>
        <v/>
      </c>
      <c r="AA181" s="91" t="str">
        <f t="shared" si="34"/>
        <v/>
      </c>
      <c r="AB181" s="92" t="str">
        <f t="shared" si="35"/>
        <v/>
      </c>
      <c r="AC181" s="5"/>
      <c r="BC181" s="195"/>
      <c r="BD181" s="195"/>
      <c r="BE181" s="195"/>
      <c r="BF181" s="195"/>
      <c r="BG181" s="195"/>
      <c r="BH181" s="195"/>
      <c r="BI181" s="195"/>
      <c r="BJ181" s="195"/>
      <c r="BK181" s="187"/>
      <c r="BL181" s="191"/>
      <c r="BM181" s="192"/>
      <c r="BR181" s="7">
        <v>171</v>
      </c>
    </row>
    <row r="182" spans="1:70" s="7" customFormat="1" ht="21">
      <c r="A182" s="76" t="str">
        <f t="shared" si="36"/>
        <v/>
      </c>
      <c r="B182" s="77"/>
      <c r="C182" s="76"/>
      <c r="D182" s="76"/>
      <c r="E182" s="77"/>
      <c r="F182" s="78"/>
      <c r="G182" s="79"/>
      <c r="H182" s="80"/>
      <c r="I182" s="81">
        <f t="shared" si="20"/>
        <v>0</v>
      </c>
      <c r="J182" s="81">
        <f t="shared" si="37"/>
        <v>0</v>
      </c>
      <c r="K182" s="82" t="str">
        <f t="shared" si="24"/>
        <v/>
      </c>
      <c r="L182" s="82" t="str">
        <f t="shared" si="25"/>
        <v/>
      </c>
      <c r="M182" s="83"/>
      <c r="N182" s="84"/>
      <c r="O182" s="85">
        <f t="shared" si="21"/>
        <v>0</v>
      </c>
      <c r="P182" s="85">
        <f t="shared" si="38"/>
        <v>0</v>
      </c>
      <c r="Q182" s="86" t="str">
        <f t="shared" si="27"/>
        <v/>
      </c>
      <c r="R182" s="86" t="str">
        <f t="shared" si="28"/>
        <v/>
      </c>
      <c r="S182" s="87"/>
      <c r="T182" s="88"/>
      <c r="U182" s="89">
        <f t="shared" si="22"/>
        <v>0</v>
      </c>
      <c r="V182" s="89">
        <f t="shared" si="39"/>
        <v>0</v>
      </c>
      <c r="W182" s="90" t="str">
        <f t="shared" si="30"/>
        <v/>
      </c>
      <c r="X182" s="90" t="str">
        <f t="shared" si="31"/>
        <v/>
      </c>
      <c r="Y182" s="91" t="str">
        <f t="shared" si="32"/>
        <v/>
      </c>
      <c r="Z182" s="91" t="str">
        <f t="shared" si="40"/>
        <v/>
      </c>
      <c r="AA182" s="91" t="str">
        <f t="shared" si="34"/>
        <v/>
      </c>
      <c r="AB182" s="92" t="str">
        <f t="shared" si="35"/>
        <v/>
      </c>
      <c r="AC182" s="5"/>
      <c r="BC182" s="195"/>
      <c r="BD182" s="195"/>
      <c r="BE182" s="195"/>
      <c r="BF182" s="195"/>
      <c r="BG182" s="195"/>
      <c r="BH182" s="195"/>
      <c r="BI182" s="195"/>
      <c r="BJ182" s="195"/>
      <c r="BK182" s="187"/>
      <c r="BL182" s="191"/>
      <c r="BM182" s="192"/>
      <c r="BR182" s="7">
        <v>172</v>
      </c>
    </row>
    <row r="183" spans="1:70" s="7" customFormat="1" ht="21">
      <c r="A183" s="76" t="str">
        <f t="shared" si="36"/>
        <v/>
      </c>
      <c r="B183" s="77"/>
      <c r="C183" s="76"/>
      <c r="D183" s="76"/>
      <c r="E183" s="77"/>
      <c r="F183" s="78"/>
      <c r="G183" s="79"/>
      <c r="H183" s="80"/>
      <c r="I183" s="81">
        <f t="shared" si="20"/>
        <v>0</v>
      </c>
      <c r="J183" s="81">
        <f t="shared" si="37"/>
        <v>0</v>
      </c>
      <c r="K183" s="82" t="str">
        <f t="shared" si="24"/>
        <v/>
      </c>
      <c r="L183" s="82" t="str">
        <f t="shared" si="25"/>
        <v/>
      </c>
      <c r="M183" s="83"/>
      <c r="N183" s="84"/>
      <c r="O183" s="85">
        <f t="shared" si="21"/>
        <v>0</v>
      </c>
      <c r="P183" s="85">
        <f t="shared" si="38"/>
        <v>0</v>
      </c>
      <c r="Q183" s="86" t="str">
        <f t="shared" si="27"/>
        <v/>
      </c>
      <c r="R183" s="86" t="str">
        <f t="shared" si="28"/>
        <v/>
      </c>
      <c r="S183" s="87"/>
      <c r="T183" s="88"/>
      <c r="U183" s="89">
        <f t="shared" si="22"/>
        <v>0</v>
      </c>
      <c r="V183" s="89">
        <f t="shared" si="39"/>
        <v>0</v>
      </c>
      <c r="W183" s="90" t="str">
        <f t="shared" si="30"/>
        <v/>
      </c>
      <c r="X183" s="90" t="str">
        <f t="shared" si="31"/>
        <v/>
      </c>
      <c r="Y183" s="91" t="str">
        <f t="shared" si="32"/>
        <v/>
      </c>
      <c r="Z183" s="91" t="str">
        <f t="shared" si="40"/>
        <v/>
      </c>
      <c r="AA183" s="91" t="str">
        <f t="shared" si="34"/>
        <v/>
      </c>
      <c r="AB183" s="92" t="str">
        <f t="shared" si="35"/>
        <v/>
      </c>
      <c r="AC183" s="5"/>
      <c r="BC183" s="195"/>
      <c r="BD183" s="195"/>
      <c r="BE183" s="195"/>
      <c r="BF183" s="195"/>
      <c r="BG183" s="195"/>
      <c r="BH183" s="195"/>
      <c r="BI183" s="195"/>
      <c r="BJ183" s="195"/>
      <c r="BK183" s="187"/>
      <c r="BL183" s="191"/>
      <c r="BM183" s="192"/>
      <c r="BR183" s="7">
        <v>173</v>
      </c>
    </row>
    <row r="184" spans="1:70" s="7" customFormat="1" ht="21">
      <c r="A184" s="76" t="str">
        <f t="shared" si="36"/>
        <v/>
      </c>
      <c r="B184" s="77"/>
      <c r="C184" s="76"/>
      <c r="D184" s="76"/>
      <c r="E184" s="77"/>
      <c r="F184" s="78"/>
      <c r="G184" s="79"/>
      <c r="H184" s="80"/>
      <c r="I184" s="81">
        <f t="shared" si="20"/>
        <v>0</v>
      </c>
      <c r="J184" s="81">
        <f t="shared" si="37"/>
        <v>0</v>
      </c>
      <c r="K184" s="82" t="str">
        <f t="shared" si="24"/>
        <v/>
      </c>
      <c r="L184" s="82" t="str">
        <f t="shared" si="25"/>
        <v/>
      </c>
      <c r="M184" s="83"/>
      <c r="N184" s="84"/>
      <c r="O184" s="85">
        <f t="shared" si="21"/>
        <v>0</v>
      </c>
      <c r="P184" s="85">
        <f t="shared" si="38"/>
        <v>0</v>
      </c>
      <c r="Q184" s="86" t="str">
        <f t="shared" si="27"/>
        <v/>
      </c>
      <c r="R184" s="86" t="str">
        <f t="shared" si="28"/>
        <v/>
      </c>
      <c r="S184" s="87"/>
      <c r="T184" s="88"/>
      <c r="U184" s="89">
        <f t="shared" si="22"/>
        <v>0</v>
      </c>
      <c r="V184" s="89">
        <f t="shared" si="39"/>
        <v>0</v>
      </c>
      <c r="W184" s="90" t="str">
        <f t="shared" si="30"/>
        <v/>
      </c>
      <c r="X184" s="90" t="str">
        <f t="shared" si="31"/>
        <v/>
      </c>
      <c r="Y184" s="91" t="str">
        <f t="shared" si="32"/>
        <v/>
      </c>
      <c r="Z184" s="91" t="str">
        <f t="shared" si="40"/>
        <v/>
      </c>
      <c r="AA184" s="91" t="str">
        <f t="shared" si="34"/>
        <v/>
      </c>
      <c r="AB184" s="92" t="str">
        <f t="shared" si="35"/>
        <v/>
      </c>
      <c r="AC184" s="5"/>
      <c r="BC184" s="195"/>
      <c r="BD184" s="195"/>
      <c r="BE184" s="195"/>
      <c r="BF184" s="195"/>
      <c r="BG184" s="195"/>
      <c r="BH184" s="195"/>
      <c r="BI184" s="195"/>
      <c r="BJ184" s="195"/>
      <c r="BK184" s="187"/>
      <c r="BL184" s="191"/>
      <c r="BM184" s="192"/>
      <c r="BR184" s="7">
        <v>174</v>
      </c>
    </row>
    <row r="185" spans="1:70" s="7" customFormat="1" ht="21">
      <c r="A185" s="76" t="str">
        <f t="shared" si="36"/>
        <v/>
      </c>
      <c r="B185" s="77"/>
      <c r="C185" s="76"/>
      <c r="D185" s="76"/>
      <c r="E185" s="77"/>
      <c r="F185" s="78"/>
      <c r="G185" s="79"/>
      <c r="H185" s="80"/>
      <c r="I185" s="81">
        <f t="shared" si="20"/>
        <v>0</v>
      </c>
      <c r="J185" s="81">
        <f t="shared" si="37"/>
        <v>0</v>
      </c>
      <c r="K185" s="82" t="str">
        <f t="shared" si="24"/>
        <v/>
      </c>
      <c r="L185" s="82" t="str">
        <f t="shared" si="25"/>
        <v/>
      </c>
      <c r="M185" s="83"/>
      <c r="N185" s="84"/>
      <c r="O185" s="85">
        <f t="shared" si="21"/>
        <v>0</v>
      </c>
      <c r="P185" s="85">
        <f t="shared" si="38"/>
        <v>0</v>
      </c>
      <c r="Q185" s="86" t="str">
        <f t="shared" si="27"/>
        <v/>
      </c>
      <c r="R185" s="86" t="str">
        <f t="shared" si="28"/>
        <v/>
      </c>
      <c r="S185" s="87"/>
      <c r="T185" s="88"/>
      <c r="U185" s="89">
        <f t="shared" si="22"/>
        <v>0</v>
      </c>
      <c r="V185" s="89">
        <f t="shared" si="39"/>
        <v>0</v>
      </c>
      <c r="W185" s="90" t="str">
        <f t="shared" si="30"/>
        <v/>
      </c>
      <c r="X185" s="90" t="str">
        <f t="shared" si="31"/>
        <v/>
      </c>
      <c r="Y185" s="91" t="str">
        <f t="shared" si="32"/>
        <v/>
      </c>
      <c r="Z185" s="91" t="str">
        <f t="shared" si="40"/>
        <v/>
      </c>
      <c r="AA185" s="91" t="str">
        <f t="shared" si="34"/>
        <v/>
      </c>
      <c r="AB185" s="92" t="str">
        <f t="shared" si="35"/>
        <v/>
      </c>
      <c r="AC185" s="5"/>
      <c r="BC185" s="195"/>
      <c r="BD185" s="195"/>
      <c r="BE185" s="195"/>
      <c r="BF185" s="195"/>
      <c r="BG185" s="195"/>
      <c r="BH185" s="195"/>
      <c r="BI185" s="195"/>
      <c r="BJ185" s="195"/>
      <c r="BK185" s="187"/>
      <c r="BL185" s="191"/>
      <c r="BM185" s="192"/>
      <c r="BR185" s="7">
        <v>175</v>
      </c>
    </row>
    <row r="186" spans="1:70" s="7" customFormat="1" ht="21">
      <c r="A186" s="76" t="str">
        <f t="shared" si="36"/>
        <v/>
      </c>
      <c r="B186" s="77"/>
      <c r="C186" s="76"/>
      <c r="D186" s="76"/>
      <c r="E186" s="77"/>
      <c r="F186" s="78"/>
      <c r="G186" s="79"/>
      <c r="H186" s="80"/>
      <c r="I186" s="81">
        <f t="shared" si="20"/>
        <v>0</v>
      </c>
      <c r="J186" s="81">
        <f t="shared" si="37"/>
        <v>0</v>
      </c>
      <c r="K186" s="82" t="str">
        <f t="shared" si="24"/>
        <v/>
      </c>
      <c r="L186" s="82" t="str">
        <f t="shared" si="25"/>
        <v/>
      </c>
      <c r="M186" s="83"/>
      <c r="N186" s="84"/>
      <c r="O186" s="85">
        <f t="shared" si="21"/>
        <v>0</v>
      </c>
      <c r="P186" s="85">
        <f t="shared" si="38"/>
        <v>0</v>
      </c>
      <c r="Q186" s="86" t="str">
        <f t="shared" si="27"/>
        <v/>
      </c>
      <c r="R186" s="86" t="str">
        <f t="shared" si="28"/>
        <v/>
      </c>
      <c r="S186" s="87"/>
      <c r="T186" s="88"/>
      <c r="U186" s="89">
        <f t="shared" si="22"/>
        <v>0</v>
      </c>
      <c r="V186" s="89">
        <f t="shared" si="39"/>
        <v>0</v>
      </c>
      <c r="W186" s="90" t="str">
        <f t="shared" si="30"/>
        <v/>
      </c>
      <c r="X186" s="90" t="str">
        <f t="shared" si="31"/>
        <v/>
      </c>
      <c r="Y186" s="91" t="str">
        <f t="shared" si="32"/>
        <v/>
      </c>
      <c r="Z186" s="91" t="str">
        <f t="shared" si="40"/>
        <v/>
      </c>
      <c r="AA186" s="91" t="str">
        <f t="shared" si="34"/>
        <v/>
      </c>
      <c r="AB186" s="92" t="str">
        <f t="shared" si="35"/>
        <v/>
      </c>
      <c r="AC186" s="5"/>
      <c r="BC186" s="195"/>
      <c r="BD186" s="195"/>
      <c r="BE186" s="195"/>
      <c r="BF186" s="195"/>
      <c r="BG186" s="195"/>
      <c r="BH186" s="195"/>
      <c r="BI186" s="195"/>
      <c r="BJ186" s="195"/>
      <c r="BK186" s="187"/>
      <c r="BL186" s="191"/>
      <c r="BM186" s="192"/>
      <c r="BR186" s="7">
        <v>176</v>
      </c>
    </row>
    <row r="187" spans="1:70" s="7" customFormat="1" ht="21">
      <c r="A187" s="76" t="str">
        <f t="shared" si="36"/>
        <v/>
      </c>
      <c r="B187" s="77"/>
      <c r="C187" s="76"/>
      <c r="D187" s="76"/>
      <c r="E187" s="77"/>
      <c r="F187" s="78"/>
      <c r="G187" s="79"/>
      <c r="H187" s="80"/>
      <c r="I187" s="81">
        <f t="shared" si="20"/>
        <v>0</v>
      </c>
      <c r="J187" s="81">
        <f t="shared" si="37"/>
        <v>0</v>
      </c>
      <c r="K187" s="82" t="str">
        <f t="shared" si="24"/>
        <v/>
      </c>
      <c r="L187" s="82" t="str">
        <f t="shared" si="25"/>
        <v/>
      </c>
      <c r="M187" s="83"/>
      <c r="N187" s="84"/>
      <c r="O187" s="85">
        <f t="shared" si="21"/>
        <v>0</v>
      </c>
      <c r="P187" s="85">
        <f t="shared" si="38"/>
        <v>0</v>
      </c>
      <c r="Q187" s="86" t="str">
        <f t="shared" si="27"/>
        <v/>
      </c>
      <c r="R187" s="86" t="str">
        <f t="shared" si="28"/>
        <v/>
      </c>
      <c r="S187" s="87"/>
      <c r="T187" s="88"/>
      <c r="U187" s="89">
        <f t="shared" si="22"/>
        <v>0</v>
      </c>
      <c r="V187" s="89">
        <f t="shared" si="39"/>
        <v>0</v>
      </c>
      <c r="W187" s="90" t="str">
        <f t="shared" si="30"/>
        <v/>
      </c>
      <c r="X187" s="90" t="str">
        <f t="shared" si="31"/>
        <v/>
      </c>
      <c r="Y187" s="91" t="str">
        <f t="shared" si="32"/>
        <v/>
      </c>
      <c r="Z187" s="91" t="str">
        <f t="shared" si="40"/>
        <v/>
      </c>
      <c r="AA187" s="91" t="str">
        <f t="shared" si="34"/>
        <v/>
      </c>
      <c r="AB187" s="92" t="str">
        <f t="shared" si="35"/>
        <v/>
      </c>
      <c r="AC187" s="5"/>
      <c r="BC187" s="195"/>
      <c r="BD187" s="195"/>
      <c r="BE187" s="195"/>
      <c r="BF187" s="195"/>
      <c r="BG187" s="195"/>
      <c r="BH187" s="195"/>
      <c r="BI187" s="195"/>
      <c r="BJ187" s="195"/>
      <c r="BK187" s="187"/>
      <c r="BL187" s="191"/>
      <c r="BM187" s="192"/>
      <c r="BR187" s="7">
        <v>177</v>
      </c>
    </row>
    <row r="188" spans="1:70" s="7" customFormat="1" ht="21">
      <c r="A188" s="76" t="str">
        <f t="shared" si="36"/>
        <v/>
      </c>
      <c r="B188" s="77"/>
      <c r="C188" s="76"/>
      <c r="D188" s="76"/>
      <c r="E188" s="77"/>
      <c r="F188" s="78"/>
      <c r="G188" s="79"/>
      <c r="H188" s="80"/>
      <c r="I188" s="81">
        <f t="shared" si="20"/>
        <v>0</v>
      </c>
      <c r="J188" s="81">
        <f t="shared" si="37"/>
        <v>0</v>
      </c>
      <c r="K188" s="82" t="str">
        <f t="shared" si="24"/>
        <v/>
      </c>
      <c r="L188" s="82" t="str">
        <f t="shared" si="25"/>
        <v/>
      </c>
      <c r="M188" s="83"/>
      <c r="N188" s="84"/>
      <c r="O188" s="85">
        <f t="shared" si="21"/>
        <v>0</v>
      </c>
      <c r="P188" s="85">
        <f t="shared" si="38"/>
        <v>0</v>
      </c>
      <c r="Q188" s="86" t="str">
        <f t="shared" si="27"/>
        <v/>
      </c>
      <c r="R188" s="86" t="str">
        <f t="shared" si="28"/>
        <v/>
      </c>
      <c r="S188" s="87"/>
      <c r="T188" s="88"/>
      <c r="U188" s="89">
        <f t="shared" si="22"/>
        <v>0</v>
      </c>
      <c r="V188" s="89">
        <f t="shared" si="39"/>
        <v>0</v>
      </c>
      <c r="W188" s="90" t="str">
        <f t="shared" si="30"/>
        <v/>
      </c>
      <c r="X188" s="90" t="str">
        <f t="shared" si="31"/>
        <v/>
      </c>
      <c r="Y188" s="91" t="str">
        <f t="shared" si="32"/>
        <v/>
      </c>
      <c r="Z188" s="91" t="str">
        <f t="shared" si="40"/>
        <v/>
      </c>
      <c r="AA188" s="91" t="str">
        <f t="shared" si="34"/>
        <v/>
      </c>
      <c r="AB188" s="92" t="str">
        <f t="shared" si="35"/>
        <v/>
      </c>
      <c r="AC188" s="5"/>
      <c r="BC188" s="195"/>
      <c r="BD188" s="195"/>
      <c r="BE188" s="195"/>
      <c r="BF188" s="195"/>
      <c r="BG188" s="195"/>
      <c r="BH188" s="195"/>
      <c r="BI188" s="195"/>
      <c r="BJ188" s="195"/>
      <c r="BK188" s="187"/>
      <c r="BL188" s="191"/>
      <c r="BM188" s="192"/>
      <c r="BR188" s="7">
        <v>178</v>
      </c>
    </row>
    <row r="189" spans="1:70" s="7" customFormat="1" ht="21">
      <c r="A189" s="76" t="str">
        <f t="shared" si="36"/>
        <v/>
      </c>
      <c r="B189" s="77"/>
      <c r="C189" s="76"/>
      <c r="D189" s="76"/>
      <c r="E189" s="77"/>
      <c r="F189" s="78"/>
      <c r="G189" s="79"/>
      <c r="H189" s="80"/>
      <c r="I189" s="81">
        <f t="shared" si="20"/>
        <v>0</v>
      </c>
      <c r="J189" s="81">
        <f t="shared" si="37"/>
        <v>0</v>
      </c>
      <c r="K189" s="82" t="str">
        <f t="shared" si="24"/>
        <v/>
      </c>
      <c r="L189" s="82" t="str">
        <f t="shared" si="25"/>
        <v/>
      </c>
      <c r="M189" s="83"/>
      <c r="N189" s="84"/>
      <c r="O189" s="85">
        <f t="shared" si="21"/>
        <v>0</v>
      </c>
      <c r="P189" s="85">
        <f t="shared" si="38"/>
        <v>0</v>
      </c>
      <c r="Q189" s="86" t="str">
        <f t="shared" si="27"/>
        <v/>
      </c>
      <c r="R189" s="86" t="str">
        <f t="shared" si="28"/>
        <v/>
      </c>
      <c r="S189" s="87"/>
      <c r="T189" s="88"/>
      <c r="U189" s="89">
        <f t="shared" si="22"/>
        <v>0</v>
      </c>
      <c r="V189" s="89">
        <f t="shared" si="39"/>
        <v>0</v>
      </c>
      <c r="W189" s="90" t="str">
        <f t="shared" si="30"/>
        <v/>
      </c>
      <c r="X189" s="90" t="str">
        <f t="shared" si="31"/>
        <v/>
      </c>
      <c r="Y189" s="91" t="str">
        <f t="shared" si="32"/>
        <v/>
      </c>
      <c r="Z189" s="91" t="str">
        <f t="shared" si="40"/>
        <v/>
      </c>
      <c r="AA189" s="91" t="str">
        <f t="shared" si="34"/>
        <v/>
      </c>
      <c r="AB189" s="92" t="str">
        <f t="shared" si="35"/>
        <v/>
      </c>
      <c r="AC189" s="5"/>
      <c r="BC189" s="195"/>
      <c r="BD189" s="195"/>
      <c r="BE189" s="195"/>
      <c r="BF189" s="195"/>
      <c r="BG189" s="195"/>
      <c r="BH189" s="195"/>
      <c r="BI189" s="195"/>
      <c r="BJ189" s="195"/>
      <c r="BK189" s="187"/>
      <c r="BL189" s="191"/>
      <c r="BM189" s="192"/>
      <c r="BR189" s="7">
        <v>179</v>
      </c>
    </row>
    <row r="190" spans="1:70" s="7" customFormat="1" ht="21">
      <c r="A190" s="76" t="str">
        <f t="shared" si="36"/>
        <v/>
      </c>
      <c r="B190" s="77"/>
      <c r="C190" s="76"/>
      <c r="D190" s="76"/>
      <c r="E190" s="77"/>
      <c r="F190" s="78"/>
      <c r="G190" s="79"/>
      <c r="H190" s="80"/>
      <c r="I190" s="81">
        <f t="shared" si="20"/>
        <v>0</v>
      </c>
      <c r="J190" s="81">
        <f t="shared" si="37"/>
        <v>0</v>
      </c>
      <c r="K190" s="82" t="str">
        <f t="shared" si="24"/>
        <v/>
      </c>
      <c r="L190" s="82" t="str">
        <f t="shared" si="25"/>
        <v/>
      </c>
      <c r="M190" s="83"/>
      <c r="N190" s="84"/>
      <c r="O190" s="85">
        <f t="shared" si="21"/>
        <v>0</v>
      </c>
      <c r="P190" s="85">
        <f t="shared" si="38"/>
        <v>0</v>
      </c>
      <c r="Q190" s="86" t="str">
        <f t="shared" si="27"/>
        <v/>
      </c>
      <c r="R190" s="86" t="str">
        <f t="shared" si="28"/>
        <v/>
      </c>
      <c r="S190" s="87"/>
      <c r="T190" s="88"/>
      <c r="U190" s="89">
        <f t="shared" si="22"/>
        <v>0</v>
      </c>
      <c r="V190" s="89">
        <f t="shared" si="39"/>
        <v>0</v>
      </c>
      <c r="W190" s="90" t="str">
        <f t="shared" si="30"/>
        <v/>
      </c>
      <c r="X190" s="90" t="str">
        <f t="shared" si="31"/>
        <v/>
      </c>
      <c r="Y190" s="91" t="str">
        <f t="shared" si="32"/>
        <v/>
      </c>
      <c r="Z190" s="91" t="str">
        <f t="shared" si="40"/>
        <v/>
      </c>
      <c r="AA190" s="91" t="str">
        <f t="shared" si="34"/>
        <v/>
      </c>
      <c r="AB190" s="92" t="str">
        <f t="shared" si="35"/>
        <v/>
      </c>
      <c r="AC190" s="5"/>
      <c r="BC190" s="195"/>
      <c r="BD190" s="195"/>
      <c r="BE190" s="195"/>
      <c r="BF190" s="195"/>
      <c r="BG190" s="195"/>
      <c r="BH190" s="195"/>
      <c r="BI190" s="195"/>
      <c r="BJ190" s="195"/>
      <c r="BK190" s="187"/>
      <c r="BL190" s="191"/>
      <c r="BM190" s="192"/>
      <c r="BR190" s="7">
        <v>180</v>
      </c>
    </row>
    <row r="191" spans="1:70" s="7" customFormat="1" ht="21">
      <c r="A191" s="76" t="str">
        <f t="shared" si="36"/>
        <v/>
      </c>
      <c r="B191" s="77"/>
      <c r="C191" s="76"/>
      <c r="D191" s="76"/>
      <c r="E191" s="77"/>
      <c r="F191" s="78"/>
      <c r="G191" s="79"/>
      <c r="H191" s="80"/>
      <c r="I191" s="81">
        <f t="shared" si="20"/>
        <v>0</v>
      </c>
      <c r="J191" s="81">
        <f t="shared" si="37"/>
        <v>0</v>
      </c>
      <c r="K191" s="82" t="str">
        <f t="shared" si="24"/>
        <v/>
      </c>
      <c r="L191" s="82" t="str">
        <f t="shared" si="25"/>
        <v/>
      </c>
      <c r="M191" s="83"/>
      <c r="N191" s="84"/>
      <c r="O191" s="85">
        <f t="shared" si="21"/>
        <v>0</v>
      </c>
      <c r="P191" s="85">
        <f t="shared" si="38"/>
        <v>0</v>
      </c>
      <c r="Q191" s="86" t="str">
        <f t="shared" si="27"/>
        <v/>
      </c>
      <c r="R191" s="86" t="str">
        <f t="shared" si="28"/>
        <v/>
      </c>
      <c r="S191" s="87"/>
      <c r="T191" s="88"/>
      <c r="U191" s="89">
        <f t="shared" si="22"/>
        <v>0</v>
      </c>
      <c r="V191" s="89">
        <f t="shared" si="39"/>
        <v>0</v>
      </c>
      <c r="W191" s="90" t="str">
        <f t="shared" si="30"/>
        <v/>
      </c>
      <c r="X191" s="90" t="str">
        <f t="shared" si="31"/>
        <v/>
      </c>
      <c r="Y191" s="91" t="str">
        <f t="shared" si="32"/>
        <v/>
      </c>
      <c r="Z191" s="91" t="str">
        <f t="shared" si="40"/>
        <v/>
      </c>
      <c r="AA191" s="91" t="str">
        <f t="shared" si="34"/>
        <v/>
      </c>
      <c r="AB191" s="92" t="str">
        <f t="shared" si="35"/>
        <v/>
      </c>
      <c r="AC191" s="5"/>
      <c r="BC191" s="195"/>
      <c r="BD191" s="195"/>
      <c r="BE191" s="195"/>
      <c r="BF191" s="195"/>
      <c r="BG191" s="195"/>
      <c r="BH191" s="195"/>
      <c r="BI191" s="195"/>
      <c r="BJ191" s="195"/>
      <c r="BK191" s="187"/>
      <c r="BL191" s="191"/>
      <c r="BM191" s="192"/>
      <c r="BR191" s="7">
        <v>181</v>
      </c>
    </row>
    <row r="192" spans="1:70" s="7" customFormat="1" ht="21">
      <c r="A192" s="76" t="str">
        <f t="shared" si="36"/>
        <v/>
      </c>
      <c r="B192" s="77"/>
      <c r="C192" s="76"/>
      <c r="D192" s="76"/>
      <c r="E192" s="77"/>
      <c r="F192" s="78"/>
      <c r="G192" s="79"/>
      <c r="H192" s="80"/>
      <c r="I192" s="81">
        <f t="shared" si="20"/>
        <v>0</v>
      </c>
      <c r="J192" s="81">
        <f t="shared" si="37"/>
        <v>0</v>
      </c>
      <c r="K192" s="82" t="str">
        <f t="shared" si="24"/>
        <v/>
      </c>
      <c r="L192" s="82" t="str">
        <f t="shared" si="25"/>
        <v/>
      </c>
      <c r="M192" s="83"/>
      <c r="N192" s="84"/>
      <c r="O192" s="85">
        <f t="shared" si="21"/>
        <v>0</v>
      </c>
      <c r="P192" s="85">
        <f t="shared" si="38"/>
        <v>0</v>
      </c>
      <c r="Q192" s="86" t="str">
        <f t="shared" si="27"/>
        <v/>
      </c>
      <c r="R192" s="86" t="str">
        <f t="shared" si="28"/>
        <v/>
      </c>
      <c r="S192" s="87"/>
      <c r="T192" s="88"/>
      <c r="U192" s="89">
        <f t="shared" si="22"/>
        <v>0</v>
      </c>
      <c r="V192" s="89">
        <f t="shared" si="39"/>
        <v>0</v>
      </c>
      <c r="W192" s="90" t="str">
        <f t="shared" si="30"/>
        <v/>
      </c>
      <c r="X192" s="90" t="str">
        <f t="shared" si="31"/>
        <v/>
      </c>
      <c r="Y192" s="91" t="str">
        <f t="shared" si="32"/>
        <v/>
      </c>
      <c r="Z192" s="91" t="str">
        <f t="shared" si="40"/>
        <v/>
      </c>
      <c r="AA192" s="91" t="str">
        <f t="shared" si="34"/>
        <v/>
      </c>
      <c r="AB192" s="92" t="str">
        <f t="shared" si="35"/>
        <v/>
      </c>
      <c r="AC192" s="5"/>
      <c r="BC192" s="195"/>
      <c r="BD192" s="195"/>
      <c r="BE192" s="195"/>
      <c r="BF192" s="195"/>
      <c r="BG192" s="195"/>
      <c r="BH192" s="195"/>
      <c r="BI192" s="195"/>
      <c r="BJ192" s="195"/>
      <c r="BK192" s="187"/>
      <c r="BL192" s="191"/>
      <c r="BM192" s="192"/>
      <c r="BR192" s="7">
        <v>182</v>
      </c>
    </row>
    <row r="193" spans="1:70" s="7" customFormat="1" ht="21">
      <c r="A193" s="76" t="str">
        <f t="shared" si="36"/>
        <v/>
      </c>
      <c r="B193" s="77"/>
      <c r="C193" s="76"/>
      <c r="D193" s="76"/>
      <c r="E193" s="77"/>
      <c r="F193" s="78"/>
      <c r="G193" s="79"/>
      <c r="H193" s="80"/>
      <c r="I193" s="81">
        <f t="shared" si="20"/>
        <v>0</v>
      </c>
      <c r="J193" s="81">
        <f t="shared" si="37"/>
        <v>0</v>
      </c>
      <c r="K193" s="82" t="str">
        <f t="shared" si="24"/>
        <v/>
      </c>
      <c r="L193" s="82" t="str">
        <f t="shared" si="25"/>
        <v/>
      </c>
      <c r="M193" s="83"/>
      <c r="N193" s="84"/>
      <c r="O193" s="85">
        <f t="shared" si="21"/>
        <v>0</v>
      </c>
      <c r="P193" s="85">
        <f t="shared" si="38"/>
        <v>0</v>
      </c>
      <c r="Q193" s="86" t="str">
        <f t="shared" si="27"/>
        <v/>
      </c>
      <c r="R193" s="86" t="str">
        <f t="shared" si="28"/>
        <v/>
      </c>
      <c r="S193" s="87"/>
      <c r="T193" s="88"/>
      <c r="U193" s="89">
        <f t="shared" si="22"/>
        <v>0</v>
      </c>
      <c r="V193" s="89">
        <f t="shared" si="39"/>
        <v>0</v>
      </c>
      <c r="W193" s="90" t="str">
        <f t="shared" si="30"/>
        <v/>
      </c>
      <c r="X193" s="90" t="str">
        <f t="shared" si="31"/>
        <v/>
      </c>
      <c r="Y193" s="91" t="str">
        <f t="shared" si="32"/>
        <v/>
      </c>
      <c r="Z193" s="91" t="str">
        <f t="shared" si="40"/>
        <v/>
      </c>
      <c r="AA193" s="91" t="str">
        <f t="shared" si="34"/>
        <v/>
      </c>
      <c r="AB193" s="92" t="str">
        <f t="shared" si="35"/>
        <v/>
      </c>
      <c r="AC193" s="5"/>
      <c r="BC193" s="195"/>
      <c r="BD193" s="195"/>
      <c r="BE193" s="195"/>
      <c r="BF193" s="195"/>
      <c r="BG193" s="195"/>
      <c r="BH193" s="195"/>
      <c r="BI193" s="195"/>
      <c r="BJ193" s="195"/>
      <c r="BK193" s="187"/>
      <c r="BL193" s="191"/>
      <c r="BM193" s="192"/>
      <c r="BR193" s="7">
        <v>183</v>
      </c>
    </row>
    <row r="194" spans="1:70" s="7" customFormat="1" ht="21">
      <c r="A194" s="76" t="str">
        <f t="shared" si="36"/>
        <v/>
      </c>
      <c r="B194" s="77"/>
      <c r="C194" s="76"/>
      <c r="D194" s="76"/>
      <c r="E194" s="77"/>
      <c r="F194" s="78"/>
      <c r="G194" s="79"/>
      <c r="H194" s="80"/>
      <c r="I194" s="81">
        <f t="shared" si="20"/>
        <v>0</v>
      </c>
      <c r="J194" s="81">
        <f t="shared" si="37"/>
        <v>0</v>
      </c>
      <c r="K194" s="82" t="str">
        <f t="shared" si="24"/>
        <v/>
      </c>
      <c r="L194" s="82" t="str">
        <f t="shared" si="25"/>
        <v/>
      </c>
      <c r="M194" s="83"/>
      <c r="N194" s="84"/>
      <c r="O194" s="85">
        <f t="shared" si="21"/>
        <v>0</v>
      </c>
      <c r="P194" s="85">
        <f t="shared" si="38"/>
        <v>0</v>
      </c>
      <c r="Q194" s="86" t="str">
        <f t="shared" si="27"/>
        <v/>
      </c>
      <c r="R194" s="86" t="str">
        <f t="shared" si="28"/>
        <v/>
      </c>
      <c r="S194" s="87"/>
      <c r="T194" s="88"/>
      <c r="U194" s="89">
        <f t="shared" si="22"/>
        <v>0</v>
      </c>
      <c r="V194" s="89">
        <f t="shared" si="39"/>
        <v>0</v>
      </c>
      <c r="W194" s="90" t="str">
        <f t="shared" si="30"/>
        <v/>
      </c>
      <c r="X194" s="90" t="str">
        <f t="shared" si="31"/>
        <v/>
      </c>
      <c r="Y194" s="91" t="str">
        <f t="shared" si="32"/>
        <v/>
      </c>
      <c r="Z194" s="91" t="str">
        <f t="shared" si="40"/>
        <v/>
      </c>
      <c r="AA194" s="91" t="str">
        <f t="shared" si="34"/>
        <v/>
      </c>
      <c r="AB194" s="92" t="str">
        <f t="shared" si="35"/>
        <v/>
      </c>
      <c r="AC194" s="5"/>
      <c r="BC194" s="195"/>
      <c r="BD194" s="195"/>
      <c r="BE194" s="195"/>
      <c r="BF194" s="195"/>
      <c r="BG194" s="195"/>
      <c r="BH194" s="195"/>
      <c r="BI194" s="195"/>
      <c r="BJ194" s="195"/>
      <c r="BK194" s="187"/>
      <c r="BL194" s="191"/>
      <c r="BM194" s="192"/>
      <c r="BR194" s="7">
        <v>184</v>
      </c>
    </row>
    <row r="195" spans="1:70" s="7" customFormat="1" ht="21">
      <c r="A195" s="76" t="str">
        <f t="shared" si="36"/>
        <v/>
      </c>
      <c r="B195" s="77"/>
      <c r="C195" s="76"/>
      <c r="D195" s="76"/>
      <c r="E195" s="77"/>
      <c r="F195" s="78"/>
      <c r="G195" s="79"/>
      <c r="H195" s="80"/>
      <c r="I195" s="81">
        <f t="shared" si="20"/>
        <v>0</v>
      </c>
      <c r="J195" s="81">
        <f t="shared" si="37"/>
        <v>0</v>
      </c>
      <c r="K195" s="82" t="str">
        <f t="shared" si="24"/>
        <v/>
      </c>
      <c r="L195" s="82" t="str">
        <f t="shared" si="25"/>
        <v/>
      </c>
      <c r="M195" s="83"/>
      <c r="N195" s="84"/>
      <c r="O195" s="85">
        <f t="shared" si="21"/>
        <v>0</v>
      </c>
      <c r="P195" s="85">
        <f t="shared" si="38"/>
        <v>0</v>
      </c>
      <c r="Q195" s="86" t="str">
        <f t="shared" si="27"/>
        <v/>
      </c>
      <c r="R195" s="86" t="str">
        <f t="shared" si="28"/>
        <v/>
      </c>
      <c r="S195" s="87"/>
      <c r="T195" s="88"/>
      <c r="U195" s="89">
        <f t="shared" si="22"/>
        <v>0</v>
      </c>
      <c r="V195" s="89">
        <f t="shared" si="39"/>
        <v>0</v>
      </c>
      <c r="W195" s="90" t="str">
        <f t="shared" si="30"/>
        <v/>
      </c>
      <c r="X195" s="90" t="str">
        <f t="shared" si="31"/>
        <v/>
      </c>
      <c r="Y195" s="91" t="str">
        <f t="shared" si="32"/>
        <v/>
      </c>
      <c r="Z195" s="91" t="str">
        <f t="shared" si="40"/>
        <v/>
      </c>
      <c r="AA195" s="91" t="str">
        <f t="shared" si="34"/>
        <v/>
      </c>
      <c r="AB195" s="92" t="str">
        <f t="shared" si="35"/>
        <v/>
      </c>
      <c r="AC195" s="5"/>
      <c r="BC195" s="195"/>
      <c r="BD195" s="195"/>
      <c r="BE195" s="195"/>
      <c r="BF195" s="195"/>
      <c r="BG195" s="195"/>
      <c r="BH195" s="195"/>
      <c r="BI195" s="195"/>
      <c r="BJ195" s="195"/>
      <c r="BK195" s="187"/>
      <c r="BL195" s="191"/>
      <c r="BM195" s="192"/>
      <c r="BR195" s="7">
        <v>185</v>
      </c>
    </row>
    <row r="196" spans="1:70" s="7" customFormat="1" ht="14.45" customHeight="1">
      <c r="A196" s="76" t="str">
        <f t="shared" si="36"/>
        <v/>
      </c>
      <c r="B196" s="77"/>
      <c r="C196" s="76"/>
      <c r="D196" s="76"/>
      <c r="E196" s="77"/>
      <c r="F196" s="78"/>
      <c r="G196" s="79"/>
      <c r="H196" s="80"/>
      <c r="I196" s="81">
        <f t="shared" si="20"/>
        <v>0</v>
      </c>
      <c r="J196" s="81">
        <f t="shared" si="37"/>
        <v>0</v>
      </c>
      <c r="K196" s="82" t="str">
        <f t="shared" ref="K196:K259" si="41">IF(B196="","",(H196*F196))</f>
        <v/>
      </c>
      <c r="L196" s="82" t="str">
        <f t="shared" ref="L196:L259" si="42">IF(B196="","",(J196*F196))</f>
        <v/>
      </c>
      <c r="M196" s="83"/>
      <c r="N196" s="84"/>
      <c r="O196" s="85">
        <f t="shared" si="21"/>
        <v>0</v>
      </c>
      <c r="P196" s="85">
        <f t="shared" si="38"/>
        <v>0</v>
      </c>
      <c r="Q196" s="86" t="str">
        <f t="shared" ref="Q196:Q259" si="43">IF(B196="","",(N196*F196))</f>
        <v/>
      </c>
      <c r="R196" s="86" t="str">
        <f t="shared" ref="R196:R259" si="44">IF(B196="","",(P196*F196))</f>
        <v/>
      </c>
      <c r="S196" s="87"/>
      <c r="T196" s="88"/>
      <c r="U196" s="89">
        <f t="shared" si="22"/>
        <v>0</v>
      </c>
      <c r="V196" s="89">
        <f t="shared" si="39"/>
        <v>0</v>
      </c>
      <c r="W196" s="90" t="str">
        <f t="shared" ref="W196:W259" si="45">IF(B196="","",(T196*F196))</f>
        <v/>
      </c>
      <c r="X196" s="90" t="str">
        <f t="shared" ref="X196:X259" si="46">IF(B196="","",(V196*F196))</f>
        <v/>
      </c>
      <c r="Y196" s="91" t="str">
        <f t="shared" ref="Y196:Y259" si="47">IF(A196="","",AVERAGE(J196,P196,V196))</f>
        <v/>
      </c>
      <c r="Z196" s="91" t="str">
        <f t="shared" si="40"/>
        <v/>
      </c>
      <c r="AA196" s="91" t="str">
        <f t="shared" ref="AA196:AA259" si="48">IF(B196="","",STDEV(L196,R196,X196))</f>
        <v/>
      </c>
      <c r="AB196" s="92" t="str">
        <f t="shared" ref="AB196:AB259" si="49">IF(B196="","",(AA196/Z196))</f>
        <v/>
      </c>
      <c r="AC196" s="5"/>
      <c r="BC196" s="195"/>
      <c r="BD196" s="195"/>
      <c r="BE196" s="195"/>
      <c r="BF196" s="195"/>
      <c r="BG196" s="195"/>
      <c r="BH196" s="195"/>
      <c r="BI196" s="195"/>
      <c r="BJ196" s="195"/>
      <c r="BK196" s="187"/>
      <c r="BL196" s="191"/>
      <c r="BM196" s="192"/>
      <c r="BR196" s="7">
        <v>186</v>
      </c>
    </row>
    <row r="197" spans="1:70" s="7" customFormat="1" ht="21">
      <c r="A197" s="76" t="str">
        <f t="shared" si="36"/>
        <v/>
      </c>
      <c r="B197" s="77"/>
      <c r="C197" s="76"/>
      <c r="D197" s="76"/>
      <c r="E197" s="77"/>
      <c r="F197" s="78"/>
      <c r="G197" s="79"/>
      <c r="H197" s="80"/>
      <c r="I197" s="81">
        <f t="shared" si="20"/>
        <v>0</v>
      </c>
      <c r="J197" s="81">
        <f t="shared" si="37"/>
        <v>0</v>
      </c>
      <c r="K197" s="82" t="str">
        <f t="shared" si="41"/>
        <v/>
      </c>
      <c r="L197" s="82" t="str">
        <f t="shared" si="42"/>
        <v/>
      </c>
      <c r="M197" s="83"/>
      <c r="N197" s="84"/>
      <c r="O197" s="85">
        <f t="shared" si="21"/>
        <v>0</v>
      </c>
      <c r="P197" s="85">
        <f t="shared" si="38"/>
        <v>0</v>
      </c>
      <c r="Q197" s="86" t="str">
        <f t="shared" si="43"/>
        <v/>
      </c>
      <c r="R197" s="86" t="str">
        <f t="shared" si="44"/>
        <v/>
      </c>
      <c r="S197" s="87"/>
      <c r="T197" s="88"/>
      <c r="U197" s="89">
        <f t="shared" si="22"/>
        <v>0</v>
      </c>
      <c r="V197" s="89">
        <f t="shared" si="39"/>
        <v>0</v>
      </c>
      <c r="W197" s="90" t="str">
        <f t="shared" si="45"/>
        <v/>
      </c>
      <c r="X197" s="90" t="str">
        <f t="shared" si="46"/>
        <v/>
      </c>
      <c r="Y197" s="91" t="str">
        <f t="shared" si="47"/>
        <v/>
      </c>
      <c r="Z197" s="91" t="str">
        <f t="shared" si="40"/>
        <v/>
      </c>
      <c r="AA197" s="91" t="str">
        <f t="shared" si="48"/>
        <v/>
      </c>
      <c r="AB197" s="92" t="str">
        <f t="shared" si="49"/>
        <v/>
      </c>
      <c r="AC197" s="5"/>
      <c r="BC197" s="195"/>
      <c r="BD197" s="195"/>
      <c r="BE197" s="195"/>
      <c r="BF197" s="195"/>
      <c r="BG197" s="195"/>
      <c r="BH197" s="195"/>
      <c r="BI197" s="195"/>
      <c r="BJ197" s="195"/>
      <c r="BK197" s="187"/>
      <c r="BL197" s="191"/>
      <c r="BM197" s="192"/>
      <c r="BR197" s="7">
        <v>187</v>
      </c>
    </row>
    <row r="198" spans="1:70" s="7" customFormat="1" ht="21">
      <c r="A198" s="76" t="str">
        <f t="shared" si="36"/>
        <v/>
      </c>
      <c r="B198" s="77"/>
      <c r="C198" s="76"/>
      <c r="D198" s="76"/>
      <c r="E198" s="77"/>
      <c r="F198" s="78"/>
      <c r="G198" s="79"/>
      <c r="H198" s="80"/>
      <c r="I198" s="81">
        <f t="shared" si="20"/>
        <v>0</v>
      </c>
      <c r="J198" s="81">
        <f t="shared" si="37"/>
        <v>0</v>
      </c>
      <c r="K198" s="82" t="str">
        <f t="shared" si="41"/>
        <v/>
      </c>
      <c r="L198" s="82" t="str">
        <f t="shared" si="42"/>
        <v/>
      </c>
      <c r="M198" s="83"/>
      <c r="N198" s="84"/>
      <c r="O198" s="85">
        <f t="shared" si="21"/>
        <v>0</v>
      </c>
      <c r="P198" s="85">
        <f t="shared" si="38"/>
        <v>0</v>
      </c>
      <c r="Q198" s="86" t="str">
        <f t="shared" si="43"/>
        <v/>
      </c>
      <c r="R198" s="86" t="str">
        <f t="shared" si="44"/>
        <v/>
      </c>
      <c r="S198" s="87"/>
      <c r="T198" s="88"/>
      <c r="U198" s="89">
        <f t="shared" si="22"/>
        <v>0</v>
      </c>
      <c r="V198" s="89">
        <f t="shared" si="39"/>
        <v>0</v>
      </c>
      <c r="W198" s="90" t="str">
        <f t="shared" si="45"/>
        <v/>
      </c>
      <c r="X198" s="90" t="str">
        <f t="shared" si="46"/>
        <v/>
      </c>
      <c r="Y198" s="91" t="str">
        <f t="shared" si="47"/>
        <v/>
      </c>
      <c r="Z198" s="91" t="str">
        <f t="shared" si="40"/>
        <v/>
      </c>
      <c r="AA198" s="91" t="str">
        <f t="shared" si="48"/>
        <v/>
      </c>
      <c r="AB198" s="92" t="str">
        <f t="shared" si="49"/>
        <v/>
      </c>
      <c r="AC198" s="5"/>
      <c r="BC198" s="195"/>
      <c r="BD198" s="195"/>
      <c r="BE198" s="195"/>
      <c r="BF198" s="195"/>
      <c r="BG198" s="195"/>
      <c r="BH198" s="195"/>
      <c r="BI198" s="195"/>
      <c r="BJ198" s="195"/>
      <c r="BK198" s="188"/>
      <c r="BL198" s="193"/>
      <c r="BM198" s="194"/>
      <c r="BR198" s="7">
        <v>188</v>
      </c>
    </row>
    <row r="199" spans="1:70" s="7" customFormat="1" ht="21">
      <c r="A199" s="76" t="str">
        <f t="shared" si="36"/>
        <v/>
      </c>
      <c r="B199" s="77"/>
      <c r="C199" s="76"/>
      <c r="D199" s="76"/>
      <c r="E199" s="77"/>
      <c r="F199" s="78"/>
      <c r="G199" s="79"/>
      <c r="H199" s="80"/>
      <c r="I199" s="81">
        <f t="shared" si="20"/>
        <v>0</v>
      </c>
      <c r="J199" s="81">
        <f t="shared" si="37"/>
        <v>0</v>
      </c>
      <c r="K199" s="82" t="str">
        <f t="shared" si="41"/>
        <v/>
      </c>
      <c r="L199" s="82" t="str">
        <f t="shared" si="42"/>
        <v/>
      </c>
      <c r="M199" s="83"/>
      <c r="N199" s="84"/>
      <c r="O199" s="85">
        <f t="shared" si="21"/>
        <v>0</v>
      </c>
      <c r="P199" s="85">
        <f t="shared" si="38"/>
        <v>0</v>
      </c>
      <c r="Q199" s="86" t="str">
        <f t="shared" si="43"/>
        <v/>
      </c>
      <c r="R199" s="86" t="str">
        <f t="shared" si="44"/>
        <v/>
      </c>
      <c r="S199" s="87"/>
      <c r="T199" s="88"/>
      <c r="U199" s="89">
        <f t="shared" si="22"/>
        <v>0</v>
      </c>
      <c r="V199" s="89">
        <f t="shared" si="39"/>
        <v>0</v>
      </c>
      <c r="W199" s="90" t="str">
        <f t="shared" si="45"/>
        <v/>
      </c>
      <c r="X199" s="90" t="str">
        <f t="shared" si="46"/>
        <v/>
      </c>
      <c r="Y199" s="91" t="str">
        <f t="shared" si="47"/>
        <v/>
      </c>
      <c r="Z199" s="91" t="str">
        <f t="shared" si="40"/>
        <v/>
      </c>
      <c r="AA199" s="91" t="str">
        <f t="shared" si="48"/>
        <v/>
      </c>
      <c r="AB199" s="92" t="str">
        <f t="shared" si="49"/>
        <v/>
      </c>
      <c r="AC199" s="5"/>
      <c r="BR199" s="7">
        <v>189</v>
      </c>
    </row>
    <row r="200" spans="1:70" s="7" customFormat="1" ht="21">
      <c r="A200" s="76" t="str">
        <f t="shared" si="36"/>
        <v/>
      </c>
      <c r="B200" s="77"/>
      <c r="C200" s="76"/>
      <c r="D200" s="76"/>
      <c r="E200" s="77"/>
      <c r="F200" s="78"/>
      <c r="G200" s="79"/>
      <c r="H200" s="80"/>
      <c r="I200" s="81">
        <f t="shared" si="20"/>
        <v>0</v>
      </c>
      <c r="J200" s="81">
        <f t="shared" si="37"/>
        <v>0</v>
      </c>
      <c r="K200" s="82" t="str">
        <f t="shared" si="41"/>
        <v/>
      </c>
      <c r="L200" s="82" t="str">
        <f t="shared" si="42"/>
        <v/>
      </c>
      <c r="M200" s="83"/>
      <c r="N200" s="84"/>
      <c r="O200" s="85">
        <f t="shared" si="21"/>
        <v>0</v>
      </c>
      <c r="P200" s="85">
        <f t="shared" si="38"/>
        <v>0</v>
      </c>
      <c r="Q200" s="86" t="str">
        <f t="shared" si="43"/>
        <v/>
      </c>
      <c r="R200" s="86" t="str">
        <f t="shared" si="44"/>
        <v/>
      </c>
      <c r="S200" s="87"/>
      <c r="T200" s="88"/>
      <c r="U200" s="89">
        <f t="shared" si="22"/>
        <v>0</v>
      </c>
      <c r="V200" s="89">
        <f t="shared" si="39"/>
        <v>0</v>
      </c>
      <c r="W200" s="90" t="str">
        <f t="shared" si="45"/>
        <v/>
      </c>
      <c r="X200" s="90" t="str">
        <f t="shared" si="46"/>
        <v/>
      </c>
      <c r="Y200" s="91" t="str">
        <f t="shared" si="47"/>
        <v/>
      </c>
      <c r="Z200" s="91" t="str">
        <f t="shared" si="40"/>
        <v/>
      </c>
      <c r="AA200" s="91" t="str">
        <f t="shared" si="48"/>
        <v/>
      </c>
      <c r="AB200" s="92" t="str">
        <f t="shared" si="49"/>
        <v/>
      </c>
      <c r="AC200" s="5"/>
      <c r="BR200" s="7">
        <v>190</v>
      </c>
    </row>
    <row r="201" spans="1:70" s="7" customFormat="1" ht="21">
      <c r="A201" s="76" t="str">
        <f t="shared" si="36"/>
        <v/>
      </c>
      <c r="B201" s="77"/>
      <c r="C201" s="76"/>
      <c r="D201" s="76"/>
      <c r="E201" s="77"/>
      <c r="F201" s="78"/>
      <c r="G201" s="79"/>
      <c r="H201" s="80"/>
      <c r="I201" s="81">
        <f t="shared" si="20"/>
        <v>0</v>
      </c>
      <c r="J201" s="81">
        <f t="shared" si="37"/>
        <v>0</v>
      </c>
      <c r="K201" s="82" t="str">
        <f t="shared" si="41"/>
        <v/>
      </c>
      <c r="L201" s="82" t="str">
        <f t="shared" si="42"/>
        <v/>
      </c>
      <c r="M201" s="83"/>
      <c r="N201" s="84"/>
      <c r="O201" s="85">
        <f t="shared" si="21"/>
        <v>0</v>
      </c>
      <c r="P201" s="85">
        <f t="shared" si="38"/>
        <v>0</v>
      </c>
      <c r="Q201" s="86" t="str">
        <f t="shared" si="43"/>
        <v/>
      </c>
      <c r="R201" s="86" t="str">
        <f t="shared" si="44"/>
        <v/>
      </c>
      <c r="S201" s="87"/>
      <c r="T201" s="88"/>
      <c r="U201" s="89">
        <f t="shared" si="22"/>
        <v>0</v>
      </c>
      <c r="V201" s="89">
        <f t="shared" si="39"/>
        <v>0</v>
      </c>
      <c r="W201" s="90" t="str">
        <f t="shared" si="45"/>
        <v/>
      </c>
      <c r="X201" s="90" t="str">
        <f t="shared" si="46"/>
        <v/>
      </c>
      <c r="Y201" s="91" t="str">
        <f t="shared" si="47"/>
        <v/>
      </c>
      <c r="Z201" s="91" t="str">
        <f t="shared" si="40"/>
        <v/>
      </c>
      <c r="AA201" s="91" t="str">
        <f t="shared" si="48"/>
        <v/>
      </c>
      <c r="AB201" s="92" t="str">
        <f t="shared" si="49"/>
        <v/>
      </c>
      <c r="AC201" s="5"/>
      <c r="BR201" s="7">
        <v>191</v>
      </c>
    </row>
    <row r="202" spans="1:70" s="7" customFormat="1" ht="21">
      <c r="A202" s="76" t="str">
        <f t="shared" si="36"/>
        <v/>
      </c>
      <c r="B202" s="77"/>
      <c r="C202" s="76"/>
      <c r="D202" s="76"/>
      <c r="E202" s="77"/>
      <c r="F202" s="78"/>
      <c r="G202" s="79"/>
      <c r="H202" s="80"/>
      <c r="I202" s="81">
        <f t="shared" si="20"/>
        <v>0</v>
      </c>
      <c r="J202" s="81">
        <f t="shared" si="37"/>
        <v>0</v>
      </c>
      <c r="K202" s="82" t="str">
        <f t="shared" si="41"/>
        <v/>
      </c>
      <c r="L202" s="82" t="str">
        <f t="shared" si="42"/>
        <v/>
      </c>
      <c r="M202" s="83"/>
      <c r="N202" s="84"/>
      <c r="O202" s="85">
        <f t="shared" si="21"/>
        <v>0</v>
      </c>
      <c r="P202" s="85">
        <f t="shared" si="38"/>
        <v>0</v>
      </c>
      <c r="Q202" s="86" t="str">
        <f t="shared" si="43"/>
        <v/>
      </c>
      <c r="R202" s="86" t="str">
        <f t="shared" si="44"/>
        <v/>
      </c>
      <c r="S202" s="87"/>
      <c r="T202" s="88"/>
      <c r="U202" s="89">
        <f t="shared" si="22"/>
        <v>0</v>
      </c>
      <c r="V202" s="89">
        <f t="shared" si="39"/>
        <v>0</v>
      </c>
      <c r="W202" s="90" t="str">
        <f t="shared" si="45"/>
        <v/>
      </c>
      <c r="X202" s="90" t="str">
        <f t="shared" si="46"/>
        <v/>
      </c>
      <c r="Y202" s="91" t="str">
        <f t="shared" si="47"/>
        <v/>
      </c>
      <c r="Z202" s="91" t="str">
        <f t="shared" si="40"/>
        <v/>
      </c>
      <c r="AA202" s="91" t="str">
        <f t="shared" si="48"/>
        <v/>
      </c>
      <c r="AB202" s="92" t="str">
        <f t="shared" si="49"/>
        <v/>
      </c>
      <c r="AC202" s="5"/>
      <c r="BR202" s="7">
        <v>192</v>
      </c>
    </row>
    <row r="203" spans="1:70" s="7" customFormat="1" ht="21">
      <c r="A203" s="76" t="str">
        <f t="shared" si="36"/>
        <v/>
      </c>
      <c r="B203" s="77"/>
      <c r="C203" s="76"/>
      <c r="D203" s="76"/>
      <c r="E203" s="77"/>
      <c r="F203" s="78"/>
      <c r="G203" s="79"/>
      <c r="H203" s="80"/>
      <c r="I203" s="81">
        <f t="shared" si="20"/>
        <v>0</v>
      </c>
      <c r="J203" s="81">
        <f t="shared" si="37"/>
        <v>0</v>
      </c>
      <c r="K203" s="82" t="str">
        <f t="shared" si="41"/>
        <v/>
      </c>
      <c r="L203" s="82" t="str">
        <f t="shared" si="42"/>
        <v/>
      </c>
      <c r="M203" s="83"/>
      <c r="N203" s="84"/>
      <c r="O203" s="85">
        <f t="shared" si="21"/>
        <v>0</v>
      </c>
      <c r="P203" s="85">
        <f t="shared" si="38"/>
        <v>0</v>
      </c>
      <c r="Q203" s="86" t="str">
        <f t="shared" si="43"/>
        <v/>
      </c>
      <c r="R203" s="86" t="str">
        <f t="shared" si="44"/>
        <v/>
      </c>
      <c r="S203" s="87"/>
      <c r="T203" s="88"/>
      <c r="U203" s="89">
        <f t="shared" si="22"/>
        <v>0</v>
      </c>
      <c r="V203" s="89">
        <f t="shared" si="39"/>
        <v>0</v>
      </c>
      <c r="W203" s="90" t="str">
        <f t="shared" si="45"/>
        <v/>
      </c>
      <c r="X203" s="90" t="str">
        <f t="shared" si="46"/>
        <v/>
      </c>
      <c r="Y203" s="91" t="str">
        <f t="shared" si="47"/>
        <v/>
      </c>
      <c r="Z203" s="91" t="str">
        <f t="shared" si="40"/>
        <v/>
      </c>
      <c r="AA203" s="91" t="str">
        <f t="shared" si="48"/>
        <v/>
      </c>
      <c r="AB203" s="92" t="str">
        <f t="shared" si="49"/>
        <v/>
      </c>
      <c r="AC203" s="5"/>
      <c r="BR203" s="7">
        <v>193</v>
      </c>
    </row>
    <row r="204" spans="1:70" s="7" customFormat="1" ht="21">
      <c r="A204" s="76" t="str">
        <f t="shared" ref="A204:A267" si="50">IF(B204&lt;&gt;"",BR204,"")</f>
        <v/>
      </c>
      <c r="B204" s="77"/>
      <c r="C204" s="76"/>
      <c r="D204" s="76"/>
      <c r="E204" s="77"/>
      <c r="F204" s="78"/>
      <c r="G204" s="79"/>
      <c r="H204" s="80"/>
      <c r="I204" s="81">
        <f t="shared" si="20"/>
        <v>0</v>
      </c>
      <c r="J204" s="81">
        <f t="shared" si="37"/>
        <v>0</v>
      </c>
      <c r="K204" s="82" t="str">
        <f t="shared" si="41"/>
        <v/>
      </c>
      <c r="L204" s="82" t="str">
        <f t="shared" si="42"/>
        <v/>
      </c>
      <c r="M204" s="83"/>
      <c r="N204" s="84"/>
      <c r="O204" s="85">
        <f t="shared" si="21"/>
        <v>0</v>
      </c>
      <c r="P204" s="85">
        <f t="shared" si="38"/>
        <v>0</v>
      </c>
      <c r="Q204" s="86" t="str">
        <f t="shared" si="43"/>
        <v/>
      </c>
      <c r="R204" s="86" t="str">
        <f t="shared" si="44"/>
        <v/>
      </c>
      <c r="S204" s="87"/>
      <c r="T204" s="88"/>
      <c r="U204" s="89">
        <f t="shared" si="22"/>
        <v>0</v>
      </c>
      <c r="V204" s="89">
        <f t="shared" si="39"/>
        <v>0</v>
      </c>
      <c r="W204" s="90" t="str">
        <f t="shared" si="45"/>
        <v/>
      </c>
      <c r="X204" s="90" t="str">
        <f t="shared" si="46"/>
        <v/>
      </c>
      <c r="Y204" s="91" t="str">
        <f t="shared" si="47"/>
        <v/>
      </c>
      <c r="Z204" s="91" t="str">
        <f t="shared" si="40"/>
        <v/>
      </c>
      <c r="AA204" s="91" t="str">
        <f t="shared" si="48"/>
        <v/>
      </c>
      <c r="AB204" s="92" t="str">
        <f t="shared" si="49"/>
        <v/>
      </c>
      <c r="AC204" s="5"/>
      <c r="BR204" s="7">
        <v>194</v>
      </c>
    </row>
    <row r="205" spans="1:70" s="7" customFormat="1" ht="21">
      <c r="A205" s="76" t="str">
        <f t="shared" si="50"/>
        <v/>
      </c>
      <c r="B205" s="77"/>
      <c r="C205" s="76"/>
      <c r="D205" s="76"/>
      <c r="E205" s="77"/>
      <c r="F205" s="78"/>
      <c r="G205" s="79"/>
      <c r="H205" s="80"/>
      <c r="I205" s="81">
        <f t="shared" si="20"/>
        <v>0</v>
      </c>
      <c r="J205" s="81">
        <f t="shared" si="37"/>
        <v>0</v>
      </c>
      <c r="K205" s="82" t="str">
        <f t="shared" si="41"/>
        <v/>
      </c>
      <c r="L205" s="82" t="str">
        <f t="shared" si="42"/>
        <v/>
      </c>
      <c r="M205" s="83"/>
      <c r="N205" s="84"/>
      <c r="O205" s="85">
        <f t="shared" si="21"/>
        <v>0</v>
      </c>
      <c r="P205" s="85">
        <f t="shared" si="38"/>
        <v>0</v>
      </c>
      <c r="Q205" s="86" t="str">
        <f t="shared" si="43"/>
        <v/>
      </c>
      <c r="R205" s="86" t="str">
        <f t="shared" si="44"/>
        <v/>
      </c>
      <c r="S205" s="87"/>
      <c r="T205" s="88"/>
      <c r="U205" s="89">
        <f t="shared" si="22"/>
        <v>0</v>
      </c>
      <c r="V205" s="89">
        <f t="shared" si="39"/>
        <v>0</v>
      </c>
      <c r="W205" s="90" t="str">
        <f t="shared" si="45"/>
        <v/>
      </c>
      <c r="X205" s="90" t="str">
        <f t="shared" si="46"/>
        <v/>
      </c>
      <c r="Y205" s="91" t="str">
        <f t="shared" si="47"/>
        <v/>
      </c>
      <c r="Z205" s="91" t="str">
        <f t="shared" si="40"/>
        <v/>
      </c>
      <c r="AA205" s="91" t="str">
        <f t="shared" si="48"/>
        <v/>
      </c>
      <c r="AB205" s="92" t="str">
        <f t="shared" si="49"/>
        <v/>
      </c>
      <c r="AC205" s="5"/>
      <c r="BR205" s="7">
        <v>195</v>
      </c>
    </row>
    <row r="206" spans="1:70" s="7" customFormat="1" ht="21">
      <c r="A206" s="76" t="str">
        <f t="shared" si="50"/>
        <v/>
      </c>
      <c r="B206" s="77"/>
      <c r="C206" s="76"/>
      <c r="D206" s="76"/>
      <c r="E206" s="77"/>
      <c r="F206" s="78"/>
      <c r="G206" s="79"/>
      <c r="H206" s="80"/>
      <c r="I206" s="81">
        <f t="shared" si="20"/>
        <v>0</v>
      </c>
      <c r="J206" s="81">
        <f t="shared" si="37"/>
        <v>0</v>
      </c>
      <c r="K206" s="82" t="str">
        <f t="shared" si="41"/>
        <v/>
      </c>
      <c r="L206" s="82" t="str">
        <f t="shared" si="42"/>
        <v/>
      </c>
      <c r="M206" s="83"/>
      <c r="N206" s="84"/>
      <c r="O206" s="85">
        <f t="shared" si="21"/>
        <v>0</v>
      </c>
      <c r="P206" s="85">
        <f t="shared" si="38"/>
        <v>0</v>
      </c>
      <c r="Q206" s="86" t="str">
        <f t="shared" si="43"/>
        <v/>
      </c>
      <c r="R206" s="86" t="str">
        <f t="shared" si="44"/>
        <v/>
      </c>
      <c r="S206" s="87"/>
      <c r="T206" s="88"/>
      <c r="U206" s="89">
        <f t="shared" si="22"/>
        <v>0</v>
      </c>
      <c r="V206" s="89">
        <f t="shared" si="39"/>
        <v>0</v>
      </c>
      <c r="W206" s="90" t="str">
        <f t="shared" si="45"/>
        <v/>
      </c>
      <c r="X206" s="90" t="str">
        <f t="shared" si="46"/>
        <v/>
      </c>
      <c r="Y206" s="91" t="str">
        <f t="shared" si="47"/>
        <v/>
      </c>
      <c r="Z206" s="91" t="str">
        <f t="shared" si="40"/>
        <v/>
      </c>
      <c r="AA206" s="91" t="str">
        <f t="shared" si="48"/>
        <v/>
      </c>
      <c r="AB206" s="92" t="str">
        <f t="shared" si="49"/>
        <v/>
      </c>
      <c r="AC206" s="5"/>
      <c r="BR206" s="7">
        <v>196</v>
      </c>
    </row>
    <row r="207" spans="1:70" s="7" customFormat="1" ht="21">
      <c r="A207" s="76" t="str">
        <f t="shared" si="50"/>
        <v/>
      </c>
      <c r="B207" s="77"/>
      <c r="C207" s="76"/>
      <c r="D207" s="76"/>
      <c r="E207" s="77"/>
      <c r="F207" s="78"/>
      <c r="G207" s="79"/>
      <c r="H207" s="80"/>
      <c r="I207" s="81">
        <f t="shared" si="20"/>
        <v>0</v>
      </c>
      <c r="J207" s="81">
        <f t="shared" si="37"/>
        <v>0</v>
      </c>
      <c r="K207" s="82" t="str">
        <f t="shared" si="41"/>
        <v/>
      </c>
      <c r="L207" s="82" t="str">
        <f t="shared" si="42"/>
        <v/>
      </c>
      <c r="M207" s="83"/>
      <c r="N207" s="84"/>
      <c r="O207" s="85">
        <f t="shared" si="21"/>
        <v>0</v>
      </c>
      <c r="P207" s="85">
        <f t="shared" si="38"/>
        <v>0</v>
      </c>
      <c r="Q207" s="86" t="str">
        <f t="shared" si="43"/>
        <v/>
      </c>
      <c r="R207" s="86" t="str">
        <f t="shared" si="44"/>
        <v/>
      </c>
      <c r="S207" s="87"/>
      <c r="T207" s="88"/>
      <c r="U207" s="89">
        <f t="shared" si="22"/>
        <v>0</v>
      </c>
      <c r="V207" s="89">
        <f t="shared" si="39"/>
        <v>0</v>
      </c>
      <c r="W207" s="90" t="str">
        <f t="shared" si="45"/>
        <v/>
      </c>
      <c r="X207" s="90" t="str">
        <f t="shared" si="46"/>
        <v/>
      </c>
      <c r="Y207" s="91" t="str">
        <f t="shared" si="47"/>
        <v/>
      </c>
      <c r="Z207" s="91" t="str">
        <f t="shared" si="40"/>
        <v/>
      </c>
      <c r="AA207" s="91" t="str">
        <f t="shared" si="48"/>
        <v/>
      </c>
      <c r="AB207" s="92" t="str">
        <f t="shared" si="49"/>
        <v/>
      </c>
      <c r="AC207" s="5"/>
      <c r="BR207" s="7">
        <v>197</v>
      </c>
    </row>
    <row r="208" spans="1:70" s="7" customFormat="1" ht="21">
      <c r="A208" s="76" t="str">
        <f t="shared" si="50"/>
        <v/>
      </c>
      <c r="B208" s="77"/>
      <c r="C208" s="76"/>
      <c r="D208" s="76"/>
      <c r="E208" s="77"/>
      <c r="F208" s="78"/>
      <c r="G208" s="79"/>
      <c r="H208" s="80"/>
      <c r="I208" s="81">
        <f t="shared" si="20"/>
        <v>0</v>
      </c>
      <c r="J208" s="81">
        <f t="shared" ref="J208:J271" si="51">H208+I208</f>
        <v>0</v>
      </c>
      <c r="K208" s="82" t="str">
        <f t="shared" si="41"/>
        <v/>
      </c>
      <c r="L208" s="82" t="str">
        <f t="shared" si="42"/>
        <v/>
      </c>
      <c r="M208" s="83"/>
      <c r="N208" s="84"/>
      <c r="O208" s="85">
        <f t="shared" si="21"/>
        <v>0</v>
      </c>
      <c r="P208" s="85">
        <f t="shared" ref="P208:P271" si="52">N208+O208</f>
        <v>0</v>
      </c>
      <c r="Q208" s="86" t="str">
        <f t="shared" si="43"/>
        <v/>
      </c>
      <c r="R208" s="86" t="str">
        <f t="shared" si="44"/>
        <v/>
      </c>
      <c r="S208" s="87"/>
      <c r="T208" s="88"/>
      <c r="U208" s="89">
        <f t="shared" si="22"/>
        <v>0</v>
      </c>
      <c r="V208" s="89">
        <f t="shared" ref="V208:V271" si="53">T208+U208</f>
        <v>0</v>
      </c>
      <c r="W208" s="90" t="str">
        <f t="shared" si="45"/>
        <v/>
      </c>
      <c r="X208" s="90" t="str">
        <f t="shared" si="46"/>
        <v/>
      </c>
      <c r="Y208" s="91" t="str">
        <f t="shared" si="47"/>
        <v/>
      </c>
      <c r="Z208" s="91" t="str">
        <f t="shared" ref="Z208:Z271" si="54">IF(B208="","",Y208*F208)</f>
        <v/>
      </c>
      <c r="AA208" s="91" t="str">
        <f t="shared" si="48"/>
        <v/>
      </c>
      <c r="AB208" s="92" t="str">
        <f t="shared" si="49"/>
        <v/>
      </c>
      <c r="AC208" s="5"/>
      <c r="BR208" s="7">
        <v>198</v>
      </c>
    </row>
    <row r="209" spans="1:70" s="7" customFormat="1" ht="21">
      <c r="A209" s="76" t="str">
        <f t="shared" si="50"/>
        <v/>
      </c>
      <c r="B209" s="77"/>
      <c r="C209" s="76"/>
      <c r="D209" s="76"/>
      <c r="E209" s="77"/>
      <c r="F209" s="78"/>
      <c r="G209" s="79"/>
      <c r="H209" s="80"/>
      <c r="I209" s="81">
        <f t="shared" si="20"/>
        <v>0</v>
      </c>
      <c r="J209" s="81">
        <f t="shared" si="51"/>
        <v>0</v>
      </c>
      <c r="K209" s="82" t="str">
        <f t="shared" si="41"/>
        <v/>
      </c>
      <c r="L209" s="82" t="str">
        <f t="shared" si="42"/>
        <v/>
      </c>
      <c r="M209" s="83"/>
      <c r="N209" s="84"/>
      <c r="O209" s="85">
        <f t="shared" si="21"/>
        <v>0</v>
      </c>
      <c r="P209" s="85">
        <f t="shared" si="52"/>
        <v>0</v>
      </c>
      <c r="Q209" s="86" t="str">
        <f t="shared" si="43"/>
        <v/>
      </c>
      <c r="R209" s="86" t="str">
        <f t="shared" si="44"/>
        <v/>
      </c>
      <c r="S209" s="87"/>
      <c r="T209" s="88"/>
      <c r="U209" s="89">
        <f t="shared" si="22"/>
        <v>0</v>
      </c>
      <c r="V209" s="89">
        <f t="shared" si="53"/>
        <v>0</v>
      </c>
      <c r="W209" s="90" t="str">
        <f t="shared" si="45"/>
        <v/>
      </c>
      <c r="X209" s="90" t="str">
        <f t="shared" si="46"/>
        <v/>
      </c>
      <c r="Y209" s="91" t="str">
        <f t="shared" si="47"/>
        <v/>
      </c>
      <c r="Z209" s="91" t="str">
        <f t="shared" si="54"/>
        <v/>
      </c>
      <c r="AA209" s="91" t="str">
        <f t="shared" si="48"/>
        <v/>
      </c>
      <c r="AB209" s="92" t="str">
        <f t="shared" si="49"/>
        <v/>
      </c>
      <c r="AC209" s="5"/>
      <c r="BR209" s="7">
        <v>199</v>
      </c>
    </row>
    <row r="210" spans="1:70" s="7" customFormat="1" ht="21">
      <c r="A210" s="76" t="str">
        <f t="shared" si="50"/>
        <v/>
      </c>
      <c r="B210" s="77"/>
      <c r="C210" s="76"/>
      <c r="D210" s="76"/>
      <c r="E210" s="77"/>
      <c r="F210" s="78"/>
      <c r="G210" s="79"/>
      <c r="H210" s="80"/>
      <c r="I210" s="81">
        <f t="shared" si="20"/>
        <v>0</v>
      </c>
      <c r="J210" s="81">
        <f t="shared" si="51"/>
        <v>0</v>
      </c>
      <c r="K210" s="82" t="str">
        <f t="shared" si="41"/>
        <v/>
      </c>
      <c r="L210" s="82" t="str">
        <f t="shared" si="42"/>
        <v/>
      </c>
      <c r="M210" s="83"/>
      <c r="N210" s="84"/>
      <c r="O210" s="85">
        <f t="shared" si="21"/>
        <v>0</v>
      </c>
      <c r="P210" s="85">
        <f t="shared" si="52"/>
        <v>0</v>
      </c>
      <c r="Q210" s="86" t="str">
        <f t="shared" si="43"/>
        <v/>
      </c>
      <c r="R210" s="86" t="str">
        <f t="shared" si="44"/>
        <v/>
      </c>
      <c r="S210" s="87"/>
      <c r="T210" s="88"/>
      <c r="U210" s="89">
        <f t="shared" si="22"/>
        <v>0</v>
      </c>
      <c r="V210" s="89">
        <f t="shared" si="53"/>
        <v>0</v>
      </c>
      <c r="W210" s="90" t="str">
        <f t="shared" si="45"/>
        <v/>
      </c>
      <c r="X210" s="90" t="str">
        <f t="shared" si="46"/>
        <v/>
      </c>
      <c r="Y210" s="91" t="str">
        <f t="shared" si="47"/>
        <v/>
      </c>
      <c r="Z210" s="91" t="str">
        <f t="shared" si="54"/>
        <v/>
      </c>
      <c r="AA210" s="91" t="str">
        <f t="shared" si="48"/>
        <v/>
      </c>
      <c r="AB210" s="92" t="str">
        <f t="shared" si="49"/>
        <v/>
      </c>
      <c r="AC210" s="5"/>
      <c r="BR210" s="7">
        <v>200</v>
      </c>
    </row>
    <row r="211" spans="1:70" s="7" customFormat="1" ht="21">
      <c r="A211" s="76" t="str">
        <f t="shared" si="50"/>
        <v/>
      </c>
      <c r="B211" s="77"/>
      <c r="C211" s="76"/>
      <c r="D211" s="76"/>
      <c r="E211" s="77"/>
      <c r="F211" s="78"/>
      <c r="G211" s="79"/>
      <c r="H211" s="80"/>
      <c r="I211" s="81">
        <f t="shared" si="20"/>
        <v>0</v>
      </c>
      <c r="J211" s="81">
        <f t="shared" si="51"/>
        <v>0</v>
      </c>
      <c r="K211" s="82" t="str">
        <f t="shared" si="41"/>
        <v/>
      </c>
      <c r="L211" s="82" t="str">
        <f t="shared" si="42"/>
        <v/>
      </c>
      <c r="M211" s="83"/>
      <c r="N211" s="84"/>
      <c r="O211" s="85">
        <f t="shared" si="21"/>
        <v>0</v>
      </c>
      <c r="P211" s="85">
        <f t="shared" si="52"/>
        <v>0</v>
      </c>
      <c r="Q211" s="86" t="str">
        <f t="shared" si="43"/>
        <v/>
      </c>
      <c r="R211" s="86" t="str">
        <f t="shared" si="44"/>
        <v/>
      </c>
      <c r="S211" s="87"/>
      <c r="T211" s="88"/>
      <c r="U211" s="89">
        <f t="shared" si="22"/>
        <v>0</v>
      </c>
      <c r="V211" s="89">
        <f t="shared" si="53"/>
        <v>0</v>
      </c>
      <c r="W211" s="90" t="str">
        <f t="shared" si="45"/>
        <v/>
      </c>
      <c r="X211" s="90" t="str">
        <f t="shared" si="46"/>
        <v/>
      </c>
      <c r="Y211" s="91" t="str">
        <f t="shared" si="47"/>
        <v/>
      </c>
      <c r="Z211" s="91" t="str">
        <f t="shared" si="54"/>
        <v/>
      </c>
      <c r="AA211" s="91" t="str">
        <f t="shared" si="48"/>
        <v/>
      </c>
      <c r="AB211" s="92" t="str">
        <f t="shared" si="49"/>
        <v/>
      </c>
      <c r="AC211" s="5"/>
      <c r="BR211" s="7">
        <v>201</v>
      </c>
    </row>
    <row r="212" spans="1:70" s="7" customFormat="1" ht="21">
      <c r="A212" s="76" t="str">
        <f t="shared" si="50"/>
        <v/>
      </c>
      <c r="B212" s="77"/>
      <c r="C212" s="76"/>
      <c r="D212" s="76"/>
      <c r="E212" s="77"/>
      <c r="F212" s="78"/>
      <c r="G212" s="79"/>
      <c r="H212" s="80"/>
      <c r="I212" s="81">
        <f t="shared" si="20"/>
        <v>0</v>
      </c>
      <c r="J212" s="81">
        <f t="shared" si="51"/>
        <v>0</v>
      </c>
      <c r="K212" s="82" t="str">
        <f t="shared" si="41"/>
        <v/>
      </c>
      <c r="L212" s="82" t="str">
        <f t="shared" si="42"/>
        <v/>
      </c>
      <c r="M212" s="83"/>
      <c r="N212" s="84"/>
      <c r="O212" s="85">
        <f t="shared" si="21"/>
        <v>0</v>
      </c>
      <c r="P212" s="85">
        <f t="shared" si="52"/>
        <v>0</v>
      </c>
      <c r="Q212" s="86" t="str">
        <f t="shared" si="43"/>
        <v/>
      </c>
      <c r="R212" s="86" t="str">
        <f t="shared" si="44"/>
        <v/>
      </c>
      <c r="S212" s="87"/>
      <c r="T212" s="88"/>
      <c r="U212" s="89">
        <f t="shared" si="22"/>
        <v>0</v>
      </c>
      <c r="V212" s="89">
        <f t="shared" si="53"/>
        <v>0</v>
      </c>
      <c r="W212" s="90" t="str">
        <f t="shared" si="45"/>
        <v/>
      </c>
      <c r="X212" s="90" t="str">
        <f t="shared" si="46"/>
        <v/>
      </c>
      <c r="Y212" s="91" t="str">
        <f t="shared" si="47"/>
        <v/>
      </c>
      <c r="Z212" s="91" t="str">
        <f t="shared" si="54"/>
        <v/>
      </c>
      <c r="AA212" s="91" t="str">
        <f t="shared" si="48"/>
        <v/>
      </c>
      <c r="AB212" s="92" t="str">
        <f t="shared" si="49"/>
        <v/>
      </c>
      <c r="AC212" s="5"/>
      <c r="BR212" s="7">
        <v>202</v>
      </c>
    </row>
    <row r="213" spans="1:70" s="7" customFormat="1" ht="21">
      <c r="A213" s="76" t="str">
        <f t="shared" si="50"/>
        <v/>
      </c>
      <c r="B213" s="77"/>
      <c r="C213" s="76"/>
      <c r="D213" s="76"/>
      <c r="E213" s="77"/>
      <c r="F213" s="78"/>
      <c r="G213" s="79"/>
      <c r="H213" s="80"/>
      <c r="I213" s="81">
        <f t="shared" si="20"/>
        <v>0</v>
      </c>
      <c r="J213" s="81">
        <f t="shared" si="51"/>
        <v>0</v>
      </c>
      <c r="K213" s="82" t="str">
        <f t="shared" si="41"/>
        <v/>
      </c>
      <c r="L213" s="82" t="str">
        <f t="shared" si="42"/>
        <v/>
      </c>
      <c r="M213" s="83"/>
      <c r="N213" s="84"/>
      <c r="O213" s="85">
        <f t="shared" si="21"/>
        <v>0</v>
      </c>
      <c r="P213" s="85">
        <f t="shared" si="52"/>
        <v>0</v>
      </c>
      <c r="Q213" s="86" t="str">
        <f t="shared" si="43"/>
        <v/>
      </c>
      <c r="R213" s="86" t="str">
        <f t="shared" si="44"/>
        <v/>
      </c>
      <c r="S213" s="87"/>
      <c r="T213" s="88"/>
      <c r="U213" s="89">
        <f t="shared" si="22"/>
        <v>0</v>
      </c>
      <c r="V213" s="89">
        <f t="shared" si="53"/>
        <v>0</v>
      </c>
      <c r="W213" s="90" t="str">
        <f t="shared" si="45"/>
        <v/>
      </c>
      <c r="X213" s="90" t="str">
        <f t="shared" si="46"/>
        <v/>
      </c>
      <c r="Y213" s="91" t="str">
        <f t="shared" si="47"/>
        <v/>
      </c>
      <c r="Z213" s="91" t="str">
        <f t="shared" si="54"/>
        <v/>
      </c>
      <c r="AA213" s="91" t="str">
        <f t="shared" si="48"/>
        <v/>
      </c>
      <c r="AB213" s="92" t="str">
        <f t="shared" si="49"/>
        <v/>
      </c>
      <c r="AC213" s="5"/>
      <c r="BR213" s="7">
        <v>203</v>
      </c>
    </row>
    <row r="214" spans="1:70" s="7" customFormat="1" ht="21">
      <c r="A214" s="76" t="str">
        <f t="shared" si="50"/>
        <v/>
      </c>
      <c r="B214" s="77"/>
      <c r="C214" s="76"/>
      <c r="D214" s="76"/>
      <c r="E214" s="77"/>
      <c r="F214" s="78"/>
      <c r="G214" s="79"/>
      <c r="H214" s="80"/>
      <c r="I214" s="81">
        <f t="shared" si="20"/>
        <v>0</v>
      </c>
      <c r="J214" s="81">
        <f t="shared" si="51"/>
        <v>0</v>
      </c>
      <c r="K214" s="82" t="str">
        <f t="shared" si="41"/>
        <v/>
      </c>
      <c r="L214" s="82" t="str">
        <f t="shared" si="42"/>
        <v/>
      </c>
      <c r="M214" s="83"/>
      <c r="N214" s="84"/>
      <c r="O214" s="85">
        <f t="shared" si="21"/>
        <v>0</v>
      </c>
      <c r="P214" s="85">
        <f t="shared" si="52"/>
        <v>0</v>
      </c>
      <c r="Q214" s="86" t="str">
        <f t="shared" si="43"/>
        <v/>
      </c>
      <c r="R214" s="86" t="str">
        <f t="shared" si="44"/>
        <v/>
      </c>
      <c r="S214" s="87"/>
      <c r="T214" s="88"/>
      <c r="U214" s="89">
        <f t="shared" si="22"/>
        <v>0</v>
      </c>
      <c r="V214" s="89">
        <f t="shared" si="53"/>
        <v>0</v>
      </c>
      <c r="W214" s="90" t="str">
        <f t="shared" si="45"/>
        <v/>
      </c>
      <c r="X214" s="90" t="str">
        <f t="shared" si="46"/>
        <v/>
      </c>
      <c r="Y214" s="91" t="str">
        <f t="shared" si="47"/>
        <v/>
      </c>
      <c r="Z214" s="91" t="str">
        <f t="shared" si="54"/>
        <v/>
      </c>
      <c r="AA214" s="91" t="str">
        <f t="shared" si="48"/>
        <v/>
      </c>
      <c r="AB214" s="92" t="str">
        <f t="shared" si="49"/>
        <v/>
      </c>
      <c r="AC214" s="5"/>
      <c r="BR214" s="7">
        <v>204</v>
      </c>
    </row>
    <row r="215" spans="1:70" s="7" customFormat="1" ht="21">
      <c r="A215" s="76" t="str">
        <f t="shared" si="50"/>
        <v/>
      </c>
      <c r="B215" s="77"/>
      <c r="C215" s="76"/>
      <c r="D215" s="76"/>
      <c r="E215" s="77"/>
      <c r="F215" s="78"/>
      <c r="G215" s="79"/>
      <c r="H215" s="80"/>
      <c r="I215" s="81">
        <f t="shared" si="20"/>
        <v>0</v>
      </c>
      <c r="J215" s="81">
        <f t="shared" si="51"/>
        <v>0</v>
      </c>
      <c r="K215" s="82" t="str">
        <f t="shared" si="41"/>
        <v/>
      </c>
      <c r="L215" s="82" t="str">
        <f t="shared" si="42"/>
        <v/>
      </c>
      <c r="M215" s="83"/>
      <c r="N215" s="84"/>
      <c r="O215" s="85">
        <f t="shared" si="21"/>
        <v>0</v>
      </c>
      <c r="P215" s="85">
        <f t="shared" si="52"/>
        <v>0</v>
      </c>
      <c r="Q215" s="86" t="str">
        <f t="shared" si="43"/>
        <v/>
      </c>
      <c r="R215" s="86" t="str">
        <f t="shared" si="44"/>
        <v/>
      </c>
      <c r="S215" s="87"/>
      <c r="T215" s="88"/>
      <c r="U215" s="89">
        <f t="shared" si="22"/>
        <v>0</v>
      </c>
      <c r="V215" s="89">
        <f t="shared" si="53"/>
        <v>0</v>
      </c>
      <c r="W215" s="90" t="str">
        <f t="shared" si="45"/>
        <v/>
      </c>
      <c r="X215" s="90" t="str">
        <f t="shared" si="46"/>
        <v/>
      </c>
      <c r="Y215" s="91" t="str">
        <f t="shared" si="47"/>
        <v/>
      </c>
      <c r="Z215" s="91" t="str">
        <f t="shared" si="54"/>
        <v/>
      </c>
      <c r="AA215" s="91" t="str">
        <f t="shared" si="48"/>
        <v/>
      </c>
      <c r="AB215" s="92" t="str">
        <f t="shared" si="49"/>
        <v/>
      </c>
      <c r="AC215" s="5"/>
      <c r="BR215" s="7">
        <v>205</v>
      </c>
    </row>
    <row r="216" spans="1:70" s="7" customFormat="1" ht="21">
      <c r="A216" s="76" t="str">
        <f t="shared" si="50"/>
        <v/>
      </c>
      <c r="B216" s="77"/>
      <c r="C216" s="76"/>
      <c r="D216" s="76"/>
      <c r="E216" s="77"/>
      <c r="F216" s="78"/>
      <c r="G216" s="79"/>
      <c r="H216" s="80"/>
      <c r="I216" s="81">
        <f t="shared" si="20"/>
        <v>0</v>
      </c>
      <c r="J216" s="81">
        <f t="shared" si="51"/>
        <v>0</v>
      </c>
      <c r="K216" s="82" t="str">
        <f t="shared" si="41"/>
        <v/>
      </c>
      <c r="L216" s="82" t="str">
        <f t="shared" si="42"/>
        <v/>
      </c>
      <c r="M216" s="83"/>
      <c r="N216" s="84"/>
      <c r="O216" s="85">
        <f t="shared" si="21"/>
        <v>0</v>
      </c>
      <c r="P216" s="85">
        <f t="shared" si="52"/>
        <v>0</v>
      </c>
      <c r="Q216" s="86" t="str">
        <f t="shared" si="43"/>
        <v/>
      </c>
      <c r="R216" s="86" t="str">
        <f t="shared" si="44"/>
        <v/>
      </c>
      <c r="S216" s="87"/>
      <c r="T216" s="88"/>
      <c r="U216" s="89">
        <f t="shared" si="22"/>
        <v>0</v>
      </c>
      <c r="V216" s="89">
        <f t="shared" si="53"/>
        <v>0</v>
      </c>
      <c r="W216" s="90" t="str">
        <f t="shared" si="45"/>
        <v/>
      </c>
      <c r="X216" s="90" t="str">
        <f t="shared" si="46"/>
        <v/>
      </c>
      <c r="Y216" s="91" t="str">
        <f t="shared" si="47"/>
        <v/>
      </c>
      <c r="Z216" s="91" t="str">
        <f t="shared" si="54"/>
        <v/>
      </c>
      <c r="AA216" s="91" t="str">
        <f t="shared" si="48"/>
        <v/>
      </c>
      <c r="AB216" s="92" t="str">
        <f t="shared" si="49"/>
        <v/>
      </c>
      <c r="AC216" s="5"/>
      <c r="BR216" s="7">
        <v>206</v>
      </c>
    </row>
    <row r="217" spans="1:70" s="7" customFormat="1" ht="21">
      <c r="A217" s="76" t="str">
        <f t="shared" si="50"/>
        <v/>
      </c>
      <c r="B217" s="77"/>
      <c r="C217" s="76"/>
      <c r="D217" s="76"/>
      <c r="E217" s="77"/>
      <c r="F217" s="78"/>
      <c r="G217" s="79"/>
      <c r="H217" s="80"/>
      <c r="I217" s="81">
        <f t="shared" si="20"/>
        <v>0</v>
      </c>
      <c r="J217" s="81">
        <f t="shared" si="51"/>
        <v>0</v>
      </c>
      <c r="K217" s="82" t="str">
        <f t="shared" si="41"/>
        <v/>
      </c>
      <c r="L217" s="82" t="str">
        <f t="shared" si="42"/>
        <v/>
      </c>
      <c r="M217" s="83"/>
      <c r="N217" s="84"/>
      <c r="O217" s="85">
        <f t="shared" si="21"/>
        <v>0</v>
      </c>
      <c r="P217" s="85">
        <f t="shared" si="52"/>
        <v>0</v>
      </c>
      <c r="Q217" s="86" t="str">
        <f t="shared" si="43"/>
        <v/>
      </c>
      <c r="R217" s="86" t="str">
        <f t="shared" si="44"/>
        <v/>
      </c>
      <c r="S217" s="87"/>
      <c r="T217" s="88"/>
      <c r="U217" s="89">
        <f t="shared" si="22"/>
        <v>0</v>
      </c>
      <c r="V217" s="89">
        <f t="shared" si="53"/>
        <v>0</v>
      </c>
      <c r="W217" s="90" t="str">
        <f t="shared" si="45"/>
        <v/>
      </c>
      <c r="X217" s="90" t="str">
        <f t="shared" si="46"/>
        <v/>
      </c>
      <c r="Y217" s="91" t="str">
        <f t="shared" si="47"/>
        <v/>
      </c>
      <c r="Z217" s="91" t="str">
        <f t="shared" si="54"/>
        <v/>
      </c>
      <c r="AA217" s="91" t="str">
        <f t="shared" si="48"/>
        <v/>
      </c>
      <c r="AB217" s="92" t="str">
        <f t="shared" si="49"/>
        <v/>
      </c>
      <c r="AC217" s="5"/>
      <c r="BR217" s="7">
        <v>207</v>
      </c>
    </row>
    <row r="218" spans="1:70" s="7" customFormat="1" ht="21">
      <c r="A218" s="76" t="str">
        <f t="shared" si="50"/>
        <v/>
      </c>
      <c r="B218" s="77"/>
      <c r="C218" s="76"/>
      <c r="D218" s="76"/>
      <c r="E218" s="77"/>
      <c r="F218" s="78"/>
      <c r="G218" s="79"/>
      <c r="H218" s="80"/>
      <c r="I218" s="81">
        <f t="shared" si="20"/>
        <v>0</v>
      </c>
      <c r="J218" s="81">
        <f t="shared" si="51"/>
        <v>0</v>
      </c>
      <c r="K218" s="82" t="str">
        <f t="shared" si="41"/>
        <v/>
      </c>
      <c r="L218" s="82" t="str">
        <f t="shared" si="42"/>
        <v/>
      </c>
      <c r="M218" s="83"/>
      <c r="N218" s="84"/>
      <c r="O218" s="85">
        <f t="shared" si="21"/>
        <v>0</v>
      </c>
      <c r="P218" s="85">
        <f t="shared" si="52"/>
        <v>0</v>
      </c>
      <c r="Q218" s="86" t="str">
        <f t="shared" si="43"/>
        <v/>
      </c>
      <c r="R218" s="86" t="str">
        <f t="shared" si="44"/>
        <v/>
      </c>
      <c r="S218" s="87"/>
      <c r="T218" s="88"/>
      <c r="U218" s="89">
        <f t="shared" si="22"/>
        <v>0</v>
      </c>
      <c r="V218" s="89">
        <f t="shared" si="53"/>
        <v>0</v>
      </c>
      <c r="W218" s="90" t="str">
        <f t="shared" si="45"/>
        <v/>
      </c>
      <c r="X218" s="90" t="str">
        <f t="shared" si="46"/>
        <v/>
      </c>
      <c r="Y218" s="91" t="str">
        <f t="shared" si="47"/>
        <v/>
      </c>
      <c r="Z218" s="91" t="str">
        <f t="shared" si="54"/>
        <v/>
      </c>
      <c r="AA218" s="91" t="str">
        <f t="shared" si="48"/>
        <v/>
      </c>
      <c r="AB218" s="92" t="str">
        <f t="shared" si="49"/>
        <v/>
      </c>
      <c r="AC218" s="5"/>
      <c r="BR218" s="7">
        <v>208</v>
      </c>
    </row>
    <row r="219" spans="1:70" s="7" customFormat="1" ht="21">
      <c r="A219" s="76" t="str">
        <f t="shared" si="50"/>
        <v/>
      </c>
      <c r="B219" s="77"/>
      <c r="C219" s="76"/>
      <c r="D219" s="76"/>
      <c r="E219" s="77"/>
      <c r="F219" s="78"/>
      <c r="G219" s="79"/>
      <c r="H219" s="80"/>
      <c r="I219" s="81">
        <f t="shared" si="20"/>
        <v>0</v>
      </c>
      <c r="J219" s="81">
        <f t="shared" si="51"/>
        <v>0</v>
      </c>
      <c r="K219" s="82" t="str">
        <f t="shared" si="41"/>
        <v/>
      </c>
      <c r="L219" s="82" t="str">
        <f t="shared" si="42"/>
        <v/>
      </c>
      <c r="M219" s="83"/>
      <c r="N219" s="84"/>
      <c r="O219" s="85">
        <f t="shared" si="21"/>
        <v>0</v>
      </c>
      <c r="P219" s="85">
        <f t="shared" si="52"/>
        <v>0</v>
      </c>
      <c r="Q219" s="86" t="str">
        <f t="shared" si="43"/>
        <v/>
      </c>
      <c r="R219" s="86" t="str">
        <f t="shared" si="44"/>
        <v/>
      </c>
      <c r="S219" s="87"/>
      <c r="T219" s="88"/>
      <c r="U219" s="89">
        <f t="shared" si="22"/>
        <v>0</v>
      </c>
      <c r="V219" s="89">
        <f t="shared" si="53"/>
        <v>0</v>
      </c>
      <c r="W219" s="90" t="str">
        <f t="shared" si="45"/>
        <v/>
      </c>
      <c r="X219" s="90" t="str">
        <f t="shared" si="46"/>
        <v/>
      </c>
      <c r="Y219" s="91" t="str">
        <f t="shared" si="47"/>
        <v/>
      </c>
      <c r="Z219" s="91" t="str">
        <f t="shared" si="54"/>
        <v/>
      </c>
      <c r="AA219" s="91" t="str">
        <f t="shared" si="48"/>
        <v/>
      </c>
      <c r="AB219" s="92" t="str">
        <f t="shared" si="49"/>
        <v/>
      </c>
      <c r="AC219" s="5"/>
      <c r="BR219" s="7">
        <v>209</v>
      </c>
    </row>
    <row r="220" spans="1:70" s="7" customFormat="1" ht="21">
      <c r="A220" s="76" t="str">
        <f t="shared" si="50"/>
        <v/>
      </c>
      <c r="B220" s="77"/>
      <c r="C220" s="76"/>
      <c r="D220" s="76"/>
      <c r="E220" s="77"/>
      <c r="F220" s="78"/>
      <c r="G220" s="79"/>
      <c r="H220" s="80"/>
      <c r="I220" s="81">
        <f t="shared" si="20"/>
        <v>0</v>
      </c>
      <c r="J220" s="81">
        <f t="shared" si="51"/>
        <v>0</v>
      </c>
      <c r="K220" s="82" t="str">
        <f t="shared" si="41"/>
        <v/>
      </c>
      <c r="L220" s="82" t="str">
        <f t="shared" si="42"/>
        <v/>
      </c>
      <c r="M220" s="83"/>
      <c r="N220" s="84"/>
      <c r="O220" s="85">
        <f t="shared" si="21"/>
        <v>0</v>
      </c>
      <c r="P220" s="85">
        <f t="shared" si="52"/>
        <v>0</v>
      </c>
      <c r="Q220" s="86" t="str">
        <f t="shared" si="43"/>
        <v/>
      </c>
      <c r="R220" s="86" t="str">
        <f t="shared" si="44"/>
        <v/>
      </c>
      <c r="S220" s="87"/>
      <c r="T220" s="88"/>
      <c r="U220" s="89">
        <f t="shared" si="22"/>
        <v>0</v>
      </c>
      <c r="V220" s="89">
        <f t="shared" si="53"/>
        <v>0</v>
      </c>
      <c r="W220" s="90" t="str">
        <f t="shared" si="45"/>
        <v/>
      </c>
      <c r="X220" s="90" t="str">
        <f t="shared" si="46"/>
        <v/>
      </c>
      <c r="Y220" s="91" t="str">
        <f t="shared" si="47"/>
        <v/>
      </c>
      <c r="Z220" s="91" t="str">
        <f t="shared" si="54"/>
        <v/>
      </c>
      <c r="AA220" s="91" t="str">
        <f t="shared" si="48"/>
        <v/>
      </c>
      <c r="AB220" s="92" t="str">
        <f t="shared" si="49"/>
        <v/>
      </c>
      <c r="AC220" s="5"/>
      <c r="BR220" s="7">
        <v>210</v>
      </c>
    </row>
    <row r="221" spans="1:70" s="7" customFormat="1" ht="21">
      <c r="A221" s="76" t="str">
        <f t="shared" si="50"/>
        <v/>
      </c>
      <c r="B221" s="77"/>
      <c r="C221" s="76"/>
      <c r="D221" s="76"/>
      <c r="E221" s="77"/>
      <c r="F221" s="78"/>
      <c r="G221" s="79"/>
      <c r="H221" s="80"/>
      <c r="I221" s="81">
        <f t="shared" si="20"/>
        <v>0</v>
      </c>
      <c r="J221" s="81">
        <f t="shared" si="51"/>
        <v>0</v>
      </c>
      <c r="K221" s="82" t="str">
        <f t="shared" si="41"/>
        <v/>
      </c>
      <c r="L221" s="82" t="str">
        <f t="shared" si="42"/>
        <v/>
      </c>
      <c r="M221" s="83"/>
      <c r="N221" s="84"/>
      <c r="O221" s="85">
        <f t="shared" si="21"/>
        <v>0</v>
      </c>
      <c r="P221" s="85">
        <f t="shared" si="52"/>
        <v>0</v>
      </c>
      <c r="Q221" s="86" t="str">
        <f t="shared" si="43"/>
        <v/>
      </c>
      <c r="R221" s="86" t="str">
        <f t="shared" si="44"/>
        <v/>
      </c>
      <c r="S221" s="87"/>
      <c r="T221" s="88"/>
      <c r="U221" s="89">
        <f t="shared" si="22"/>
        <v>0</v>
      </c>
      <c r="V221" s="89">
        <f t="shared" si="53"/>
        <v>0</v>
      </c>
      <c r="W221" s="90" t="str">
        <f t="shared" si="45"/>
        <v/>
      </c>
      <c r="X221" s="90" t="str">
        <f t="shared" si="46"/>
        <v/>
      </c>
      <c r="Y221" s="91" t="str">
        <f t="shared" si="47"/>
        <v/>
      </c>
      <c r="Z221" s="91" t="str">
        <f t="shared" si="54"/>
        <v/>
      </c>
      <c r="AA221" s="91" t="str">
        <f t="shared" si="48"/>
        <v/>
      </c>
      <c r="AB221" s="92" t="str">
        <f t="shared" si="49"/>
        <v/>
      </c>
      <c r="AC221" s="5"/>
      <c r="BR221" s="7">
        <v>211</v>
      </c>
    </row>
    <row r="222" spans="1:70" s="7" customFormat="1" ht="21">
      <c r="A222" s="76" t="str">
        <f t="shared" si="50"/>
        <v/>
      </c>
      <c r="B222" s="77"/>
      <c r="C222" s="76"/>
      <c r="D222" s="76"/>
      <c r="E222" s="77"/>
      <c r="F222" s="78"/>
      <c r="G222" s="79"/>
      <c r="H222" s="80"/>
      <c r="I222" s="81">
        <f t="shared" si="20"/>
        <v>0</v>
      </c>
      <c r="J222" s="81">
        <f t="shared" si="51"/>
        <v>0</v>
      </c>
      <c r="K222" s="82" t="str">
        <f t="shared" si="41"/>
        <v/>
      </c>
      <c r="L222" s="82" t="str">
        <f t="shared" si="42"/>
        <v/>
      </c>
      <c r="M222" s="83"/>
      <c r="N222" s="84"/>
      <c r="O222" s="85">
        <f t="shared" si="21"/>
        <v>0</v>
      </c>
      <c r="P222" s="85">
        <f t="shared" si="52"/>
        <v>0</v>
      </c>
      <c r="Q222" s="86" t="str">
        <f t="shared" si="43"/>
        <v/>
      </c>
      <c r="R222" s="86" t="str">
        <f t="shared" si="44"/>
        <v/>
      </c>
      <c r="S222" s="87"/>
      <c r="T222" s="88"/>
      <c r="U222" s="89">
        <f t="shared" si="22"/>
        <v>0</v>
      </c>
      <c r="V222" s="89">
        <f t="shared" si="53"/>
        <v>0</v>
      </c>
      <c r="W222" s="90" t="str">
        <f t="shared" si="45"/>
        <v/>
      </c>
      <c r="X222" s="90" t="str">
        <f t="shared" si="46"/>
        <v/>
      </c>
      <c r="Y222" s="91" t="str">
        <f t="shared" si="47"/>
        <v/>
      </c>
      <c r="Z222" s="91" t="str">
        <f t="shared" si="54"/>
        <v/>
      </c>
      <c r="AA222" s="91" t="str">
        <f t="shared" si="48"/>
        <v/>
      </c>
      <c r="AB222" s="92" t="str">
        <f t="shared" si="49"/>
        <v/>
      </c>
      <c r="AC222" s="5"/>
      <c r="BR222" s="7">
        <v>212</v>
      </c>
    </row>
    <row r="223" spans="1:70" s="7" customFormat="1" ht="21">
      <c r="A223" s="76" t="str">
        <f t="shared" si="50"/>
        <v/>
      </c>
      <c r="B223" s="77"/>
      <c r="C223" s="76"/>
      <c r="D223" s="76"/>
      <c r="E223" s="77"/>
      <c r="F223" s="78"/>
      <c r="G223" s="79"/>
      <c r="H223" s="80"/>
      <c r="I223" s="81">
        <f t="shared" si="20"/>
        <v>0</v>
      </c>
      <c r="J223" s="81">
        <f t="shared" si="51"/>
        <v>0</v>
      </c>
      <c r="K223" s="82" t="str">
        <f t="shared" si="41"/>
        <v/>
      </c>
      <c r="L223" s="82" t="str">
        <f t="shared" si="42"/>
        <v/>
      </c>
      <c r="M223" s="83"/>
      <c r="N223" s="84"/>
      <c r="O223" s="85">
        <f t="shared" si="21"/>
        <v>0</v>
      </c>
      <c r="P223" s="85">
        <f t="shared" si="52"/>
        <v>0</v>
      </c>
      <c r="Q223" s="86" t="str">
        <f t="shared" si="43"/>
        <v/>
      </c>
      <c r="R223" s="86" t="str">
        <f t="shared" si="44"/>
        <v/>
      </c>
      <c r="S223" s="87"/>
      <c r="T223" s="88"/>
      <c r="U223" s="89">
        <f t="shared" si="22"/>
        <v>0</v>
      </c>
      <c r="V223" s="89">
        <f t="shared" si="53"/>
        <v>0</v>
      </c>
      <c r="W223" s="90" t="str">
        <f t="shared" si="45"/>
        <v/>
      </c>
      <c r="X223" s="90" t="str">
        <f t="shared" si="46"/>
        <v/>
      </c>
      <c r="Y223" s="91" t="str">
        <f t="shared" si="47"/>
        <v/>
      </c>
      <c r="Z223" s="91" t="str">
        <f t="shared" si="54"/>
        <v/>
      </c>
      <c r="AA223" s="91" t="str">
        <f t="shared" si="48"/>
        <v/>
      </c>
      <c r="AB223" s="92" t="str">
        <f t="shared" si="49"/>
        <v/>
      </c>
      <c r="AC223" s="5"/>
      <c r="BR223" s="7">
        <v>213</v>
      </c>
    </row>
    <row r="224" spans="1:70" s="7" customFormat="1" ht="21">
      <c r="A224" s="76" t="str">
        <f t="shared" si="50"/>
        <v/>
      </c>
      <c r="B224" s="77"/>
      <c r="C224" s="76"/>
      <c r="D224" s="76"/>
      <c r="E224" s="77"/>
      <c r="F224" s="78"/>
      <c r="G224" s="79"/>
      <c r="H224" s="80"/>
      <c r="I224" s="81">
        <f t="shared" si="20"/>
        <v>0</v>
      </c>
      <c r="J224" s="81">
        <f t="shared" si="51"/>
        <v>0</v>
      </c>
      <c r="K224" s="82" t="str">
        <f t="shared" si="41"/>
        <v/>
      </c>
      <c r="L224" s="82" t="str">
        <f t="shared" si="42"/>
        <v/>
      </c>
      <c r="M224" s="83"/>
      <c r="N224" s="84"/>
      <c r="O224" s="85">
        <f t="shared" si="21"/>
        <v>0</v>
      </c>
      <c r="P224" s="85">
        <f t="shared" si="52"/>
        <v>0</v>
      </c>
      <c r="Q224" s="86" t="str">
        <f t="shared" si="43"/>
        <v/>
      </c>
      <c r="R224" s="86" t="str">
        <f t="shared" si="44"/>
        <v/>
      </c>
      <c r="S224" s="87"/>
      <c r="T224" s="88"/>
      <c r="U224" s="89">
        <f t="shared" si="22"/>
        <v>0</v>
      </c>
      <c r="V224" s="89">
        <f t="shared" si="53"/>
        <v>0</v>
      </c>
      <c r="W224" s="90" t="str">
        <f t="shared" si="45"/>
        <v/>
      </c>
      <c r="X224" s="90" t="str">
        <f t="shared" si="46"/>
        <v/>
      </c>
      <c r="Y224" s="91" t="str">
        <f t="shared" si="47"/>
        <v/>
      </c>
      <c r="Z224" s="91" t="str">
        <f t="shared" si="54"/>
        <v/>
      </c>
      <c r="AA224" s="91" t="str">
        <f t="shared" si="48"/>
        <v/>
      </c>
      <c r="AB224" s="92" t="str">
        <f t="shared" si="49"/>
        <v/>
      </c>
      <c r="AC224" s="5"/>
      <c r="BR224" s="7">
        <v>214</v>
      </c>
    </row>
    <row r="225" spans="1:70" s="7" customFormat="1" ht="21">
      <c r="A225" s="76" t="str">
        <f t="shared" si="50"/>
        <v/>
      </c>
      <c r="B225" s="77"/>
      <c r="C225" s="76"/>
      <c r="D225" s="76"/>
      <c r="E225" s="77"/>
      <c r="F225" s="78"/>
      <c r="G225" s="79"/>
      <c r="H225" s="80"/>
      <c r="I225" s="81">
        <f t="shared" si="20"/>
        <v>0</v>
      </c>
      <c r="J225" s="81">
        <f t="shared" si="51"/>
        <v>0</v>
      </c>
      <c r="K225" s="82" t="str">
        <f t="shared" si="41"/>
        <v/>
      </c>
      <c r="L225" s="82" t="str">
        <f t="shared" si="42"/>
        <v/>
      </c>
      <c r="M225" s="83"/>
      <c r="N225" s="84"/>
      <c r="O225" s="85">
        <f t="shared" si="21"/>
        <v>0</v>
      </c>
      <c r="P225" s="85">
        <f t="shared" si="52"/>
        <v>0</v>
      </c>
      <c r="Q225" s="86" t="str">
        <f t="shared" si="43"/>
        <v/>
      </c>
      <c r="R225" s="86" t="str">
        <f t="shared" si="44"/>
        <v/>
      </c>
      <c r="S225" s="87"/>
      <c r="T225" s="88"/>
      <c r="U225" s="89">
        <f t="shared" si="22"/>
        <v>0</v>
      </c>
      <c r="V225" s="89">
        <f t="shared" si="53"/>
        <v>0</v>
      </c>
      <c r="W225" s="90" t="str">
        <f t="shared" si="45"/>
        <v/>
      </c>
      <c r="X225" s="90" t="str">
        <f t="shared" si="46"/>
        <v/>
      </c>
      <c r="Y225" s="91" t="str">
        <f t="shared" si="47"/>
        <v/>
      </c>
      <c r="Z225" s="91" t="str">
        <f t="shared" si="54"/>
        <v/>
      </c>
      <c r="AA225" s="91" t="str">
        <f t="shared" si="48"/>
        <v/>
      </c>
      <c r="AB225" s="92" t="str">
        <f t="shared" si="49"/>
        <v/>
      </c>
      <c r="AC225" s="5"/>
      <c r="BR225" s="7">
        <v>215</v>
      </c>
    </row>
    <row r="226" spans="1:70" s="7" customFormat="1" ht="21">
      <c r="A226" s="76" t="str">
        <f t="shared" si="50"/>
        <v/>
      </c>
      <c r="B226" s="77"/>
      <c r="C226" s="76"/>
      <c r="D226" s="76"/>
      <c r="E226" s="77"/>
      <c r="F226" s="78"/>
      <c r="G226" s="79"/>
      <c r="H226" s="80"/>
      <c r="I226" s="81">
        <f t="shared" si="20"/>
        <v>0</v>
      </c>
      <c r="J226" s="81">
        <f t="shared" si="51"/>
        <v>0</v>
      </c>
      <c r="K226" s="82" t="str">
        <f t="shared" si="41"/>
        <v/>
      </c>
      <c r="L226" s="82" t="str">
        <f t="shared" si="42"/>
        <v/>
      </c>
      <c r="M226" s="83"/>
      <c r="N226" s="84"/>
      <c r="O226" s="85">
        <f t="shared" si="21"/>
        <v>0</v>
      </c>
      <c r="P226" s="85">
        <f t="shared" si="52"/>
        <v>0</v>
      </c>
      <c r="Q226" s="86" t="str">
        <f t="shared" si="43"/>
        <v/>
      </c>
      <c r="R226" s="86" t="str">
        <f t="shared" si="44"/>
        <v/>
      </c>
      <c r="S226" s="87"/>
      <c r="T226" s="88"/>
      <c r="U226" s="89">
        <f t="shared" si="22"/>
        <v>0</v>
      </c>
      <c r="V226" s="89">
        <f t="shared" si="53"/>
        <v>0</v>
      </c>
      <c r="W226" s="90" t="str">
        <f t="shared" si="45"/>
        <v/>
      </c>
      <c r="X226" s="90" t="str">
        <f t="shared" si="46"/>
        <v/>
      </c>
      <c r="Y226" s="91" t="str">
        <f t="shared" si="47"/>
        <v/>
      </c>
      <c r="Z226" s="91" t="str">
        <f t="shared" si="54"/>
        <v/>
      </c>
      <c r="AA226" s="91" t="str">
        <f t="shared" si="48"/>
        <v/>
      </c>
      <c r="AB226" s="92" t="str">
        <f t="shared" si="49"/>
        <v/>
      </c>
      <c r="AC226" s="5"/>
      <c r="BR226" s="7">
        <v>216</v>
      </c>
    </row>
    <row r="227" spans="1:70" s="7" customFormat="1" ht="21">
      <c r="A227" s="76" t="str">
        <f t="shared" si="50"/>
        <v/>
      </c>
      <c r="B227" s="77"/>
      <c r="C227" s="76"/>
      <c r="D227" s="76"/>
      <c r="E227" s="77"/>
      <c r="F227" s="78"/>
      <c r="G227" s="79"/>
      <c r="H227" s="80"/>
      <c r="I227" s="81">
        <f t="shared" si="20"/>
        <v>0</v>
      </c>
      <c r="J227" s="81">
        <f t="shared" si="51"/>
        <v>0</v>
      </c>
      <c r="K227" s="82" t="str">
        <f t="shared" si="41"/>
        <v/>
      </c>
      <c r="L227" s="82" t="str">
        <f t="shared" si="42"/>
        <v/>
      </c>
      <c r="M227" s="83"/>
      <c r="N227" s="84"/>
      <c r="O227" s="85">
        <f t="shared" si="21"/>
        <v>0</v>
      </c>
      <c r="P227" s="85">
        <f t="shared" si="52"/>
        <v>0</v>
      </c>
      <c r="Q227" s="86" t="str">
        <f t="shared" si="43"/>
        <v/>
      </c>
      <c r="R227" s="86" t="str">
        <f t="shared" si="44"/>
        <v/>
      </c>
      <c r="S227" s="87"/>
      <c r="T227" s="88"/>
      <c r="U227" s="89">
        <f t="shared" si="22"/>
        <v>0</v>
      </c>
      <c r="V227" s="89">
        <f t="shared" si="53"/>
        <v>0</v>
      </c>
      <c r="W227" s="90" t="str">
        <f t="shared" si="45"/>
        <v/>
      </c>
      <c r="X227" s="90" t="str">
        <f t="shared" si="46"/>
        <v/>
      </c>
      <c r="Y227" s="91" t="str">
        <f t="shared" si="47"/>
        <v/>
      </c>
      <c r="Z227" s="91" t="str">
        <f t="shared" si="54"/>
        <v/>
      </c>
      <c r="AA227" s="91" t="str">
        <f t="shared" si="48"/>
        <v/>
      </c>
      <c r="AB227" s="92" t="str">
        <f t="shared" si="49"/>
        <v/>
      </c>
      <c r="AC227" s="5"/>
      <c r="BR227" s="7">
        <v>217</v>
      </c>
    </row>
    <row r="228" spans="1:70" s="7" customFormat="1" ht="21">
      <c r="A228" s="76" t="str">
        <f t="shared" si="50"/>
        <v/>
      </c>
      <c r="B228" s="77"/>
      <c r="C228" s="76"/>
      <c r="D228" s="76"/>
      <c r="E228" s="77"/>
      <c r="F228" s="78"/>
      <c r="G228" s="79"/>
      <c r="H228" s="80"/>
      <c r="I228" s="81">
        <f t="shared" si="20"/>
        <v>0</v>
      </c>
      <c r="J228" s="81">
        <f t="shared" si="51"/>
        <v>0</v>
      </c>
      <c r="K228" s="82" t="str">
        <f t="shared" si="41"/>
        <v/>
      </c>
      <c r="L228" s="82" t="str">
        <f t="shared" si="42"/>
        <v/>
      </c>
      <c r="M228" s="83"/>
      <c r="N228" s="84"/>
      <c r="O228" s="85">
        <f t="shared" si="21"/>
        <v>0</v>
      </c>
      <c r="P228" s="85">
        <f t="shared" si="52"/>
        <v>0</v>
      </c>
      <c r="Q228" s="86" t="str">
        <f t="shared" si="43"/>
        <v/>
      </c>
      <c r="R228" s="86" t="str">
        <f t="shared" si="44"/>
        <v/>
      </c>
      <c r="S228" s="87"/>
      <c r="T228" s="88"/>
      <c r="U228" s="89">
        <f t="shared" si="22"/>
        <v>0</v>
      </c>
      <c r="V228" s="89">
        <f t="shared" si="53"/>
        <v>0</v>
      </c>
      <c r="W228" s="90" t="str">
        <f t="shared" si="45"/>
        <v/>
      </c>
      <c r="X228" s="90" t="str">
        <f t="shared" si="46"/>
        <v/>
      </c>
      <c r="Y228" s="91" t="str">
        <f t="shared" si="47"/>
        <v/>
      </c>
      <c r="Z228" s="91" t="str">
        <f t="shared" si="54"/>
        <v/>
      </c>
      <c r="AA228" s="91" t="str">
        <f t="shared" si="48"/>
        <v/>
      </c>
      <c r="AB228" s="92" t="str">
        <f t="shared" si="49"/>
        <v/>
      </c>
      <c r="AC228" s="5"/>
      <c r="BR228" s="7">
        <v>218</v>
      </c>
    </row>
    <row r="229" spans="1:70" s="7" customFormat="1" ht="21">
      <c r="A229" s="76" t="str">
        <f t="shared" si="50"/>
        <v/>
      </c>
      <c r="B229" s="77"/>
      <c r="C229" s="76"/>
      <c r="D229" s="76"/>
      <c r="E229" s="77"/>
      <c r="F229" s="78"/>
      <c r="G229" s="79"/>
      <c r="H229" s="80"/>
      <c r="I229" s="81">
        <f t="shared" si="20"/>
        <v>0</v>
      </c>
      <c r="J229" s="81">
        <f t="shared" si="51"/>
        <v>0</v>
      </c>
      <c r="K229" s="82" t="str">
        <f t="shared" si="41"/>
        <v/>
      </c>
      <c r="L229" s="82" t="str">
        <f t="shared" si="42"/>
        <v/>
      </c>
      <c r="M229" s="83"/>
      <c r="N229" s="84"/>
      <c r="O229" s="85">
        <f t="shared" si="21"/>
        <v>0</v>
      </c>
      <c r="P229" s="85">
        <f t="shared" si="52"/>
        <v>0</v>
      </c>
      <c r="Q229" s="86" t="str">
        <f t="shared" si="43"/>
        <v/>
      </c>
      <c r="R229" s="86" t="str">
        <f t="shared" si="44"/>
        <v/>
      </c>
      <c r="S229" s="87"/>
      <c r="T229" s="88"/>
      <c r="U229" s="89">
        <f t="shared" si="22"/>
        <v>0</v>
      </c>
      <c r="V229" s="89">
        <f t="shared" si="53"/>
        <v>0</v>
      </c>
      <c r="W229" s="90" t="str">
        <f t="shared" si="45"/>
        <v/>
      </c>
      <c r="X229" s="90" t="str">
        <f t="shared" si="46"/>
        <v/>
      </c>
      <c r="Y229" s="91" t="str">
        <f t="shared" si="47"/>
        <v/>
      </c>
      <c r="Z229" s="91" t="str">
        <f t="shared" si="54"/>
        <v/>
      </c>
      <c r="AA229" s="91" t="str">
        <f t="shared" si="48"/>
        <v/>
      </c>
      <c r="AB229" s="92" t="str">
        <f t="shared" si="49"/>
        <v/>
      </c>
      <c r="AC229" s="5"/>
      <c r="BR229" s="7">
        <v>219</v>
      </c>
    </row>
    <row r="230" spans="1:70" s="7" customFormat="1" ht="21">
      <c r="A230" s="76" t="str">
        <f t="shared" si="50"/>
        <v/>
      </c>
      <c r="B230" s="77"/>
      <c r="C230" s="76"/>
      <c r="D230" s="76"/>
      <c r="E230" s="77"/>
      <c r="F230" s="78"/>
      <c r="G230" s="79"/>
      <c r="H230" s="80"/>
      <c r="I230" s="81">
        <f t="shared" si="20"/>
        <v>0</v>
      </c>
      <c r="J230" s="81">
        <f t="shared" si="51"/>
        <v>0</v>
      </c>
      <c r="K230" s="82" t="str">
        <f t="shared" si="41"/>
        <v/>
      </c>
      <c r="L230" s="82" t="str">
        <f t="shared" si="42"/>
        <v/>
      </c>
      <c r="M230" s="83"/>
      <c r="N230" s="84"/>
      <c r="O230" s="85">
        <f t="shared" si="21"/>
        <v>0</v>
      </c>
      <c r="P230" s="85">
        <f t="shared" si="52"/>
        <v>0</v>
      </c>
      <c r="Q230" s="86" t="str">
        <f t="shared" si="43"/>
        <v/>
      </c>
      <c r="R230" s="86" t="str">
        <f t="shared" si="44"/>
        <v/>
      </c>
      <c r="S230" s="87"/>
      <c r="T230" s="88"/>
      <c r="U230" s="89">
        <f t="shared" si="22"/>
        <v>0</v>
      </c>
      <c r="V230" s="89">
        <f t="shared" si="53"/>
        <v>0</v>
      </c>
      <c r="W230" s="90" t="str">
        <f t="shared" si="45"/>
        <v/>
      </c>
      <c r="X230" s="90" t="str">
        <f t="shared" si="46"/>
        <v/>
      </c>
      <c r="Y230" s="91" t="str">
        <f t="shared" si="47"/>
        <v/>
      </c>
      <c r="Z230" s="91" t="str">
        <f t="shared" si="54"/>
        <v/>
      </c>
      <c r="AA230" s="91" t="str">
        <f t="shared" si="48"/>
        <v/>
      </c>
      <c r="AB230" s="92" t="str">
        <f t="shared" si="49"/>
        <v/>
      </c>
      <c r="AC230" s="5"/>
      <c r="BR230" s="7">
        <v>220</v>
      </c>
    </row>
    <row r="231" spans="1:70" s="7" customFormat="1" ht="21">
      <c r="A231" s="76" t="str">
        <f t="shared" si="50"/>
        <v/>
      </c>
      <c r="B231" s="77"/>
      <c r="C231" s="76"/>
      <c r="D231" s="76"/>
      <c r="E231" s="77"/>
      <c r="F231" s="78"/>
      <c r="G231" s="79"/>
      <c r="H231" s="80"/>
      <c r="I231" s="81">
        <f t="shared" si="20"/>
        <v>0</v>
      </c>
      <c r="J231" s="81">
        <f t="shared" si="51"/>
        <v>0</v>
      </c>
      <c r="K231" s="82" t="str">
        <f t="shared" si="41"/>
        <v/>
      </c>
      <c r="L231" s="82" t="str">
        <f t="shared" si="42"/>
        <v/>
      </c>
      <c r="M231" s="83"/>
      <c r="N231" s="84"/>
      <c r="O231" s="85">
        <f t="shared" si="21"/>
        <v>0</v>
      </c>
      <c r="P231" s="85">
        <f t="shared" si="52"/>
        <v>0</v>
      </c>
      <c r="Q231" s="86" t="str">
        <f t="shared" si="43"/>
        <v/>
      </c>
      <c r="R231" s="86" t="str">
        <f t="shared" si="44"/>
        <v/>
      </c>
      <c r="S231" s="87"/>
      <c r="T231" s="88"/>
      <c r="U231" s="89">
        <f t="shared" si="22"/>
        <v>0</v>
      </c>
      <c r="V231" s="89">
        <f t="shared" si="53"/>
        <v>0</v>
      </c>
      <c r="W231" s="90" t="str">
        <f t="shared" si="45"/>
        <v/>
      </c>
      <c r="X231" s="90" t="str">
        <f t="shared" si="46"/>
        <v/>
      </c>
      <c r="Y231" s="91" t="str">
        <f t="shared" si="47"/>
        <v/>
      </c>
      <c r="Z231" s="91" t="str">
        <f t="shared" si="54"/>
        <v/>
      </c>
      <c r="AA231" s="91" t="str">
        <f t="shared" si="48"/>
        <v/>
      </c>
      <c r="AB231" s="92" t="str">
        <f t="shared" si="49"/>
        <v/>
      </c>
      <c r="AC231" s="5"/>
      <c r="BR231" s="7">
        <v>221</v>
      </c>
    </row>
    <row r="232" spans="1:70" s="7" customFormat="1" ht="21">
      <c r="A232" s="76" t="str">
        <f t="shared" si="50"/>
        <v/>
      </c>
      <c r="B232" s="77"/>
      <c r="C232" s="76"/>
      <c r="D232" s="76"/>
      <c r="E232" s="77"/>
      <c r="F232" s="78"/>
      <c r="G232" s="79"/>
      <c r="H232" s="80"/>
      <c r="I232" s="81">
        <f t="shared" si="20"/>
        <v>0</v>
      </c>
      <c r="J232" s="81">
        <f t="shared" si="51"/>
        <v>0</v>
      </c>
      <c r="K232" s="82" t="str">
        <f t="shared" si="41"/>
        <v/>
      </c>
      <c r="L232" s="82" t="str">
        <f t="shared" si="42"/>
        <v/>
      </c>
      <c r="M232" s="83"/>
      <c r="N232" s="84"/>
      <c r="O232" s="85">
        <f t="shared" si="21"/>
        <v>0</v>
      </c>
      <c r="P232" s="85">
        <f t="shared" si="52"/>
        <v>0</v>
      </c>
      <c r="Q232" s="86" t="str">
        <f t="shared" si="43"/>
        <v/>
      </c>
      <c r="R232" s="86" t="str">
        <f t="shared" si="44"/>
        <v/>
      </c>
      <c r="S232" s="87"/>
      <c r="T232" s="88"/>
      <c r="U232" s="89">
        <f t="shared" si="22"/>
        <v>0</v>
      </c>
      <c r="V232" s="89">
        <f t="shared" si="53"/>
        <v>0</v>
      </c>
      <c r="W232" s="90" t="str">
        <f t="shared" si="45"/>
        <v/>
      </c>
      <c r="X232" s="90" t="str">
        <f t="shared" si="46"/>
        <v/>
      </c>
      <c r="Y232" s="91" t="str">
        <f t="shared" si="47"/>
        <v/>
      </c>
      <c r="Z232" s="91" t="str">
        <f t="shared" si="54"/>
        <v/>
      </c>
      <c r="AA232" s="91" t="str">
        <f t="shared" si="48"/>
        <v/>
      </c>
      <c r="AB232" s="92" t="str">
        <f t="shared" si="49"/>
        <v/>
      </c>
      <c r="AC232" s="5"/>
      <c r="BR232" s="7">
        <v>222</v>
      </c>
    </row>
    <row r="233" spans="1:70" s="7" customFormat="1" ht="21">
      <c r="A233" s="76" t="str">
        <f t="shared" si="50"/>
        <v/>
      </c>
      <c r="B233" s="77"/>
      <c r="C233" s="76"/>
      <c r="D233" s="76"/>
      <c r="E233" s="77"/>
      <c r="F233" s="78"/>
      <c r="G233" s="79"/>
      <c r="H233" s="80"/>
      <c r="I233" s="81">
        <f t="shared" si="20"/>
        <v>0</v>
      </c>
      <c r="J233" s="81">
        <f t="shared" si="51"/>
        <v>0</v>
      </c>
      <c r="K233" s="82" t="str">
        <f t="shared" si="41"/>
        <v/>
      </c>
      <c r="L233" s="82" t="str">
        <f t="shared" si="42"/>
        <v/>
      </c>
      <c r="M233" s="83"/>
      <c r="N233" s="84"/>
      <c r="O233" s="85">
        <f t="shared" si="21"/>
        <v>0</v>
      </c>
      <c r="P233" s="85">
        <f t="shared" si="52"/>
        <v>0</v>
      </c>
      <c r="Q233" s="86" t="str">
        <f t="shared" si="43"/>
        <v/>
      </c>
      <c r="R233" s="86" t="str">
        <f t="shared" si="44"/>
        <v/>
      </c>
      <c r="S233" s="87"/>
      <c r="T233" s="88"/>
      <c r="U233" s="89">
        <f t="shared" si="22"/>
        <v>0</v>
      </c>
      <c r="V233" s="89">
        <f t="shared" si="53"/>
        <v>0</v>
      </c>
      <c r="W233" s="90" t="str">
        <f t="shared" si="45"/>
        <v/>
      </c>
      <c r="X233" s="90" t="str">
        <f t="shared" si="46"/>
        <v/>
      </c>
      <c r="Y233" s="91" t="str">
        <f t="shared" si="47"/>
        <v/>
      </c>
      <c r="Z233" s="91" t="str">
        <f t="shared" si="54"/>
        <v/>
      </c>
      <c r="AA233" s="91" t="str">
        <f t="shared" si="48"/>
        <v/>
      </c>
      <c r="AB233" s="92" t="str">
        <f t="shared" si="49"/>
        <v/>
      </c>
      <c r="AC233" s="5"/>
      <c r="BR233" s="7">
        <v>223</v>
      </c>
    </row>
    <row r="234" spans="1:70" s="7" customFormat="1" ht="21">
      <c r="A234" s="76" t="str">
        <f t="shared" si="50"/>
        <v/>
      </c>
      <c r="B234" s="77"/>
      <c r="C234" s="76"/>
      <c r="D234" s="76"/>
      <c r="E234" s="77"/>
      <c r="F234" s="78"/>
      <c r="G234" s="79"/>
      <c r="H234" s="80"/>
      <c r="I234" s="81">
        <f t="shared" si="20"/>
        <v>0</v>
      </c>
      <c r="J234" s="81">
        <f t="shared" si="51"/>
        <v>0</v>
      </c>
      <c r="K234" s="82" t="str">
        <f t="shared" si="41"/>
        <v/>
      </c>
      <c r="L234" s="82" t="str">
        <f t="shared" si="42"/>
        <v/>
      </c>
      <c r="M234" s="83"/>
      <c r="N234" s="84"/>
      <c r="O234" s="85">
        <f t="shared" si="21"/>
        <v>0</v>
      </c>
      <c r="P234" s="85">
        <f t="shared" si="52"/>
        <v>0</v>
      </c>
      <c r="Q234" s="86" t="str">
        <f t="shared" si="43"/>
        <v/>
      </c>
      <c r="R234" s="86" t="str">
        <f t="shared" si="44"/>
        <v/>
      </c>
      <c r="S234" s="87"/>
      <c r="T234" s="88"/>
      <c r="U234" s="89">
        <f t="shared" si="22"/>
        <v>0</v>
      </c>
      <c r="V234" s="89">
        <f t="shared" si="53"/>
        <v>0</v>
      </c>
      <c r="W234" s="90" t="str">
        <f t="shared" si="45"/>
        <v/>
      </c>
      <c r="X234" s="90" t="str">
        <f t="shared" si="46"/>
        <v/>
      </c>
      <c r="Y234" s="91" t="str">
        <f t="shared" si="47"/>
        <v/>
      </c>
      <c r="Z234" s="91" t="str">
        <f t="shared" si="54"/>
        <v/>
      </c>
      <c r="AA234" s="91" t="str">
        <f t="shared" si="48"/>
        <v/>
      </c>
      <c r="AB234" s="92" t="str">
        <f t="shared" si="49"/>
        <v/>
      </c>
      <c r="AC234" s="5"/>
      <c r="BR234" s="7">
        <v>224</v>
      </c>
    </row>
    <row r="235" spans="1:70" s="7" customFormat="1" ht="21">
      <c r="A235" s="76" t="str">
        <f t="shared" si="50"/>
        <v/>
      </c>
      <c r="B235" s="77"/>
      <c r="C235" s="76"/>
      <c r="D235" s="76"/>
      <c r="E235" s="77"/>
      <c r="F235" s="78"/>
      <c r="G235" s="79"/>
      <c r="H235" s="80"/>
      <c r="I235" s="81">
        <f t="shared" si="20"/>
        <v>0</v>
      </c>
      <c r="J235" s="81">
        <f t="shared" si="51"/>
        <v>0</v>
      </c>
      <c r="K235" s="82" t="str">
        <f t="shared" si="41"/>
        <v/>
      </c>
      <c r="L235" s="82" t="str">
        <f t="shared" si="42"/>
        <v/>
      </c>
      <c r="M235" s="83"/>
      <c r="N235" s="84"/>
      <c r="O235" s="85">
        <f t="shared" si="21"/>
        <v>0</v>
      </c>
      <c r="P235" s="85">
        <f t="shared" si="52"/>
        <v>0</v>
      </c>
      <c r="Q235" s="86" t="str">
        <f t="shared" si="43"/>
        <v/>
      </c>
      <c r="R235" s="86" t="str">
        <f t="shared" si="44"/>
        <v/>
      </c>
      <c r="S235" s="87"/>
      <c r="T235" s="88"/>
      <c r="U235" s="89">
        <f t="shared" si="22"/>
        <v>0</v>
      </c>
      <c r="V235" s="89">
        <f t="shared" si="53"/>
        <v>0</v>
      </c>
      <c r="W235" s="90" t="str">
        <f t="shared" si="45"/>
        <v/>
      </c>
      <c r="X235" s="90" t="str">
        <f t="shared" si="46"/>
        <v/>
      </c>
      <c r="Y235" s="91" t="str">
        <f t="shared" si="47"/>
        <v/>
      </c>
      <c r="Z235" s="91" t="str">
        <f t="shared" si="54"/>
        <v/>
      </c>
      <c r="AA235" s="91" t="str">
        <f t="shared" si="48"/>
        <v/>
      </c>
      <c r="AB235" s="92" t="str">
        <f t="shared" si="49"/>
        <v/>
      </c>
      <c r="AC235" s="5"/>
      <c r="BR235" s="7">
        <v>225</v>
      </c>
    </row>
    <row r="236" spans="1:70" s="7" customFormat="1" ht="21">
      <c r="A236" s="76" t="str">
        <f t="shared" si="50"/>
        <v/>
      </c>
      <c r="B236" s="77"/>
      <c r="C236" s="76"/>
      <c r="D236" s="76"/>
      <c r="E236" s="77"/>
      <c r="F236" s="78"/>
      <c r="G236" s="79"/>
      <c r="H236" s="80"/>
      <c r="I236" s="81">
        <f t="shared" si="20"/>
        <v>0</v>
      </c>
      <c r="J236" s="81">
        <f t="shared" si="51"/>
        <v>0</v>
      </c>
      <c r="K236" s="82" t="str">
        <f t="shared" si="41"/>
        <v/>
      </c>
      <c r="L236" s="82" t="str">
        <f t="shared" si="42"/>
        <v/>
      </c>
      <c r="M236" s="83"/>
      <c r="N236" s="84"/>
      <c r="O236" s="85">
        <f t="shared" si="21"/>
        <v>0</v>
      </c>
      <c r="P236" s="85">
        <f t="shared" si="52"/>
        <v>0</v>
      </c>
      <c r="Q236" s="86" t="str">
        <f t="shared" si="43"/>
        <v/>
      </c>
      <c r="R236" s="86" t="str">
        <f t="shared" si="44"/>
        <v/>
      </c>
      <c r="S236" s="87"/>
      <c r="T236" s="88"/>
      <c r="U236" s="89">
        <f t="shared" si="22"/>
        <v>0</v>
      </c>
      <c r="V236" s="89">
        <f t="shared" si="53"/>
        <v>0</v>
      </c>
      <c r="W236" s="90" t="str">
        <f t="shared" si="45"/>
        <v/>
      </c>
      <c r="X236" s="90" t="str">
        <f t="shared" si="46"/>
        <v/>
      </c>
      <c r="Y236" s="91" t="str">
        <f t="shared" si="47"/>
        <v/>
      </c>
      <c r="Z236" s="91" t="str">
        <f t="shared" si="54"/>
        <v/>
      </c>
      <c r="AA236" s="91" t="str">
        <f t="shared" si="48"/>
        <v/>
      </c>
      <c r="AB236" s="92" t="str">
        <f t="shared" si="49"/>
        <v/>
      </c>
      <c r="AC236" s="5"/>
      <c r="BR236" s="7">
        <v>226</v>
      </c>
    </row>
    <row r="237" spans="1:70" s="7" customFormat="1" ht="21">
      <c r="A237" s="76" t="str">
        <f t="shared" si="50"/>
        <v/>
      </c>
      <c r="B237" s="77"/>
      <c r="C237" s="76"/>
      <c r="D237" s="76"/>
      <c r="E237" s="77"/>
      <c r="F237" s="78"/>
      <c r="G237" s="79"/>
      <c r="H237" s="80"/>
      <c r="I237" s="81">
        <f t="shared" si="20"/>
        <v>0</v>
      </c>
      <c r="J237" s="81">
        <f t="shared" si="51"/>
        <v>0</v>
      </c>
      <c r="K237" s="82" t="str">
        <f t="shared" si="41"/>
        <v/>
      </c>
      <c r="L237" s="82" t="str">
        <f t="shared" si="42"/>
        <v/>
      </c>
      <c r="M237" s="83"/>
      <c r="N237" s="84"/>
      <c r="O237" s="85">
        <f t="shared" si="21"/>
        <v>0</v>
      </c>
      <c r="P237" s="85">
        <f t="shared" si="52"/>
        <v>0</v>
      </c>
      <c r="Q237" s="86" t="str">
        <f t="shared" si="43"/>
        <v/>
      </c>
      <c r="R237" s="86" t="str">
        <f t="shared" si="44"/>
        <v/>
      </c>
      <c r="S237" s="87"/>
      <c r="T237" s="88"/>
      <c r="U237" s="89">
        <f t="shared" si="22"/>
        <v>0</v>
      </c>
      <c r="V237" s="89">
        <f t="shared" si="53"/>
        <v>0</v>
      </c>
      <c r="W237" s="90" t="str">
        <f t="shared" si="45"/>
        <v/>
      </c>
      <c r="X237" s="90" t="str">
        <f t="shared" si="46"/>
        <v/>
      </c>
      <c r="Y237" s="91" t="str">
        <f t="shared" si="47"/>
        <v/>
      </c>
      <c r="Z237" s="91" t="str">
        <f t="shared" si="54"/>
        <v/>
      </c>
      <c r="AA237" s="91" t="str">
        <f t="shared" si="48"/>
        <v/>
      </c>
      <c r="AB237" s="92" t="str">
        <f t="shared" si="49"/>
        <v/>
      </c>
      <c r="AC237" s="5"/>
      <c r="BR237" s="7">
        <v>227</v>
      </c>
    </row>
    <row r="238" spans="1:70" s="7" customFormat="1" ht="21">
      <c r="A238" s="76" t="str">
        <f t="shared" si="50"/>
        <v/>
      </c>
      <c r="B238" s="77"/>
      <c r="C238" s="76"/>
      <c r="D238" s="76"/>
      <c r="E238" s="77"/>
      <c r="F238" s="78"/>
      <c r="G238" s="79"/>
      <c r="H238" s="80"/>
      <c r="I238" s="81">
        <f t="shared" si="20"/>
        <v>0</v>
      </c>
      <c r="J238" s="81">
        <f t="shared" si="51"/>
        <v>0</v>
      </c>
      <c r="K238" s="82" t="str">
        <f t="shared" si="41"/>
        <v/>
      </c>
      <c r="L238" s="82" t="str">
        <f t="shared" si="42"/>
        <v/>
      </c>
      <c r="M238" s="83"/>
      <c r="N238" s="84"/>
      <c r="O238" s="85">
        <f t="shared" si="21"/>
        <v>0</v>
      </c>
      <c r="P238" s="85">
        <f t="shared" si="52"/>
        <v>0</v>
      </c>
      <c r="Q238" s="86" t="str">
        <f t="shared" si="43"/>
        <v/>
      </c>
      <c r="R238" s="86" t="str">
        <f t="shared" si="44"/>
        <v/>
      </c>
      <c r="S238" s="87"/>
      <c r="T238" s="88"/>
      <c r="U238" s="89">
        <f t="shared" si="22"/>
        <v>0</v>
      </c>
      <c r="V238" s="89">
        <f t="shared" si="53"/>
        <v>0</v>
      </c>
      <c r="W238" s="90" t="str">
        <f t="shared" si="45"/>
        <v/>
      </c>
      <c r="X238" s="90" t="str">
        <f t="shared" si="46"/>
        <v/>
      </c>
      <c r="Y238" s="91" t="str">
        <f t="shared" si="47"/>
        <v/>
      </c>
      <c r="Z238" s="91" t="str">
        <f t="shared" si="54"/>
        <v/>
      </c>
      <c r="AA238" s="91" t="str">
        <f t="shared" si="48"/>
        <v/>
      </c>
      <c r="AB238" s="92" t="str">
        <f t="shared" si="49"/>
        <v/>
      </c>
      <c r="AC238" s="5"/>
      <c r="BR238" s="7">
        <v>228</v>
      </c>
    </row>
    <row r="239" spans="1:70" s="7" customFormat="1" ht="21">
      <c r="A239" s="76" t="str">
        <f t="shared" si="50"/>
        <v/>
      </c>
      <c r="B239" s="77"/>
      <c r="C239" s="76"/>
      <c r="D239" s="76"/>
      <c r="E239" s="77"/>
      <c r="F239" s="78"/>
      <c r="G239" s="79"/>
      <c r="H239" s="80"/>
      <c r="I239" s="81">
        <f t="shared" si="20"/>
        <v>0</v>
      </c>
      <c r="J239" s="81">
        <f t="shared" si="51"/>
        <v>0</v>
      </c>
      <c r="K239" s="82" t="str">
        <f t="shared" si="41"/>
        <v/>
      </c>
      <c r="L239" s="82" t="str">
        <f t="shared" si="42"/>
        <v/>
      </c>
      <c r="M239" s="83"/>
      <c r="N239" s="84"/>
      <c r="O239" s="85">
        <f t="shared" si="21"/>
        <v>0</v>
      </c>
      <c r="P239" s="85">
        <f t="shared" si="52"/>
        <v>0</v>
      </c>
      <c r="Q239" s="86" t="str">
        <f t="shared" si="43"/>
        <v/>
      </c>
      <c r="R239" s="86" t="str">
        <f t="shared" si="44"/>
        <v/>
      </c>
      <c r="S239" s="87"/>
      <c r="T239" s="88"/>
      <c r="U239" s="89">
        <f t="shared" si="22"/>
        <v>0</v>
      </c>
      <c r="V239" s="89">
        <f t="shared" si="53"/>
        <v>0</v>
      </c>
      <c r="W239" s="90" t="str">
        <f t="shared" si="45"/>
        <v/>
      </c>
      <c r="X239" s="90" t="str">
        <f t="shared" si="46"/>
        <v/>
      </c>
      <c r="Y239" s="91" t="str">
        <f t="shared" si="47"/>
        <v/>
      </c>
      <c r="Z239" s="91" t="str">
        <f t="shared" si="54"/>
        <v/>
      </c>
      <c r="AA239" s="91" t="str">
        <f t="shared" si="48"/>
        <v/>
      </c>
      <c r="AB239" s="92" t="str">
        <f t="shared" si="49"/>
        <v/>
      </c>
      <c r="AC239" s="5"/>
      <c r="BR239" s="7">
        <v>229</v>
      </c>
    </row>
    <row r="240" spans="1:70" s="7" customFormat="1" ht="21">
      <c r="A240" s="76" t="str">
        <f t="shared" si="50"/>
        <v/>
      </c>
      <c r="B240" s="77"/>
      <c r="C240" s="76"/>
      <c r="D240" s="76"/>
      <c r="E240" s="77"/>
      <c r="F240" s="78"/>
      <c r="G240" s="79"/>
      <c r="H240" s="80"/>
      <c r="I240" s="81">
        <f t="shared" si="20"/>
        <v>0</v>
      </c>
      <c r="J240" s="81">
        <f t="shared" si="51"/>
        <v>0</v>
      </c>
      <c r="K240" s="82" t="str">
        <f t="shared" si="41"/>
        <v/>
      </c>
      <c r="L240" s="82" t="str">
        <f t="shared" si="42"/>
        <v/>
      </c>
      <c r="M240" s="83"/>
      <c r="N240" s="84"/>
      <c r="O240" s="85">
        <f t="shared" si="21"/>
        <v>0</v>
      </c>
      <c r="P240" s="85">
        <f t="shared" si="52"/>
        <v>0</v>
      </c>
      <c r="Q240" s="86" t="str">
        <f t="shared" si="43"/>
        <v/>
      </c>
      <c r="R240" s="86" t="str">
        <f t="shared" si="44"/>
        <v/>
      </c>
      <c r="S240" s="87"/>
      <c r="T240" s="88"/>
      <c r="U240" s="89">
        <f t="shared" si="22"/>
        <v>0</v>
      </c>
      <c r="V240" s="89">
        <f t="shared" si="53"/>
        <v>0</v>
      </c>
      <c r="W240" s="90" t="str">
        <f t="shared" si="45"/>
        <v/>
      </c>
      <c r="X240" s="90" t="str">
        <f t="shared" si="46"/>
        <v/>
      </c>
      <c r="Y240" s="91" t="str">
        <f t="shared" si="47"/>
        <v/>
      </c>
      <c r="Z240" s="91" t="str">
        <f t="shared" si="54"/>
        <v/>
      </c>
      <c r="AA240" s="91" t="str">
        <f t="shared" si="48"/>
        <v/>
      </c>
      <c r="AB240" s="92" t="str">
        <f t="shared" si="49"/>
        <v/>
      </c>
      <c r="AC240" s="5"/>
      <c r="BR240" s="7">
        <v>230</v>
      </c>
    </row>
    <row r="241" spans="1:70" s="7" customFormat="1" ht="21">
      <c r="A241" s="76" t="str">
        <f t="shared" si="50"/>
        <v/>
      </c>
      <c r="B241" s="77"/>
      <c r="C241" s="76"/>
      <c r="D241" s="76"/>
      <c r="E241" s="77"/>
      <c r="F241" s="78"/>
      <c r="G241" s="79"/>
      <c r="H241" s="80"/>
      <c r="I241" s="81">
        <f t="shared" si="20"/>
        <v>0</v>
      </c>
      <c r="J241" s="81">
        <f t="shared" si="51"/>
        <v>0</v>
      </c>
      <c r="K241" s="82" t="str">
        <f t="shared" si="41"/>
        <v/>
      </c>
      <c r="L241" s="82" t="str">
        <f t="shared" si="42"/>
        <v/>
      </c>
      <c r="M241" s="83"/>
      <c r="N241" s="84"/>
      <c r="O241" s="85">
        <f t="shared" si="21"/>
        <v>0</v>
      </c>
      <c r="P241" s="85">
        <f t="shared" si="52"/>
        <v>0</v>
      </c>
      <c r="Q241" s="86" t="str">
        <f t="shared" si="43"/>
        <v/>
      </c>
      <c r="R241" s="86" t="str">
        <f t="shared" si="44"/>
        <v/>
      </c>
      <c r="S241" s="87"/>
      <c r="T241" s="88"/>
      <c r="U241" s="89">
        <f t="shared" si="22"/>
        <v>0</v>
      </c>
      <c r="V241" s="89">
        <f t="shared" si="53"/>
        <v>0</v>
      </c>
      <c r="W241" s="90" t="str">
        <f t="shared" si="45"/>
        <v/>
      </c>
      <c r="X241" s="90" t="str">
        <f t="shared" si="46"/>
        <v/>
      </c>
      <c r="Y241" s="91" t="str">
        <f t="shared" si="47"/>
        <v/>
      </c>
      <c r="Z241" s="91" t="str">
        <f t="shared" si="54"/>
        <v/>
      </c>
      <c r="AA241" s="91" t="str">
        <f t="shared" si="48"/>
        <v/>
      </c>
      <c r="AB241" s="92" t="str">
        <f t="shared" si="49"/>
        <v/>
      </c>
      <c r="AC241" s="5"/>
      <c r="BR241" s="7">
        <v>231</v>
      </c>
    </row>
    <row r="242" spans="1:70" s="7" customFormat="1" ht="21">
      <c r="A242" s="76" t="str">
        <f t="shared" si="50"/>
        <v/>
      </c>
      <c r="B242" s="77"/>
      <c r="C242" s="76"/>
      <c r="D242" s="76"/>
      <c r="E242" s="77"/>
      <c r="F242" s="78"/>
      <c r="G242" s="79"/>
      <c r="H242" s="80"/>
      <c r="I242" s="81">
        <f t="shared" si="20"/>
        <v>0</v>
      </c>
      <c r="J242" s="81">
        <f t="shared" si="51"/>
        <v>0</v>
      </c>
      <c r="K242" s="82" t="str">
        <f t="shared" si="41"/>
        <v/>
      </c>
      <c r="L242" s="82" t="str">
        <f t="shared" si="42"/>
        <v/>
      </c>
      <c r="M242" s="83"/>
      <c r="N242" s="84"/>
      <c r="O242" s="85">
        <f t="shared" si="21"/>
        <v>0</v>
      </c>
      <c r="P242" s="85">
        <f t="shared" si="52"/>
        <v>0</v>
      </c>
      <c r="Q242" s="86" t="str">
        <f t="shared" si="43"/>
        <v/>
      </c>
      <c r="R242" s="86" t="str">
        <f t="shared" si="44"/>
        <v/>
      </c>
      <c r="S242" s="87"/>
      <c r="T242" s="88"/>
      <c r="U242" s="89">
        <f t="shared" si="22"/>
        <v>0</v>
      </c>
      <c r="V242" s="89">
        <f t="shared" si="53"/>
        <v>0</v>
      </c>
      <c r="W242" s="90" t="str">
        <f t="shared" si="45"/>
        <v/>
      </c>
      <c r="X242" s="90" t="str">
        <f t="shared" si="46"/>
        <v/>
      </c>
      <c r="Y242" s="91" t="str">
        <f t="shared" si="47"/>
        <v/>
      </c>
      <c r="Z242" s="91" t="str">
        <f t="shared" si="54"/>
        <v/>
      </c>
      <c r="AA242" s="91" t="str">
        <f t="shared" si="48"/>
        <v/>
      </c>
      <c r="AB242" s="92" t="str">
        <f t="shared" si="49"/>
        <v/>
      </c>
      <c r="AC242" s="5"/>
      <c r="BR242" s="7">
        <v>232</v>
      </c>
    </row>
    <row r="243" spans="1:70" s="7" customFormat="1" ht="21">
      <c r="A243" s="76" t="str">
        <f t="shared" si="50"/>
        <v/>
      </c>
      <c r="B243" s="77"/>
      <c r="C243" s="76"/>
      <c r="D243" s="76"/>
      <c r="E243" s="77"/>
      <c r="F243" s="78"/>
      <c r="G243" s="79"/>
      <c r="H243" s="80"/>
      <c r="I243" s="81">
        <f t="shared" si="20"/>
        <v>0</v>
      </c>
      <c r="J243" s="81">
        <f t="shared" si="51"/>
        <v>0</v>
      </c>
      <c r="K243" s="82" t="str">
        <f t="shared" si="41"/>
        <v/>
      </c>
      <c r="L243" s="82" t="str">
        <f t="shared" si="42"/>
        <v/>
      </c>
      <c r="M243" s="83"/>
      <c r="N243" s="84"/>
      <c r="O243" s="85">
        <f t="shared" si="21"/>
        <v>0</v>
      </c>
      <c r="P243" s="85">
        <f t="shared" si="52"/>
        <v>0</v>
      </c>
      <c r="Q243" s="86" t="str">
        <f t="shared" si="43"/>
        <v/>
      </c>
      <c r="R243" s="86" t="str">
        <f t="shared" si="44"/>
        <v/>
      </c>
      <c r="S243" s="87"/>
      <c r="T243" s="88"/>
      <c r="U243" s="89">
        <f t="shared" si="22"/>
        <v>0</v>
      </c>
      <c r="V243" s="89">
        <f t="shared" si="53"/>
        <v>0</v>
      </c>
      <c r="W243" s="90" t="str">
        <f t="shared" si="45"/>
        <v/>
      </c>
      <c r="X243" s="90" t="str">
        <f t="shared" si="46"/>
        <v/>
      </c>
      <c r="Y243" s="91" t="str">
        <f t="shared" si="47"/>
        <v/>
      </c>
      <c r="Z243" s="91" t="str">
        <f t="shared" si="54"/>
        <v/>
      </c>
      <c r="AA243" s="91" t="str">
        <f t="shared" si="48"/>
        <v/>
      </c>
      <c r="AB243" s="92" t="str">
        <f t="shared" si="49"/>
        <v/>
      </c>
      <c r="AC243" s="5"/>
      <c r="BR243" s="7">
        <v>233</v>
      </c>
    </row>
    <row r="244" spans="1:70" s="7" customFormat="1" ht="21">
      <c r="A244" s="76" t="str">
        <f t="shared" si="50"/>
        <v/>
      </c>
      <c r="B244" s="77"/>
      <c r="C244" s="76"/>
      <c r="D244" s="76"/>
      <c r="E244" s="77"/>
      <c r="F244" s="78"/>
      <c r="G244" s="79"/>
      <c r="H244" s="80"/>
      <c r="I244" s="81">
        <f t="shared" si="20"/>
        <v>0</v>
      </c>
      <c r="J244" s="81">
        <f t="shared" si="51"/>
        <v>0</v>
      </c>
      <c r="K244" s="82" t="str">
        <f t="shared" si="41"/>
        <v/>
      </c>
      <c r="L244" s="82" t="str">
        <f t="shared" si="42"/>
        <v/>
      </c>
      <c r="M244" s="83"/>
      <c r="N244" s="84"/>
      <c r="O244" s="85">
        <f t="shared" si="21"/>
        <v>0</v>
      </c>
      <c r="P244" s="85">
        <f t="shared" si="52"/>
        <v>0</v>
      </c>
      <c r="Q244" s="86" t="str">
        <f t="shared" si="43"/>
        <v/>
      </c>
      <c r="R244" s="86" t="str">
        <f t="shared" si="44"/>
        <v/>
      </c>
      <c r="S244" s="87"/>
      <c r="T244" s="88"/>
      <c r="U244" s="89">
        <f t="shared" si="22"/>
        <v>0</v>
      </c>
      <c r="V244" s="89">
        <f t="shared" si="53"/>
        <v>0</v>
      </c>
      <c r="W244" s="90" t="str">
        <f t="shared" si="45"/>
        <v/>
      </c>
      <c r="X244" s="90" t="str">
        <f t="shared" si="46"/>
        <v/>
      </c>
      <c r="Y244" s="91" t="str">
        <f t="shared" si="47"/>
        <v/>
      </c>
      <c r="Z244" s="91" t="str">
        <f t="shared" si="54"/>
        <v/>
      </c>
      <c r="AA244" s="91" t="str">
        <f t="shared" si="48"/>
        <v/>
      </c>
      <c r="AB244" s="92" t="str">
        <f t="shared" si="49"/>
        <v/>
      </c>
      <c r="AC244" s="5"/>
      <c r="BR244" s="7">
        <v>234</v>
      </c>
    </row>
    <row r="245" spans="1:70" s="7" customFormat="1" ht="21">
      <c r="A245" s="76" t="str">
        <f t="shared" si="50"/>
        <v/>
      </c>
      <c r="B245" s="77"/>
      <c r="C245" s="76"/>
      <c r="D245" s="76"/>
      <c r="E245" s="77"/>
      <c r="F245" s="78"/>
      <c r="G245" s="79"/>
      <c r="H245" s="80"/>
      <c r="I245" s="81">
        <f t="shared" si="20"/>
        <v>0</v>
      </c>
      <c r="J245" s="81">
        <f t="shared" si="51"/>
        <v>0</v>
      </c>
      <c r="K245" s="82" t="str">
        <f t="shared" si="41"/>
        <v/>
      </c>
      <c r="L245" s="82" t="str">
        <f t="shared" si="42"/>
        <v/>
      </c>
      <c r="M245" s="83"/>
      <c r="N245" s="84"/>
      <c r="O245" s="85">
        <f t="shared" si="21"/>
        <v>0</v>
      </c>
      <c r="P245" s="85">
        <f t="shared" si="52"/>
        <v>0</v>
      </c>
      <c r="Q245" s="86" t="str">
        <f t="shared" si="43"/>
        <v/>
      </c>
      <c r="R245" s="86" t="str">
        <f t="shared" si="44"/>
        <v/>
      </c>
      <c r="S245" s="87"/>
      <c r="T245" s="88"/>
      <c r="U245" s="89">
        <f t="shared" si="22"/>
        <v>0</v>
      </c>
      <c r="V245" s="89">
        <f t="shared" si="53"/>
        <v>0</v>
      </c>
      <c r="W245" s="90" t="str">
        <f t="shared" si="45"/>
        <v/>
      </c>
      <c r="X245" s="90" t="str">
        <f t="shared" si="46"/>
        <v/>
      </c>
      <c r="Y245" s="91" t="str">
        <f t="shared" si="47"/>
        <v/>
      </c>
      <c r="Z245" s="91" t="str">
        <f t="shared" si="54"/>
        <v/>
      </c>
      <c r="AA245" s="91" t="str">
        <f t="shared" si="48"/>
        <v/>
      </c>
      <c r="AB245" s="92" t="str">
        <f t="shared" si="49"/>
        <v/>
      </c>
      <c r="AC245" s="5"/>
      <c r="BR245" s="7">
        <v>235</v>
      </c>
    </row>
    <row r="246" spans="1:70" s="7" customFormat="1" ht="21">
      <c r="A246" s="76" t="str">
        <f t="shared" si="50"/>
        <v/>
      </c>
      <c r="B246" s="77"/>
      <c r="C246" s="76"/>
      <c r="D246" s="76"/>
      <c r="E246" s="77"/>
      <c r="F246" s="78"/>
      <c r="G246" s="79"/>
      <c r="H246" s="80"/>
      <c r="I246" s="81">
        <f t="shared" si="20"/>
        <v>0</v>
      </c>
      <c r="J246" s="81">
        <f t="shared" si="51"/>
        <v>0</v>
      </c>
      <c r="K246" s="82" t="str">
        <f t="shared" si="41"/>
        <v/>
      </c>
      <c r="L246" s="82" t="str">
        <f t="shared" si="42"/>
        <v/>
      </c>
      <c r="M246" s="83"/>
      <c r="N246" s="84"/>
      <c r="O246" s="85">
        <f t="shared" si="21"/>
        <v>0</v>
      </c>
      <c r="P246" s="85">
        <f t="shared" si="52"/>
        <v>0</v>
      </c>
      <c r="Q246" s="86" t="str">
        <f t="shared" si="43"/>
        <v/>
      </c>
      <c r="R246" s="86" t="str">
        <f t="shared" si="44"/>
        <v/>
      </c>
      <c r="S246" s="87"/>
      <c r="T246" s="88"/>
      <c r="U246" s="89">
        <f t="shared" si="22"/>
        <v>0</v>
      </c>
      <c r="V246" s="89">
        <f t="shared" si="53"/>
        <v>0</v>
      </c>
      <c r="W246" s="90" t="str">
        <f t="shared" si="45"/>
        <v/>
      </c>
      <c r="X246" s="90" t="str">
        <f t="shared" si="46"/>
        <v/>
      </c>
      <c r="Y246" s="91" t="str">
        <f t="shared" si="47"/>
        <v/>
      </c>
      <c r="Z246" s="91" t="str">
        <f t="shared" si="54"/>
        <v/>
      </c>
      <c r="AA246" s="91" t="str">
        <f t="shared" si="48"/>
        <v/>
      </c>
      <c r="AB246" s="92" t="str">
        <f t="shared" si="49"/>
        <v/>
      </c>
      <c r="AC246" s="5"/>
      <c r="BR246" s="7">
        <v>236</v>
      </c>
    </row>
    <row r="247" spans="1:70" s="7" customFormat="1" ht="21">
      <c r="A247" s="76" t="str">
        <f t="shared" si="50"/>
        <v/>
      </c>
      <c r="B247" s="77"/>
      <c r="C247" s="76"/>
      <c r="D247" s="76"/>
      <c r="E247" s="77"/>
      <c r="F247" s="78"/>
      <c r="G247" s="79"/>
      <c r="H247" s="80"/>
      <c r="I247" s="81">
        <f t="shared" si="20"/>
        <v>0</v>
      </c>
      <c r="J247" s="81">
        <f t="shared" si="51"/>
        <v>0</v>
      </c>
      <c r="K247" s="82" t="str">
        <f t="shared" si="41"/>
        <v/>
      </c>
      <c r="L247" s="82" t="str">
        <f t="shared" si="42"/>
        <v/>
      </c>
      <c r="M247" s="83"/>
      <c r="N247" s="84"/>
      <c r="O247" s="85">
        <f t="shared" si="21"/>
        <v>0</v>
      </c>
      <c r="P247" s="85">
        <f t="shared" si="52"/>
        <v>0</v>
      </c>
      <c r="Q247" s="86" t="str">
        <f t="shared" si="43"/>
        <v/>
      </c>
      <c r="R247" s="86" t="str">
        <f t="shared" si="44"/>
        <v/>
      </c>
      <c r="S247" s="87"/>
      <c r="T247" s="88"/>
      <c r="U247" s="89">
        <f t="shared" si="22"/>
        <v>0</v>
      </c>
      <c r="V247" s="89">
        <f t="shared" si="53"/>
        <v>0</v>
      </c>
      <c r="W247" s="90" t="str">
        <f t="shared" si="45"/>
        <v/>
      </c>
      <c r="X247" s="90" t="str">
        <f t="shared" si="46"/>
        <v/>
      </c>
      <c r="Y247" s="91" t="str">
        <f t="shared" si="47"/>
        <v/>
      </c>
      <c r="Z247" s="91" t="str">
        <f t="shared" si="54"/>
        <v/>
      </c>
      <c r="AA247" s="91" t="str">
        <f t="shared" si="48"/>
        <v/>
      </c>
      <c r="AB247" s="92" t="str">
        <f t="shared" si="49"/>
        <v/>
      </c>
      <c r="AC247" s="5"/>
      <c r="BR247" s="7">
        <v>237</v>
      </c>
    </row>
    <row r="248" spans="1:70" s="7" customFormat="1" ht="21">
      <c r="A248" s="76" t="str">
        <f t="shared" si="50"/>
        <v/>
      </c>
      <c r="B248" s="77"/>
      <c r="C248" s="76"/>
      <c r="D248" s="76"/>
      <c r="E248" s="77"/>
      <c r="F248" s="78"/>
      <c r="G248" s="79"/>
      <c r="H248" s="80"/>
      <c r="I248" s="81">
        <f t="shared" si="20"/>
        <v>0</v>
      </c>
      <c r="J248" s="81">
        <f t="shared" si="51"/>
        <v>0</v>
      </c>
      <c r="K248" s="82" t="str">
        <f t="shared" si="41"/>
        <v/>
      </c>
      <c r="L248" s="82" t="str">
        <f t="shared" si="42"/>
        <v/>
      </c>
      <c r="M248" s="83"/>
      <c r="N248" s="84"/>
      <c r="O248" s="85">
        <f t="shared" si="21"/>
        <v>0</v>
      </c>
      <c r="P248" s="85">
        <f t="shared" si="52"/>
        <v>0</v>
      </c>
      <c r="Q248" s="86" t="str">
        <f t="shared" si="43"/>
        <v/>
      </c>
      <c r="R248" s="86" t="str">
        <f t="shared" si="44"/>
        <v/>
      </c>
      <c r="S248" s="87"/>
      <c r="T248" s="88"/>
      <c r="U248" s="89">
        <f t="shared" si="22"/>
        <v>0</v>
      </c>
      <c r="V248" s="89">
        <f t="shared" si="53"/>
        <v>0</v>
      </c>
      <c r="W248" s="90" t="str">
        <f t="shared" si="45"/>
        <v/>
      </c>
      <c r="X248" s="90" t="str">
        <f t="shared" si="46"/>
        <v/>
      </c>
      <c r="Y248" s="91" t="str">
        <f t="shared" si="47"/>
        <v/>
      </c>
      <c r="Z248" s="91" t="str">
        <f t="shared" si="54"/>
        <v/>
      </c>
      <c r="AA248" s="91" t="str">
        <f t="shared" si="48"/>
        <v/>
      </c>
      <c r="AB248" s="92" t="str">
        <f t="shared" si="49"/>
        <v/>
      </c>
      <c r="AC248" s="5"/>
      <c r="BR248" s="7">
        <v>238</v>
      </c>
    </row>
    <row r="249" spans="1:70" s="7" customFormat="1" ht="21">
      <c r="A249" s="76" t="str">
        <f t="shared" si="50"/>
        <v/>
      </c>
      <c r="B249" s="77"/>
      <c r="C249" s="76"/>
      <c r="D249" s="76"/>
      <c r="E249" s="77"/>
      <c r="F249" s="78"/>
      <c r="G249" s="79"/>
      <c r="H249" s="80"/>
      <c r="I249" s="81">
        <f t="shared" si="20"/>
        <v>0</v>
      </c>
      <c r="J249" s="81">
        <f t="shared" si="51"/>
        <v>0</v>
      </c>
      <c r="K249" s="82" t="str">
        <f t="shared" si="41"/>
        <v/>
      </c>
      <c r="L249" s="82" t="str">
        <f t="shared" si="42"/>
        <v/>
      </c>
      <c r="M249" s="83"/>
      <c r="N249" s="84"/>
      <c r="O249" s="85">
        <f t="shared" si="21"/>
        <v>0</v>
      </c>
      <c r="P249" s="85">
        <f t="shared" si="52"/>
        <v>0</v>
      </c>
      <c r="Q249" s="86" t="str">
        <f t="shared" si="43"/>
        <v/>
      </c>
      <c r="R249" s="86" t="str">
        <f t="shared" si="44"/>
        <v/>
      </c>
      <c r="S249" s="87"/>
      <c r="T249" s="88"/>
      <c r="U249" s="89">
        <f t="shared" si="22"/>
        <v>0</v>
      </c>
      <c r="V249" s="89">
        <f t="shared" si="53"/>
        <v>0</v>
      </c>
      <c r="W249" s="90" t="str">
        <f t="shared" si="45"/>
        <v/>
      </c>
      <c r="X249" s="90" t="str">
        <f t="shared" si="46"/>
        <v/>
      </c>
      <c r="Y249" s="91" t="str">
        <f t="shared" si="47"/>
        <v/>
      </c>
      <c r="Z249" s="91" t="str">
        <f t="shared" si="54"/>
        <v/>
      </c>
      <c r="AA249" s="91" t="str">
        <f t="shared" si="48"/>
        <v/>
      </c>
      <c r="AB249" s="92" t="str">
        <f t="shared" si="49"/>
        <v/>
      </c>
      <c r="AC249" s="5"/>
      <c r="BR249" s="7">
        <v>239</v>
      </c>
    </row>
    <row r="250" spans="1:70" s="7" customFormat="1" ht="21">
      <c r="A250" s="76" t="str">
        <f t="shared" si="50"/>
        <v/>
      </c>
      <c r="B250" s="77"/>
      <c r="C250" s="76"/>
      <c r="D250" s="76"/>
      <c r="E250" s="77"/>
      <c r="F250" s="78"/>
      <c r="G250" s="79"/>
      <c r="H250" s="80"/>
      <c r="I250" s="81">
        <f t="shared" si="20"/>
        <v>0</v>
      </c>
      <c r="J250" s="81">
        <f t="shared" si="51"/>
        <v>0</v>
      </c>
      <c r="K250" s="82" t="str">
        <f t="shared" si="41"/>
        <v/>
      </c>
      <c r="L250" s="82" t="str">
        <f t="shared" si="42"/>
        <v/>
      </c>
      <c r="M250" s="83"/>
      <c r="N250" s="84"/>
      <c r="O250" s="85">
        <f t="shared" si="21"/>
        <v>0</v>
      </c>
      <c r="P250" s="85">
        <f t="shared" si="52"/>
        <v>0</v>
      </c>
      <c r="Q250" s="86" t="str">
        <f t="shared" si="43"/>
        <v/>
      </c>
      <c r="R250" s="86" t="str">
        <f t="shared" si="44"/>
        <v/>
      </c>
      <c r="S250" s="87"/>
      <c r="T250" s="88"/>
      <c r="U250" s="89">
        <f t="shared" si="22"/>
        <v>0</v>
      </c>
      <c r="V250" s="89">
        <f t="shared" si="53"/>
        <v>0</v>
      </c>
      <c r="W250" s="90" t="str">
        <f t="shared" si="45"/>
        <v/>
      </c>
      <c r="X250" s="90" t="str">
        <f t="shared" si="46"/>
        <v/>
      </c>
      <c r="Y250" s="91" t="str">
        <f t="shared" si="47"/>
        <v/>
      </c>
      <c r="Z250" s="91" t="str">
        <f t="shared" si="54"/>
        <v/>
      </c>
      <c r="AA250" s="91" t="str">
        <f t="shared" si="48"/>
        <v/>
      </c>
      <c r="AB250" s="92" t="str">
        <f t="shared" si="49"/>
        <v/>
      </c>
      <c r="AC250" s="5"/>
      <c r="BR250" s="7">
        <v>240</v>
      </c>
    </row>
    <row r="251" spans="1:70" s="7" customFormat="1" ht="21">
      <c r="A251" s="76" t="str">
        <f t="shared" si="50"/>
        <v/>
      </c>
      <c r="B251" s="77"/>
      <c r="C251" s="76"/>
      <c r="D251" s="76"/>
      <c r="E251" s="77"/>
      <c r="F251" s="78"/>
      <c r="G251" s="79"/>
      <c r="H251" s="80"/>
      <c r="I251" s="81">
        <f t="shared" si="20"/>
        <v>0</v>
      </c>
      <c r="J251" s="81">
        <f t="shared" si="51"/>
        <v>0</v>
      </c>
      <c r="K251" s="82" t="str">
        <f t="shared" si="41"/>
        <v/>
      </c>
      <c r="L251" s="82" t="str">
        <f t="shared" si="42"/>
        <v/>
      </c>
      <c r="M251" s="83"/>
      <c r="N251" s="84"/>
      <c r="O251" s="85">
        <f t="shared" si="21"/>
        <v>0</v>
      </c>
      <c r="P251" s="85">
        <f t="shared" si="52"/>
        <v>0</v>
      </c>
      <c r="Q251" s="86" t="str">
        <f t="shared" si="43"/>
        <v/>
      </c>
      <c r="R251" s="86" t="str">
        <f t="shared" si="44"/>
        <v/>
      </c>
      <c r="S251" s="87"/>
      <c r="T251" s="88"/>
      <c r="U251" s="89">
        <f t="shared" si="22"/>
        <v>0</v>
      </c>
      <c r="V251" s="89">
        <f t="shared" si="53"/>
        <v>0</v>
      </c>
      <c r="W251" s="90" t="str">
        <f t="shared" si="45"/>
        <v/>
      </c>
      <c r="X251" s="90" t="str">
        <f t="shared" si="46"/>
        <v/>
      </c>
      <c r="Y251" s="91" t="str">
        <f t="shared" si="47"/>
        <v/>
      </c>
      <c r="Z251" s="91" t="str">
        <f t="shared" si="54"/>
        <v/>
      </c>
      <c r="AA251" s="91" t="str">
        <f t="shared" si="48"/>
        <v/>
      </c>
      <c r="AB251" s="92" t="str">
        <f t="shared" si="49"/>
        <v/>
      </c>
      <c r="AC251" s="5"/>
      <c r="BR251" s="7">
        <v>241</v>
      </c>
    </row>
    <row r="252" spans="1:70" s="7" customFormat="1" ht="21">
      <c r="A252" s="76" t="str">
        <f t="shared" si="50"/>
        <v/>
      </c>
      <c r="B252" s="77"/>
      <c r="C252" s="76"/>
      <c r="D252" s="76"/>
      <c r="E252" s="77"/>
      <c r="F252" s="78"/>
      <c r="G252" s="79"/>
      <c r="H252" s="80"/>
      <c r="I252" s="81">
        <f t="shared" si="20"/>
        <v>0</v>
      </c>
      <c r="J252" s="81">
        <f t="shared" si="51"/>
        <v>0</v>
      </c>
      <c r="K252" s="82" t="str">
        <f t="shared" si="41"/>
        <v/>
      </c>
      <c r="L252" s="82" t="str">
        <f t="shared" si="42"/>
        <v/>
      </c>
      <c r="M252" s="83"/>
      <c r="N252" s="84"/>
      <c r="O252" s="85">
        <f t="shared" si="21"/>
        <v>0</v>
      </c>
      <c r="P252" s="85">
        <f t="shared" si="52"/>
        <v>0</v>
      </c>
      <c r="Q252" s="86" t="str">
        <f t="shared" si="43"/>
        <v/>
      </c>
      <c r="R252" s="86" t="str">
        <f t="shared" si="44"/>
        <v/>
      </c>
      <c r="S252" s="87"/>
      <c r="T252" s="88"/>
      <c r="U252" s="89">
        <f t="shared" si="22"/>
        <v>0</v>
      </c>
      <c r="V252" s="89">
        <f t="shared" si="53"/>
        <v>0</v>
      </c>
      <c r="W252" s="90" t="str">
        <f t="shared" si="45"/>
        <v/>
      </c>
      <c r="X252" s="90" t="str">
        <f t="shared" si="46"/>
        <v/>
      </c>
      <c r="Y252" s="91" t="str">
        <f t="shared" si="47"/>
        <v/>
      </c>
      <c r="Z252" s="91" t="str">
        <f t="shared" si="54"/>
        <v/>
      </c>
      <c r="AA252" s="91" t="str">
        <f t="shared" si="48"/>
        <v/>
      </c>
      <c r="AB252" s="92" t="str">
        <f t="shared" si="49"/>
        <v/>
      </c>
      <c r="AC252" s="5"/>
      <c r="BR252" s="7">
        <v>242</v>
      </c>
    </row>
    <row r="253" spans="1:70" s="7" customFormat="1" ht="21">
      <c r="A253" s="76" t="str">
        <f t="shared" si="50"/>
        <v/>
      </c>
      <c r="B253" s="77"/>
      <c r="C253" s="76"/>
      <c r="D253" s="76"/>
      <c r="E253" s="77"/>
      <c r="F253" s="78"/>
      <c r="G253" s="79"/>
      <c r="H253" s="80"/>
      <c r="I253" s="81">
        <f t="shared" si="20"/>
        <v>0</v>
      </c>
      <c r="J253" s="81">
        <f t="shared" si="51"/>
        <v>0</v>
      </c>
      <c r="K253" s="82" t="str">
        <f t="shared" si="41"/>
        <v/>
      </c>
      <c r="L253" s="82" t="str">
        <f t="shared" si="42"/>
        <v/>
      </c>
      <c r="M253" s="83"/>
      <c r="N253" s="84"/>
      <c r="O253" s="85">
        <f t="shared" si="21"/>
        <v>0</v>
      </c>
      <c r="P253" s="85">
        <f t="shared" si="52"/>
        <v>0</v>
      </c>
      <c r="Q253" s="86" t="str">
        <f t="shared" si="43"/>
        <v/>
      </c>
      <c r="R253" s="86" t="str">
        <f t="shared" si="44"/>
        <v/>
      </c>
      <c r="S253" s="87"/>
      <c r="T253" s="88"/>
      <c r="U253" s="89">
        <f t="shared" si="22"/>
        <v>0</v>
      </c>
      <c r="V253" s="89">
        <f t="shared" si="53"/>
        <v>0</v>
      </c>
      <c r="W253" s="90" t="str">
        <f t="shared" si="45"/>
        <v/>
      </c>
      <c r="X253" s="90" t="str">
        <f t="shared" si="46"/>
        <v/>
      </c>
      <c r="Y253" s="91" t="str">
        <f t="shared" si="47"/>
        <v/>
      </c>
      <c r="Z253" s="91" t="str">
        <f t="shared" si="54"/>
        <v/>
      </c>
      <c r="AA253" s="91" t="str">
        <f t="shared" si="48"/>
        <v/>
      </c>
      <c r="AB253" s="92" t="str">
        <f t="shared" si="49"/>
        <v/>
      </c>
      <c r="AC253" s="5"/>
      <c r="BR253" s="7">
        <v>243</v>
      </c>
    </row>
    <row r="254" spans="1:70" s="7" customFormat="1" ht="21">
      <c r="A254" s="76" t="str">
        <f t="shared" si="50"/>
        <v/>
      </c>
      <c r="B254" s="77"/>
      <c r="C254" s="76"/>
      <c r="D254" s="76"/>
      <c r="E254" s="77"/>
      <c r="F254" s="78"/>
      <c r="G254" s="79"/>
      <c r="H254" s="80"/>
      <c r="I254" s="81">
        <f t="shared" si="20"/>
        <v>0</v>
      </c>
      <c r="J254" s="81">
        <f t="shared" si="51"/>
        <v>0</v>
      </c>
      <c r="K254" s="82" t="str">
        <f t="shared" si="41"/>
        <v/>
      </c>
      <c r="L254" s="82" t="str">
        <f t="shared" si="42"/>
        <v/>
      </c>
      <c r="M254" s="83"/>
      <c r="N254" s="84"/>
      <c r="O254" s="85">
        <f t="shared" si="21"/>
        <v>0</v>
      </c>
      <c r="P254" s="85">
        <f t="shared" si="52"/>
        <v>0</v>
      </c>
      <c r="Q254" s="86" t="str">
        <f t="shared" si="43"/>
        <v/>
      </c>
      <c r="R254" s="86" t="str">
        <f t="shared" si="44"/>
        <v/>
      </c>
      <c r="S254" s="87"/>
      <c r="T254" s="88"/>
      <c r="U254" s="89">
        <f t="shared" si="22"/>
        <v>0</v>
      </c>
      <c r="V254" s="89">
        <f t="shared" si="53"/>
        <v>0</v>
      </c>
      <c r="W254" s="90" t="str">
        <f t="shared" si="45"/>
        <v/>
      </c>
      <c r="X254" s="90" t="str">
        <f t="shared" si="46"/>
        <v/>
      </c>
      <c r="Y254" s="91" t="str">
        <f t="shared" si="47"/>
        <v/>
      </c>
      <c r="Z254" s="91" t="str">
        <f t="shared" si="54"/>
        <v/>
      </c>
      <c r="AA254" s="91" t="str">
        <f t="shared" si="48"/>
        <v/>
      </c>
      <c r="AB254" s="92" t="str">
        <f t="shared" si="49"/>
        <v/>
      </c>
      <c r="AC254" s="5"/>
      <c r="BR254" s="7">
        <v>244</v>
      </c>
    </row>
    <row r="255" spans="1:70" s="7" customFormat="1" ht="21">
      <c r="A255" s="76" t="str">
        <f t="shared" si="50"/>
        <v/>
      </c>
      <c r="B255" s="77"/>
      <c r="C255" s="76"/>
      <c r="D255" s="76"/>
      <c r="E255" s="77"/>
      <c r="F255" s="78"/>
      <c r="G255" s="79"/>
      <c r="H255" s="80"/>
      <c r="I255" s="81">
        <f t="shared" si="20"/>
        <v>0</v>
      </c>
      <c r="J255" s="81">
        <f t="shared" si="51"/>
        <v>0</v>
      </c>
      <c r="K255" s="82" t="str">
        <f t="shared" si="41"/>
        <v/>
      </c>
      <c r="L255" s="82" t="str">
        <f t="shared" si="42"/>
        <v/>
      </c>
      <c r="M255" s="83"/>
      <c r="N255" s="84"/>
      <c r="O255" s="85">
        <f t="shared" si="21"/>
        <v>0</v>
      </c>
      <c r="P255" s="85">
        <f t="shared" si="52"/>
        <v>0</v>
      </c>
      <c r="Q255" s="86" t="str">
        <f t="shared" si="43"/>
        <v/>
      </c>
      <c r="R255" s="86" t="str">
        <f t="shared" si="44"/>
        <v/>
      </c>
      <c r="S255" s="87"/>
      <c r="T255" s="88"/>
      <c r="U255" s="89">
        <f t="shared" si="22"/>
        <v>0</v>
      </c>
      <c r="V255" s="89">
        <f t="shared" si="53"/>
        <v>0</v>
      </c>
      <c r="W255" s="90" t="str">
        <f t="shared" si="45"/>
        <v/>
      </c>
      <c r="X255" s="90" t="str">
        <f t="shared" si="46"/>
        <v/>
      </c>
      <c r="Y255" s="91" t="str">
        <f t="shared" si="47"/>
        <v/>
      </c>
      <c r="Z255" s="91" t="str">
        <f t="shared" si="54"/>
        <v/>
      </c>
      <c r="AA255" s="91" t="str">
        <f t="shared" si="48"/>
        <v/>
      </c>
      <c r="AB255" s="92" t="str">
        <f t="shared" si="49"/>
        <v/>
      </c>
      <c r="AC255" s="5"/>
      <c r="BR255" s="7">
        <v>245</v>
      </c>
    </row>
    <row r="256" spans="1:70" s="7" customFormat="1" ht="21">
      <c r="A256" s="76" t="str">
        <f t="shared" si="50"/>
        <v/>
      </c>
      <c r="B256" s="77"/>
      <c r="C256" s="76"/>
      <c r="D256" s="76"/>
      <c r="E256" s="77"/>
      <c r="F256" s="78"/>
      <c r="G256" s="79"/>
      <c r="H256" s="80"/>
      <c r="I256" s="81">
        <f>H256*19%</f>
        <v>0</v>
      </c>
      <c r="J256" s="81">
        <f t="shared" si="51"/>
        <v>0</v>
      </c>
      <c r="K256" s="82" t="str">
        <f t="shared" si="41"/>
        <v/>
      </c>
      <c r="L256" s="82" t="str">
        <f t="shared" si="42"/>
        <v/>
      </c>
      <c r="M256" s="83"/>
      <c r="N256" s="84"/>
      <c r="O256" s="85">
        <f>N256*19%</f>
        <v>0</v>
      </c>
      <c r="P256" s="85">
        <f t="shared" si="52"/>
        <v>0</v>
      </c>
      <c r="Q256" s="86" t="str">
        <f t="shared" si="43"/>
        <v/>
      </c>
      <c r="R256" s="86" t="str">
        <f t="shared" si="44"/>
        <v/>
      </c>
      <c r="S256" s="87"/>
      <c r="T256" s="88"/>
      <c r="U256" s="89">
        <f>T256*19%</f>
        <v>0</v>
      </c>
      <c r="V256" s="89">
        <f t="shared" si="53"/>
        <v>0</v>
      </c>
      <c r="W256" s="90" t="str">
        <f t="shared" si="45"/>
        <v/>
      </c>
      <c r="X256" s="90" t="str">
        <f t="shared" si="46"/>
        <v/>
      </c>
      <c r="Y256" s="91" t="str">
        <f t="shared" si="47"/>
        <v/>
      </c>
      <c r="Z256" s="91" t="str">
        <f t="shared" si="54"/>
        <v/>
      </c>
      <c r="AA256" s="91" t="str">
        <f t="shared" si="48"/>
        <v/>
      </c>
      <c r="AB256" s="92" t="str">
        <f t="shared" si="49"/>
        <v/>
      </c>
      <c r="AC256" s="5"/>
      <c r="BR256" s="7">
        <v>246</v>
      </c>
    </row>
    <row r="257" spans="1:70" s="7" customFormat="1" ht="21">
      <c r="A257" s="76" t="str">
        <f t="shared" si="50"/>
        <v/>
      </c>
      <c r="B257" s="77"/>
      <c r="C257" s="76"/>
      <c r="D257" s="76"/>
      <c r="E257" s="77"/>
      <c r="F257" s="78"/>
      <c r="G257" s="79"/>
      <c r="H257" s="80"/>
      <c r="I257" s="81">
        <f t="shared" si="20"/>
        <v>0</v>
      </c>
      <c r="J257" s="81">
        <f t="shared" si="51"/>
        <v>0</v>
      </c>
      <c r="K257" s="82" t="str">
        <f t="shared" si="41"/>
        <v/>
      </c>
      <c r="L257" s="82" t="str">
        <f t="shared" si="42"/>
        <v/>
      </c>
      <c r="M257" s="83"/>
      <c r="N257" s="84"/>
      <c r="O257" s="85">
        <f t="shared" si="21"/>
        <v>0</v>
      </c>
      <c r="P257" s="85">
        <f t="shared" si="52"/>
        <v>0</v>
      </c>
      <c r="Q257" s="86" t="str">
        <f t="shared" si="43"/>
        <v/>
      </c>
      <c r="R257" s="86" t="str">
        <f t="shared" si="44"/>
        <v/>
      </c>
      <c r="S257" s="87"/>
      <c r="T257" s="88"/>
      <c r="U257" s="89">
        <f t="shared" si="22"/>
        <v>0</v>
      </c>
      <c r="V257" s="89">
        <f t="shared" si="53"/>
        <v>0</v>
      </c>
      <c r="W257" s="90" t="str">
        <f t="shared" si="45"/>
        <v/>
      </c>
      <c r="X257" s="90" t="str">
        <f t="shared" si="46"/>
        <v/>
      </c>
      <c r="Y257" s="91" t="str">
        <f t="shared" si="47"/>
        <v/>
      </c>
      <c r="Z257" s="91" t="str">
        <f t="shared" si="54"/>
        <v/>
      </c>
      <c r="AA257" s="91" t="str">
        <f t="shared" si="48"/>
        <v/>
      </c>
      <c r="AB257" s="92" t="str">
        <f t="shared" si="49"/>
        <v/>
      </c>
      <c r="AC257" s="5"/>
      <c r="BR257" s="7">
        <v>247</v>
      </c>
    </row>
    <row r="258" spans="1:70" s="7" customFormat="1" ht="21">
      <c r="A258" s="76" t="str">
        <f t="shared" si="50"/>
        <v/>
      </c>
      <c r="B258" s="77"/>
      <c r="C258" s="76"/>
      <c r="D258" s="76"/>
      <c r="E258" s="77"/>
      <c r="F258" s="78"/>
      <c r="G258" s="79"/>
      <c r="H258" s="80"/>
      <c r="I258" s="81">
        <f t="shared" ref="I258:I321" si="55">H258*19%</f>
        <v>0</v>
      </c>
      <c r="J258" s="81">
        <f t="shared" si="51"/>
        <v>0</v>
      </c>
      <c r="K258" s="82" t="str">
        <f t="shared" si="41"/>
        <v/>
      </c>
      <c r="L258" s="82" t="str">
        <f t="shared" si="42"/>
        <v/>
      </c>
      <c r="M258" s="83"/>
      <c r="N258" s="84"/>
      <c r="O258" s="85">
        <f t="shared" ref="O258:O321" si="56">N258*19%</f>
        <v>0</v>
      </c>
      <c r="P258" s="85">
        <f t="shared" si="52"/>
        <v>0</v>
      </c>
      <c r="Q258" s="86" t="str">
        <f t="shared" si="43"/>
        <v/>
      </c>
      <c r="R258" s="86" t="str">
        <f t="shared" si="44"/>
        <v/>
      </c>
      <c r="S258" s="87"/>
      <c r="T258" s="88"/>
      <c r="U258" s="89">
        <f t="shared" ref="U258:U321" si="57">T258*19%</f>
        <v>0</v>
      </c>
      <c r="V258" s="89">
        <f t="shared" si="53"/>
        <v>0</v>
      </c>
      <c r="W258" s="90" t="str">
        <f t="shared" si="45"/>
        <v/>
      </c>
      <c r="X258" s="90" t="str">
        <f t="shared" si="46"/>
        <v/>
      </c>
      <c r="Y258" s="91" t="str">
        <f t="shared" si="47"/>
        <v/>
      </c>
      <c r="Z258" s="91" t="str">
        <f t="shared" si="54"/>
        <v/>
      </c>
      <c r="AA258" s="91" t="str">
        <f t="shared" si="48"/>
        <v/>
      </c>
      <c r="AB258" s="92" t="str">
        <f t="shared" si="49"/>
        <v/>
      </c>
      <c r="AC258" s="5"/>
      <c r="BR258" s="7">
        <v>248</v>
      </c>
    </row>
    <row r="259" spans="1:70" s="7" customFormat="1" ht="21">
      <c r="A259" s="76" t="str">
        <f t="shared" si="50"/>
        <v/>
      </c>
      <c r="B259" s="77"/>
      <c r="C259" s="76"/>
      <c r="D259" s="76"/>
      <c r="E259" s="77"/>
      <c r="F259" s="78"/>
      <c r="G259" s="79"/>
      <c r="H259" s="80"/>
      <c r="I259" s="81">
        <f t="shared" si="55"/>
        <v>0</v>
      </c>
      <c r="J259" s="81">
        <f t="shared" si="51"/>
        <v>0</v>
      </c>
      <c r="K259" s="82" t="str">
        <f t="shared" si="41"/>
        <v/>
      </c>
      <c r="L259" s="82" t="str">
        <f t="shared" si="42"/>
        <v/>
      </c>
      <c r="M259" s="83"/>
      <c r="N259" s="84"/>
      <c r="O259" s="85">
        <f t="shared" si="56"/>
        <v>0</v>
      </c>
      <c r="P259" s="85">
        <f t="shared" si="52"/>
        <v>0</v>
      </c>
      <c r="Q259" s="86" t="str">
        <f t="shared" si="43"/>
        <v/>
      </c>
      <c r="R259" s="86" t="str">
        <f t="shared" si="44"/>
        <v/>
      </c>
      <c r="S259" s="87"/>
      <c r="T259" s="88"/>
      <c r="U259" s="89">
        <f t="shared" si="57"/>
        <v>0</v>
      </c>
      <c r="V259" s="89">
        <f t="shared" si="53"/>
        <v>0</v>
      </c>
      <c r="W259" s="90" t="str">
        <f t="shared" si="45"/>
        <v/>
      </c>
      <c r="X259" s="90" t="str">
        <f t="shared" si="46"/>
        <v/>
      </c>
      <c r="Y259" s="91" t="str">
        <f t="shared" si="47"/>
        <v/>
      </c>
      <c r="Z259" s="91" t="str">
        <f t="shared" si="54"/>
        <v/>
      </c>
      <c r="AA259" s="91" t="str">
        <f t="shared" si="48"/>
        <v/>
      </c>
      <c r="AB259" s="92" t="str">
        <f t="shared" si="49"/>
        <v/>
      </c>
      <c r="AC259" s="5"/>
      <c r="BR259" s="7">
        <v>249</v>
      </c>
    </row>
    <row r="260" spans="1:70" s="7" customFormat="1" ht="21">
      <c r="A260" s="76" t="str">
        <f t="shared" si="50"/>
        <v/>
      </c>
      <c r="B260" s="77"/>
      <c r="C260" s="76"/>
      <c r="D260" s="76"/>
      <c r="E260" s="77"/>
      <c r="F260" s="78"/>
      <c r="G260" s="79"/>
      <c r="H260" s="80"/>
      <c r="I260" s="81">
        <f t="shared" si="55"/>
        <v>0</v>
      </c>
      <c r="J260" s="81">
        <f t="shared" si="51"/>
        <v>0</v>
      </c>
      <c r="K260" s="82" t="str">
        <f t="shared" ref="K260:K323" si="58">IF(B260="","",(H260*F260))</f>
        <v/>
      </c>
      <c r="L260" s="82" t="str">
        <f t="shared" ref="L260:L323" si="59">IF(B260="","",(J260*F260))</f>
        <v/>
      </c>
      <c r="M260" s="83"/>
      <c r="N260" s="84"/>
      <c r="O260" s="85">
        <f t="shared" si="56"/>
        <v>0</v>
      </c>
      <c r="P260" s="85">
        <f t="shared" si="52"/>
        <v>0</v>
      </c>
      <c r="Q260" s="86" t="str">
        <f t="shared" ref="Q260:Q323" si="60">IF(B260="","",(N260*F260))</f>
        <v/>
      </c>
      <c r="R260" s="86" t="str">
        <f t="shared" ref="R260:R323" si="61">IF(B260="","",(P260*F260))</f>
        <v/>
      </c>
      <c r="S260" s="87"/>
      <c r="T260" s="88"/>
      <c r="U260" s="89">
        <f t="shared" si="57"/>
        <v>0</v>
      </c>
      <c r="V260" s="89">
        <f t="shared" si="53"/>
        <v>0</v>
      </c>
      <c r="W260" s="90" t="str">
        <f t="shared" ref="W260:W323" si="62">IF(B260="","",(T260*F260))</f>
        <v/>
      </c>
      <c r="X260" s="90" t="str">
        <f t="shared" ref="X260:X323" si="63">IF(B260="","",(V260*F260))</f>
        <v/>
      </c>
      <c r="Y260" s="91" t="str">
        <f t="shared" ref="Y260:Y323" si="64">IF(A260="","",AVERAGE(J260,P260,V260))</f>
        <v/>
      </c>
      <c r="Z260" s="91" t="str">
        <f t="shared" si="54"/>
        <v/>
      </c>
      <c r="AA260" s="91" t="str">
        <f t="shared" ref="AA260:AA323" si="65">IF(B260="","",STDEV(L260,R260,X260))</f>
        <v/>
      </c>
      <c r="AB260" s="92" t="str">
        <f t="shared" ref="AB260:AB323" si="66">IF(B260="","",(AA260/Z260))</f>
        <v/>
      </c>
      <c r="AC260" s="5"/>
      <c r="BR260" s="7">
        <v>250</v>
      </c>
    </row>
    <row r="261" spans="1:70" s="7" customFormat="1" ht="21">
      <c r="A261" s="76" t="str">
        <f t="shared" si="50"/>
        <v/>
      </c>
      <c r="B261" s="77"/>
      <c r="C261" s="76"/>
      <c r="D261" s="76"/>
      <c r="E261" s="77"/>
      <c r="F261" s="78"/>
      <c r="G261" s="79"/>
      <c r="H261" s="80"/>
      <c r="I261" s="81">
        <f t="shared" si="55"/>
        <v>0</v>
      </c>
      <c r="J261" s="81">
        <f t="shared" si="51"/>
        <v>0</v>
      </c>
      <c r="K261" s="82" t="str">
        <f t="shared" si="58"/>
        <v/>
      </c>
      <c r="L261" s="82" t="str">
        <f t="shared" si="59"/>
        <v/>
      </c>
      <c r="M261" s="83"/>
      <c r="N261" s="84"/>
      <c r="O261" s="85">
        <f t="shared" si="56"/>
        <v>0</v>
      </c>
      <c r="P261" s="85">
        <f t="shared" si="52"/>
        <v>0</v>
      </c>
      <c r="Q261" s="86" t="str">
        <f t="shared" si="60"/>
        <v/>
      </c>
      <c r="R261" s="86" t="str">
        <f t="shared" si="61"/>
        <v/>
      </c>
      <c r="S261" s="87"/>
      <c r="T261" s="88"/>
      <c r="U261" s="89">
        <f t="shared" si="57"/>
        <v>0</v>
      </c>
      <c r="V261" s="89">
        <f t="shared" si="53"/>
        <v>0</v>
      </c>
      <c r="W261" s="90" t="str">
        <f t="shared" si="62"/>
        <v/>
      </c>
      <c r="X261" s="90" t="str">
        <f t="shared" si="63"/>
        <v/>
      </c>
      <c r="Y261" s="91" t="str">
        <f t="shared" si="64"/>
        <v/>
      </c>
      <c r="Z261" s="91" t="str">
        <f t="shared" si="54"/>
        <v/>
      </c>
      <c r="AA261" s="91" t="str">
        <f t="shared" si="65"/>
        <v/>
      </c>
      <c r="AB261" s="92" t="str">
        <f t="shared" si="66"/>
        <v/>
      </c>
      <c r="AC261" s="5"/>
      <c r="BR261" s="7">
        <v>251</v>
      </c>
    </row>
    <row r="262" spans="1:70" s="7" customFormat="1" ht="21">
      <c r="A262" s="76" t="str">
        <f t="shared" si="50"/>
        <v/>
      </c>
      <c r="B262" s="77"/>
      <c r="C262" s="76"/>
      <c r="D262" s="76"/>
      <c r="E262" s="77"/>
      <c r="F262" s="78"/>
      <c r="G262" s="79"/>
      <c r="H262" s="80"/>
      <c r="I262" s="81">
        <f t="shared" si="55"/>
        <v>0</v>
      </c>
      <c r="J262" s="81">
        <f t="shared" si="51"/>
        <v>0</v>
      </c>
      <c r="K262" s="82" t="str">
        <f t="shared" si="58"/>
        <v/>
      </c>
      <c r="L262" s="82" t="str">
        <f t="shared" si="59"/>
        <v/>
      </c>
      <c r="M262" s="83"/>
      <c r="N262" s="84"/>
      <c r="O262" s="85">
        <f t="shared" si="56"/>
        <v>0</v>
      </c>
      <c r="P262" s="85">
        <f t="shared" si="52"/>
        <v>0</v>
      </c>
      <c r="Q262" s="86" t="str">
        <f t="shared" si="60"/>
        <v/>
      </c>
      <c r="R262" s="86" t="str">
        <f t="shared" si="61"/>
        <v/>
      </c>
      <c r="S262" s="87"/>
      <c r="T262" s="88"/>
      <c r="U262" s="89">
        <f t="shared" si="57"/>
        <v>0</v>
      </c>
      <c r="V262" s="89">
        <f t="shared" si="53"/>
        <v>0</v>
      </c>
      <c r="W262" s="90" t="str">
        <f t="shared" si="62"/>
        <v/>
      </c>
      <c r="X262" s="90" t="str">
        <f t="shared" si="63"/>
        <v/>
      </c>
      <c r="Y262" s="91" t="str">
        <f t="shared" si="64"/>
        <v/>
      </c>
      <c r="Z262" s="91" t="str">
        <f t="shared" si="54"/>
        <v/>
      </c>
      <c r="AA262" s="91" t="str">
        <f t="shared" si="65"/>
        <v/>
      </c>
      <c r="AB262" s="92" t="str">
        <f t="shared" si="66"/>
        <v/>
      </c>
      <c r="AC262" s="5"/>
      <c r="BR262" s="7">
        <v>252</v>
      </c>
    </row>
    <row r="263" spans="1:70" s="7" customFormat="1" ht="21">
      <c r="A263" s="76" t="str">
        <f t="shared" si="50"/>
        <v/>
      </c>
      <c r="B263" s="77"/>
      <c r="C263" s="76"/>
      <c r="D263" s="76"/>
      <c r="E263" s="77"/>
      <c r="F263" s="78"/>
      <c r="G263" s="79"/>
      <c r="H263" s="80"/>
      <c r="I263" s="81">
        <f t="shared" si="55"/>
        <v>0</v>
      </c>
      <c r="J263" s="81">
        <f t="shared" si="51"/>
        <v>0</v>
      </c>
      <c r="K263" s="82" t="str">
        <f t="shared" si="58"/>
        <v/>
      </c>
      <c r="L263" s="82" t="str">
        <f t="shared" si="59"/>
        <v/>
      </c>
      <c r="M263" s="83"/>
      <c r="N263" s="84"/>
      <c r="O263" s="85">
        <f t="shared" si="56"/>
        <v>0</v>
      </c>
      <c r="P263" s="85">
        <f t="shared" si="52"/>
        <v>0</v>
      </c>
      <c r="Q263" s="86" t="str">
        <f t="shared" si="60"/>
        <v/>
      </c>
      <c r="R263" s="86" t="str">
        <f t="shared" si="61"/>
        <v/>
      </c>
      <c r="S263" s="87"/>
      <c r="T263" s="88"/>
      <c r="U263" s="89">
        <f t="shared" si="57"/>
        <v>0</v>
      </c>
      <c r="V263" s="89">
        <f t="shared" si="53"/>
        <v>0</v>
      </c>
      <c r="W263" s="90" t="str">
        <f t="shared" si="62"/>
        <v/>
      </c>
      <c r="X263" s="90" t="str">
        <f t="shared" si="63"/>
        <v/>
      </c>
      <c r="Y263" s="91" t="str">
        <f t="shared" si="64"/>
        <v/>
      </c>
      <c r="Z263" s="91" t="str">
        <f t="shared" si="54"/>
        <v/>
      </c>
      <c r="AA263" s="91" t="str">
        <f t="shared" si="65"/>
        <v/>
      </c>
      <c r="AB263" s="92" t="str">
        <f t="shared" si="66"/>
        <v/>
      </c>
      <c r="AC263" s="5"/>
      <c r="BR263" s="7">
        <v>253</v>
      </c>
    </row>
    <row r="264" spans="1:70" s="7" customFormat="1" ht="21">
      <c r="A264" s="76" t="str">
        <f t="shared" si="50"/>
        <v/>
      </c>
      <c r="B264" s="77"/>
      <c r="C264" s="76"/>
      <c r="D264" s="76"/>
      <c r="E264" s="77"/>
      <c r="F264" s="78"/>
      <c r="G264" s="79"/>
      <c r="H264" s="80"/>
      <c r="I264" s="81">
        <f t="shared" si="55"/>
        <v>0</v>
      </c>
      <c r="J264" s="81">
        <f t="shared" si="51"/>
        <v>0</v>
      </c>
      <c r="K264" s="82" t="str">
        <f t="shared" si="58"/>
        <v/>
      </c>
      <c r="L264" s="82" t="str">
        <f t="shared" si="59"/>
        <v/>
      </c>
      <c r="M264" s="83"/>
      <c r="N264" s="84"/>
      <c r="O264" s="85">
        <f t="shared" si="56"/>
        <v>0</v>
      </c>
      <c r="P264" s="85">
        <f t="shared" si="52"/>
        <v>0</v>
      </c>
      <c r="Q264" s="86" t="str">
        <f t="shared" si="60"/>
        <v/>
      </c>
      <c r="R264" s="86" t="str">
        <f t="shared" si="61"/>
        <v/>
      </c>
      <c r="S264" s="87"/>
      <c r="T264" s="88"/>
      <c r="U264" s="89">
        <f t="shared" si="57"/>
        <v>0</v>
      </c>
      <c r="V264" s="89">
        <f t="shared" si="53"/>
        <v>0</v>
      </c>
      <c r="W264" s="90" t="str">
        <f t="shared" si="62"/>
        <v/>
      </c>
      <c r="X264" s="90" t="str">
        <f t="shared" si="63"/>
        <v/>
      </c>
      <c r="Y264" s="91" t="str">
        <f t="shared" si="64"/>
        <v/>
      </c>
      <c r="Z264" s="91" t="str">
        <f t="shared" si="54"/>
        <v/>
      </c>
      <c r="AA264" s="91" t="str">
        <f t="shared" si="65"/>
        <v/>
      </c>
      <c r="AB264" s="92" t="str">
        <f t="shared" si="66"/>
        <v/>
      </c>
      <c r="AC264" s="5"/>
      <c r="BR264" s="7">
        <v>254</v>
      </c>
    </row>
    <row r="265" spans="1:70" s="7" customFormat="1" ht="21">
      <c r="A265" s="76" t="str">
        <f t="shared" si="50"/>
        <v/>
      </c>
      <c r="B265" s="77"/>
      <c r="C265" s="76"/>
      <c r="D265" s="76"/>
      <c r="E265" s="77"/>
      <c r="F265" s="78"/>
      <c r="G265" s="79"/>
      <c r="H265" s="80"/>
      <c r="I265" s="81">
        <f t="shared" si="55"/>
        <v>0</v>
      </c>
      <c r="J265" s="81">
        <f t="shared" si="51"/>
        <v>0</v>
      </c>
      <c r="K265" s="82" t="str">
        <f t="shared" si="58"/>
        <v/>
      </c>
      <c r="L265" s="82" t="str">
        <f t="shared" si="59"/>
        <v/>
      </c>
      <c r="M265" s="83"/>
      <c r="N265" s="84"/>
      <c r="O265" s="85">
        <f t="shared" si="56"/>
        <v>0</v>
      </c>
      <c r="P265" s="85">
        <f t="shared" si="52"/>
        <v>0</v>
      </c>
      <c r="Q265" s="86" t="str">
        <f t="shared" si="60"/>
        <v/>
      </c>
      <c r="R265" s="86" t="str">
        <f t="shared" si="61"/>
        <v/>
      </c>
      <c r="S265" s="87"/>
      <c r="T265" s="88"/>
      <c r="U265" s="89">
        <f t="shared" si="57"/>
        <v>0</v>
      </c>
      <c r="V265" s="89">
        <f t="shared" si="53"/>
        <v>0</v>
      </c>
      <c r="W265" s="90" t="str">
        <f t="shared" si="62"/>
        <v/>
      </c>
      <c r="X265" s="90" t="str">
        <f t="shared" si="63"/>
        <v/>
      </c>
      <c r="Y265" s="91" t="str">
        <f t="shared" si="64"/>
        <v/>
      </c>
      <c r="Z265" s="91" t="str">
        <f t="shared" si="54"/>
        <v/>
      </c>
      <c r="AA265" s="91" t="str">
        <f t="shared" si="65"/>
        <v/>
      </c>
      <c r="AB265" s="92" t="str">
        <f t="shared" si="66"/>
        <v/>
      </c>
      <c r="AC265" s="5"/>
      <c r="BR265" s="7">
        <v>255</v>
      </c>
    </row>
    <row r="266" spans="1:70" s="7" customFormat="1" ht="21">
      <c r="A266" s="76" t="str">
        <f t="shared" si="50"/>
        <v/>
      </c>
      <c r="B266" s="77"/>
      <c r="C266" s="76"/>
      <c r="D266" s="76"/>
      <c r="E266" s="77"/>
      <c r="F266" s="78"/>
      <c r="G266" s="79"/>
      <c r="H266" s="80"/>
      <c r="I266" s="81">
        <f t="shared" si="55"/>
        <v>0</v>
      </c>
      <c r="J266" s="81">
        <f t="shared" si="51"/>
        <v>0</v>
      </c>
      <c r="K266" s="82" t="str">
        <f t="shared" si="58"/>
        <v/>
      </c>
      <c r="L266" s="82" t="str">
        <f t="shared" si="59"/>
        <v/>
      </c>
      <c r="M266" s="83"/>
      <c r="N266" s="84"/>
      <c r="O266" s="85">
        <f t="shared" si="56"/>
        <v>0</v>
      </c>
      <c r="P266" s="85">
        <f t="shared" si="52"/>
        <v>0</v>
      </c>
      <c r="Q266" s="86" t="str">
        <f t="shared" si="60"/>
        <v/>
      </c>
      <c r="R266" s="86" t="str">
        <f t="shared" si="61"/>
        <v/>
      </c>
      <c r="S266" s="87"/>
      <c r="T266" s="88"/>
      <c r="U266" s="89">
        <f t="shared" si="57"/>
        <v>0</v>
      </c>
      <c r="V266" s="89">
        <f t="shared" si="53"/>
        <v>0</v>
      </c>
      <c r="W266" s="90" t="str">
        <f t="shared" si="62"/>
        <v/>
      </c>
      <c r="X266" s="90" t="str">
        <f t="shared" si="63"/>
        <v/>
      </c>
      <c r="Y266" s="91" t="str">
        <f t="shared" si="64"/>
        <v/>
      </c>
      <c r="Z266" s="91" t="str">
        <f t="shared" si="54"/>
        <v/>
      </c>
      <c r="AA266" s="91" t="str">
        <f t="shared" si="65"/>
        <v/>
      </c>
      <c r="AB266" s="92" t="str">
        <f t="shared" si="66"/>
        <v/>
      </c>
      <c r="AC266" s="5"/>
      <c r="BR266" s="7">
        <v>256</v>
      </c>
    </row>
    <row r="267" spans="1:70" s="7" customFormat="1" ht="21">
      <c r="A267" s="76" t="str">
        <f t="shared" si="50"/>
        <v/>
      </c>
      <c r="B267" s="77"/>
      <c r="C267" s="76"/>
      <c r="D267" s="76"/>
      <c r="E267" s="77"/>
      <c r="F267" s="78"/>
      <c r="G267" s="79"/>
      <c r="H267" s="80"/>
      <c r="I267" s="81">
        <f t="shared" si="55"/>
        <v>0</v>
      </c>
      <c r="J267" s="81">
        <f t="shared" si="51"/>
        <v>0</v>
      </c>
      <c r="K267" s="82" t="str">
        <f t="shared" si="58"/>
        <v/>
      </c>
      <c r="L267" s="82" t="str">
        <f t="shared" si="59"/>
        <v/>
      </c>
      <c r="M267" s="83"/>
      <c r="N267" s="84"/>
      <c r="O267" s="85">
        <f t="shared" si="56"/>
        <v>0</v>
      </c>
      <c r="P267" s="85">
        <f t="shared" si="52"/>
        <v>0</v>
      </c>
      <c r="Q267" s="86" t="str">
        <f t="shared" si="60"/>
        <v/>
      </c>
      <c r="R267" s="86" t="str">
        <f t="shared" si="61"/>
        <v/>
      </c>
      <c r="S267" s="87"/>
      <c r="T267" s="88"/>
      <c r="U267" s="89">
        <f t="shared" si="57"/>
        <v>0</v>
      </c>
      <c r="V267" s="89">
        <f t="shared" si="53"/>
        <v>0</v>
      </c>
      <c r="W267" s="90" t="str">
        <f t="shared" si="62"/>
        <v/>
      </c>
      <c r="X267" s="90" t="str">
        <f t="shared" si="63"/>
        <v/>
      </c>
      <c r="Y267" s="91" t="str">
        <f t="shared" si="64"/>
        <v/>
      </c>
      <c r="Z267" s="91" t="str">
        <f t="shared" si="54"/>
        <v/>
      </c>
      <c r="AA267" s="91" t="str">
        <f t="shared" si="65"/>
        <v/>
      </c>
      <c r="AB267" s="92" t="str">
        <f t="shared" si="66"/>
        <v/>
      </c>
      <c r="AC267" s="5"/>
      <c r="BR267" s="7">
        <v>257</v>
      </c>
    </row>
    <row r="268" spans="1:70" s="7" customFormat="1" ht="21">
      <c r="A268" s="76" t="str">
        <f t="shared" ref="A268:A331" si="67">IF(B268&lt;&gt;"",BR268,"")</f>
        <v/>
      </c>
      <c r="B268" s="77"/>
      <c r="C268" s="76"/>
      <c r="D268" s="76"/>
      <c r="E268" s="77"/>
      <c r="F268" s="78"/>
      <c r="G268" s="79"/>
      <c r="H268" s="80"/>
      <c r="I268" s="81">
        <f t="shared" si="55"/>
        <v>0</v>
      </c>
      <c r="J268" s="81">
        <f t="shared" si="51"/>
        <v>0</v>
      </c>
      <c r="K268" s="82" t="str">
        <f t="shared" si="58"/>
        <v/>
      </c>
      <c r="L268" s="82" t="str">
        <f t="shared" si="59"/>
        <v/>
      </c>
      <c r="M268" s="83"/>
      <c r="N268" s="84"/>
      <c r="O268" s="85">
        <f t="shared" si="56"/>
        <v>0</v>
      </c>
      <c r="P268" s="85">
        <f t="shared" si="52"/>
        <v>0</v>
      </c>
      <c r="Q268" s="86" t="str">
        <f t="shared" si="60"/>
        <v/>
      </c>
      <c r="R268" s="86" t="str">
        <f t="shared" si="61"/>
        <v/>
      </c>
      <c r="S268" s="87"/>
      <c r="T268" s="88"/>
      <c r="U268" s="89">
        <f t="shared" si="57"/>
        <v>0</v>
      </c>
      <c r="V268" s="89">
        <f t="shared" si="53"/>
        <v>0</v>
      </c>
      <c r="W268" s="90" t="str">
        <f t="shared" si="62"/>
        <v/>
      </c>
      <c r="X268" s="90" t="str">
        <f t="shared" si="63"/>
        <v/>
      </c>
      <c r="Y268" s="91" t="str">
        <f t="shared" si="64"/>
        <v/>
      </c>
      <c r="Z268" s="91" t="str">
        <f t="shared" si="54"/>
        <v/>
      </c>
      <c r="AA268" s="91" t="str">
        <f t="shared" si="65"/>
        <v/>
      </c>
      <c r="AB268" s="92" t="str">
        <f t="shared" si="66"/>
        <v/>
      </c>
      <c r="AC268" s="5"/>
      <c r="BR268" s="7">
        <v>258</v>
      </c>
    </row>
    <row r="269" spans="1:70" s="7" customFormat="1" ht="21">
      <c r="A269" s="76" t="str">
        <f t="shared" si="67"/>
        <v/>
      </c>
      <c r="B269" s="77"/>
      <c r="C269" s="76"/>
      <c r="D269" s="76"/>
      <c r="E269" s="77"/>
      <c r="F269" s="78"/>
      <c r="G269" s="79"/>
      <c r="H269" s="80"/>
      <c r="I269" s="81">
        <f t="shared" si="55"/>
        <v>0</v>
      </c>
      <c r="J269" s="81">
        <f t="shared" si="51"/>
        <v>0</v>
      </c>
      <c r="K269" s="82" t="str">
        <f t="shared" si="58"/>
        <v/>
      </c>
      <c r="L269" s="82" t="str">
        <f t="shared" si="59"/>
        <v/>
      </c>
      <c r="M269" s="83"/>
      <c r="N269" s="84"/>
      <c r="O269" s="85">
        <f t="shared" si="56"/>
        <v>0</v>
      </c>
      <c r="P269" s="85">
        <f t="shared" si="52"/>
        <v>0</v>
      </c>
      <c r="Q269" s="86" t="str">
        <f t="shared" si="60"/>
        <v/>
      </c>
      <c r="R269" s="86" t="str">
        <f t="shared" si="61"/>
        <v/>
      </c>
      <c r="S269" s="87"/>
      <c r="T269" s="88"/>
      <c r="U269" s="89">
        <f t="shared" si="57"/>
        <v>0</v>
      </c>
      <c r="V269" s="89">
        <f t="shared" si="53"/>
        <v>0</v>
      </c>
      <c r="W269" s="90" t="str">
        <f t="shared" si="62"/>
        <v/>
      </c>
      <c r="X269" s="90" t="str">
        <f t="shared" si="63"/>
        <v/>
      </c>
      <c r="Y269" s="91" t="str">
        <f t="shared" si="64"/>
        <v/>
      </c>
      <c r="Z269" s="91" t="str">
        <f t="shared" si="54"/>
        <v/>
      </c>
      <c r="AA269" s="91" t="str">
        <f t="shared" si="65"/>
        <v/>
      </c>
      <c r="AB269" s="92" t="str">
        <f t="shared" si="66"/>
        <v/>
      </c>
      <c r="AC269" s="5"/>
      <c r="BR269" s="7">
        <v>259</v>
      </c>
    </row>
    <row r="270" spans="1:70" s="7" customFormat="1" ht="21">
      <c r="A270" s="76" t="str">
        <f t="shared" si="67"/>
        <v/>
      </c>
      <c r="B270" s="77"/>
      <c r="C270" s="76"/>
      <c r="D270" s="76"/>
      <c r="E270" s="77"/>
      <c r="F270" s="78"/>
      <c r="G270" s="79"/>
      <c r="H270" s="80"/>
      <c r="I270" s="81">
        <f t="shared" si="55"/>
        <v>0</v>
      </c>
      <c r="J270" s="81">
        <f t="shared" si="51"/>
        <v>0</v>
      </c>
      <c r="K270" s="82" t="str">
        <f t="shared" si="58"/>
        <v/>
      </c>
      <c r="L270" s="82" t="str">
        <f t="shared" si="59"/>
        <v/>
      </c>
      <c r="M270" s="83"/>
      <c r="N270" s="84"/>
      <c r="O270" s="85">
        <f t="shared" si="56"/>
        <v>0</v>
      </c>
      <c r="P270" s="85">
        <f t="shared" si="52"/>
        <v>0</v>
      </c>
      <c r="Q270" s="86" t="str">
        <f t="shared" si="60"/>
        <v/>
      </c>
      <c r="R270" s="86" t="str">
        <f t="shared" si="61"/>
        <v/>
      </c>
      <c r="S270" s="87"/>
      <c r="T270" s="88"/>
      <c r="U270" s="89">
        <f t="shared" si="57"/>
        <v>0</v>
      </c>
      <c r="V270" s="89">
        <f t="shared" si="53"/>
        <v>0</v>
      </c>
      <c r="W270" s="90" t="str">
        <f t="shared" si="62"/>
        <v/>
      </c>
      <c r="X270" s="90" t="str">
        <f t="shared" si="63"/>
        <v/>
      </c>
      <c r="Y270" s="91" t="str">
        <f t="shared" si="64"/>
        <v/>
      </c>
      <c r="Z270" s="91" t="str">
        <f t="shared" si="54"/>
        <v/>
      </c>
      <c r="AA270" s="91" t="str">
        <f t="shared" si="65"/>
        <v/>
      </c>
      <c r="AB270" s="92" t="str">
        <f t="shared" si="66"/>
        <v/>
      </c>
      <c r="AC270" s="5"/>
      <c r="BR270" s="7">
        <v>260</v>
      </c>
    </row>
    <row r="271" spans="1:70" s="7" customFormat="1" ht="21">
      <c r="A271" s="76" t="str">
        <f t="shared" si="67"/>
        <v/>
      </c>
      <c r="B271" s="77"/>
      <c r="C271" s="76"/>
      <c r="D271" s="76"/>
      <c r="E271" s="77"/>
      <c r="F271" s="78"/>
      <c r="G271" s="79"/>
      <c r="H271" s="80"/>
      <c r="I271" s="81">
        <f t="shared" si="55"/>
        <v>0</v>
      </c>
      <c r="J271" s="81">
        <f t="shared" si="51"/>
        <v>0</v>
      </c>
      <c r="K271" s="82" t="str">
        <f t="shared" si="58"/>
        <v/>
      </c>
      <c r="L271" s="82" t="str">
        <f t="shared" si="59"/>
        <v/>
      </c>
      <c r="M271" s="83"/>
      <c r="N271" s="84"/>
      <c r="O271" s="85">
        <f t="shared" si="56"/>
        <v>0</v>
      </c>
      <c r="P271" s="85">
        <f t="shared" si="52"/>
        <v>0</v>
      </c>
      <c r="Q271" s="86" t="str">
        <f t="shared" si="60"/>
        <v/>
      </c>
      <c r="R271" s="86" t="str">
        <f t="shared" si="61"/>
        <v/>
      </c>
      <c r="S271" s="87"/>
      <c r="T271" s="88"/>
      <c r="U271" s="89">
        <f t="shared" si="57"/>
        <v>0</v>
      </c>
      <c r="V271" s="89">
        <f t="shared" si="53"/>
        <v>0</v>
      </c>
      <c r="W271" s="90" t="str">
        <f t="shared" si="62"/>
        <v/>
      </c>
      <c r="X271" s="90" t="str">
        <f t="shared" si="63"/>
        <v/>
      </c>
      <c r="Y271" s="91" t="str">
        <f t="shared" si="64"/>
        <v/>
      </c>
      <c r="Z271" s="91" t="str">
        <f t="shared" si="54"/>
        <v/>
      </c>
      <c r="AA271" s="91" t="str">
        <f t="shared" si="65"/>
        <v/>
      </c>
      <c r="AB271" s="92" t="str">
        <f t="shared" si="66"/>
        <v/>
      </c>
      <c r="AC271" s="5"/>
      <c r="BR271" s="7">
        <v>261</v>
      </c>
    </row>
    <row r="272" spans="1:70" s="7" customFormat="1" ht="21">
      <c r="A272" s="76" t="str">
        <f t="shared" si="67"/>
        <v/>
      </c>
      <c r="B272" s="77"/>
      <c r="C272" s="76"/>
      <c r="D272" s="76"/>
      <c r="E272" s="77"/>
      <c r="F272" s="78"/>
      <c r="G272" s="79"/>
      <c r="H272" s="80"/>
      <c r="I272" s="81">
        <f t="shared" si="55"/>
        <v>0</v>
      </c>
      <c r="J272" s="81">
        <f t="shared" ref="J272:J335" si="68">H272+I272</f>
        <v>0</v>
      </c>
      <c r="K272" s="82" t="str">
        <f t="shared" si="58"/>
        <v/>
      </c>
      <c r="L272" s="82" t="str">
        <f t="shared" si="59"/>
        <v/>
      </c>
      <c r="M272" s="83"/>
      <c r="N272" s="84"/>
      <c r="O272" s="85">
        <f t="shared" si="56"/>
        <v>0</v>
      </c>
      <c r="P272" s="85">
        <f t="shared" ref="P272:P335" si="69">N272+O272</f>
        <v>0</v>
      </c>
      <c r="Q272" s="86" t="str">
        <f t="shared" si="60"/>
        <v/>
      </c>
      <c r="R272" s="86" t="str">
        <f t="shared" si="61"/>
        <v/>
      </c>
      <c r="S272" s="87"/>
      <c r="T272" s="88"/>
      <c r="U272" s="89">
        <f t="shared" si="57"/>
        <v>0</v>
      </c>
      <c r="V272" s="89">
        <f t="shared" ref="V272:V335" si="70">T272+U272</f>
        <v>0</v>
      </c>
      <c r="W272" s="90" t="str">
        <f t="shared" si="62"/>
        <v/>
      </c>
      <c r="X272" s="90" t="str">
        <f t="shared" si="63"/>
        <v/>
      </c>
      <c r="Y272" s="91" t="str">
        <f t="shared" si="64"/>
        <v/>
      </c>
      <c r="Z272" s="91" t="str">
        <f t="shared" ref="Z272:Z335" si="71">IF(B272="","",Y272*F272)</f>
        <v/>
      </c>
      <c r="AA272" s="91" t="str">
        <f t="shared" si="65"/>
        <v/>
      </c>
      <c r="AB272" s="92" t="str">
        <f t="shared" si="66"/>
        <v/>
      </c>
      <c r="AC272" s="5"/>
      <c r="BR272" s="7">
        <v>262</v>
      </c>
    </row>
    <row r="273" spans="1:70" s="7" customFormat="1" ht="21">
      <c r="A273" s="76" t="str">
        <f t="shared" si="67"/>
        <v/>
      </c>
      <c r="B273" s="77"/>
      <c r="C273" s="76"/>
      <c r="D273" s="76"/>
      <c r="E273" s="77"/>
      <c r="F273" s="78"/>
      <c r="G273" s="79"/>
      <c r="H273" s="80"/>
      <c r="I273" s="81">
        <f t="shared" si="55"/>
        <v>0</v>
      </c>
      <c r="J273" s="81">
        <f t="shared" si="68"/>
        <v>0</v>
      </c>
      <c r="K273" s="82" t="str">
        <f t="shared" si="58"/>
        <v/>
      </c>
      <c r="L273" s="82" t="str">
        <f t="shared" si="59"/>
        <v/>
      </c>
      <c r="M273" s="83"/>
      <c r="N273" s="84"/>
      <c r="O273" s="85">
        <f t="shared" si="56"/>
        <v>0</v>
      </c>
      <c r="P273" s="85">
        <f t="shared" si="69"/>
        <v>0</v>
      </c>
      <c r="Q273" s="86" t="str">
        <f t="shared" si="60"/>
        <v/>
      </c>
      <c r="R273" s="86" t="str">
        <f t="shared" si="61"/>
        <v/>
      </c>
      <c r="S273" s="87"/>
      <c r="T273" s="88"/>
      <c r="U273" s="89">
        <f t="shared" si="57"/>
        <v>0</v>
      </c>
      <c r="V273" s="89">
        <f t="shared" si="70"/>
        <v>0</v>
      </c>
      <c r="W273" s="90" t="str">
        <f t="shared" si="62"/>
        <v/>
      </c>
      <c r="X273" s="90" t="str">
        <f t="shared" si="63"/>
        <v/>
      </c>
      <c r="Y273" s="91" t="str">
        <f t="shared" si="64"/>
        <v/>
      </c>
      <c r="Z273" s="91" t="str">
        <f t="shared" si="71"/>
        <v/>
      </c>
      <c r="AA273" s="91" t="str">
        <f t="shared" si="65"/>
        <v/>
      </c>
      <c r="AB273" s="92" t="str">
        <f t="shared" si="66"/>
        <v/>
      </c>
      <c r="AC273" s="5"/>
      <c r="BR273" s="7">
        <v>263</v>
      </c>
    </row>
    <row r="274" spans="1:70" s="7" customFormat="1" ht="21">
      <c r="A274" s="76" t="str">
        <f t="shared" si="67"/>
        <v/>
      </c>
      <c r="B274" s="77"/>
      <c r="C274" s="76"/>
      <c r="D274" s="76"/>
      <c r="E274" s="77"/>
      <c r="F274" s="78"/>
      <c r="G274" s="79"/>
      <c r="H274" s="80"/>
      <c r="I274" s="81">
        <f t="shared" si="55"/>
        <v>0</v>
      </c>
      <c r="J274" s="81">
        <f t="shared" si="68"/>
        <v>0</v>
      </c>
      <c r="K274" s="82" t="str">
        <f t="shared" si="58"/>
        <v/>
      </c>
      <c r="L274" s="82" t="str">
        <f t="shared" si="59"/>
        <v/>
      </c>
      <c r="M274" s="83"/>
      <c r="N274" s="84"/>
      <c r="O274" s="85">
        <f t="shared" si="56"/>
        <v>0</v>
      </c>
      <c r="P274" s="85">
        <f t="shared" si="69"/>
        <v>0</v>
      </c>
      <c r="Q274" s="86" t="str">
        <f t="shared" si="60"/>
        <v/>
      </c>
      <c r="R274" s="86" t="str">
        <f t="shared" si="61"/>
        <v/>
      </c>
      <c r="S274" s="87"/>
      <c r="T274" s="88"/>
      <c r="U274" s="89">
        <f t="shared" si="57"/>
        <v>0</v>
      </c>
      <c r="V274" s="89">
        <f t="shared" si="70"/>
        <v>0</v>
      </c>
      <c r="W274" s="90" t="str">
        <f t="shared" si="62"/>
        <v/>
      </c>
      <c r="X274" s="90" t="str">
        <f t="shared" si="63"/>
        <v/>
      </c>
      <c r="Y274" s="91" t="str">
        <f t="shared" si="64"/>
        <v/>
      </c>
      <c r="Z274" s="91" t="str">
        <f t="shared" si="71"/>
        <v/>
      </c>
      <c r="AA274" s="91" t="str">
        <f t="shared" si="65"/>
        <v/>
      </c>
      <c r="AB274" s="92" t="str">
        <f t="shared" si="66"/>
        <v/>
      </c>
      <c r="AC274" s="5"/>
      <c r="BR274" s="7">
        <v>264</v>
      </c>
    </row>
    <row r="275" spans="1:70" s="7" customFormat="1" ht="21">
      <c r="A275" s="76" t="str">
        <f t="shared" si="67"/>
        <v/>
      </c>
      <c r="B275" s="77"/>
      <c r="C275" s="76"/>
      <c r="D275" s="76"/>
      <c r="E275" s="77"/>
      <c r="F275" s="78"/>
      <c r="G275" s="79"/>
      <c r="H275" s="80"/>
      <c r="I275" s="81">
        <f t="shared" si="55"/>
        <v>0</v>
      </c>
      <c r="J275" s="81">
        <f t="shared" si="68"/>
        <v>0</v>
      </c>
      <c r="K275" s="82" t="str">
        <f t="shared" si="58"/>
        <v/>
      </c>
      <c r="L275" s="82" t="str">
        <f t="shared" si="59"/>
        <v/>
      </c>
      <c r="M275" s="83"/>
      <c r="N275" s="84"/>
      <c r="O275" s="85">
        <f t="shared" si="56"/>
        <v>0</v>
      </c>
      <c r="P275" s="85">
        <f t="shared" si="69"/>
        <v>0</v>
      </c>
      <c r="Q275" s="86" t="str">
        <f t="shared" si="60"/>
        <v/>
      </c>
      <c r="R275" s="86" t="str">
        <f t="shared" si="61"/>
        <v/>
      </c>
      <c r="S275" s="87"/>
      <c r="T275" s="88"/>
      <c r="U275" s="89">
        <f t="shared" si="57"/>
        <v>0</v>
      </c>
      <c r="V275" s="89">
        <f t="shared" si="70"/>
        <v>0</v>
      </c>
      <c r="W275" s="90" t="str">
        <f t="shared" si="62"/>
        <v/>
      </c>
      <c r="X275" s="90" t="str">
        <f t="shared" si="63"/>
        <v/>
      </c>
      <c r="Y275" s="91" t="str">
        <f t="shared" si="64"/>
        <v/>
      </c>
      <c r="Z275" s="91" t="str">
        <f t="shared" si="71"/>
        <v/>
      </c>
      <c r="AA275" s="91" t="str">
        <f t="shared" si="65"/>
        <v/>
      </c>
      <c r="AB275" s="92" t="str">
        <f t="shared" si="66"/>
        <v/>
      </c>
      <c r="AC275" s="5"/>
      <c r="BR275" s="7">
        <v>265</v>
      </c>
    </row>
    <row r="276" spans="1:70" s="7" customFormat="1" ht="21">
      <c r="A276" s="76" t="str">
        <f t="shared" si="67"/>
        <v/>
      </c>
      <c r="B276" s="77"/>
      <c r="C276" s="76"/>
      <c r="D276" s="76"/>
      <c r="E276" s="77"/>
      <c r="F276" s="78"/>
      <c r="G276" s="79"/>
      <c r="H276" s="80"/>
      <c r="I276" s="81">
        <f t="shared" si="55"/>
        <v>0</v>
      </c>
      <c r="J276" s="81">
        <f t="shared" si="68"/>
        <v>0</v>
      </c>
      <c r="K276" s="82" t="str">
        <f t="shared" si="58"/>
        <v/>
      </c>
      <c r="L276" s="82" t="str">
        <f t="shared" si="59"/>
        <v/>
      </c>
      <c r="M276" s="83"/>
      <c r="N276" s="84"/>
      <c r="O276" s="85">
        <f t="shared" si="56"/>
        <v>0</v>
      </c>
      <c r="P276" s="85">
        <f t="shared" si="69"/>
        <v>0</v>
      </c>
      <c r="Q276" s="86" t="str">
        <f t="shared" si="60"/>
        <v/>
      </c>
      <c r="R276" s="86" t="str">
        <f t="shared" si="61"/>
        <v/>
      </c>
      <c r="S276" s="87"/>
      <c r="T276" s="88"/>
      <c r="U276" s="89">
        <f t="shared" si="57"/>
        <v>0</v>
      </c>
      <c r="V276" s="89">
        <f t="shared" si="70"/>
        <v>0</v>
      </c>
      <c r="W276" s="90" t="str">
        <f t="shared" si="62"/>
        <v/>
      </c>
      <c r="X276" s="90" t="str">
        <f t="shared" si="63"/>
        <v/>
      </c>
      <c r="Y276" s="91" t="str">
        <f t="shared" si="64"/>
        <v/>
      </c>
      <c r="Z276" s="91" t="str">
        <f t="shared" si="71"/>
        <v/>
      </c>
      <c r="AA276" s="91" t="str">
        <f t="shared" si="65"/>
        <v/>
      </c>
      <c r="AB276" s="92" t="str">
        <f t="shared" si="66"/>
        <v/>
      </c>
      <c r="AC276" s="5"/>
      <c r="BR276" s="7">
        <v>266</v>
      </c>
    </row>
    <row r="277" spans="1:70" s="7" customFormat="1" ht="21">
      <c r="A277" s="76" t="str">
        <f t="shared" si="67"/>
        <v/>
      </c>
      <c r="B277" s="77"/>
      <c r="C277" s="76"/>
      <c r="D277" s="76"/>
      <c r="E277" s="77"/>
      <c r="F277" s="78"/>
      <c r="G277" s="79"/>
      <c r="H277" s="80"/>
      <c r="I277" s="81">
        <f t="shared" si="55"/>
        <v>0</v>
      </c>
      <c r="J277" s="81">
        <f t="shared" si="68"/>
        <v>0</v>
      </c>
      <c r="K277" s="82" t="str">
        <f t="shared" si="58"/>
        <v/>
      </c>
      <c r="L277" s="82" t="str">
        <f t="shared" si="59"/>
        <v/>
      </c>
      <c r="M277" s="83"/>
      <c r="N277" s="84"/>
      <c r="O277" s="85">
        <f t="shared" si="56"/>
        <v>0</v>
      </c>
      <c r="P277" s="85">
        <f t="shared" si="69"/>
        <v>0</v>
      </c>
      <c r="Q277" s="86" t="str">
        <f t="shared" si="60"/>
        <v/>
      </c>
      <c r="R277" s="86" t="str">
        <f t="shared" si="61"/>
        <v/>
      </c>
      <c r="S277" s="87"/>
      <c r="T277" s="88"/>
      <c r="U277" s="89">
        <f t="shared" si="57"/>
        <v>0</v>
      </c>
      <c r="V277" s="89">
        <f t="shared" si="70"/>
        <v>0</v>
      </c>
      <c r="W277" s="90" t="str">
        <f t="shared" si="62"/>
        <v/>
      </c>
      <c r="X277" s="90" t="str">
        <f t="shared" si="63"/>
        <v/>
      </c>
      <c r="Y277" s="91" t="str">
        <f t="shared" si="64"/>
        <v/>
      </c>
      <c r="Z277" s="91" t="str">
        <f t="shared" si="71"/>
        <v/>
      </c>
      <c r="AA277" s="91" t="str">
        <f t="shared" si="65"/>
        <v/>
      </c>
      <c r="AB277" s="92" t="str">
        <f t="shared" si="66"/>
        <v/>
      </c>
      <c r="AC277" s="5"/>
      <c r="BR277" s="7">
        <v>267</v>
      </c>
    </row>
    <row r="278" spans="1:70" s="7" customFormat="1" ht="21">
      <c r="A278" s="76" t="str">
        <f t="shared" si="67"/>
        <v/>
      </c>
      <c r="B278" s="77"/>
      <c r="C278" s="76"/>
      <c r="D278" s="76"/>
      <c r="E278" s="77"/>
      <c r="F278" s="78"/>
      <c r="G278" s="79"/>
      <c r="H278" s="80"/>
      <c r="I278" s="81">
        <f t="shared" si="55"/>
        <v>0</v>
      </c>
      <c r="J278" s="81">
        <f t="shared" si="68"/>
        <v>0</v>
      </c>
      <c r="K278" s="82" t="str">
        <f t="shared" si="58"/>
        <v/>
      </c>
      <c r="L278" s="82" t="str">
        <f t="shared" si="59"/>
        <v/>
      </c>
      <c r="M278" s="83"/>
      <c r="N278" s="84"/>
      <c r="O278" s="85">
        <f t="shared" si="56"/>
        <v>0</v>
      </c>
      <c r="P278" s="85">
        <f t="shared" si="69"/>
        <v>0</v>
      </c>
      <c r="Q278" s="86" t="str">
        <f t="shared" si="60"/>
        <v/>
      </c>
      <c r="R278" s="86" t="str">
        <f t="shared" si="61"/>
        <v/>
      </c>
      <c r="S278" s="87"/>
      <c r="T278" s="88"/>
      <c r="U278" s="89">
        <f t="shared" si="57"/>
        <v>0</v>
      </c>
      <c r="V278" s="89">
        <f t="shared" si="70"/>
        <v>0</v>
      </c>
      <c r="W278" s="90" t="str">
        <f t="shared" si="62"/>
        <v/>
      </c>
      <c r="X278" s="90" t="str">
        <f t="shared" si="63"/>
        <v/>
      </c>
      <c r="Y278" s="91" t="str">
        <f t="shared" si="64"/>
        <v/>
      </c>
      <c r="Z278" s="91" t="str">
        <f t="shared" si="71"/>
        <v/>
      </c>
      <c r="AA278" s="91" t="str">
        <f t="shared" si="65"/>
        <v/>
      </c>
      <c r="AB278" s="92" t="str">
        <f t="shared" si="66"/>
        <v/>
      </c>
      <c r="AC278" s="5"/>
      <c r="BR278" s="7">
        <v>268</v>
      </c>
    </row>
    <row r="279" spans="1:70" s="7" customFormat="1" ht="21">
      <c r="A279" s="76" t="str">
        <f t="shared" si="67"/>
        <v/>
      </c>
      <c r="B279" s="77"/>
      <c r="C279" s="76"/>
      <c r="D279" s="76"/>
      <c r="E279" s="77"/>
      <c r="F279" s="78"/>
      <c r="G279" s="79"/>
      <c r="H279" s="80"/>
      <c r="I279" s="81">
        <f t="shared" si="55"/>
        <v>0</v>
      </c>
      <c r="J279" s="81">
        <f t="shared" si="68"/>
        <v>0</v>
      </c>
      <c r="K279" s="82" t="str">
        <f t="shared" si="58"/>
        <v/>
      </c>
      <c r="L279" s="82" t="str">
        <f t="shared" si="59"/>
        <v/>
      </c>
      <c r="M279" s="83"/>
      <c r="N279" s="84"/>
      <c r="O279" s="85">
        <f t="shared" si="56"/>
        <v>0</v>
      </c>
      <c r="P279" s="85">
        <f t="shared" si="69"/>
        <v>0</v>
      </c>
      <c r="Q279" s="86" t="str">
        <f t="shared" si="60"/>
        <v/>
      </c>
      <c r="R279" s="86" t="str">
        <f t="shared" si="61"/>
        <v/>
      </c>
      <c r="S279" s="87"/>
      <c r="T279" s="88"/>
      <c r="U279" s="89">
        <f t="shared" si="57"/>
        <v>0</v>
      </c>
      <c r="V279" s="89">
        <f t="shared" si="70"/>
        <v>0</v>
      </c>
      <c r="W279" s="90" t="str">
        <f t="shared" si="62"/>
        <v/>
      </c>
      <c r="X279" s="90" t="str">
        <f t="shared" si="63"/>
        <v/>
      </c>
      <c r="Y279" s="91" t="str">
        <f t="shared" si="64"/>
        <v/>
      </c>
      <c r="Z279" s="91" t="str">
        <f t="shared" si="71"/>
        <v/>
      </c>
      <c r="AA279" s="91" t="str">
        <f t="shared" si="65"/>
        <v/>
      </c>
      <c r="AB279" s="92" t="str">
        <f t="shared" si="66"/>
        <v/>
      </c>
      <c r="AC279" s="5"/>
      <c r="BR279" s="7">
        <v>269</v>
      </c>
    </row>
    <row r="280" spans="1:70" s="7" customFormat="1" ht="21">
      <c r="A280" s="76" t="str">
        <f t="shared" si="67"/>
        <v/>
      </c>
      <c r="B280" s="77"/>
      <c r="C280" s="76"/>
      <c r="D280" s="76"/>
      <c r="E280" s="77"/>
      <c r="F280" s="78"/>
      <c r="G280" s="79"/>
      <c r="H280" s="80"/>
      <c r="I280" s="81">
        <f t="shared" si="55"/>
        <v>0</v>
      </c>
      <c r="J280" s="81">
        <f t="shared" si="68"/>
        <v>0</v>
      </c>
      <c r="K280" s="82" t="str">
        <f t="shared" si="58"/>
        <v/>
      </c>
      <c r="L280" s="82" t="str">
        <f t="shared" si="59"/>
        <v/>
      </c>
      <c r="M280" s="83"/>
      <c r="N280" s="84"/>
      <c r="O280" s="85">
        <f t="shared" si="56"/>
        <v>0</v>
      </c>
      <c r="P280" s="85">
        <f t="shared" si="69"/>
        <v>0</v>
      </c>
      <c r="Q280" s="86" t="str">
        <f t="shared" si="60"/>
        <v/>
      </c>
      <c r="R280" s="86" t="str">
        <f t="shared" si="61"/>
        <v/>
      </c>
      <c r="S280" s="87"/>
      <c r="T280" s="88"/>
      <c r="U280" s="89">
        <f t="shared" si="57"/>
        <v>0</v>
      </c>
      <c r="V280" s="89">
        <f t="shared" si="70"/>
        <v>0</v>
      </c>
      <c r="W280" s="90" t="str">
        <f t="shared" si="62"/>
        <v/>
      </c>
      <c r="X280" s="90" t="str">
        <f t="shared" si="63"/>
        <v/>
      </c>
      <c r="Y280" s="91" t="str">
        <f t="shared" si="64"/>
        <v/>
      </c>
      <c r="Z280" s="91" t="str">
        <f t="shared" si="71"/>
        <v/>
      </c>
      <c r="AA280" s="91" t="str">
        <f t="shared" si="65"/>
        <v/>
      </c>
      <c r="AB280" s="92" t="str">
        <f t="shared" si="66"/>
        <v/>
      </c>
      <c r="AC280" s="5"/>
      <c r="BR280" s="7">
        <v>270</v>
      </c>
    </row>
    <row r="281" spans="1:70" s="7" customFormat="1" ht="21">
      <c r="A281" s="76" t="str">
        <f t="shared" si="67"/>
        <v/>
      </c>
      <c r="B281" s="77"/>
      <c r="C281" s="76"/>
      <c r="D281" s="76"/>
      <c r="E281" s="77"/>
      <c r="F281" s="78"/>
      <c r="G281" s="79"/>
      <c r="H281" s="80"/>
      <c r="I281" s="81">
        <f t="shared" si="55"/>
        <v>0</v>
      </c>
      <c r="J281" s="81">
        <f t="shared" si="68"/>
        <v>0</v>
      </c>
      <c r="K281" s="82" t="str">
        <f t="shared" si="58"/>
        <v/>
      </c>
      <c r="L281" s="82" t="str">
        <f t="shared" si="59"/>
        <v/>
      </c>
      <c r="M281" s="83"/>
      <c r="N281" s="84"/>
      <c r="O281" s="85">
        <f t="shared" si="56"/>
        <v>0</v>
      </c>
      <c r="P281" s="85">
        <f t="shared" si="69"/>
        <v>0</v>
      </c>
      <c r="Q281" s="86" t="str">
        <f t="shared" si="60"/>
        <v/>
      </c>
      <c r="R281" s="86" t="str">
        <f t="shared" si="61"/>
        <v/>
      </c>
      <c r="S281" s="87"/>
      <c r="T281" s="88"/>
      <c r="U281" s="89">
        <f t="shared" si="57"/>
        <v>0</v>
      </c>
      <c r="V281" s="89">
        <f t="shared" si="70"/>
        <v>0</v>
      </c>
      <c r="W281" s="90" t="str">
        <f t="shared" si="62"/>
        <v/>
      </c>
      <c r="X281" s="90" t="str">
        <f t="shared" si="63"/>
        <v/>
      </c>
      <c r="Y281" s="91" t="str">
        <f t="shared" si="64"/>
        <v/>
      </c>
      <c r="Z281" s="91" t="str">
        <f t="shared" si="71"/>
        <v/>
      </c>
      <c r="AA281" s="91" t="str">
        <f t="shared" si="65"/>
        <v/>
      </c>
      <c r="AB281" s="92" t="str">
        <f t="shared" si="66"/>
        <v/>
      </c>
      <c r="AC281" s="5"/>
      <c r="BR281" s="7">
        <v>271</v>
      </c>
    </row>
    <row r="282" spans="1:70" s="7" customFormat="1" ht="21">
      <c r="A282" s="76" t="str">
        <f t="shared" si="67"/>
        <v/>
      </c>
      <c r="B282" s="77"/>
      <c r="C282" s="76"/>
      <c r="D282" s="76"/>
      <c r="E282" s="77"/>
      <c r="F282" s="78"/>
      <c r="G282" s="79"/>
      <c r="H282" s="80"/>
      <c r="I282" s="81">
        <f t="shared" si="55"/>
        <v>0</v>
      </c>
      <c r="J282" s="81">
        <f t="shared" si="68"/>
        <v>0</v>
      </c>
      <c r="K282" s="82" t="str">
        <f t="shared" si="58"/>
        <v/>
      </c>
      <c r="L282" s="82" t="str">
        <f t="shared" si="59"/>
        <v/>
      </c>
      <c r="M282" s="83"/>
      <c r="N282" s="84"/>
      <c r="O282" s="85">
        <f t="shared" si="56"/>
        <v>0</v>
      </c>
      <c r="P282" s="85">
        <f t="shared" si="69"/>
        <v>0</v>
      </c>
      <c r="Q282" s="86" t="str">
        <f t="shared" si="60"/>
        <v/>
      </c>
      <c r="R282" s="86" t="str">
        <f t="shared" si="61"/>
        <v/>
      </c>
      <c r="S282" s="87"/>
      <c r="T282" s="88"/>
      <c r="U282" s="89">
        <f t="shared" si="57"/>
        <v>0</v>
      </c>
      <c r="V282" s="89">
        <f t="shared" si="70"/>
        <v>0</v>
      </c>
      <c r="W282" s="90" t="str">
        <f t="shared" si="62"/>
        <v/>
      </c>
      <c r="X282" s="90" t="str">
        <f t="shared" si="63"/>
        <v/>
      </c>
      <c r="Y282" s="91" t="str">
        <f t="shared" si="64"/>
        <v/>
      </c>
      <c r="Z282" s="91" t="str">
        <f t="shared" si="71"/>
        <v/>
      </c>
      <c r="AA282" s="91" t="str">
        <f t="shared" si="65"/>
        <v/>
      </c>
      <c r="AB282" s="92" t="str">
        <f t="shared" si="66"/>
        <v/>
      </c>
      <c r="AC282" s="5"/>
      <c r="BR282" s="7">
        <v>272</v>
      </c>
    </row>
    <row r="283" spans="1:70" s="7" customFormat="1" ht="21">
      <c r="A283" s="76" t="str">
        <f t="shared" si="67"/>
        <v/>
      </c>
      <c r="B283" s="77"/>
      <c r="C283" s="76"/>
      <c r="D283" s="76"/>
      <c r="E283" s="77"/>
      <c r="F283" s="78"/>
      <c r="G283" s="79"/>
      <c r="H283" s="80"/>
      <c r="I283" s="81">
        <f t="shared" si="55"/>
        <v>0</v>
      </c>
      <c r="J283" s="81">
        <f t="shared" si="68"/>
        <v>0</v>
      </c>
      <c r="K283" s="82" t="str">
        <f t="shared" si="58"/>
        <v/>
      </c>
      <c r="L283" s="82" t="str">
        <f t="shared" si="59"/>
        <v/>
      </c>
      <c r="M283" s="83"/>
      <c r="N283" s="84"/>
      <c r="O283" s="85">
        <f t="shared" si="56"/>
        <v>0</v>
      </c>
      <c r="P283" s="85">
        <f t="shared" si="69"/>
        <v>0</v>
      </c>
      <c r="Q283" s="86" t="str">
        <f t="shared" si="60"/>
        <v/>
      </c>
      <c r="R283" s="86" t="str">
        <f t="shared" si="61"/>
        <v/>
      </c>
      <c r="S283" s="87"/>
      <c r="T283" s="88"/>
      <c r="U283" s="89">
        <f t="shared" si="57"/>
        <v>0</v>
      </c>
      <c r="V283" s="89">
        <f t="shared" si="70"/>
        <v>0</v>
      </c>
      <c r="W283" s="90" t="str">
        <f t="shared" si="62"/>
        <v/>
      </c>
      <c r="X283" s="90" t="str">
        <f t="shared" si="63"/>
        <v/>
      </c>
      <c r="Y283" s="91" t="str">
        <f t="shared" si="64"/>
        <v/>
      </c>
      <c r="Z283" s="91" t="str">
        <f t="shared" si="71"/>
        <v/>
      </c>
      <c r="AA283" s="91" t="str">
        <f t="shared" si="65"/>
        <v/>
      </c>
      <c r="AB283" s="92" t="str">
        <f t="shared" si="66"/>
        <v/>
      </c>
      <c r="AC283" s="5"/>
      <c r="BR283" s="7">
        <v>273</v>
      </c>
    </row>
    <row r="284" spans="1:70" s="7" customFormat="1" ht="21">
      <c r="A284" s="76" t="str">
        <f t="shared" si="67"/>
        <v/>
      </c>
      <c r="B284" s="77"/>
      <c r="C284" s="76"/>
      <c r="D284" s="76"/>
      <c r="E284" s="77"/>
      <c r="F284" s="78"/>
      <c r="G284" s="79"/>
      <c r="H284" s="80"/>
      <c r="I284" s="81">
        <f t="shared" si="55"/>
        <v>0</v>
      </c>
      <c r="J284" s="81">
        <f t="shared" si="68"/>
        <v>0</v>
      </c>
      <c r="K284" s="82" t="str">
        <f t="shared" si="58"/>
        <v/>
      </c>
      <c r="L284" s="82" t="str">
        <f t="shared" si="59"/>
        <v/>
      </c>
      <c r="M284" s="83"/>
      <c r="N284" s="84"/>
      <c r="O284" s="85">
        <f t="shared" si="56"/>
        <v>0</v>
      </c>
      <c r="P284" s="85">
        <f t="shared" si="69"/>
        <v>0</v>
      </c>
      <c r="Q284" s="86" t="str">
        <f t="shared" si="60"/>
        <v/>
      </c>
      <c r="R284" s="86" t="str">
        <f t="shared" si="61"/>
        <v/>
      </c>
      <c r="S284" s="87"/>
      <c r="T284" s="88"/>
      <c r="U284" s="89">
        <f t="shared" si="57"/>
        <v>0</v>
      </c>
      <c r="V284" s="89">
        <f t="shared" si="70"/>
        <v>0</v>
      </c>
      <c r="W284" s="90" t="str">
        <f t="shared" si="62"/>
        <v/>
      </c>
      <c r="X284" s="90" t="str">
        <f t="shared" si="63"/>
        <v/>
      </c>
      <c r="Y284" s="91" t="str">
        <f t="shared" si="64"/>
        <v/>
      </c>
      <c r="Z284" s="91" t="str">
        <f t="shared" si="71"/>
        <v/>
      </c>
      <c r="AA284" s="91" t="str">
        <f t="shared" si="65"/>
        <v/>
      </c>
      <c r="AB284" s="92" t="str">
        <f t="shared" si="66"/>
        <v/>
      </c>
      <c r="AC284" s="5"/>
      <c r="BR284" s="7">
        <v>274</v>
      </c>
    </row>
    <row r="285" spans="1:70" s="7" customFormat="1" ht="21">
      <c r="A285" s="76" t="str">
        <f t="shared" si="67"/>
        <v/>
      </c>
      <c r="B285" s="77"/>
      <c r="C285" s="76"/>
      <c r="D285" s="76"/>
      <c r="E285" s="77"/>
      <c r="F285" s="78"/>
      <c r="G285" s="79"/>
      <c r="H285" s="80"/>
      <c r="I285" s="81">
        <f t="shared" si="55"/>
        <v>0</v>
      </c>
      <c r="J285" s="81">
        <f t="shared" si="68"/>
        <v>0</v>
      </c>
      <c r="K285" s="82" t="str">
        <f t="shared" si="58"/>
        <v/>
      </c>
      <c r="L285" s="82" t="str">
        <f t="shared" si="59"/>
        <v/>
      </c>
      <c r="M285" s="83"/>
      <c r="N285" s="84"/>
      <c r="O285" s="85">
        <f t="shared" si="56"/>
        <v>0</v>
      </c>
      <c r="P285" s="85">
        <f t="shared" si="69"/>
        <v>0</v>
      </c>
      <c r="Q285" s="86" t="str">
        <f t="shared" si="60"/>
        <v/>
      </c>
      <c r="R285" s="86" t="str">
        <f t="shared" si="61"/>
        <v/>
      </c>
      <c r="S285" s="87"/>
      <c r="T285" s="88"/>
      <c r="U285" s="89">
        <f t="shared" si="57"/>
        <v>0</v>
      </c>
      <c r="V285" s="89">
        <f t="shared" si="70"/>
        <v>0</v>
      </c>
      <c r="W285" s="90" t="str">
        <f t="shared" si="62"/>
        <v/>
      </c>
      <c r="X285" s="90" t="str">
        <f t="shared" si="63"/>
        <v/>
      </c>
      <c r="Y285" s="91" t="str">
        <f t="shared" si="64"/>
        <v/>
      </c>
      <c r="Z285" s="91" t="str">
        <f t="shared" si="71"/>
        <v/>
      </c>
      <c r="AA285" s="91" t="str">
        <f t="shared" si="65"/>
        <v/>
      </c>
      <c r="AB285" s="92" t="str">
        <f t="shared" si="66"/>
        <v/>
      </c>
      <c r="AC285" s="5"/>
      <c r="BR285" s="7">
        <v>275</v>
      </c>
    </row>
    <row r="286" spans="1:70" s="7" customFormat="1" ht="21">
      <c r="A286" s="76" t="str">
        <f t="shared" si="67"/>
        <v/>
      </c>
      <c r="B286" s="77"/>
      <c r="C286" s="76"/>
      <c r="D286" s="76"/>
      <c r="E286" s="77"/>
      <c r="F286" s="78"/>
      <c r="G286" s="79"/>
      <c r="H286" s="80"/>
      <c r="I286" s="81">
        <f t="shared" si="55"/>
        <v>0</v>
      </c>
      <c r="J286" s="81">
        <f t="shared" si="68"/>
        <v>0</v>
      </c>
      <c r="K286" s="82" t="str">
        <f t="shared" si="58"/>
        <v/>
      </c>
      <c r="L286" s="82" t="str">
        <f t="shared" si="59"/>
        <v/>
      </c>
      <c r="M286" s="83"/>
      <c r="N286" s="84"/>
      <c r="O286" s="85">
        <f t="shared" si="56"/>
        <v>0</v>
      </c>
      <c r="P286" s="85">
        <f t="shared" si="69"/>
        <v>0</v>
      </c>
      <c r="Q286" s="86" t="str">
        <f t="shared" si="60"/>
        <v/>
      </c>
      <c r="R286" s="86" t="str">
        <f t="shared" si="61"/>
        <v/>
      </c>
      <c r="S286" s="87"/>
      <c r="T286" s="88"/>
      <c r="U286" s="89">
        <f t="shared" si="57"/>
        <v>0</v>
      </c>
      <c r="V286" s="89">
        <f t="shared" si="70"/>
        <v>0</v>
      </c>
      <c r="W286" s="90" t="str">
        <f t="shared" si="62"/>
        <v/>
      </c>
      <c r="X286" s="90" t="str">
        <f t="shared" si="63"/>
        <v/>
      </c>
      <c r="Y286" s="91" t="str">
        <f t="shared" si="64"/>
        <v/>
      </c>
      <c r="Z286" s="91" t="str">
        <f t="shared" si="71"/>
        <v/>
      </c>
      <c r="AA286" s="91" t="str">
        <f t="shared" si="65"/>
        <v/>
      </c>
      <c r="AB286" s="92" t="str">
        <f t="shared" si="66"/>
        <v/>
      </c>
      <c r="AC286" s="5"/>
      <c r="BR286" s="7">
        <v>276</v>
      </c>
    </row>
    <row r="287" spans="1:70" s="7" customFormat="1" ht="21">
      <c r="A287" s="76" t="str">
        <f t="shared" si="67"/>
        <v/>
      </c>
      <c r="B287" s="77"/>
      <c r="C287" s="76"/>
      <c r="D287" s="76"/>
      <c r="E287" s="77"/>
      <c r="F287" s="78"/>
      <c r="G287" s="79"/>
      <c r="H287" s="80"/>
      <c r="I287" s="81">
        <f t="shared" si="55"/>
        <v>0</v>
      </c>
      <c r="J287" s="81">
        <f t="shared" si="68"/>
        <v>0</v>
      </c>
      <c r="K287" s="82" t="str">
        <f t="shared" si="58"/>
        <v/>
      </c>
      <c r="L287" s="82" t="str">
        <f t="shared" si="59"/>
        <v/>
      </c>
      <c r="M287" s="83"/>
      <c r="N287" s="84"/>
      <c r="O287" s="85">
        <f t="shared" si="56"/>
        <v>0</v>
      </c>
      <c r="P287" s="85">
        <f t="shared" si="69"/>
        <v>0</v>
      </c>
      <c r="Q287" s="86" t="str">
        <f t="shared" si="60"/>
        <v/>
      </c>
      <c r="R287" s="86" t="str">
        <f t="shared" si="61"/>
        <v/>
      </c>
      <c r="S287" s="87"/>
      <c r="T287" s="88"/>
      <c r="U287" s="89">
        <f t="shared" si="57"/>
        <v>0</v>
      </c>
      <c r="V287" s="89">
        <f t="shared" si="70"/>
        <v>0</v>
      </c>
      <c r="W287" s="90" t="str">
        <f t="shared" si="62"/>
        <v/>
      </c>
      <c r="X287" s="90" t="str">
        <f t="shared" si="63"/>
        <v/>
      </c>
      <c r="Y287" s="91" t="str">
        <f t="shared" si="64"/>
        <v/>
      </c>
      <c r="Z287" s="91" t="str">
        <f t="shared" si="71"/>
        <v/>
      </c>
      <c r="AA287" s="91" t="str">
        <f t="shared" si="65"/>
        <v/>
      </c>
      <c r="AB287" s="92" t="str">
        <f t="shared" si="66"/>
        <v/>
      </c>
      <c r="AC287" s="5"/>
      <c r="BR287" s="7">
        <v>277</v>
      </c>
    </row>
    <row r="288" spans="1:70" s="7" customFormat="1" ht="21">
      <c r="A288" s="76" t="str">
        <f t="shared" si="67"/>
        <v/>
      </c>
      <c r="B288" s="77"/>
      <c r="C288" s="76"/>
      <c r="D288" s="76"/>
      <c r="E288" s="77"/>
      <c r="F288" s="78"/>
      <c r="G288" s="79"/>
      <c r="H288" s="80"/>
      <c r="I288" s="81">
        <f t="shared" si="55"/>
        <v>0</v>
      </c>
      <c r="J288" s="81">
        <f t="shared" si="68"/>
        <v>0</v>
      </c>
      <c r="K288" s="82" t="str">
        <f t="shared" si="58"/>
        <v/>
      </c>
      <c r="L288" s="82" t="str">
        <f t="shared" si="59"/>
        <v/>
      </c>
      <c r="M288" s="83"/>
      <c r="N288" s="84"/>
      <c r="O288" s="85">
        <f t="shared" si="56"/>
        <v>0</v>
      </c>
      <c r="P288" s="85">
        <f t="shared" si="69"/>
        <v>0</v>
      </c>
      <c r="Q288" s="86" t="str">
        <f t="shared" si="60"/>
        <v/>
      </c>
      <c r="R288" s="86" t="str">
        <f t="shared" si="61"/>
        <v/>
      </c>
      <c r="S288" s="87"/>
      <c r="T288" s="88"/>
      <c r="U288" s="89">
        <f t="shared" si="57"/>
        <v>0</v>
      </c>
      <c r="V288" s="89">
        <f t="shared" si="70"/>
        <v>0</v>
      </c>
      <c r="W288" s="90" t="str">
        <f t="shared" si="62"/>
        <v/>
      </c>
      <c r="X288" s="90" t="str">
        <f t="shared" si="63"/>
        <v/>
      </c>
      <c r="Y288" s="91" t="str">
        <f t="shared" si="64"/>
        <v/>
      </c>
      <c r="Z288" s="91" t="str">
        <f t="shared" si="71"/>
        <v/>
      </c>
      <c r="AA288" s="91" t="str">
        <f t="shared" si="65"/>
        <v/>
      </c>
      <c r="AB288" s="92" t="str">
        <f t="shared" si="66"/>
        <v/>
      </c>
      <c r="AC288" s="5"/>
      <c r="BR288" s="7">
        <v>278</v>
      </c>
    </row>
    <row r="289" spans="1:70" s="7" customFormat="1" ht="21">
      <c r="A289" s="76" t="str">
        <f t="shared" si="67"/>
        <v/>
      </c>
      <c r="B289" s="77"/>
      <c r="C289" s="76"/>
      <c r="D289" s="76"/>
      <c r="E289" s="77"/>
      <c r="F289" s="78"/>
      <c r="G289" s="79"/>
      <c r="H289" s="80"/>
      <c r="I289" s="81">
        <f t="shared" si="55"/>
        <v>0</v>
      </c>
      <c r="J289" s="81">
        <f t="shared" si="68"/>
        <v>0</v>
      </c>
      <c r="K289" s="82" t="str">
        <f t="shared" si="58"/>
        <v/>
      </c>
      <c r="L289" s="82" t="str">
        <f t="shared" si="59"/>
        <v/>
      </c>
      <c r="M289" s="83"/>
      <c r="N289" s="84"/>
      <c r="O289" s="85">
        <f t="shared" si="56"/>
        <v>0</v>
      </c>
      <c r="P289" s="85">
        <f t="shared" si="69"/>
        <v>0</v>
      </c>
      <c r="Q289" s="86" t="str">
        <f t="shared" si="60"/>
        <v/>
      </c>
      <c r="R289" s="86" t="str">
        <f t="shared" si="61"/>
        <v/>
      </c>
      <c r="S289" s="87"/>
      <c r="T289" s="88"/>
      <c r="U289" s="89">
        <f t="shared" si="57"/>
        <v>0</v>
      </c>
      <c r="V289" s="89">
        <f t="shared" si="70"/>
        <v>0</v>
      </c>
      <c r="W289" s="90" t="str">
        <f t="shared" si="62"/>
        <v/>
      </c>
      <c r="X289" s="90" t="str">
        <f t="shared" si="63"/>
        <v/>
      </c>
      <c r="Y289" s="91" t="str">
        <f t="shared" si="64"/>
        <v/>
      </c>
      <c r="Z289" s="91" t="str">
        <f t="shared" si="71"/>
        <v/>
      </c>
      <c r="AA289" s="91" t="str">
        <f t="shared" si="65"/>
        <v/>
      </c>
      <c r="AB289" s="92" t="str">
        <f t="shared" si="66"/>
        <v/>
      </c>
      <c r="AC289" s="5"/>
      <c r="BR289" s="7">
        <v>279</v>
      </c>
    </row>
    <row r="290" spans="1:70" s="7" customFormat="1" ht="21">
      <c r="A290" s="76" t="str">
        <f t="shared" si="67"/>
        <v/>
      </c>
      <c r="B290" s="77"/>
      <c r="C290" s="76"/>
      <c r="D290" s="76"/>
      <c r="E290" s="77"/>
      <c r="F290" s="78"/>
      <c r="G290" s="79"/>
      <c r="H290" s="80"/>
      <c r="I290" s="81">
        <f t="shared" si="55"/>
        <v>0</v>
      </c>
      <c r="J290" s="81">
        <f t="shared" si="68"/>
        <v>0</v>
      </c>
      <c r="K290" s="82" t="str">
        <f t="shared" si="58"/>
        <v/>
      </c>
      <c r="L290" s="82" t="str">
        <f t="shared" si="59"/>
        <v/>
      </c>
      <c r="M290" s="83"/>
      <c r="N290" s="84"/>
      <c r="O290" s="85">
        <f t="shared" si="56"/>
        <v>0</v>
      </c>
      <c r="P290" s="85">
        <f t="shared" si="69"/>
        <v>0</v>
      </c>
      <c r="Q290" s="86" t="str">
        <f t="shared" si="60"/>
        <v/>
      </c>
      <c r="R290" s="86" t="str">
        <f t="shared" si="61"/>
        <v/>
      </c>
      <c r="S290" s="87"/>
      <c r="T290" s="88"/>
      <c r="U290" s="89">
        <f t="shared" si="57"/>
        <v>0</v>
      </c>
      <c r="V290" s="89">
        <f t="shared" si="70"/>
        <v>0</v>
      </c>
      <c r="W290" s="90" t="str">
        <f t="shared" si="62"/>
        <v/>
      </c>
      <c r="X290" s="90" t="str">
        <f t="shared" si="63"/>
        <v/>
      </c>
      <c r="Y290" s="91" t="str">
        <f t="shared" si="64"/>
        <v/>
      </c>
      <c r="Z290" s="91" t="str">
        <f t="shared" si="71"/>
        <v/>
      </c>
      <c r="AA290" s="91" t="str">
        <f t="shared" si="65"/>
        <v/>
      </c>
      <c r="AB290" s="92" t="str">
        <f t="shared" si="66"/>
        <v/>
      </c>
      <c r="AC290" s="5"/>
      <c r="BR290" s="7">
        <v>280</v>
      </c>
    </row>
    <row r="291" spans="1:70" s="7" customFormat="1" ht="21">
      <c r="A291" s="76" t="str">
        <f t="shared" si="67"/>
        <v/>
      </c>
      <c r="B291" s="77"/>
      <c r="C291" s="76"/>
      <c r="D291" s="76"/>
      <c r="E291" s="77"/>
      <c r="F291" s="78"/>
      <c r="G291" s="79"/>
      <c r="H291" s="80"/>
      <c r="I291" s="81">
        <f t="shared" si="55"/>
        <v>0</v>
      </c>
      <c r="J291" s="81">
        <f t="shared" si="68"/>
        <v>0</v>
      </c>
      <c r="K291" s="82" t="str">
        <f t="shared" si="58"/>
        <v/>
      </c>
      <c r="L291" s="82" t="str">
        <f t="shared" si="59"/>
        <v/>
      </c>
      <c r="M291" s="83"/>
      <c r="N291" s="84"/>
      <c r="O291" s="85">
        <f t="shared" si="56"/>
        <v>0</v>
      </c>
      <c r="P291" s="85">
        <f t="shared" si="69"/>
        <v>0</v>
      </c>
      <c r="Q291" s="86" t="str">
        <f t="shared" si="60"/>
        <v/>
      </c>
      <c r="R291" s="86" t="str">
        <f t="shared" si="61"/>
        <v/>
      </c>
      <c r="S291" s="87"/>
      <c r="T291" s="88"/>
      <c r="U291" s="89">
        <f t="shared" si="57"/>
        <v>0</v>
      </c>
      <c r="V291" s="89">
        <f t="shared" si="70"/>
        <v>0</v>
      </c>
      <c r="W291" s="90" t="str">
        <f t="shared" si="62"/>
        <v/>
      </c>
      <c r="X291" s="90" t="str">
        <f t="shared" si="63"/>
        <v/>
      </c>
      <c r="Y291" s="91" t="str">
        <f t="shared" si="64"/>
        <v/>
      </c>
      <c r="Z291" s="91" t="str">
        <f t="shared" si="71"/>
        <v/>
      </c>
      <c r="AA291" s="91" t="str">
        <f t="shared" si="65"/>
        <v/>
      </c>
      <c r="AB291" s="92" t="str">
        <f t="shared" si="66"/>
        <v/>
      </c>
      <c r="AC291" s="5"/>
      <c r="BR291" s="7">
        <v>281</v>
      </c>
    </row>
    <row r="292" spans="1:70" s="7" customFormat="1" ht="21">
      <c r="A292" s="76" t="str">
        <f t="shared" si="67"/>
        <v/>
      </c>
      <c r="B292" s="77"/>
      <c r="C292" s="76"/>
      <c r="D292" s="76"/>
      <c r="E292" s="77"/>
      <c r="F292" s="78"/>
      <c r="G292" s="79"/>
      <c r="H292" s="80"/>
      <c r="I292" s="81">
        <f t="shared" si="55"/>
        <v>0</v>
      </c>
      <c r="J292" s="81">
        <f t="shared" si="68"/>
        <v>0</v>
      </c>
      <c r="K292" s="82" t="str">
        <f t="shared" si="58"/>
        <v/>
      </c>
      <c r="L292" s="82" t="str">
        <f t="shared" si="59"/>
        <v/>
      </c>
      <c r="M292" s="83"/>
      <c r="N292" s="84"/>
      <c r="O292" s="85">
        <f t="shared" si="56"/>
        <v>0</v>
      </c>
      <c r="P292" s="85">
        <f t="shared" si="69"/>
        <v>0</v>
      </c>
      <c r="Q292" s="86" t="str">
        <f t="shared" si="60"/>
        <v/>
      </c>
      <c r="R292" s="86" t="str">
        <f t="shared" si="61"/>
        <v/>
      </c>
      <c r="S292" s="87"/>
      <c r="T292" s="88"/>
      <c r="U292" s="89">
        <f t="shared" si="57"/>
        <v>0</v>
      </c>
      <c r="V292" s="89">
        <f t="shared" si="70"/>
        <v>0</v>
      </c>
      <c r="W292" s="90" t="str">
        <f t="shared" si="62"/>
        <v/>
      </c>
      <c r="X292" s="90" t="str">
        <f t="shared" si="63"/>
        <v/>
      </c>
      <c r="Y292" s="91" t="str">
        <f t="shared" si="64"/>
        <v/>
      </c>
      <c r="Z292" s="91" t="str">
        <f t="shared" si="71"/>
        <v/>
      </c>
      <c r="AA292" s="91" t="str">
        <f t="shared" si="65"/>
        <v/>
      </c>
      <c r="AB292" s="92" t="str">
        <f t="shared" si="66"/>
        <v/>
      </c>
      <c r="AC292" s="5"/>
      <c r="BR292" s="7">
        <v>282</v>
      </c>
    </row>
    <row r="293" spans="1:70" s="7" customFormat="1" ht="21">
      <c r="A293" s="76" t="str">
        <f t="shared" si="67"/>
        <v/>
      </c>
      <c r="B293" s="77"/>
      <c r="C293" s="76"/>
      <c r="D293" s="76"/>
      <c r="E293" s="77"/>
      <c r="F293" s="78"/>
      <c r="G293" s="79"/>
      <c r="H293" s="80"/>
      <c r="I293" s="81">
        <f t="shared" si="55"/>
        <v>0</v>
      </c>
      <c r="J293" s="81">
        <f t="shared" si="68"/>
        <v>0</v>
      </c>
      <c r="K293" s="82" t="str">
        <f t="shared" si="58"/>
        <v/>
      </c>
      <c r="L293" s="82" t="str">
        <f t="shared" si="59"/>
        <v/>
      </c>
      <c r="M293" s="83"/>
      <c r="N293" s="84"/>
      <c r="O293" s="85">
        <f t="shared" si="56"/>
        <v>0</v>
      </c>
      <c r="P293" s="85">
        <f t="shared" si="69"/>
        <v>0</v>
      </c>
      <c r="Q293" s="86" t="str">
        <f t="shared" si="60"/>
        <v/>
      </c>
      <c r="R293" s="86" t="str">
        <f t="shared" si="61"/>
        <v/>
      </c>
      <c r="S293" s="87"/>
      <c r="T293" s="88"/>
      <c r="U293" s="89">
        <f t="shared" si="57"/>
        <v>0</v>
      </c>
      <c r="V293" s="89">
        <f t="shared" si="70"/>
        <v>0</v>
      </c>
      <c r="W293" s="90" t="str">
        <f t="shared" si="62"/>
        <v/>
      </c>
      <c r="X293" s="90" t="str">
        <f t="shared" si="63"/>
        <v/>
      </c>
      <c r="Y293" s="91" t="str">
        <f t="shared" si="64"/>
        <v/>
      </c>
      <c r="Z293" s="91" t="str">
        <f t="shared" si="71"/>
        <v/>
      </c>
      <c r="AA293" s="91" t="str">
        <f t="shared" si="65"/>
        <v/>
      </c>
      <c r="AB293" s="92" t="str">
        <f t="shared" si="66"/>
        <v/>
      </c>
      <c r="AC293" s="5"/>
      <c r="BR293" s="7">
        <v>283</v>
      </c>
    </row>
    <row r="294" spans="1:70" s="7" customFormat="1" ht="21">
      <c r="A294" s="76" t="str">
        <f t="shared" si="67"/>
        <v/>
      </c>
      <c r="B294" s="77"/>
      <c r="C294" s="76"/>
      <c r="D294" s="76"/>
      <c r="E294" s="77"/>
      <c r="F294" s="78"/>
      <c r="G294" s="79"/>
      <c r="H294" s="80"/>
      <c r="I294" s="81">
        <f t="shared" si="55"/>
        <v>0</v>
      </c>
      <c r="J294" s="81">
        <f t="shared" si="68"/>
        <v>0</v>
      </c>
      <c r="K294" s="82" t="str">
        <f t="shared" si="58"/>
        <v/>
      </c>
      <c r="L294" s="82" t="str">
        <f t="shared" si="59"/>
        <v/>
      </c>
      <c r="M294" s="83"/>
      <c r="N294" s="84"/>
      <c r="O294" s="85">
        <f t="shared" si="56"/>
        <v>0</v>
      </c>
      <c r="P294" s="85">
        <f t="shared" si="69"/>
        <v>0</v>
      </c>
      <c r="Q294" s="86" t="str">
        <f t="shared" si="60"/>
        <v/>
      </c>
      <c r="R294" s="86" t="str">
        <f t="shared" si="61"/>
        <v/>
      </c>
      <c r="S294" s="87"/>
      <c r="T294" s="88"/>
      <c r="U294" s="89">
        <f t="shared" si="57"/>
        <v>0</v>
      </c>
      <c r="V294" s="89">
        <f t="shared" si="70"/>
        <v>0</v>
      </c>
      <c r="W294" s="90" t="str">
        <f t="shared" si="62"/>
        <v/>
      </c>
      <c r="X294" s="90" t="str">
        <f t="shared" si="63"/>
        <v/>
      </c>
      <c r="Y294" s="91" t="str">
        <f t="shared" si="64"/>
        <v/>
      </c>
      <c r="Z294" s="91" t="str">
        <f t="shared" si="71"/>
        <v/>
      </c>
      <c r="AA294" s="91" t="str">
        <f t="shared" si="65"/>
        <v/>
      </c>
      <c r="AB294" s="92" t="str">
        <f t="shared" si="66"/>
        <v/>
      </c>
      <c r="AC294" s="5"/>
      <c r="BR294" s="7">
        <v>284</v>
      </c>
    </row>
    <row r="295" spans="1:70" s="7" customFormat="1" ht="21">
      <c r="A295" s="76" t="str">
        <f t="shared" si="67"/>
        <v/>
      </c>
      <c r="B295" s="77"/>
      <c r="C295" s="76"/>
      <c r="D295" s="76"/>
      <c r="E295" s="77"/>
      <c r="F295" s="78"/>
      <c r="G295" s="79"/>
      <c r="H295" s="80"/>
      <c r="I295" s="81">
        <f t="shared" si="55"/>
        <v>0</v>
      </c>
      <c r="J295" s="81">
        <f t="shared" si="68"/>
        <v>0</v>
      </c>
      <c r="K295" s="82" t="str">
        <f t="shared" si="58"/>
        <v/>
      </c>
      <c r="L295" s="82" t="str">
        <f t="shared" si="59"/>
        <v/>
      </c>
      <c r="M295" s="83"/>
      <c r="N295" s="84"/>
      <c r="O295" s="85">
        <f t="shared" si="56"/>
        <v>0</v>
      </c>
      <c r="P295" s="85">
        <f t="shared" si="69"/>
        <v>0</v>
      </c>
      <c r="Q295" s="86" t="str">
        <f t="shared" si="60"/>
        <v/>
      </c>
      <c r="R295" s="86" t="str">
        <f t="shared" si="61"/>
        <v/>
      </c>
      <c r="S295" s="87"/>
      <c r="T295" s="88"/>
      <c r="U295" s="89">
        <f t="shared" si="57"/>
        <v>0</v>
      </c>
      <c r="V295" s="89">
        <f t="shared" si="70"/>
        <v>0</v>
      </c>
      <c r="W295" s="90" t="str">
        <f t="shared" si="62"/>
        <v/>
      </c>
      <c r="X295" s="90" t="str">
        <f t="shared" si="63"/>
        <v/>
      </c>
      <c r="Y295" s="91" t="str">
        <f t="shared" si="64"/>
        <v/>
      </c>
      <c r="Z295" s="91" t="str">
        <f t="shared" si="71"/>
        <v/>
      </c>
      <c r="AA295" s="91" t="str">
        <f t="shared" si="65"/>
        <v/>
      </c>
      <c r="AB295" s="92" t="str">
        <f t="shared" si="66"/>
        <v/>
      </c>
      <c r="AC295" s="5"/>
      <c r="BR295" s="7">
        <v>285</v>
      </c>
    </row>
    <row r="296" spans="1:70" s="7" customFormat="1" ht="21">
      <c r="A296" s="76" t="str">
        <f t="shared" si="67"/>
        <v/>
      </c>
      <c r="B296" s="77"/>
      <c r="C296" s="76"/>
      <c r="D296" s="76"/>
      <c r="E296" s="77"/>
      <c r="F296" s="78"/>
      <c r="G296" s="79"/>
      <c r="H296" s="80"/>
      <c r="I296" s="81">
        <f t="shared" si="55"/>
        <v>0</v>
      </c>
      <c r="J296" s="81">
        <f t="shared" si="68"/>
        <v>0</v>
      </c>
      <c r="K296" s="82" t="str">
        <f t="shared" si="58"/>
        <v/>
      </c>
      <c r="L296" s="82" t="str">
        <f t="shared" si="59"/>
        <v/>
      </c>
      <c r="M296" s="83"/>
      <c r="N296" s="84"/>
      <c r="O296" s="85">
        <f t="shared" si="56"/>
        <v>0</v>
      </c>
      <c r="P296" s="85">
        <f t="shared" si="69"/>
        <v>0</v>
      </c>
      <c r="Q296" s="86" t="str">
        <f t="shared" si="60"/>
        <v/>
      </c>
      <c r="R296" s="86" t="str">
        <f t="shared" si="61"/>
        <v/>
      </c>
      <c r="S296" s="87"/>
      <c r="T296" s="88"/>
      <c r="U296" s="89">
        <f t="shared" si="57"/>
        <v>0</v>
      </c>
      <c r="V296" s="89">
        <f t="shared" si="70"/>
        <v>0</v>
      </c>
      <c r="W296" s="90" t="str">
        <f t="shared" si="62"/>
        <v/>
      </c>
      <c r="X296" s="90" t="str">
        <f t="shared" si="63"/>
        <v/>
      </c>
      <c r="Y296" s="91" t="str">
        <f t="shared" si="64"/>
        <v/>
      </c>
      <c r="Z296" s="91" t="str">
        <f t="shared" si="71"/>
        <v/>
      </c>
      <c r="AA296" s="91" t="str">
        <f t="shared" si="65"/>
        <v/>
      </c>
      <c r="AB296" s="92" t="str">
        <f t="shared" si="66"/>
        <v/>
      </c>
      <c r="AC296" s="5"/>
      <c r="BR296" s="7">
        <v>286</v>
      </c>
    </row>
    <row r="297" spans="1:70" s="7" customFormat="1" ht="21">
      <c r="A297" s="76" t="str">
        <f t="shared" si="67"/>
        <v/>
      </c>
      <c r="B297" s="77"/>
      <c r="C297" s="76"/>
      <c r="D297" s="76"/>
      <c r="E297" s="77"/>
      <c r="F297" s="78"/>
      <c r="G297" s="79"/>
      <c r="H297" s="80"/>
      <c r="I297" s="81">
        <f t="shared" si="55"/>
        <v>0</v>
      </c>
      <c r="J297" s="81">
        <f t="shared" si="68"/>
        <v>0</v>
      </c>
      <c r="K297" s="82" t="str">
        <f t="shared" si="58"/>
        <v/>
      </c>
      <c r="L297" s="82" t="str">
        <f t="shared" si="59"/>
        <v/>
      </c>
      <c r="M297" s="83"/>
      <c r="N297" s="84"/>
      <c r="O297" s="85">
        <f t="shared" si="56"/>
        <v>0</v>
      </c>
      <c r="P297" s="85">
        <f t="shared" si="69"/>
        <v>0</v>
      </c>
      <c r="Q297" s="86" t="str">
        <f t="shared" si="60"/>
        <v/>
      </c>
      <c r="R297" s="86" t="str">
        <f t="shared" si="61"/>
        <v/>
      </c>
      <c r="S297" s="87"/>
      <c r="T297" s="88"/>
      <c r="U297" s="89">
        <f t="shared" si="57"/>
        <v>0</v>
      </c>
      <c r="V297" s="89">
        <f t="shared" si="70"/>
        <v>0</v>
      </c>
      <c r="W297" s="90" t="str">
        <f t="shared" si="62"/>
        <v/>
      </c>
      <c r="X297" s="90" t="str">
        <f t="shared" si="63"/>
        <v/>
      </c>
      <c r="Y297" s="91" t="str">
        <f t="shared" si="64"/>
        <v/>
      </c>
      <c r="Z297" s="91" t="str">
        <f t="shared" si="71"/>
        <v/>
      </c>
      <c r="AA297" s="91" t="str">
        <f t="shared" si="65"/>
        <v/>
      </c>
      <c r="AB297" s="92" t="str">
        <f t="shared" si="66"/>
        <v/>
      </c>
      <c r="AC297" s="5"/>
      <c r="BR297" s="7">
        <v>287</v>
      </c>
    </row>
    <row r="298" spans="1:70" s="7" customFormat="1" ht="21">
      <c r="A298" s="76" t="str">
        <f t="shared" si="67"/>
        <v/>
      </c>
      <c r="B298" s="77"/>
      <c r="C298" s="76"/>
      <c r="D298" s="76"/>
      <c r="E298" s="77"/>
      <c r="F298" s="78"/>
      <c r="G298" s="79"/>
      <c r="H298" s="80"/>
      <c r="I298" s="81">
        <f t="shared" si="55"/>
        <v>0</v>
      </c>
      <c r="J298" s="81">
        <f t="shared" si="68"/>
        <v>0</v>
      </c>
      <c r="K298" s="82" t="str">
        <f t="shared" si="58"/>
        <v/>
      </c>
      <c r="L298" s="82" t="str">
        <f t="shared" si="59"/>
        <v/>
      </c>
      <c r="M298" s="83"/>
      <c r="N298" s="84"/>
      <c r="O298" s="85">
        <f t="shared" si="56"/>
        <v>0</v>
      </c>
      <c r="P298" s="85">
        <f t="shared" si="69"/>
        <v>0</v>
      </c>
      <c r="Q298" s="86" t="str">
        <f t="shared" si="60"/>
        <v/>
      </c>
      <c r="R298" s="86" t="str">
        <f t="shared" si="61"/>
        <v/>
      </c>
      <c r="S298" s="87"/>
      <c r="T298" s="88"/>
      <c r="U298" s="89">
        <f t="shared" si="57"/>
        <v>0</v>
      </c>
      <c r="V298" s="89">
        <f t="shared" si="70"/>
        <v>0</v>
      </c>
      <c r="W298" s="90" t="str">
        <f t="shared" si="62"/>
        <v/>
      </c>
      <c r="X298" s="90" t="str">
        <f t="shared" si="63"/>
        <v/>
      </c>
      <c r="Y298" s="91" t="str">
        <f t="shared" si="64"/>
        <v/>
      </c>
      <c r="Z298" s="91" t="str">
        <f t="shared" si="71"/>
        <v/>
      </c>
      <c r="AA298" s="91" t="str">
        <f t="shared" si="65"/>
        <v/>
      </c>
      <c r="AB298" s="92" t="str">
        <f t="shared" si="66"/>
        <v/>
      </c>
      <c r="AC298" s="5"/>
      <c r="BR298" s="7">
        <v>288</v>
      </c>
    </row>
    <row r="299" spans="1:70" s="7" customFormat="1" ht="21">
      <c r="A299" s="76" t="str">
        <f t="shared" si="67"/>
        <v/>
      </c>
      <c r="B299" s="77"/>
      <c r="C299" s="76"/>
      <c r="D299" s="76"/>
      <c r="E299" s="77"/>
      <c r="F299" s="78"/>
      <c r="G299" s="79"/>
      <c r="H299" s="80"/>
      <c r="I299" s="81">
        <f t="shared" si="55"/>
        <v>0</v>
      </c>
      <c r="J299" s="81">
        <f t="shared" si="68"/>
        <v>0</v>
      </c>
      <c r="K299" s="82" t="str">
        <f t="shared" si="58"/>
        <v/>
      </c>
      <c r="L299" s="82" t="str">
        <f t="shared" si="59"/>
        <v/>
      </c>
      <c r="M299" s="83"/>
      <c r="N299" s="84"/>
      <c r="O299" s="85">
        <f t="shared" si="56"/>
        <v>0</v>
      </c>
      <c r="P299" s="85">
        <f t="shared" si="69"/>
        <v>0</v>
      </c>
      <c r="Q299" s="86" t="str">
        <f t="shared" si="60"/>
        <v/>
      </c>
      <c r="R299" s="86" t="str">
        <f t="shared" si="61"/>
        <v/>
      </c>
      <c r="S299" s="87"/>
      <c r="T299" s="88"/>
      <c r="U299" s="89">
        <f t="shared" si="57"/>
        <v>0</v>
      </c>
      <c r="V299" s="89">
        <f t="shared" si="70"/>
        <v>0</v>
      </c>
      <c r="W299" s="90" t="str">
        <f t="shared" si="62"/>
        <v/>
      </c>
      <c r="X299" s="90" t="str">
        <f t="shared" si="63"/>
        <v/>
      </c>
      <c r="Y299" s="91" t="str">
        <f t="shared" si="64"/>
        <v/>
      </c>
      <c r="Z299" s="91" t="str">
        <f t="shared" si="71"/>
        <v/>
      </c>
      <c r="AA299" s="91" t="str">
        <f t="shared" si="65"/>
        <v/>
      </c>
      <c r="AB299" s="92" t="str">
        <f t="shared" si="66"/>
        <v/>
      </c>
      <c r="AC299" s="5"/>
      <c r="BR299" s="7">
        <v>289</v>
      </c>
    </row>
    <row r="300" spans="1:70" s="7" customFormat="1" ht="21">
      <c r="A300" s="76" t="str">
        <f t="shared" si="67"/>
        <v/>
      </c>
      <c r="B300" s="77"/>
      <c r="C300" s="76"/>
      <c r="D300" s="76"/>
      <c r="E300" s="77"/>
      <c r="F300" s="78"/>
      <c r="G300" s="79"/>
      <c r="H300" s="80"/>
      <c r="I300" s="81">
        <f t="shared" si="55"/>
        <v>0</v>
      </c>
      <c r="J300" s="81">
        <f t="shared" si="68"/>
        <v>0</v>
      </c>
      <c r="K300" s="82" t="str">
        <f t="shared" si="58"/>
        <v/>
      </c>
      <c r="L300" s="82" t="str">
        <f t="shared" si="59"/>
        <v/>
      </c>
      <c r="M300" s="83"/>
      <c r="N300" s="84"/>
      <c r="O300" s="85">
        <f t="shared" si="56"/>
        <v>0</v>
      </c>
      <c r="P300" s="85">
        <f t="shared" si="69"/>
        <v>0</v>
      </c>
      <c r="Q300" s="86" t="str">
        <f t="shared" si="60"/>
        <v/>
      </c>
      <c r="R300" s="86" t="str">
        <f t="shared" si="61"/>
        <v/>
      </c>
      <c r="S300" s="87"/>
      <c r="T300" s="88"/>
      <c r="U300" s="89">
        <f t="shared" si="57"/>
        <v>0</v>
      </c>
      <c r="V300" s="89">
        <f t="shared" si="70"/>
        <v>0</v>
      </c>
      <c r="W300" s="90" t="str">
        <f t="shared" si="62"/>
        <v/>
      </c>
      <c r="X300" s="90" t="str">
        <f t="shared" si="63"/>
        <v/>
      </c>
      <c r="Y300" s="91" t="str">
        <f t="shared" si="64"/>
        <v/>
      </c>
      <c r="Z300" s="91" t="str">
        <f t="shared" si="71"/>
        <v/>
      </c>
      <c r="AA300" s="91" t="str">
        <f t="shared" si="65"/>
        <v/>
      </c>
      <c r="AB300" s="92" t="str">
        <f t="shared" si="66"/>
        <v/>
      </c>
      <c r="AC300" s="5"/>
      <c r="BR300" s="7">
        <v>290</v>
      </c>
    </row>
    <row r="301" spans="1:70" s="7" customFormat="1" ht="21">
      <c r="A301" s="76" t="str">
        <f t="shared" si="67"/>
        <v/>
      </c>
      <c r="B301" s="77"/>
      <c r="C301" s="76"/>
      <c r="D301" s="76"/>
      <c r="E301" s="77"/>
      <c r="F301" s="78"/>
      <c r="G301" s="79"/>
      <c r="H301" s="80"/>
      <c r="I301" s="81">
        <f t="shared" si="55"/>
        <v>0</v>
      </c>
      <c r="J301" s="81">
        <f t="shared" si="68"/>
        <v>0</v>
      </c>
      <c r="K301" s="82" t="str">
        <f t="shared" si="58"/>
        <v/>
      </c>
      <c r="L301" s="82" t="str">
        <f t="shared" si="59"/>
        <v/>
      </c>
      <c r="M301" s="83"/>
      <c r="N301" s="84"/>
      <c r="O301" s="85">
        <f t="shared" si="56"/>
        <v>0</v>
      </c>
      <c r="P301" s="85">
        <f t="shared" si="69"/>
        <v>0</v>
      </c>
      <c r="Q301" s="86" t="str">
        <f t="shared" si="60"/>
        <v/>
      </c>
      <c r="R301" s="86" t="str">
        <f t="shared" si="61"/>
        <v/>
      </c>
      <c r="S301" s="87"/>
      <c r="T301" s="88"/>
      <c r="U301" s="89">
        <f t="shared" si="57"/>
        <v>0</v>
      </c>
      <c r="V301" s="89">
        <f t="shared" si="70"/>
        <v>0</v>
      </c>
      <c r="W301" s="90" t="str">
        <f t="shared" si="62"/>
        <v/>
      </c>
      <c r="X301" s="90" t="str">
        <f t="shared" si="63"/>
        <v/>
      </c>
      <c r="Y301" s="91" t="str">
        <f t="shared" si="64"/>
        <v/>
      </c>
      <c r="Z301" s="91" t="str">
        <f t="shared" si="71"/>
        <v/>
      </c>
      <c r="AA301" s="91" t="str">
        <f t="shared" si="65"/>
        <v/>
      </c>
      <c r="AB301" s="92" t="str">
        <f t="shared" si="66"/>
        <v/>
      </c>
      <c r="AC301" s="5"/>
      <c r="BR301" s="7">
        <v>291</v>
      </c>
    </row>
    <row r="302" spans="1:70" s="7" customFormat="1" ht="21">
      <c r="A302" s="76" t="str">
        <f t="shared" si="67"/>
        <v/>
      </c>
      <c r="B302" s="77"/>
      <c r="C302" s="76"/>
      <c r="D302" s="76"/>
      <c r="E302" s="77"/>
      <c r="F302" s="78"/>
      <c r="G302" s="79"/>
      <c r="H302" s="80"/>
      <c r="I302" s="81">
        <f t="shared" si="55"/>
        <v>0</v>
      </c>
      <c r="J302" s="81">
        <f t="shared" si="68"/>
        <v>0</v>
      </c>
      <c r="K302" s="82" t="str">
        <f t="shared" si="58"/>
        <v/>
      </c>
      <c r="L302" s="82" t="str">
        <f t="shared" si="59"/>
        <v/>
      </c>
      <c r="M302" s="83"/>
      <c r="N302" s="84"/>
      <c r="O302" s="85">
        <f t="shared" si="56"/>
        <v>0</v>
      </c>
      <c r="P302" s="85">
        <f t="shared" si="69"/>
        <v>0</v>
      </c>
      <c r="Q302" s="86" t="str">
        <f t="shared" si="60"/>
        <v/>
      </c>
      <c r="R302" s="86" t="str">
        <f t="shared" si="61"/>
        <v/>
      </c>
      <c r="S302" s="87"/>
      <c r="T302" s="88"/>
      <c r="U302" s="89">
        <f t="shared" si="57"/>
        <v>0</v>
      </c>
      <c r="V302" s="89">
        <f t="shared" si="70"/>
        <v>0</v>
      </c>
      <c r="W302" s="90" t="str">
        <f t="shared" si="62"/>
        <v/>
      </c>
      <c r="X302" s="90" t="str">
        <f t="shared" si="63"/>
        <v/>
      </c>
      <c r="Y302" s="91" t="str">
        <f t="shared" si="64"/>
        <v/>
      </c>
      <c r="Z302" s="91" t="str">
        <f t="shared" si="71"/>
        <v/>
      </c>
      <c r="AA302" s="91" t="str">
        <f t="shared" si="65"/>
        <v/>
      </c>
      <c r="AB302" s="92" t="str">
        <f t="shared" si="66"/>
        <v/>
      </c>
      <c r="AC302" s="5"/>
      <c r="BR302" s="7">
        <v>292</v>
      </c>
    </row>
    <row r="303" spans="1:70" s="7" customFormat="1" ht="21">
      <c r="A303" s="76" t="str">
        <f t="shared" si="67"/>
        <v/>
      </c>
      <c r="B303" s="77"/>
      <c r="C303" s="76"/>
      <c r="D303" s="76"/>
      <c r="E303" s="77"/>
      <c r="F303" s="78"/>
      <c r="G303" s="79"/>
      <c r="H303" s="80"/>
      <c r="I303" s="81">
        <f t="shared" si="55"/>
        <v>0</v>
      </c>
      <c r="J303" s="81">
        <f t="shared" si="68"/>
        <v>0</v>
      </c>
      <c r="K303" s="82" t="str">
        <f t="shared" si="58"/>
        <v/>
      </c>
      <c r="L303" s="82" t="str">
        <f t="shared" si="59"/>
        <v/>
      </c>
      <c r="M303" s="83"/>
      <c r="N303" s="84"/>
      <c r="O303" s="85">
        <f t="shared" si="56"/>
        <v>0</v>
      </c>
      <c r="P303" s="85">
        <f t="shared" si="69"/>
        <v>0</v>
      </c>
      <c r="Q303" s="86" t="str">
        <f t="shared" si="60"/>
        <v/>
      </c>
      <c r="R303" s="86" t="str">
        <f t="shared" si="61"/>
        <v/>
      </c>
      <c r="S303" s="87"/>
      <c r="T303" s="88"/>
      <c r="U303" s="89">
        <f t="shared" si="57"/>
        <v>0</v>
      </c>
      <c r="V303" s="89">
        <f t="shared" si="70"/>
        <v>0</v>
      </c>
      <c r="W303" s="90" t="str">
        <f t="shared" si="62"/>
        <v/>
      </c>
      <c r="X303" s="90" t="str">
        <f t="shared" si="63"/>
        <v/>
      </c>
      <c r="Y303" s="91" t="str">
        <f t="shared" si="64"/>
        <v/>
      </c>
      <c r="Z303" s="91" t="str">
        <f t="shared" si="71"/>
        <v/>
      </c>
      <c r="AA303" s="91" t="str">
        <f t="shared" si="65"/>
        <v/>
      </c>
      <c r="AB303" s="92" t="str">
        <f t="shared" si="66"/>
        <v/>
      </c>
      <c r="AC303" s="5"/>
      <c r="BR303" s="7">
        <v>293</v>
      </c>
    </row>
    <row r="304" spans="1:70" s="7" customFormat="1" ht="21">
      <c r="A304" s="76" t="str">
        <f t="shared" si="67"/>
        <v/>
      </c>
      <c r="B304" s="77"/>
      <c r="C304" s="76"/>
      <c r="D304" s="76"/>
      <c r="E304" s="77"/>
      <c r="F304" s="78"/>
      <c r="G304" s="79"/>
      <c r="H304" s="80"/>
      <c r="I304" s="81">
        <f t="shared" si="55"/>
        <v>0</v>
      </c>
      <c r="J304" s="81">
        <f t="shared" si="68"/>
        <v>0</v>
      </c>
      <c r="K304" s="82" t="str">
        <f t="shared" si="58"/>
        <v/>
      </c>
      <c r="L304" s="82" t="str">
        <f t="shared" si="59"/>
        <v/>
      </c>
      <c r="M304" s="83"/>
      <c r="N304" s="84"/>
      <c r="O304" s="85">
        <f t="shared" si="56"/>
        <v>0</v>
      </c>
      <c r="P304" s="85">
        <f t="shared" si="69"/>
        <v>0</v>
      </c>
      <c r="Q304" s="86" t="str">
        <f t="shared" si="60"/>
        <v/>
      </c>
      <c r="R304" s="86" t="str">
        <f t="shared" si="61"/>
        <v/>
      </c>
      <c r="S304" s="87"/>
      <c r="T304" s="88"/>
      <c r="U304" s="89">
        <f t="shared" si="57"/>
        <v>0</v>
      </c>
      <c r="V304" s="89">
        <f t="shared" si="70"/>
        <v>0</v>
      </c>
      <c r="W304" s="90" t="str">
        <f t="shared" si="62"/>
        <v/>
      </c>
      <c r="X304" s="90" t="str">
        <f t="shared" si="63"/>
        <v/>
      </c>
      <c r="Y304" s="91" t="str">
        <f t="shared" si="64"/>
        <v/>
      </c>
      <c r="Z304" s="91" t="str">
        <f t="shared" si="71"/>
        <v/>
      </c>
      <c r="AA304" s="91" t="str">
        <f t="shared" si="65"/>
        <v/>
      </c>
      <c r="AB304" s="92" t="str">
        <f t="shared" si="66"/>
        <v/>
      </c>
      <c r="AC304" s="5"/>
      <c r="BR304" s="7">
        <v>294</v>
      </c>
    </row>
    <row r="305" spans="1:70" s="7" customFormat="1" ht="21">
      <c r="A305" s="76" t="str">
        <f t="shared" si="67"/>
        <v/>
      </c>
      <c r="B305" s="77"/>
      <c r="C305" s="76"/>
      <c r="D305" s="76"/>
      <c r="E305" s="77"/>
      <c r="F305" s="78"/>
      <c r="G305" s="79"/>
      <c r="H305" s="80"/>
      <c r="I305" s="81">
        <f t="shared" si="55"/>
        <v>0</v>
      </c>
      <c r="J305" s="81">
        <f t="shared" si="68"/>
        <v>0</v>
      </c>
      <c r="K305" s="82" t="str">
        <f t="shared" si="58"/>
        <v/>
      </c>
      <c r="L305" s="82" t="str">
        <f t="shared" si="59"/>
        <v/>
      </c>
      <c r="M305" s="83"/>
      <c r="N305" s="84"/>
      <c r="O305" s="85">
        <f t="shared" si="56"/>
        <v>0</v>
      </c>
      <c r="P305" s="85">
        <f t="shared" si="69"/>
        <v>0</v>
      </c>
      <c r="Q305" s="86" t="str">
        <f t="shared" si="60"/>
        <v/>
      </c>
      <c r="R305" s="86" t="str">
        <f t="shared" si="61"/>
        <v/>
      </c>
      <c r="S305" s="87"/>
      <c r="T305" s="88"/>
      <c r="U305" s="89">
        <f t="shared" si="57"/>
        <v>0</v>
      </c>
      <c r="V305" s="89">
        <f t="shared" si="70"/>
        <v>0</v>
      </c>
      <c r="W305" s="90" t="str">
        <f t="shared" si="62"/>
        <v/>
      </c>
      <c r="X305" s="90" t="str">
        <f t="shared" si="63"/>
        <v/>
      </c>
      <c r="Y305" s="91" t="str">
        <f t="shared" si="64"/>
        <v/>
      </c>
      <c r="Z305" s="91" t="str">
        <f t="shared" si="71"/>
        <v/>
      </c>
      <c r="AA305" s="91" t="str">
        <f t="shared" si="65"/>
        <v/>
      </c>
      <c r="AB305" s="92" t="str">
        <f t="shared" si="66"/>
        <v/>
      </c>
      <c r="AC305" s="5"/>
      <c r="BR305" s="7">
        <v>295</v>
      </c>
    </row>
    <row r="306" spans="1:70" s="7" customFormat="1" ht="21">
      <c r="A306" s="76" t="str">
        <f t="shared" si="67"/>
        <v/>
      </c>
      <c r="B306" s="77"/>
      <c r="C306" s="76"/>
      <c r="D306" s="76"/>
      <c r="E306" s="77"/>
      <c r="F306" s="78"/>
      <c r="G306" s="79"/>
      <c r="H306" s="80"/>
      <c r="I306" s="81">
        <f t="shared" si="55"/>
        <v>0</v>
      </c>
      <c r="J306" s="81">
        <f t="shared" si="68"/>
        <v>0</v>
      </c>
      <c r="K306" s="82" t="str">
        <f t="shared" si="58"/>
        <v/>
      </c>
      <c r="L306" s="82" t="str">
        <f t="shared" si="59"/>
        <v/>
      </c>
      <c r="M306" s="83"/>
      <c r="N306" s="84"/>
      <c r="O306" s="85">
        <f t="shared" si="56"/>
        <v>0</v>
      </c>
      <c r="P306" s="85">
        <f t="shared" si="69"/>
        <v>0</v>
      </c>
      <c r="Q306" s="86" t="str">
        <f t="shared" si="60"/>
        <v/>
      </c>
      <c r="R306" s="86" t="str">
        <f t="shared" si="61"/>
        <v/>
      </c>
      <c r="S306" s="87"/>
      <c r="T306" s="88"/>
      <c r="U306" s="89">
        <f t="shared" si="57"/>
        <v>0</v>
      </c>
      <c r="V306" s="89">
        <f t="shared" si="70"/>
        <v>0</v>
      </c>
      <c r="W306" s="90" t="str">
        <f t="shared" si="62"/>
        <v/>
      </c>
      <c r="X306" s="90" t="str">
        <f t="shared" si="63"/>
        <v/>
      </c>
      <c r="Y306" s="91" t="str">
        <f t="shared" si="64"/>
        <v/>
      </c>
      <c r="Z306" s="91" t="str">
        <f t="shared" si="71"/>
        <v/>
      </c>
      <c r="AA306" s="91" t="str">
        <f t="shared" si="65"/>
        <v/>
      </c>
      <c r="AB306" s="92" t="str">
        <f t="shared" si="66"/>
        <v/>
      </c>
      <c r="AC306" s="5"/>
      <c r="BR306" s="7">
        <v>296</v>
      </c>
    </row>
    <row r="307" spans="1:70" s="7" customFormat="1" ht="21">
      <c r="A307" s="76" t="str">
        <f t="shared" si="67"/>
        <v/>
      </c>
      <c r="B307" s="77"/>
      <c r="C307" s="76"/>
      <c r="D307" s="76"/>
      <c r="E307" s="77"/>
      <c r="F307" s="78"/>
      <c r="G307" s="79"/>
      <c r="H307" s="80"/>
      <c r="I307" s="81">
        <f t="shared" si="55"/>
        <v>0</v>
      </c>
      <c r="J307" s="81">
        <f t="shared" si="68"/>
        <v>0</v>
      </c>
      <c r="K307" s="82" t="str">
        <f t="shared" si="58"/>
        <v/>
      </c>
      <c r="L307" s="82" t="str">
        <f t="shared" si="59"/>
        <v/>
      </c>
      <c r="M307" s="83"/>
      <c r="N307" s="84"/>
      <c r="O307" s="85">
        <f t="shared" si="56"/>
        <v>0</v>
      </c>
      <c r="P307" s="85">
        <f t="shared" si="69"/>
        <v>0</v>
      </c>
      <c r="Q307" s="86" t="str">
        <f t="shared" si="60"/>
        <v/>
      </c>
      <c r="R307" s="86" t="str">
        <f t="shared" si="61"/>
        <v/>
      </c>
      <c r="S307" s="87"/>
      <c r="T307" s="88"/>
      <c r="U307" s="89">
        <f t="shared" si="57"/>
        <v>0</v>
      </c>
      <c r="V307" s="89">
        <f t="shared" si="70"/>
        <v>0</v>
      </c>
      <c r="W307" s="90" t="str">
        <f t="shared" si="62"/>
        <v/>
      </c>
      <c r="X307" s="90" t="str">
        <f t="shared" si="63"/>
        <v/>
      </c>
      <c r="Y307" s="91" t="str">
        <f t="shared" si="64"/>
        <v/>
      </c>
      <c r="Z307" s="91" t="str">
        <f t="shared" si="71"/>
        <v/>
      </c>
      <c r="AA307" s="91" t="str">
        <f t="shared" si="65"/>
        <v/>
      </c>
      <c r="AB307" s="92" t="str">
        <f t="shared" si="66"/>
        <v/>
      </c>
      <c r="AC307" s="5"/>
      <c r="BR307" s="7">
        <v>297</v>
      </c>
    </row>
    <row r="308" spans="1:70" s="7" customFormat="1" ht="21">
      <c r="A308" s="76" t="str">
        <f t="shared" si="67"/>
        <v/>
      </c>
      <c r="B308" s="77"/>
      <c r="C308" s="76"/>
      <c r="D308" s="76"/>
      <c r="E308" s="77"/>
      <c r="F308" s="78"/>
      <c r="G308" s="79"/>
      <c r="H308" s="80"/>
      <c r="I308" s="81">
        <f t="shared" si="55"/>
        <v>0</v>
      </c>
      <c r="J308" s="81">
        <f t="shared" si="68"/>
        <v>0</v>
      </c>
      <c r="K308" s="82" t="str">
        <f t="shared" si="58"/>
        <v/>
      </c>
      <c r="L308" s="82" t="str">
        <f t="shared" si="59"/>
        <v/>
      </c>
      <c r="M308" s="83"/>
      <c r="N308" s="84"/>
      <c r="O308" s="85">
        <f t="shared" si="56"/>
        <v>0</v>
      </c>
      <c r="P308" s="85">
        <f t="shared" si="69"/>
        <v>0</v>
      </c>
      <c r="Q308" s="86" t="str">
        <f t="shared" si="60"/>
        <v/>
      </c>
      <c r="R308" s="86" t="str">
        <f t="shared" si="61"/>
        <v/>
      </c>
      <c r="S308" s="87"/>
      <c r="T308" s="88"/>
      <c r="U308" s="89">
        <f t="shared" si="57"/>
        <v>0</v>
      </c>
      <c r="V308" s="89">
        <f t="shared" si="70"/>
        <v>0</v>
      </c>
      <c r="W308" s="90" t="str">
        <f t="shared" si="62"/>
        <v/>
      </c>
      <c r="X308" s="90" t="str">
        <f t="shared" si="63"/>
        <v/>
      </c>
      <c r="Y308" s="91" t="str">
        <f t="shared" si="64"/>
        <v/>
      </c>
      <c r="Z308" s="91" t="str">
        <f t="shared" si="71"/>
        <v/>
      </c>
      <c r="AA308" s="91" t="str">
        <f t="shared" si="65"/>
        <v/>
      </c>
      <c r="AB308" s="92" t="str">
        <f t="shared" si="66"/>
        <v/>
      </c>
      <c r="AC308" s="5"/>
      <c r="BR308" s="7">
        <v>298</v>
      </c>
    </row>
    <row r="309" spans="1:70" s="7" customFormat="1" ht="21">
      <c r="A309" s="76" t="str">
        <f t="shared" si="67"/>
        <v/>
      </c>
      <c r="B309" s="77"/>
      <c r="C309" s="76"/>
      <c r="D309" s="76"/>
      <c r="E309" s="77"/>
      <c r="F309" s="78"/>
      <c r="G309" s="79"/>
      <c r="H309" s="80"/>
      <c r="I309" s="81">
        <f t="shared" si="55"/>
        <v>0</v>
      </c>
      <c r="J309" s="81">
        <f t="shared" si="68"/>
        <v>0</v>
      </c>
      <c r="K309" s="82" t="str">
        <f t="shared" si="58"/>
        <v/>
      </c>
      <c r="L309" s="82" t="str">
        <f t="shared" si="59"/>
        <v/>
      </c>
      <c r="M309" s="83"/>
      <c r="N309" s="84"/>
      <c r="O309" s="85">
        <f t="shared" si="56"/>
        <v>0</v>
      </c>
      <c r="P309" s="85">
        <f t="shared" si="69"/>
        <v>0</v>
      </c>
      <c r="Q309" s="86" t="str">
        <f t="shared" si="60"/>
        <v/>
      </c>
      <c r="R309" s="86" t="str">
        <f t="shared" si="61"/>
        <v/>
      </c>
      <c r="S309" s="87"/>
      <c r="T309" s="88"/>
      <c r="U309" s="89">
        <f t="shared" si="57"/>
        <v>0</v>
      </c>
      <c r="V309" s="89">
        <f t="shared" si="70"/>
        <v>0</v>
      </c>
      <c r="W309" s="90" t="str">
        <f t="shared" si="62"/>
        <v/>
      </c>
      <c r="X309" s="90" t="str">
        <f t="shared" si="63"/>
        <v/>
      </c>
      <c r="Y309" s="91" t="str">
        <f t="shared" si="64"/>
        <v/>
      </c>
      <c r="Z309" s="91" t="str">
        <f t="shared" si="71"/>
        <v/>
      </c>
      <c r="AA309" s="91" t="str">
        <f t="shared" si="65"/>
        <v/>
      </c>
      <c r="AB309" s="92" t="str">
        <f t="shared" si="66"/>
        <v/>
      </c>
      <c r="AC309" s="5"/>
      <c r="BR309" s="7">
        <v>299</v>
      </c>
    </row>
    <row r="310" spans="1:70" s="7" customFormat="1" ht="21">
      <c r="A310" s="76" t="str">
        <f t="shared" si="67"/>
        <v/>
      </c>
      <c r="B310" s="77"/>
      <c r="C310" s="76"/>
      <c r="D310" s="76"/>
      <c r="E310" s="77"/>
      <c r="F310" s="78"/>
      <c r="G310" s="79"/>
      <c r="H310" s="80"/>
      <c r="I310" s="81">
        <f t="shared" si="55"/>
        <v>0</v>
      </c>
      <c r="J310" s="81">
        <f t="shared" si="68"/>
        <v>0</v>
      </c>
      <c r="K310" s="82" t="str">
        <f t="shared" si="58"/>
        <v/>
      </c>
      <c r="L310" s="82" t="str">
        <f t="shared" si="59"/>
        <v/>
      </c>
      <c r="M310" s="83"/>
      <c r="N310" s="84"/>
      <c r="O310" s="85">
        <f t="shared" si="56"/>
        <v>0</v>
      </c>
      <c r="P310" s="85">
        <f t="shared" si="69"/>
        <v>0</v>
      </c>
      <c r="Q310" s="86" t="str">
        <f t="shared" si="60"/>
        <v/>
      </c>
      <c r="R310" s="86" t="str">
        <f t="shared" si="61"/>
        <v/>
      </c>
      <c r="S310" s="87"/>
      <c r="T310" s="88"/>
      <c r="U310" s="89">
        <f t="shared" si="57"/>
        <v>0</v>
      </c>
      <c r="V310" s="89">
        <f t="shared" si="70"/>
        <v>0</v>
      </c>
      <c r="W310" s="90" t="str">
        <f t="shared" si="62"/>
        <v/>
      </c>
      <c r="X310" s="90" t="str">
        <f t="shared" si="63"/>
        <v/>
      </c>
      <c r="Y310" s="91" t="str">
        <f t="shared" si="64"/>
        <v/>
      </c>
      <c r="Z310" s="91" t="str">
        <f t="shared" si="71"/>
        <v/>
      </c>
      <c r="AA310" s="91" t="str">
        <f t="shared" si="65"/>
        <v/>
      </c>
      <c r="AB310" s="92" t="str">
        <f t="shared" si="66"/>
        <v/>
      </c>
      <c r="AC310" s="5"/>
      <c r="BR310" s="7">
        <v>300</v>
      </c>
    </row>
    <row r="311" spans="1:70" s="7" customFormat="1" ht="21">
      <c r="A311" s="76" t="str">
        <f t="shared" si="67"/>
        <v/>
      </c>
      <c r="B311" s="77"/>
      <c r="C311" s="76"/>
      <c r="D311" s="76"/>
      <c r="E311" s="77"/>
      <c r="F311" s="78"/>
      <c r="G311" s="79"/>
      <c r="H311" s="80"/>
      <c r="I311" s="81">
        <f t="shared" si="55"/>
        <v>0</v>
      </c>
      <c r="J311" s="81">
        <f t="shared" si="68"/>
        <v>0</v>
      </c>
      <c r="K311" s="82" t="str">
        <f t="shared" si="58"/>
        <v/>
      </c>
      <c r="L311" s="82" t="str">
        <f t="shared" si="59"/>
        <v/>
      </c>
      <c r="M311" s="83"/>
      <c r="N311" s="84"/>
      <c r="O311" s="85">
        <f t="shared" si="56"/>
        <v>0</v>
      </c>
      <c r="P311" s="85">
        <f t="shared" si="69"/>
        <v>0</v>
      </c>
      <c r="Q311" s="86" t="str">
        <f t="shared" si="60"/>
        <v/>
      </c>
      <c r="R311" s="86" t="str">
        <f t="shared" si="61"/>
        <v/>
      </c>
      <c r="S311" s="87"/>
      <c r="T311" s="88"/>
      <c r="U311" s="89">
        <f t="shared" si="57"/>
        <v>0</v>
      </c>
      <c r="V311" s="89">
        <f t="shared" si="70"/>
        <v>0</v>
      </c>
      <c r="W311" s="90" t="str">
        <f t="shared" si="62"/>
        <v/>
      </c>
      <c r="X311" s="90" t="str">
        <f t="shared" si="63"/>
        <v/>
      </c>
      <c r="Y311" s="91" t="str">
        <f t="shared" si="64"/>
        <v/>
      </c>
      <c r="Z311" s="91" t="str">
        <f t="shared" si="71"/>
        <v/>
      </c>
      <c r="AA311" s="91" t="str">
        <f t="shared" si="65"/>
        <v/>
      </c>
      <c r="AB311" s="92" t="str">
        <f t="shared" si="66"/>
        <v/>
      </c>
      <c r="AC311" s="5"/>
      <c r="BR311" s="7">
        <v>301</v>
      </c>
    </row>
    <row r="312" spans="1:70" s="7" customFormat="1" ht="21">
      <c r="A312" s="76" t="str">
        <f t="shared" si="67"/>
        <v/>
      </c>
      <c r="B312" s="77"/>
      <c r="C312" s="76"/>
      <c r="D312" s="76"/>
      <c r="E312" s="77"/>
      <c r="F312" s="78"/>
      <c r="G312" s="79"/>
      <c r="H312" s="80"/>
      <c r="I312" s="81">
        <f t="shared" si="55"/>
        <v>0</v>
      </c>
      <c r="J312" s="81">
        <f t="shared" si="68"/>
        <v>0</v>
      </c>
      <c r="K312" s="82" t="str">
        <f t="shared" si="58"/>
        <v/>
      </c>
      <c r="L312" s="82" t="str">
        <f t="shared" si="59"/>
        <v/>
      </c>
      <c r="M312" s="83"/>
      <c r="N312" s="84"/>
      <c r="O312" s="85">
        <f t="shared" si="56"/>
        <v>0</v>
      </c>
      <c r="P312" s="85">
        <f t="shared" si="69"/>
        <v>0</v>
      </c>
      <c r="Q312" s="86" t="str">
        <f t="shared" si="60"/>
        <v/>
      </c>
      <c r="R312" s="86" t="str">
        <f t="shared" si="61"/>
        <v/>
      </c>
      <c r="S312" s="87"/>
      <c r="T312" s="88"/>
      <c r="U312" s="89">
        <f t="shared" si="57"/>
        <v>0</v>
      </c>
      <c r="V312" s="89">
        <f t="shared" si="70"/>
        <v>0</v>
      </c>
      <c r="W312" s="90" t="str">
        <f t="shared" si="62"/>
        <v/>
      </c>
      <c r="X312" s="90" t="str">
        <f t="shared" si="63"/>
        <v/>
      </c>
      <c r="Y312" s="91" t="str">
        <f t="shared" si="64"/>
        <v/>
      </c>
      <c r="Z312" s="91" t="str">
        <f t="shared" si="71"/>
        <v/>
      </c>
      <c r="AA312" s="91" t="str">
        <f t="shared" si="65"/>
        <v/>
      </c>
      <c r="AB312" s="92" t="str">
        <f t="shared" si="66"/>
        <v/>
      </c>
      <c r="AC312" s="5"/>
      <c r="BR312" s="7">
        <v>302</v>
      </c>
    </row>
    <row r="313" spans="1:70" s="7" customFormat="1" ht="21">
      <c r="A313" s="76" t="str">
        <f t="shared" si="67"/>
        <v/>
      </c>
      <c r="B313" s="77"/>
      <c r="C313" s="76"/>
      <c r="D313" s="76"/>
      <c r="E313" s="77"/>
      <c r="F313" s="78"/>
      <c r="G313" s="79"/>
      <c r="H313" s="80"/>
      <c r="I313" s="81">
        <f t="shared" si="55"/>
        <v>0</v>
      </c>
      <c r="J313" s="81">
        <f t="shared" si="68"/>
        <v>0</v>
      </c>
      <c r="K313" s="82" t="str">
        <f t="shared" si="58"/>
        <v/>
      </c>
      <c r="L313" s="82" t="str">
        <f t="shared" si="59"/>
        <v/>
      </c>
      <c r="M313" s="83"/>
      <c r="N313" s="84"/>
      <c r="O313" s="85">
        <f t="shared" si="56"/>
        <v>0</v>
      </c>
      <c r="P313" s="85">
        <f t="shared" si="69"/>
        <v>0</v>
      </c>
      <c r="Q313" s="86" t="str">
        <f t="shared" si="60"/>
        <v/>
      </c>
      <c r="R313" s="86" t="str">
        <f t="shared" si="61"/>
        <v/>
      </c>
      <c r="S313" s="87"/>
      <c r="T313" s="88"/>
      <c r="U313" s="89">
        <f t="shared" si="57"/>
        <v>0</v>
      </c>
      <c r="V313" s="89">
        <f t="shared" si="70"/>
        <v>0</v>
      </c>
      <c r="W313" s="90" t="str">
        <f t="shared" si="62"/>
        <v/>
      </c>
      <c r="X313" s="90" t="str">
        <f t="shared" si="63"/>
        <v/>
      </c>
      <c r="Y313" s="91" t="str">
        <f t="shared" si="64"/>
        <v/>
      </c>
      <c r="Z313" s="91" t="str">
        <f t="shared" si="71"/>
        <v/>
      </c>
      <c r="AA313" s="91" t="str">
        <f t="shared" si="65"/>
        <v/>
      </c>
      <c r="AB313" s="92" t="str">
        <f t="shared" si="66"/>
        <v/>
      </c>
      <c r="AC313" s="5"/>
      <c r="BR313" s="7">
        <v>303</v>
      </c>
    </row>
    <row r="314" spans="1:70" s="7" customFormat="1" ht="21">
      <c r="A314" s="76" t="str">
        <f t="shared" si="67"/>
        <v/>
      </c>
      <c r="B314" s="77"/>
      <c r="C314" s="76"/>
      <c r="D314" s="76"/>
      <c r="E314" s="77"/>
      <c r="F314" s="78"/>
      <c r="G314" s="79"/>
      <c r="H314" s="80"/>
      <c r="I314" s="81">
        <f t="shared" si="55"/>
        <v>0</v>
      </c>
      <c r="J314" s="81">
        <f t="shared" si="68"/>
        <v>0</v>
      </c>
      <c r="K314" s="82" t="str">
        <f t="shared" si="58"/>
        <v/>
      </c>
      <c r="L314" s="82" t="str">
        <f t="shared" si="59"/>
        <v/>
      </c>
      <c r="M314" s="83"/>
      <c r="N314" s="84"/>
      <c r="O314" s="85">
        <f t="shared" si="56"/>
        <v>0</v>
      </c>
      <c r="P314" s="85">
        <f t="shared" si="69"/>
        <v>0</v>
      </c>
      <c r="Q314" s="86" t="str">
        <f t="shared" si="60"/>
        <v/>
      </c>
      <c r="R314" s="86" t="str">
        <f t="shared" si="61"/>
        <v/>
      </c>
      <c r="S314" s="87"/>
      <c r="T314" s="88"/>
      <c r="U314" s="89">
        <f t="shared" si="57"/>
        <v>0</v>
      </c>
      <c r="V314" s="89">
        <f t="shared" si="70"/>
        <v>0</v>
      </c>
      <c r="W314" s="90" t="str">
        <f t="shared" si="62"/>
        <v/>
      </c>
      <c r="X314" s="90" t="str">
        <f t="shared" si="63"/>
        <v/>
      </c>
      <c r="Y314" s="91" t="str">
        <f t="shared" si="64"/>
        <v/>
      </c>
      <c r="Z314" s="91" t="str">
        <f t="shared" si="71"/>
        <v/>
      </c>
      <c r="AA314" s="91" t="str">
        <f t="shared" si="65"/>
        <v/>
      </c>
      <c r="AB314" s="92" t="str">
        <f t="shared" si="66"/>
        <v/>
      </c>
      <c r="AC314" s="5"/>
      <c r="BR314" s="7">
        <v>304</v>
      </c>
    </row>
    <row r="315" spans="1:70" s="7" customFormat="1" ht="21">
      <c r="A315" s="76" t="str">
        <f t="shared" si="67"/>
        <v/>
      </c>
      <c r="B315" s="77"/>
      <c r="C315" s="76"/>
      <c r="D315" s="76"/>
      <c r="E315" s="77"/>
      <c r="F315" s="78"/>
      <c r="G315" s="79"/>
      <c r="H315" s="80"/>
      <c r="I315" s="81">
        <f t="shared" si="55"/>
        <v>0</v>
      </c>
      <c r="J315" s="81">
        <f t="shared" si="68"/>
        <v>0</v>
      </c>
      <c r="K315" s="82" t="str">
        <f t="shared" si="58"/>
        <v/>
      </c>
      <c r="L315" s="82" t="str">
        <f t="shared" si="59"/>
        <v/>
      </c>
      <c r="M315" s="83"/>
      <c r="N315" s="84"/>
      <c r="O315" s="85">
        <f t="shared" si="56"/>
        <v>0</v>
      </c>
      <c r="P315" s="85">
        <f t="shared" si="69"/>
        <v>0</v>
      </c>
      <c r="Q315" s="86" t="str">
        <f t="shared" si="60"/>
        <v/>
      </c>
      <c r="R315" s="86" t="str">
        <f t="shared" si="61"/>
        <v/>
      </c>
      <c r="S315" s="87"/>
      <c r="T315" s="88"/>
      <c r="U315" s="89">
        <f t="shared" si="57"/>
        <v>0</v>
      </c>
      <c r="V315" s="89">
        <f t="shared" si="70"/>
        <v>0</v>
      </c>
      <c r="W315" s="90" t="str">
        <f t="shared" si="62"/>
        <v/>
      </c>
      <c r="X315" s="90" t="str">
        <f t="shared" si="63"/>
        <v/>
      </c>
      <c r="Y315" s="91" t="str">
        <f t="shared" si="64"/>
        <v/>
      </c>
      <c r="Z315" s="91" t="str">
        <f t="shared" si="71"/>
        <v/>
      </c>
      <c r="AA315" s="91" t="str">
        <f t="shared" si="65"/>
        <v/>
      </c>
      <c r="AB315" s="92" t="str">
        <f t="shared" si="66"/>
        <v/>
      </c>
      <c r="AC315" s="5"/>
      <c r="BR315" s="7">
        <v>305</v>
      </c>
    </row>
    <row r="316" spans="1:70" s="7" customFormat="1" ht="21">
      <c r="A316" s="76" t="str">
        <f t="shared" si="67"/>
        <v/>
      </c>
      <c r="B316" s="77"/>
      <c r="C316" s="76"/>
      <c r="D316" s="76"/>
      <c r="E316" s="77"/>
      <c r="F316" s="78"/>
      <c r="G316" s="79"/>
      <c r="H316" s="80"/>
      <c r="I316" s="81">
        <f t="shared" si="55"/>
        <v>0</v>
      </c>
      <c r="J316" s="81">
        <f t="shared" si="68"/>
        <v>0</v>
      </c>
      <c r="K316" s="82" t="str">
        <f t="shared" si="58"/>
        <v/>
      </c>
      <c r="L316" s="82" t="str">
        <f t="shared" si="59"/>
        <v/>
      </c>
      <c r="M316" s="83"/>
      <c r="N316" s="84"/>
      <c r="O316" s="85">
        <f t="shared" si="56"/>
        <v>0</v>
      </c>
      <c r="P316" s="85">
        <f t="shared" si="69"/>
        <v>0</v>
      </c>
      <c r="Q316" s="86" t="str">
        <f t="shared" si="60"/>
        <v/>
      </c>
      <c r="R316" s="86" t="str">
        <f t="shared" si="61"/>
        <v/>
      </c>
      <c r="S316" s="87"/>
      <c r="T316" s="88"/>
      <c r="U316" s="89">
        <f t="shared" si="57"/>
        <v>0</v>
      </c>
      <c r="V316" s="89">
        <f t="shared" si="70"/>
        <v>0</v>
      </c>
      <c r="W316" s="90" t="str">
        <f t="shared" si="62"/>
        <v/>
      </c>
      <c r="X316" s="90" t="str">
        <f t="shared" si="63"/>
        <v/>
      </c>
      <c r="Y316" s="91" t="str">
        <f t="shared" si="64"/>
        <v/>
      </c>
      <c r="Z316" s="91" t="str">
        <f t="shared" si="71"/>
        <v/>
      </c>
      <c r="AA316" s="91" t="str">
        <f t="shared" si="65"/>
        <v/>
      </c>
      <c r="AB316" s="92" t="str">
        <f t="shared" si="66"/>
        <v/>
      </c>
      <c r="AC316" s="5"/>
      <c r="BR316" s="7">
        <v>306</v>
      </c>
    </row>
    <row r="317" spans="1:70" s="7" customFormat="1" ht="21">
      <c r="A317" s="76" t="str">
        <f t="shared" si="67"/>
        <v/>
      </c>
      <c r="B317" s="77"/>
      <c r="C317" s="76"/>
      <c r="D317" s="76"/>
      <c r="E317" s="77"/>
      <c r="F317" s="78"/>
      <c r="G317" s="79"/>
      <c r="H317" s="80"/>
      <c r="I317" s="81">
        <f t="shared" si="55"/>
        <v>0</v>
      </c>
      <c r="J317" s="81">
        <f t="shared" si="68"/>
        <v>0</v>
      </c>
      <c r="K317" s="82" t="str">
        <f t="shared" si="58"/>
        <v/>
      </c>
      <c r="L317" s="82" t="str">
        <f t="shared" si="59"/>
        <v/>
      </c>
      <c r="M317" s="83"/>
      <c r="N317" s="84"/>
      <c r="O317" s="85">
        <f t="shared" si="56"/>
        <v>0</v>
      </c>
      <c r="P317" s="85">
        <f t="shared" si="69"/>
        <v>0</v>
      </c>
      <c r="Q317" s="86" t="str">
        <f t="shared" si="60"/>
        <v/>
      </c>
      <c r="R317" s="86" t="str">
        <f t="shared" si="61"/>
        <v/>
      </c>
      <c r="S317" s="87"/>
      <c r="T317" s="88"/>
      <c r="U317" s="89">
        <f t="shared" si="57"/>
        <v>0</v>
      </c>
      <c r="V317" s="89">
        <f t="shared" si="70"/>
        <v>0</v>
      </c>
      <c r="W317" s="90" t="str">
        <f t="shared" si="62"/>
        <v/>
      </c>
      <c r="X317" s="90" t="str">
        <f t="shared" si="63"/>
        <v/>
      </c>
      <c r="Y317" s="91" t="str">
        <f t="shared" si="64"/>
        <v/>
      </c>
      <c r="Z317" s="91" t="str">
        <f t="shared" si="71"/>
        <v/>
      </c>
      <c r="AA317" s="91" t="str">
        <f t="shared" si="65"/>
        <v/>
      </c>
      <c r="AB317" s="92" t="str">
        <f t="shared" si="66"/>
        <v/>
      </c>
      <c r="AC317" s="5"/>
      <c r="BR317" s="7">
        <v>307</v>
      </c>
    </row>
    <row r="318" spans="1:70" s="7" customFormat="1" ht="21">
      <c r="A318" s="76" t="str">
        <f t="shared" si="67"/>
        <v/>
      </c>
      <c r="B318" s="77"/>
      <c r="C318" s="76"/>
      <c r="D318" s="76"/>
      <c r="E318" s="77"/>
      <c r="F318" s="78"/>
      <c r="G318" s="79"/>
      <c r="H318" s="80"/>
      <c r="I318" s="81">
        <f t="shared" si="55"/>
        <v>0</v>
      </c>
      <c r="J318" s="81">
        <f t="shared" si="68"/>
        <v>0</v>
      </c>
      <c r="K318" s="82" t="str">
        <f t="shared" si="58"/>
        <v/>
      </c>
      <c r="L318" s="82" t="str">
        <f t="shared" si="59"/>
        <v/>
      </c>
      <c r="M318" s="83"/>
      <c r="N318" s="84"/>
      <c r="O318" s="85">
        <f t="shared" si="56"/>
        <v>0</v>
      </c>
      <c r="P318" s="85">
        <f t="shared" si="69"/>
        <v>0</v>
      </c>
      <c r="Q318" s="86" t="str">
        <f t="shared" si="60"/>
        <v/>
      </c>
      <c r="R318" s="86" t="str">
        <f t="shared" si="61"/>
        <v/>
      </c>
      <c r="S318" s="87"/>
      <c r="T318" s="88"/>
      <c r="U318" s="89">
        <f t="shared" si="57"/>
        <v>0</v>
      </c>
      <c r="V318" s="89">
        <f t="shared" si="70"/>
        <v>0</v>
      </c>
      <c r="W318" s="90" t="str">
        <f t="shared" si="62"/>
        <v/>
      </c>
      <c r="X318" s="90" t="str">
        <f t="shared" si="63"/>
        <v/>
      </c>
      <c r="Y318" s="91" t="str">
        <f t="shared" si="64"/>
        <v/>
      </c>
      <c r="Z318" s="91" t="str">
        <f t="shared" si="71"/>
        <v/>
      </c>
      <c r="AA318" s="91" t="str">
        <f t="shared" si="65"/>
        <v/>
      </c>
      <c r="AB318" s="92" t="str">
        <f t="shared" si="66"/>
        <v/>
      </c>
      <c r="AC318" s="5"/>
      <c r="BR318" s="7">
        <v>308</v>
      </c>
    </row>
    <row r="319" spans="1:70" s="7" customFormat="1" ht="21">
      <c r="A319" s="76" t="str">
        <f t="shared" si="67"/>
        <v/>
      </c>
      <c r="B319" s="77"/>
      <c r="C319" s="76"/>
      <c r="D319" s="76"/>
      <c r="E319" s="77"/>
      <c r="F319" s="78"/>
      <c r="G319" s="79"/>
      <c r="H319" s="80"/>
      <c r="I319" s="81">
        <f t="shared" si="55"/>
        <v>0</v>
      </c>
      <c r="J319" s="81">
        <f t="shared" si="68"/>
        <v>0</v>
      </c>
      <c r="K319" s="82" t="str">
        <f t="shared" si="58"/>
        <v/>
      </c>
      <c r="L319" s="82" t="str">
        <f t="shared" si="59"/>
        <v/>
      </c>
      <c r="M319" s="83"/>
      <c r="N319" s="84"/>
      <c r="O319" s="85">
        <f t="shared" si="56"/>
        <v>0</v>
      </c>
      <c r="P319" s="85">
        <f t="shared" si="69"/>
        <v>0</v>
      </c>
      <c r="Q319" s="86" t="str">
        <f t="shared" si="60"/>
        <v/>
      </c>
      <c r="R319" s="86" t="str">
        <f t="shared" si="61"/>
        <v/>
      </c>
      <c r="S319" s="87"/>
      <c r="T319" s="88"/>
      <c r="U319" s="89">
        <f t="shared" si="57"/>
        <v>0</v>
      </c>
      <c r="V319" s="89">
        <f t="shared" si="70"/>
        <v>0</v>
      </c>
      <c r="W319" s="90" t="str">
        <f t="shared" si="62"/>
        <v/>
      </c>
      <c r="X319" s="90" t="str">
        <f t="shared" si="63"/>
        <v/>
      </c>
      <c r="Y319" s="91" t="str">
        <f t="shared" si="64"/>
        <v/>
      </c>
      <c r="Z319" s="91" t="str">
        <f t="shared" si="71"/>
        <v/>
      </c>
      <c r="AA319" s="91" t="str">
        <f t="shared" si="65"/>
        <v/>
      </c>
      <c r="AB319" s="92" t="str">
        <f t="shared" si="66"/>
        <v/>
      </c>
      <c r="AC319" s="5"/>
      <c r="BR319" s="7">
        <v>309</v>
      </c>
    </row>
    <row r="320" spans="1:70" s="7" customFormat="1" ht="21">
      <c r="A320" s="76" t="str">
        <f t="shared" si="67"/>
        <v/>
      </c>
      <c r="B320" s="77"/>
      <c r="C320" s="76"/>
      <c r="D320" s="76"/>
      <c r="E320" s="77"/>
      <c r="F320" s="78"/>
      <c r="G320" s="79"/>
      <c r="H320" s="80"/>
      <c r="I320" s="81">
        <f t="shared" si="55"/>
        <v>0</v>
      </c>
      <c r="J320" s="81">
        <f t="shared" si="68"/>
        <v>0</v>
      </c>
      <c r="K320" s="82" t="str">
        <f t="shared" si="58"/>
        <v/>
      </c>
      <c r="L320" s="82" t="str">
        <f t="shared" si="59"/>
        <v/>
      </c>
      <c r="M320" s="83"/>
      <c r="N320" s="84"/>
      <c r="O320" s="85">
        <f t="shared" si="56"/>
        <v>0</v>
      </c>
      <c r="P320" s="85">
        <f t="shared" si="69"/>
        <v>0</v>
      </c>
      <c r="Q320" s="86" t="str">
        <f t="shared" si="60"/>
        <v/>
      </c>
      <c r="R320" s="86" t="str">
        <f t="shared" si="61"/>
        <v/>
      </c>
      <c r="S320" s="87"/>
      <c r="T320" s="88"/>
      <c r="U320" s="89">
        <f t="shared" si="57"/>
        <v>0</v>
      </c>
      <c r="V320" s="89">
        <f t="shared" si="70"/>
        <v>0</v>
      </c>
      <c r="W320" s="90" t="str">
        <f t="shared" si="62"/>
        <v/>
      </c>
      <c r="X320" s="90" t="str">
        <f t="shared" si="63"/>
        <v/>
      </c>
      <c r="Y320" s="91" t="str">
        <f t="shared" si="64"/>
        <v/>
      </c>
      <c r="Z320" s="91" t="str">
        <f t="shared" si="71"/>
        <v/>
      </c>
      <c r="AA320" s="91" t="str">
        <f t="shared" si="65"/>
        <v/>
      </c>
      <c r="AB320" s="92" t="str">
        <f t="shared" si="66"/>
        <v/>
      </c>
      <c r="AC320" s="5"/>
      <c r="BR320" s="7">
        <v>310</v>
      </c>
    </row>
    <row r="321" spans="1:70" s="7" customFormat="1" ht="21">
      <c r="A321" s="76" t="str">
        <f t="shared" si="67"/>
        <v/>
      </c>
      <c r="B321" s="77"/>
      <c r="C321" s="76"/>
      <c r="D321" s="76"/>
      <c r="E321" s="77"/>
      <c r="F321" s="78"/>
      <c r="G321" s="79"/>
      <c r="H321" s="80"/>
      <c r="I321" s="81">
        <f t="shared" si="55"/>
        <v>0</v>
      </c>
      <c r="J321" s="81">
        <f t="shared" si="68"/>
        <v>0</v>
      </c>
      <c r="K321" s="82" t="str">
        <f t="shared" si="58"/>
        <v/>
      </c>
      <c r="L321" s="82" t="str">
        <f t="shared" si="59"/>
        <v/>
      </c>
      <c r="M321" s="83"/>
      <c r="N321" s="84"/>
      <c r="O321" s="85">
        <f t="shared" si="56"/>
        <v>0</v>
      </c>
      <c r="P321" s="85">
        <f t="shared" si="69"/>
        <v>0</v>
      </c>
      <c r="Q321" s="86" t="str">
        <f t="shared" si="60"/>
        <v/>
      </c>
      <c r="R321" s="86" t="str">
        <f t="shared" si="61"/>
        <v/>
      </c>
      <c r="S321" s="87"/>
      <c r="T321" s="88"/>
      <c r="U321" s="89">
        <f t="shared" si="57"/>
        <v>0</v>
      </c>
      <c r="V321" s="89">
        <f t="shared" si="70"/>
        <v>0</v>
      </c>
      <c r="W321" s="90" t="str">
        <f t="shared" si="62"/>
        <v/>
      </c>
      <c r="X321" s="90" t="str">
        <f t="shared" si="63"/>
        <v/>
      </c>
      <c r="Y321" s="91" t="str">
        <f t="shared" si="64"/>
        <v/>
      </c>
      <c r="Z321" s="91" t="str">
        <f t="shared" si="71"/>
        <v/>
      </c>
      <c r="AA321" s="91" t="str">
        <f t="shared" si="65"/>
        <v/>
      </c>
      <c r="AB321" s="92" t="str">
        <f t="shared" si="66"/>
        <v/>
      </c>
      <c r="AC321" s="5"/>
      <c r="BR321" s="7">
        <v>311</v>
      </c>
    </row>
    <row r="322" spans="1:70" s="7" customFormat="1" ht="21">
      <c r="A322" s="76" t="str">
        <f t="shared" si="67"/>
        <v/>
      </c>
      <c r="B322" s="77"/>
      <c r="C322" s="76"/>
      <c r="D322" s="76"/>
      <c r="E322" s="77"/>
      <c r="F322" s="78"/>
      <c r="G322" s="79"/>
      <c r="H322" s="80"/>
      <c r="I322" s="81">
        <f t="shared" ref="I322:I360" si="72">H322*19%</f>
        <v>0</v>
      </c>
      <c r="J322" s="81">
        <f t="shared" si="68"/>
        <v>0</v>
      </c>
      <c r="K322" s="82" t="str">
        <f t="shared" si="58"/>
        <v/>
      </c>
      <c r="L322" s="82" t="str">
        <f t="shared" si="59"/>
        <v/>
      </c>
      <c r="M322" s="83"/>
      <c r="N322" s="84"/>
      <c r="O322" s="85">
        <f t="shared" ref="O322:O360" si="73">N322*19%</f>
        <v>0</v>
      </c>
      <c r="P322" s="85">
        <f t="shared" si="69"/>
        <v>0</v>
      </c>
      <c r="Q322" s="86" t="str">
        <f t="shared" si="60"/>
        <v/>
      </c>
      <c r="R322" s="86" t="str">
        <f t="shared" si="61"/>
        <v/>
      </c>
      <c r="S322" s="87"/>
      <c r="T322" s="88"/>
      <c r="U322" s="89">
        <f t="shared" ref="U322:U360" si="74">T322*19%</f>
        <v>0</v>
      </c>
      <c r="V322" s="89">
        <f t="shared" si="70"/>
        <v>0</v>
      </c>
      <c r="W322" s="90" t="str">
        <f t="shared" si="62"/>
        <v/>
      </c>
      <c r="X322" s="90" t="str">
        <f t="shared" si="63"/>
        <v/>
      </c>
      <c r="Y322" s="91" t="str">
        <f t="shared" si="64"/>
        <v/>
      </c>
      <c r="Z322" s="91" t="str">
        <f t="shared" si="71"/>
        <v/>
      </c>
      <c r="AA322" s="91" t="str">
        <f t="shared" si="65"/>
        <v/>
      </c>
      <c r="AB322" s="92" t="str">
        <f t="shared" si="66"/>
        <v/>
      </c>
      <c r="AC322" s="5"/>
      <c r="BR322" s="7">
        <v>312</v>
      </c>
    </row>
    <row r="323" spans="1:70" s="7" customFormat="1" ht="21">
      <c r="A323" s="76" t="str">
        <f t="shared" si="67"/>
        <v/>
      </c>
      <c r="B323" s="77"/>
      <c r="C323" s="76"/>
      <c r="D323" s="76"/>
      <c r="E323" s="77"/>
      <c r="F323" s="78"/>
      <c r="G323" s="79"/>
      <c r="H323" s="80"/>
      <c r="I323" s="81">
        <f t="shared" si="72"/>
        <v>0</v>
      </c>
      <c r="J323" s="81">
        <f t="shared" si="68"/>
        <v>0</v>
      </c>
      <c r="K323" s="82" t="str">
        <f t="shared" si="58"/>
        <v/>
      </c>
      <c r="L323" s="82" t="str">
        <f t="shared" si="59"/>
        <v/>
      </c>
      <c r="M323" s="83"/>
      <c r="N323" s="84"/>
      <c r="O323" s="85">
        <f t="shared" si="73"/>
        <v>0</v>
      </c>
      <c r="P323" s="85">
        <f t="shared" si="69"/>
        <v>0</v>
      </c>
      <c r="Q323" s="86" t="str">
        <f t="shared" si="60"/>
        <v/>
      </c>
      <c r="R323" s="86" t="str">
        <f t="shared" si="61"/>
        <v/>
      </c>
      <c r="S323" s="87"/>
      <c r="T323" s="88"/>
      <c r="U323" s="89">
        <f t="shared" si="74"/>
        <v>0</v>
      </c>
      <c r="V323" s="89">
        <f t="shared" si="70"/>
        <v>0</v>
      </c>
      <c r="W323" s="90" t="str">
        <f t="shared" si="62"/>
        <v/>
      </c>
      <c r="X323" s="90" t="str">
        <f t="shared" si="63"/>
        <v/>
      </c>
      <c r="Y323" s="91" t="str">
        <f t="shared" si="64"/>
        <v/>
      </c>
      <c r="Z323" s="91" t="str">
        <f t="shared" si="71"/>
        <v/>
      </c>
      <c r="AA323" s="91" t="str">
        <f t="shared" si="65"/>
        <v/>
      </c>
      <c r="AB323" s="92" t="str">
        <f t="shared" si="66"/>
        <v/>
      </c>
      <c r="AC323" s="5"/>
      <c r="BR323" s="7">
        <v>313</v>
      </c>
    </row>
    <row r="324" spans="1:70" s="7" customFormat="1" ht="21">
      <c r="A324" s="76" t="str">
        <f t="shared" si="67"/>
        <v/>
      </c>
      <c r="B324" s="77"/>
      <c r="C324" s="76"/>
      <c r="D324" s="76"/>
      <c r="E324" s="77"/>
      <c r="F324" s="78"/>
      <c r="G324" s="79"/>
      <c r="H324" s="80"/>
      <c r="I324" s="81">
        <f t="shared" si="72"/>
        <v>0</v>
      </c>
      <c r="J324" s="81">
        <f t="shared" si="68"/>
        <v>0</v>
      </c>
      <c r="K324" s="82" t="str">
        <f t="shared" ref="K324:K360" si="75">IF(B324="","",(H324*F324))</f>
        <v/>
      </c>
      <c r="L324" s="82" t="str">
        <f t="shared" ref="L324:L360" si="76">IF(B324="","",(J324*F324))</f>
        <v/>
      </c>
      <c r="M324" s="83"/>
      <c r="N324" s="84"/>
      <c r="O324" s="85">
        <f t="shared" si="73"/>
        <v>0</v>
      </c>
      <c r="P324" s="85">
        <f t="shared" si="69"/>
        <v>0</v>
      </c>
      <c r="Q324" s="86" t="str">
        <f t="shared" ref="Q324:Q360" si="77">IF(B324="","",(N324*F324))</f>
        <v/>
      </c>
      <c r="R324" s="86" t="str">
        <f t="shared" ref="R324:R360" si="78">IF(B324="","",(P324*F324))</f>
        <v/>
      </c>
      <c r="S324" s="87"/>
      <c r="T324" s="88"/>
      <c r="U324" s="89">
        <f t="shared" si="74"/>
        <v>0</v>
      </c>
      <c r="V324" s="89">
        <f t="shared" si="70"/>
        <v>0</v>
      </c>
      <c r="W324" s="90" t="str">
        <f t="shared" ref="W324:W360" si="79">IF(B324="","",(T324*F324))</f>
        <v/>
      </c>
      <c r="X324" s="90" t="str">
        <f t="shared" ref="X324:X360" si="80">IF(B324="","",(V324*F324))</f>
        <v/>
      </c>
      <c r="Y324" s="91" t="str">
        <f t="shared" ref="Y324:Y360" si="81">IF(A324="","",AVERAGE(J324,P324,V324))</f>
        <v/>
      </c>
      <c r="Z324" s="91" t="str">
        <f t="shared" si="71"/>
        <v/>
      </c>
      <c r="AA324" s="91" t="str">
        <f t="shared" ref="AA324:AA360" si="82">IF(B324="","",STDEV(L324,R324,X324))</f>
        <v/>
      </c>
      <c r="AB324" s="92" t="str">
        <f t="shared" ref="AB324:AB360" si="83">IF(B324="","",(AA324/Z324))</f>
        <v/>
      </c>
      <c r="AC324" s="5"/>
      <c r="BR324" s="7">
        <v>314</v>
      </c>
    </row>
    <row r="325" spans="1:70" s="7" customFormat="1" ht="21">
      <c r="A325" s="76" t="str">
        <f t="shared" si="67"/>
        <v/>
      </c>
      <c r="B325" s="77"/>
      <c r="C325" s="76"/>
      <c r="D325" s="76"/>
      <c r="E325" s="77"/>
      <c r="F325" s="78"/>
      <c r="G325" s="79"/>
      <c r="H325" s="80"/>
      <c r="I325" s="81">
        <f t="shared" si="72"/>
        <v>0</v>
      </c>
      <c r="J325" s="81">
        <f t="shared" si="68"/>
        <v>0</v>
      </c>
      <c r="K325" s="82" t="str">
        <f t="shared" si="75"/>
        <v/>
      </c>
      <c r="L325" s="82" t="str">
        <f t="shared" si="76"/>
        <v/>
      </c>
      <c r="M325" s="83"/>
      <c r="N325" s="84"/>
      <c r="O325" s="85">
        <f t="shared" si="73"/>
        <v>0</v>
      </c>
      <c r="P325" s="85">
        <f t="shared" si="69"/>
        <v>0</v>
      </c>
      <c r="Q325" s="86" t="str">
        <f t="shared" si="77"/>
        <v/>
      </c>
      <c r="R325" s="86" t="str">
        <f t="shared" si="78"/>
        <v/>
      </c>
      <c r="S325" s="87"/>
      <c r="T325" s="88"/>
      <c r="U325" s="89">
        <f t="shared" si="74"/>
        <v>0</v>
      </c>
      <c r="V325" s="89">
        <f t="shared" si="70"/>
        <v>0</v>
      </c>
      <c r="W325" s="90" t="str">
        <f t="shared" si="79"/>
        <v/>
      </c>
      <c r="X325" s="90" t="str">
        <f t="shared" si="80"/>
        <v/>
      </c>
      <c r="Y325" s="91" t="str">
        <f t="shared" si="81"/>
        <v/>
      </c>
      <c r="Z325" s="91" t="str">
        <f t="shared" si="71"/>
        <v/>
      </c>
      <c r="AA325" s="91" t="str">
        <f t="shared" si="82"/>
        <v/>
      </c>
      <c r="AB325" s="92" t="str">
        <f t="shared" si="83"/>
        <v/>
      </c>
      <c r="AC325" s="5"/>
      <c r="BR325" s="7">
        <v>315</v>
      </c>
    </row>
    <row r="326" spans="1:70" s="7" customFormat="1" ht="21">
      <c r="A326" s="76" t="str">
        <f t="shared" si="67"/>
        <v/>
      </c>
      <c r="B326" s="77"/>
      <c r="C326" s="76"/>
      <c r="D326" s="76"/>
      <c r="E326" s="77"/>
      <c r="F326" s="78"/>
      <c r="G326" s="79"/>
      <c r="H326" s="80"/>
      <c r="I326" s="81">
        <f t="shared" si="72"/>
        <v>0</v>
      </c>
      <c r="J326" s="81">
        <f t="shared" si="68"/>
        <v>0</v>
      </c>
      <c r="K326" s="82" t="str">
        <f t="shared" si="75"/>
        <v/>
      </c>
      <c r="L326" s="82" t="str">
        <f t="shared" si="76"/>
        <v/>
      </c>
      <c r="M326" s="83"/>
      <c r="N326" s="84"/>
      <c r="O326" s="85">
        <f t="shared" si="73"/>
        <v>0</v>
      </c>
      <c r="P326" s="85">
        <f t="shared" si="69"/>
        <v>0</v>
      </c>
      <c r="Q326" s="86" t="str">
        <f t="shared" si="77"/>
        <v/>
      </c>
      <c r="R326" s="86" t="str">
        <f t="shared" si="78"/>
        <v/>
      </c>
      <c r="S326" s="87"/>
      <c r="T326" s="88"/>
      <c r="U326" s="89">
        <f t="shared" si="74"/>
        <v>0</v>
      </c>
      <c r="V326" s="89">
        <f t="shared" si="70"/>
        <v>0</v>
      </c>
      <c r="W326" s="90" t="str">
        <f t="shared" si="79"/>
        <v/>
      </c>
      <c r="X326" s="90" t="str">
        <f t="shared" si="80"/>
        <v/>
      </c>
      <c r="Y326" s="91" t="str">
        <f t="shared" si="81"/>
        <v/>
      </c>
      <c r="Z326" s="91" t="str">
        <f t="shared" si="71"/>
        <v/>
      </c>
      <c r="AA326" s="91" t="str">
        <f t="shared" si="82"/>
        <v/>
      </c>
      <c r="AB326" s="92" t="str">
        <f t="shared" si="83"/>
        <v/>
      </c>
      <c r="AC326" s="5"/>
      <c r="BR326" s="7">
        <v>316</v>
      </c>
    </row>
    <row r="327" spans="1:70" s="7" customFormat="1" ht="21">
      <c r="A327" s="76" t="str">
        <f t="shared" si="67"/>
        <v/>
      </c>
      <c r="B327" s="77"/>
      <c r="C327" s="76"/>
      <c r="D327" s="76"/>
      <c r="E327" s="77"/>
      <c r="F327" s="78"/>
      <c r="G327" s="79"/>
      <c r="H327" s="80"/>
      <c r="I327" s="81">
        <f t="shared" si="72"/>
        <v>0</v>
      </c>
      <c r="J327" s="81">
        <f t="shared" si="68"/>
        <v>0</v>
      </c>
      <c r="K327" s="82" t="str">
        <f t="shared" si="75"/>
        <v/>
      </c>
      <c r="L327" s="82" t="str">
        <f t="shared" si="76"/>
        <v/>
      </c>
      <c r="M327" s="83"/>
      <c r="N327" s="84"/>
      <c r="O327" s="85">
        <f t="shared" si="73"/>
        <v>0</v>
      </c>
      <c r="P327" s="85">
        <f t="shared" si="69"/>
        <v>0</v>
      </c>
      <c r="Q327" s="86" t="str">
        <f t="shared" si="77"/>
        <v/>
      </c>
      <c r="R327" s="86" t="str">
        <f t="shared" si="78"/>
        <v/>
      </c>
      <c r="S327" s="87"/>
      <c r="T327" s="88"/>
      <c r="U327" s="89">
        <f t="shared" si="74"/>
        <v>0</v>
      </c>
      <c r="V327" s="89">
        <f t="shared" si="70"/>
        <v>0</v>
      </c>
      <c r="W327" s="90" t="str">
        <f t="shared" si="79"/>
        <v/>
      </c>
      <c r="X327" s="90" t="str">
        <f t="shared" si="80"/>
        <v/>
      </c>
      <c r="Y327" s="91" t="str">
        <f t="shared" si="81"/>
        <v/>
      </c>
      <c r="Z327" s="91" t="str">
        <f t="shared" si="71"/>
        <v/>
      </c>
      <c r="AA327" s="91" t="str">
        <f t="shared" si="82"/>
        <v/>
      </c>
      <c r="AB327" s="92" t="str">
        <f t="shared" si="83"/>
        <v/>
      </c>
      <c r="AC327" s="5"/>
      <c r="BR327" s="7">
        <v>317</v>
      </c>
    </row>
    <row r="328" spans="1:70" s="7" customFormat="1" ht="21">
      <c r="A328" s="76" t="str">
        <f t="shared" si="67"/>
        <v/>
      </c>
      <c r="B328" s="77"/>
      <c r="C328" s="76"/>
      <c r="D328" s="76"/>
      <c r="E328" s="77"/>
      <c r="F328" s="78"/>
      <c r="G328" s="79"/>
      <c r="H328" s="80"/>
      <c r="I328" s="81">
        <f t="shared" si="72"/>
        <v>0</v>
      </c>
      <c r="J328" s="81">
        <f t="shared" si="68"/>
        <v>0</v>
      </c>
      <c r="K328" s="82" t="str">
        <f t="shared" si="75"/>
        <v/>
      </c>
      <c r="L328" s="82" t="str">
        <f t="shared" si="76"/>
        <v/>
      </c>
      <c r="M328" s="83"/>
      <c r="N328" s="84"/>
      <c r="O328" s="85">
        <f t="shared" si="73"/>
        <v>0</v>
      </c>
      <c r="P328" s="85">
        <f t="shared" si="69"/>
        <v>0</v>
      </c>
      <c r="Q328" s="86" t="str">
        <f t="shared" si="77"/>
        <v/>
      </c>
      <c r="R328" s="86" t="str">
        <f t="shared" si="78"/>
        <v/>
      </c>
      <c r="S328" s="87"/>
      <c r="T328" s="88"/>
      <c r="U328" s="89">
        <f t="shared" si="74"/>
        <v>0</v>
      </c>
      <c r="V328" s="89">
        <f t="shared" si="70"/>
        <v>0</v>
      </c>
      <c r="W328" s="90" t="str">
        <f t="shared" si="79"/>
        <v/>
      </c>
      <c r="X328" s="90" t="str">
        <f t="shared" si="80"/>
        <v/>
      </c>
      <c r="Y328" s="91" t="str">
        <f t="shared" si="81"/>
        <v/>
      </c>
      <c r="Z328" s="91" t="str">
        <f t="shared" si="71"/>
        <v/>
      </c>
      <c r="AA328" s="91" t="str">
        <f t="shared" si="82"/>
        <v/>
      </c>
      <c r="AB328" s="92" t="str">
        <f t="shared" si="83"/>
        <v/>
      </c>
      <c r="AC328" s="5"/>
      <c r="BR328" s="7">
        <v>318</v>
      </c>
    </row>
    <row r="329" spans="1:70" s="7" customFormat="1" ht="21">
      <c r="A329" s="76" t="str">
        <f t="shared" si="67"/>
        <v/>
      </c>
      <c r="B329" s="77"/>
      <c r="C329" s="76"/>
      <c r="D329" s="76"/>
      <c r="E329" s="77"/>
      <c r="F329" s="78"/>
      <c r="G329" s="79"/>
      <c r="H329" s="80"/>
      <c r="I329" s="81">
        <f t="shared" si="72"/>
        <v>0</v>
      </c>
      <c r="J329" s="81">
        <f t="shared" si="68"/>
        <v>0</v>
      </c>
      <c r="K329" s="82" t="str">
        <f t="shared" si="75"/>
        <v/>
      </c>
      <c r="L329" s="82" t="str">
        <f t="shared" si="76"/>
        <v/>
      </c>
      <c r="M329" s="83"/>
      <c r="N329" s="84"/>
      <c r="O329" s="85">
        <f t="shared" si="73"/>
        <v>0</v>
      </c>
      <c r="P329" s="85">
        <f t="shared" si="69"/>
        <v>0</v>
      </c>
      <c r="Q329" s="86" t="str">
        <f t="shared" si="77"/>
        <v/>
      </c>
      <c r="R329" s="86" t="str">
        <f t="shared" si="78"/>
        <v/>
      </c>
      <c r="S329" s="87"/>
      <c r="T329" s="88"/>
      <c r="U329" s="89">
        <f t="shared" si="74"/>
        <v>0</v>
      </c>
      <c r="V329" s="89">
        <f t="shared" si="70"/>
        <v>0</v>
      </c>
      <c r="W329" s="90" t="str">
        <f t="shared" si="79"/>
        <v/>
      </c>
      <c r="X329" s="90" t="str">
        <f t="shared" si="80"/>
        <v/>
      </c>
      <c r="Y329" s="91" t="str">
        <f t="shared" si="81"/>
        <v/>
      </c>
      <c r="Z329" s="91" t="str">
        <f t="shared" si="71"/>
        <v/>
      </c>
      <c r="AA329" s="91" t="str">
        <f t="shared" si="82"/>
        <v/>
      </c>
      <c r="AB329" s="92" t="str">
        <f t="shared" si="83"/>
        <v/>
      </c>
      <c r="AC329" s="5"/>
      <c r="BR329" s="7">
        <v>319</v>
      </c>
    </row>
    <row r="330" spans="1:70" s="7" customFormat="1" ht="21">
      <c r="A330" s="76" t="str">
        <f t="shared" si="67"/>
        <v/>
      </c>
      <c r="B330" s="77"/>
      <c r="C330" s="76"/>
      <c r="D330" s="76"/>
      <c r="E330" s="77"/>
      <c r="F330" s="78"/>
      <c r="G330" s="79"/>
      <c r="H330" s="80"/>
      <c r="I330" s="81">
        <f t="shared" si="72"/>
        <v>0</v>
      </c>
      <c r="J330" s="81">
        <f t="shared" si="68"/>
        <v>0</v>
      </c>
      <c r="K330" s="82" t="str">
        <f t="shared" si="75"/>
        <v/>
      </c>
      <c r="L330" s="82" t="str">
        <f t="shared" si="76"/>
        <v/>
      </c>
      <c r="M330" s="83"/>
      <c r="N330" s="84"/>
      <c r="O330" s="85">
        <f t="shared" si="73"/>
        <v>0</v>
      </c>
      <c r="P330" s="85">
        <f t="shared" si="69"/>
        <v>0</v>
      </c>
      <c r="Q330" s="86" t="str">
        <f t="shared" si="77"/>
        <v/>
      </c>
      <c r="R330" s="86" t="str">
        <f t="shared" si="78"/>
        <v/>
      </c>
      <c r="S330" s="87"/>
      <c r="T330" s="88"/>
      <c r="U330" s="89">
        <f t="shared" si="74"/>
        <v>0</v>
      </c>
      <c r="V330" s="89">
        <f t="shared" si="70"/>
        <v>0</v>
      </c>
      <c r="W330" s="90" t="str">
        <f t="shared" si="79"/>
        <v/>
      </c>
      <c r="X330" s="90" t="str">
        <f t="shared" si="80"/>
        <v/>
      </c>
      <c r="Y330" s="91" t="str">
        <f t="shared" si="81"/>
        <v/>
      </c>
      <c r="Z330" s="91" t="str">
        <f t="shared" si="71"/>
        <v/>
      </c>
      <c r="AA330" s="91" t="str">
        <f t="shared" si="82"/>
        <v/>
      </c>
      <c r="AB330" s="92" t="str">
        <f t="shared" si="83"/>
        <v/>
      </c>
      <c r="AC330" s="5"/>
      <c r="BR330" s="7">
        <v>320</v>
      </c>
    </row>
    <row r="331" spans="1:70" s="7" customFormat="1" ht="21">
      <c r="A331" s="76" t="str">
        <f t="shared" si="67"/>
        <v/>
      </c>
      <c r="B331" s="77"/>
      <c r="C331" s="76"/>
      <c r="D331" s="76"/>
      <c r="E331" s="77"/>
      <c r="F331" s="78"/>
      <c r="G331" s="79"/>
      <c r="H331" s="80"/>
      <c r="I331" s="81">
        <f t="shared" si="72"/>
        <v>0</v>
      </c>
      <c r="J331" s="81">
        <f t="shared" si="68"/>
        <v>0</v>
      </c>
      <c r="K331" s="82" t="str">
        <f t="shared" si="75"/>
        <v/>
      </c>
      <c r="L331" s="82" t="str">
        <f t="shared" si="76"/>
        <v/>
      </c>
      <c r="M331" s="83"/>
      <c r="N331" s="84"/>
      <c r="O331" s="85">
        <f t="shared" si="73"/>
        <v>0</v>
      </c>
      <c r="P331" s="85">
        <f t="shared" si="69"/>
        <v>0</v>
      </c>
      <c r="Q331" s="86" t="str">
        <f t="shared" si="77"/>
        <v/>
      </c>
      <c r="R331" s="86" t="str">
        <f t="shared" si="78"/>
        <v/>
      </c>
      <c r="S331" s="87"/>
      <c r="T331" s="88"/>
      <c r="U331" s="89">
        <f t="shared" si="74"/>
        <v>0</v>
      </c>
      <c r="V331" s="89">
        <f t="shared" si="70"/>
        <v>0</v>
      </c>
      <c r="W331" s="90" t="str">
        <f t="shared" si="79"/>
        <v/>
      </c>
      <c r="X331" s="90" t="str">
        <f t="shared" si="80"/>
        <v/>
      </c>
      <c r="Y331" s="91" t="str">
        <f t="shared" si="81"/>
        <v/>
      </c>
      <c r="Z331" s="91" t="str">
        <f t="shared" si="71"/>
        <v/>
      </c>
      <c r="AA331" s="91" t="str">
        <f t="shared" si="82"/>
        <v/>
      </c>
      <c r="AB331" s="92" t="str">
        <f t="shared" si="83"/>
        <v/>
      </c>
      <c r="AC331" s="5"/>
      <c r="BR331" s="7">
        <v>321</v>
      </c>
    </row>
    <row r="332" spans="1:70" s="7" customFormat="1" ht="21">
      <c r="A332" s="76" t="str">
        <f t="shared" ref="A332:A360" si="84">IF(B332&lt;&gt;"",BR332,"")</f>
        <v/>
      </c>
      <c r="B332" s="77"/>
      <c r="C332" s="76"/>
      <c r="D332" s="76"/>
      <c r="E332" s="77"/>
      <c r="F332" s="78"/>
      <c r="G332" s="79"/>
      <c r="H332" s="80"/>
      <c r="I332" s="81">
        <f t="shared" si="72"/>
        <v>0</v>
      </c>
      <c r="J332" s="81">
        <f t="shared" si="68"/>
        <v>0</v>
      </c>
      <c r="K332" s="82" t="str">
        <f t="shared" si="75"/>
        <v/>
      </c>
      <c r="L332" s="82" t="str">
        <f t="shared" si="76"/>
        <v/>
      </c>
      <c r="M332" s="83"/>
      <c r="N332" s="84"/>
      <c r="O332" s="85">
        <f t="shared" si="73"/>
        <v>0</v>
      </c>
      <c r="P332" s="85">
        <f t="shared" si="69"/>
        <v>0</v>
      </c>
      <c r="Q332" s="86" t="str">
        <f t="shared" si="77"/>
        <v/>
      </c>
      <c r="R332" s="86" t="str">
        <f t="shared" si="78"/>
        <v/>
      </c>
      <c r="S332" s="87"/>
      <c r="T332" s="88"/>
      <c r="U332" s="89">
        <f t="shared" si="74"/>
        <v>0</v>
      </c>
      <c r="V332" s="89">
        <f t="shared" si="70"/>
        <v>0</v>
      </c>
      <c r="W332" s="90" t="str">
        <f t="shared" si="79"/>
        <v/>
      </c>
      <c r="X332" s="90" t="str">
        <f t="shared" si="80"/>
        <v/>
      </c>
      <c r="Y332" s="91" t="str">
        <f t="shared" si="81"/>
        <v/>
      </c>
      <c r="Z332" s="91" t="str">
        <f t="shared" si="71"/>
        <v/>
      </c>
      <c r="AA332" s="91" t="str">
        <f t="shared" si="82"/>
        <v/>
      </c>
      <c r="AB332" s="92" t="str">
        <f t="shared" si="83"/>
        <v/>
      </c>
      <c r="AC332" s="5"/>
      <c r="BR332" s="7">
        <v>322</v>
      </c>
    </row>
    <row r="333" spans="1:70" s="7" customFormat="1" ht="21">
      <c r="A333" s="76" t="str">
        <f t="shared" si="84"/>
        <v/>
      </c>
      <c r="B333" s="77"/>
      <c r="C333" s="76"/>
      <c r="D333" s="76"/>
      <c r="E333" s="77"/>
      <c r="F333" s="78"/>
      <c r="G333" s="79"/>
      <c r="H333" s="80"/>
      <c r="I333" s="81">
        <f t="shared" si="72"/>
        <v>0</v>
      </c>
      <c r="J333" s="81">
        <f t="shared" si="68"/>
        <v>0</v>
      </c>
      <c r="K333" s="82" t="str">
        <f t="shared" si="75"/>
        <v/>
      </c>
      <c r="L333" s="82" t="str">
        <f t="shared" si="76"/>
        <v/>
      </c>
      <c r="M333" s="83"/>
      <c r="N333" s="84"/>
      <c r="O333" s="85">
        <f t="shared" si="73"/>
        <v>0</v>
      </c>
      <c r="P333" s="85">
        <f t="shared" si="69"/>
        <v>0</v>
      </c>
      <c r="Q333" s="86" t="str">
        <f t="shared" si="77"/>
        <v/>
      </c>
      <c r="R333" s="86" t="str">
        <f t="shared" si="78"/>
        <v/>
      </c>
      <c r="S333" s="87"/>
      <c r="T333" s="88"/>
      <c r="U333" s="89">
        <f t="shared" si="74"/>
        <v>0</v>
      </c>
      <c r="V333" s="89">
        <f t="shared" si="70"/>
        <v>0</v>
      </c>
      <c r="W333" s="90" t="str">
        <f t="shared" si="79"/>
        <v/>
      </c>
      <c r="X333" s="90" t="str">
        <f t="shared" si="80"/>
        <v/>
      </c>
      <c r="Y333" s="91" t="str">
        <f t="shared" si="81"/>
        <v/>
      </c>
      <c r="Z333" s="91" t="str">
        <f t="shared" si="71"/>
        <v/>
      </c>
      <c r="AA333" s="91" t="str">
        <f t="shared" si="82"/>
        <v/>
      </c>
      <c r="AB333" s="92" t="str">
        <f t="shared" si="83"/>
        <v/>
      </c>
      <c r="AC333" s="5"/>
      <c r="BR333" s="7">
        <v>323</v>
      </c>
    </row>
    <row r="334" spans="1:70" s="7" customFormat="1" ht="21">
      <c r="A334" s="76" t="str">
        <f t="shared" si="84"/>
        <v/>
      </c>
      <c r="B334" s="77"/>
      <c r="C334" s="76"/>
      <c r="D334" s="76"/>
      <c r="E334" s="77"/>
      <c r="F334" s="78"/>
      <c r="G334" s="79"/>
      <c r="H334" s="80"/>
      <c r="I334" s="81">
        <f t="shared" si="72"/>
        <v>0</v>
      </c>
      <c r="J334" s="81">
        <f t="shared" si="68"/>
        <v>0</v>
      </c>
      <c r="K334" s="82" t="str">
        <f t="shared" si="75"/>
        <v/>
      </c>
      <c r="L334" s="82" t="str">
        <f t="shared" si="76"/>
        <v/>
      </c>
      <c r="M334" s="83"/>
      <c r="N334" s="84"/>
      <c r="O334" s="85">
        <f t="shared" si="73"/>
        <v>0</v>
      </c>
      <c r="P334" s="85">
        <f t="shared" si="69"/>
        <v>0</v>
      </c>
      <c r="Q334" s="86" t="str">
        <f t="shared" si="77"/>
        <v/>
      </c>
      <c r="R334" s="86" t="str">
        <f t="shared" si="78"/>
        <v/>
      </c>
      <c r="S334" s="87"/>
      <c r="T334" s="88"/>
      <c r="U334" s="89">
        <f t="shared" si="74"/>
        <v>0</v>
      </c>
      <c r="V334" s="89">
        <f t="shared" si="70"/>
        <v>0</v>
      </c>
      <c r="W334" s="90" t="str">
        <f t="shared" si="79"/>
        <v/>
      </c>
      <c r="X334" s="90" t="str">
        <f t="shared" si="80"/>
        <v/>
      </c>
      <c r="Y334" s="91" t="str">
        <f t="shared" si="81"/>
        <v/>
      </c>
      <c r="Z334" s="91" t="str">
        <f t="shared" si="71"/>
        <v/>
      </c>
      <c r="AA334" s="91" t="str">
        <f t="shared" si="82"/>
        <v/>
      </c>
      <c r="AB334" s="92" t="str">
        <f t="shared" si="83"/>
        <v/>
      </c>
      <c r="AC334" s="5"/>
      <c r="BR334" s="7">
        <v>324</v>
      </c>
    </row>
    <row r="335" spans="1:70" s="7" customFormat="1" ht="21">
      <c r="A335" s="76" t="str">
        <f t="shared" si="84"/>
        <v/>
      </c>
      <c r="B335" s="77"/>
      <c r="C335" s="76"/>
      <c r="D335" s="76"/>
      <c r="E335" s="77"/>
      <c r="F335" s="78"/>
      <c r="G335" s="79"/>
      <c r="H335" s="80"/>
      <c r="I335" s="81">
        <f t="shared" si="72"/>
        <v>0</v>
      </c>
      <c r="J335" s="81">
        <f t="shared" si="68"/>
        <v>0</v>
      </c>
      <c r="K335" s="82" t="str">
        <f t="shared" si="75"/>
        <v/>
      </c>
      <c r="L335" s="82" t="str">
        <f t="shared" si="76"/>
        <v/>
      </c>
      <c r="M335" s="83"/>
      <c r="N335" s="84"/>
      <c r="O335" s="85">
        <f t="shared" si="73"/>
        <v>0</v>
      </c>
      <c r="P335" s="85">
        <f t="shared" si="69"/>
        <v>0</v>
      </c>
      <c r="Q335" s="86" t="str">
        <f t="shared" si="77"/>
        <v/>
      </c>
      <c r="R335" s="86" t="str">
        <f t="shared" si="78"/>
        <v/>
      </c>
      <c r="S335" s="87"/>
      <c r="T335" s="88"/>
      <c r="U335" s="89">
        <f t="shared" si="74"/>
        <v>0</v>
      </c>
      <c r="V335" s="89">
        <f t="shared" si="70"/>
        <v>0</v>
      </c>
      <c r="W335" s="90" t="str">
        <f t="shared" si="79"/>
        <v/>
      </c>
      <c r="X335" s="90" t="str">
        <f t="shared" si="80"/>
        <v/>
      </c>
      <c r="Y335" s="91" t="str">
        <f t="shared" si="81"/>
        <v/>
      </c>
      <c r="Z335" s="91" t="str">
        <f t="shared" si="71"/>
        <v/>
      </c>
      <c r="AA335" s="91" t="str">
        <f t="shared" si="82"/>
        <v/>
      </c>
      <c r="AB335" s="92" t="str">
        <f t="shared" si="83"/>
        <v/>
      </c>
      <c r="AC335" s="5"/>
      <c r="BR335" s="7">
        <v>325</v>
      </c>
    </row>
    <row r="336" spans="1:70" s="7" customFormat="1" ht="21">
      <c r="A336" s="76" t="str">
        <f t="shared" si="84"/>
        <v/>
      </c>
      <c r="B336" s="77"/>
      <c r="C336" s="76"/>
      <c r="D336" s="76"/>
      <c r="E336" s="77"/>
      <c r="F336" s="78"/>
      <c r="G336" s="79"/>
      <c r="H336" s="80"/>
      <c r="I336" s="81">
        <f t="shared" si="72"/>
        <v>0</v>
      </c>
      <c r="J336" s="81">
        <f t="shared" ref="J336:J360" si="85">H336+I336</f>
        <v>0</v>
      </c>
      <c r="K336" s="82" t="str">
        <f t="shared" si="75"/>
        <v/>
      </c>
      <c r="L336" s="82" t="str">
        <f t="shared" si="76"/>
        <v/>
      </c>
      <c r="M336" s="83"/>
      <c r="N336" s="84"/>
      <c r="O336" s="85">
        <f t="shared" si="73"/>
        <v>0</v>
      </c>
      <c r="P336" s="85">
        <f t="shared" ref="P336:P360" si="86">N336+O336</f>
        <v>0</v>
      </c>
      <c r="Q336" s="86" t="str">
        <f t="shared" si="77"/>
        <v/>
      </c>
      <c r="R336" s="86" t="str">
        <f t="shared" si="78"/>
        <v/>
      </c>
      <c r="S336" s="87"/>
      <c r="T336" s="88"/>
      <c r="U336" s="89">
        <f t="shared" si="74"/>
        <v>0</v>
      </c>
      <c r="V336" s="89">
        <f t="shared" ref="V336:V360" si="87">T336+U336</f>
        <v>0</v>
      </c>
      <c r="W336" s="90" t="str">
        <f t="shared" si="79"/>
        <v/>
      </c>
      <c r="X336" s="90" t="str">
        <f t="shared" si="80"/>
        <v/>
      </c>
      <c r="Y336" s="91" t="str">
        <f t="shared" si="81"/>
        <v/>
      </c>
      <c r="Z336" s="91" t="str">
        <f t="shared" ref="Z336:Z360" si="88">IF(B336="","",Y336*F336)</f>
        <v/>
      </c>
      <c r="AA336" s="91" t="str">
        <f t="shared" si="82"/>
        <v/>
      </c>
      <c r="AB336" s="92" t="str">
        <f t="shared" si="83"/>
        <v/>
      </c>
      <c r="AC336" s="5"/>
      <c r="BR336" s="7">
        <v>326</v>
      </c>
    </row>
    <row r="337" spans="1:70" s="7" customFormat="1" ht="21">
      <c r="A337" s="76" t="str">
        <f t="shared" si="84"/>
        <v/>
      </c>
      <c r="B337" s="77"/>
      <c r="C337" s="76"/>
      <c r="D337" s="76"/>
      <c r="E337" s="77"/>
      <c r="F337" s="78"/>
      <c r="G337" s="79"/>
      <c r="H337" s="80"/>
      <c r="I337" s="81">
        <f t="shared" si="72"/>
        <v>0</v>
      </c>
      <c r="J337" s="81">
        <f t="shared" si="85"/>
        <v>0</v>
      </c>
      <c r="K337" s="82" t="str">
        <f t="shared" si="75"/>
        <v/>
      </c>
      <c r="L337" s="82" t="str">
        <f t="shared" si="76"/>
        <v/>
      </c>
      <c r="M337" s="83"/>
      <c r="N337" s="84"/>
      <c r="O337" s="85">
        <f t="shared" si="73"/>
        <v>0</v>
      </c>
      <c r="P337" s="85">
        <f t="shared" si="86"/>
        <v>0</v>
      </c>
      <c r="Q337" s="86" t="str">
        <f t="shared" si="77"/>
        <v/>
      </c>
      <c r="R337" s="86" t="str">
        <f t="shared" si="78"/>
        <v/>
      </c>
      <c r="S337" s="87"/>
      <c r="T337" s="88"/>
      <c r="U337" s="89">
        <f t="shared" si="74"/>
        <v>0</v>
      </c>
      <c r="V337" s="89">
        <f t="shared" si="87"/>
        <v>0</v>
      </c>
      <c r="W337" s="90" t="str">
        <f t="shared" si="79"/>
        <v/>
      </c>
      <c r="X337" s="90" t="str">
        <f t="shared" si="80"/>
        <v/>
      </c>
      <c r="Y337" s="91" t="str">
        <f t="shared" si="81"/>
        <v/>
      </c>
      <c r="Z337" s="91" t="str">
        <f t="shared" si="88"/>
        <v/>
      </c>
      <c r="AA337" s="91" t="str">
        <f t="shared" si="82"/>
        <v/>
      </c>
      <c r="AB337" s="92" t="str">
        <f t="shared" si="83"/>
        <v/>
      </c>
      <c r="AC337" s="5"/>
      <c r="BR337" s="7">
        <v>327</v>
      </c>
    </row>
    <row r="338" spans="1:70" s="7" customFormat="1" ht="21">
      <c r="A338" s="76" t="str">
        <f t="shared" si="84"/>
        <v/>
      </c>
      <c r="B338" s="77"/>
      <c r="C338" s="76"/>
      <c r="D338" s="76"/>
      <c r="E338" s="77"/>
      <c r="F338" s="78"/>
      <c r="G338" s="79"/>
      <c r="H338" s="80"/>
      <c r="I338" s="81">
        <f t="shared" si="72"/>
        <v>0</v>
      </c>
      <c r="J338" s="81">
        <f t="shared" si="85"/>
        <v>0</v>
      </c>
      <c r="K338" s="82" t="str">
        <f t="shared" si="75"/>
        <v/>
      </c>
      <c r="L338" s="82" t="str">
        <f t="shared" si="76"/>
        <v/>
      </c>
      <c r="M338" s="83"/>
      <c r="N338" s="84"/>
      <c r="O338" s="85">
        <f t="shared" si="73"/>
        <v>0</v>
      </c>
      <c r="P338" s="85">
        <f t="shared" si="86"/>
        <v>0</v>
      </c>
      <c r="Q338" s="86" t="str">
        <f t="shared" si="77"/>
        <v/>
      </c>
      <c r="R338" s="86" t="str">
        <f t="shared" si="78"/>
        <v/>
      </c>
      <c r="S338" s="87"/>
      <c r="T338" s="88"/>
      <c r="U338" s="89">
        <f t="shared" si="74"/>
        <v>0</v>
      </c>
      <c r="V338" s="89">
        <f t="shared" si="87"/>
        <v>0</v>
      </c>
      <c r="W338" s="90" t="str">
        <f t="shared" si="79"/>
        <v/>
      </c>
      <c r="X338" s="90" t="str">
        <f t="shared" si="80"/>
        <v/>
      </c>
      <c r="Y338" s="91" t="str">
        <f t="shared" si="81"/>
        <v/>
      </c>
      <c r="Z338" s="91" t="str">
        <f t="shared" si="88"/>
        <v/>
      </c>
      <c r="AA338" s="91" t="str">
        <f t="shared" si="82"/>
        <v/>
      </c>
      <c r="AB338" s="92" t="str">
        <f t="shared" si="83"/>
        <v/>
      </c>
      <c r="AC338" s="5"/>
      <c r="BR338" s="7">
        <v>328</v>
      </c>
    </row>
    <row r="339" spans="1:70" s="7" customFormat="1" ht="21">
      <c r="A339" s="76" t="str">
        <f t="shared" si="84"/>
        <v/>
      </c>
      <c r="B339" s="77"/>
      <c r="C339" s="76"/>
      <c r="D339" s="76"/>
      <c r="E339" s="77"/>
      <c r="F339" s="78"/>
      <c r="G339" s="79"/>
      <c r="H339" s="80"/>
      <c r="I339" s="81">
        <f t="shared" si="72"/>
        <v>0</v>
      </c>
      <c r="J339" s="81">
        <f t="shared" si="85"/>
        <v>0</v>
      </c>
      <c r="K339" s="82" t="str">
        <f t="shared" si="75"/>
        <v/>
      </c>
      <c r="L339" s="82" t="str">
        <f t="shared" si="76"/>
        <v/>
      </c>
      <c r="M339" s="83"/>
      <c r="N339" s="84"/>
      <c r="O339" s="85">
        <f t="shared" si="73"/>
        <v>0</v>
      </c>
      <c r="P339" s="85">
        <f t="shared" si="86"/>
        <v>0</v>
      </c>
      <c r="Q339" s="86" t="str">
        <f t="shared" si="77"/>
        <v/>
      </c>
      <c r="R339" s="86" t="str">
        <f t="shared" si="78"/>
        <v/>
      </c>
      <c r="S339" s="87"/>
      <c r="T339" s="88"/>
      <c r="U339" s="89">
        <f t="shared" si="74"/>
        <v>0</v>
      </c>
      <c r="V339" s="89">
        <f t="shared" si="87"/>
        <v>0</v>
      </c>
      <c r="W339" s="90" t="str">
        <f t="shared" si="79"/>
        <v/>
      </c>
      <c r="X339" s="90" t="str">
        <f t="shared" si="80"/>
        <v/>
      </c>
      <c r="Y339" s="91" t="str">
        <f t="shared" si="81"/>
        <v/>
      </c>
      <c r="Z339" s="91" t="str">
        <f t="shared" si="88"/>
        <v/>
      </c>
      <c r="AA339" s="91" t="str">
        <f t="shared" si="82"/>
        <v/>
      </c>
      <c r="AB339" s="92" t="str">
        <f t="shared" si="83"/>
        <v/>
      </c>
      <c r="AC339" s="5"/>
      <c r="BR339" s="7">
        <v>329</v>
      </c>
    </row>
    <row r="340" spans="1:70" s="7" customFormat="1" ht="21">
      <c r="A340" s="76" t="str">
        <f t="shared" si="84"/>
        <v/>
      </c>
      <c r="B340" s="77"/>
      <c r="C340" s="76"/>
      <c r="D340" s="76"/>
      <c r="E340" s="77"/>
      <c r="F340" s="78"/>
      <c r="G340" s="79"/>
      <c r="H340" s="80"/>
      <c r="I340" s="81">
        <f t="shared" si="72"/>
        <v>0</v>
      </c>
      <c r="J340" s="81">
        <f t="shared" si="85"/>
        <v>0</v>
      </c>
      <c r="K340" s="82" t="str">
        <f t="shared" si="75"/>
        <v/>
      </c>
      <c r="L340" s="82" t="str">
        <f t="shared" si="76"/>
        <v/>
      </c>
      <c r="M340" s="83"/>
      <c r="N340" s="84"/>
      <c r="O340" s="85">
        <f t="shared" si="73"/>
        <v>0</v>
      </c>
      <c r="P340" s="85">
        <f t="shared" si="86"/>
        <v>0</v>
      </c>
      <c r="Q340" s="86" t="str">
        <f t="shared" si="77"/>
        <v/>
      </c>
      <c r="R340" s="86" t="str">
        <f t="shared" si="78"/>
        <v/>
      </c>
      <c r="S340" s="87"/>
      <c r="T340" s="88"/>
      <c r="U340" s="89">
        <f t="shared" si="74"/>
        <v>0</v>
      </c>
      <c r="V340" s="89">
        <f t="shared" si="87"/>
        <v>0</v>
      </c>
      <c r="W340" s="90" t="str">
        <f t="shared" si="79"/>
        <v/>
      </c>
      <c r="X340" s="90" t="str">
        <f t="shared" si="80"/>
        <v/>
      </c>
      <c r="Y340" s="91" t="str">
        <f t="shared" si="81"/>
        <v/>
      </c>
      <c r="Z340" s="91" t="str">
        <f t="shared" si="88"/>
        <v/>
      </c>
      <c r="AA340" s="91" t="str">
        <f t="shared" si="82"/>
        <v/>
      </c>
      <c r="AB340" s="92" t="str">
        <f t="shared" si="83"/>
        <v/>
      </c>
      <c r="AC340" s="5"/>
      <c r="BR340" s="7">
        <v>330</v>
      </c>
    </row>
    <row r="341" spans="1:70" s="7" customFormat="1" ht="21">
      <c r="A341" s="76" t="str">
        <f t="shared" si="84"/>
        <v/>
      </c>
      <c r="B341" s="77"/>
      <c r="C341" s="76"/>
      <c r="D341" s="76"/>
      <c r="E341" s="77"/>
      <c r="F341" s="78"/>
      <c r="G341" s="79"/>
      <c r="H341" s="80"/>
      <c r="I341" s="81">
        <f t="shared" si="72"/>
        <v>0</v>
      </c>
      <c r="J341" s="81">
        <f t="shared" si="85"/>
        <v>0</v>
      </c>
      <c r="K341" s="82" t="str">
        <f t="shared" si="75"/>
        <v/>
      </c>
      <c r="L341" s="82" t="str">
        <f t="shared" si="76"/>
        <v/>
      </c>
      <c r="M341" s="83"/>
      <c r="N341" s="84"/>
      <c r="O341" s="85">
        <f t="shared" si="73"/>
        <v>0</v>
      </c>
      <c r="P341" s="85">
        <f t="shared" si="86"/>
        <v>0</v>
      </c>
      <c r="Q341" s="86" t="str">
        <f t="shared" si="77"/>
        <v/>
      </c>
      <c r="R341" s="86" t="str">
        <f t="shared" si="78"/>
        <v/>
      </c>
      <c r="S341" s="87"/>
      <c r="T341" s="88"/>
      <c r="U341" s="89">
        <f t="shared" si="74"/>
        <v>0</v>
      </c>
      <c r="V341" s="89">
        <f t="shared" si="87"/>
        <v>0</v>
      </c>
      <c r="W341" s="90" t="str">
        <f t="shared" si="79"/>
        <v/>
      </c>
      <c r="X341" s="90" t="str">
        <f t="shared" si="80"/>
        <v/>
      </c>
      <c r="Y341" s="91" t="str">
        <f t="shared" si="81"/>
        <v/>
      </c>
      <c r="Z341" s="91" t="str">
        <f t="shared" si="88"/>
        <v/>
      </c>
      <c r="AA341" s="91" t="str">
        <f t="shared" si="82"/>
        <v/>
      </c>
      <c r="AB341" s="92" t="str">
        <f t="shared" si="83"/>
        <v/>
      </c>
      <c r="AC341" s="5"/>
      <c r="BR341" s="7">
        <v>331</v>
      </c>
    </row>
    <row r="342" spans="1:70" s="7" customFormat="1" ht="21">
      <c r="A342" s="76" t="str">
        <f t="shared" si="84"/>
        <v/>
      </c>
      <c r="B342" s="77"/>
      <c r="C342" s="76"/>
      <c r="D342" s="76"/>
      <c r="E342" s="77"/>
      <c r="F342" s="78"/>
      <c r="G342" s="79"/>
      <c r="H342" s="80"/>
      <c r="I342" s="81">
        <f t="shared" si="72"/>
        <v>0</v>
      </c>
      <c r="J342" s="81">
        <f t="shared" si="85"/>
        <v>0</v>
      </c>
      <c r="K342" s="82" t="str">
        <f t="shared" si="75"/>
        <v/>
      </c>
      <c r="L342" s="82" t="str">
        <f t="shared" si="76"/>
        <v/>
      </c>
      <c r="M342" s="83"/>
      <c r="N342" s="84"/>
      <c r="O342" s="85">
        <f t="shared" si="73"/>
        <v>0</v>
      </c>
      <c r="P342" s="85">
        <f t="shared" si="86"/>
        <v>0</v>
      </c>
      <c r="Q342" s="86" t="str">
        <f t="shared" si="77"/>
        <v/>
      </c>
      <c r="R342" s="86" t="str">
        <f t="shared" si="78"/>
        <v/>
      </c>
      <c r="S342" s="87"/>
      <c r="T342" s="88"/>
      <c r="U342" s="89">
        <f t="shared" si="74"/>
        <v>0</v>
      </c>
      <c r="V342" s="89">
        <f t="shared" si="87"/>
        <v>0</v>
      </c>
      <c r="W342" s="90" t="str">
        <f t="shared" si="79"/>
        <v/>
      </c>
      <c r="X342" s="90" t="str">
        <f t="shared" si="80"/>
        <v/>
      </c>
      <c r="Y342" s="91" t="str">
        <f t="shared" si="81"/>
        <v/>
      </c>
      <c r="Z342" s="91" t="str">
        <f t="shared" si="88"/>
        <v/>
      </c>
      <c r="AA342" s="91" t="str">
        <f t="shared" si="82"/>
        <v/>
      </c>
      <c r="AB342" s="92" t="str">
        <f t="shared" si="83"/>
        <v/>
      </c>
      <c r="AC342" s="5"/>
      <c r="BR342" s="7">
        <v>332</v>
      </c>
    </row>
    <row r="343" spans="1:70" s="7" customFormat="1" ht="21">
      <c r="A343" s="76" t="str">
        <f t="shared" si="84"/>
        <v/>
      </c>
      <c r="B343" s="77"/>
      <c r="C343" s="76"/>
      <c r="D343" s="76"/>
      <c r="E343" s="77"/>
      <c r="F343" s="78"/>
      <c r="G343" s="79"/>
      <c r="H343" s="80"/>
      <c r="I343" s="81">
        <f t="shared" si="72"/>
        <v>0</v>
      </c>
      <c r="J343" s="81">
        <f t="shared" si="85"/>
        <v>0</v>
      </c>
      <c r="K343" s="82" t="str">
        <f t="shared" si="75"/>
        <v/>
      </c>
      <c r="L343" s="82" t="str">
        <f t="shared" si="76"/>
        <v/>
      </c>
      <c r="M343" s="83"/>
      <c r="N343" s="84"/>
      <c r="O343" s="85">
        <f t="shared" si="73"/>
        <v>0</v>
      </c>
      <c r="P343" s="85">
        <f t="shared" si="86"/>
        <v>0</v>
      </c>
      <c r="Q343" s="86" t="str">
        <f t="shared" si="77"/>
        <v/>
      </c>
      <c r="R343" s="86" t="str">
        <f t="shared" si="78"/>
        <v/>
      </c>
      <c r="S343" s="87"/>
      <c r="T343" s="88"/>
      <c r="U343" s="89">
        <f t="shared" si="74"/>
        <v>0</v>
      </c>
      <c r="V343" s="89">
        <f t="shared" si="87"/>
        <v>0</v>
      </c>
      <c r="W343" s="90" t="str">
        <f t="shared" si="79"/>
        <v/>
      </c>
      <c r="X343" s="90" t="str">
        <f t="shared" si="80"/>
        <v/>
      </c>
      <c r="Y343" s="91" t="str">
        <f t="shared" si="81"/>
        <v/>
      </c>
      <c r="Z343" s="91" t="str">
        <f t="shared" si="88"/>
        <v/>
      </c>
      <c r="AA343" s="91" t="str">
        <f t="shared" si="82"/>
        <v/>
      </c>
      <c r="AB343" s="92" t="str">
        <f t="shared" si="83"/>
        <v/>
      </c>
      <c r="AC343" s="5"/>
      <c r="BR343" s="7">
        <v>333</v>
      </c>
    </row>
    <row r="344" spans="1:70" s="7" customFormat="1" ht="21">
      <c r="A344" s="76" t="str">
        <f t="shared" si="84"/>
        <v/>
      </c>
      <c r="B344" s="77"/>
      <c r="C344" s="76"/>
      <c r="D344" s="76"/>
      <c r="E344" s="77"/>
      <c r="F344" s="78"/>
      <c r="G344" s="79"/>
      <c r="H344" s="80"/>
      <c r="I344" s="81">
        <f t="shared" si="72"/>
        <v>0</v>
      </c>
      <c r="J344" s="81">
        <f t="shared" si="85"/>
        <v>0</v>
      </c>
      <c r="K344" s="82" t="str">
        <f t="shared" si="75"/>
        <v/>
      </c>
      <c r="L344" s="82" t="str">
        <f t="shared" si="76"/>
        <v/>
      </c>
      <c r="M344" s="83"/>
      <c r="N344" s="84"/>
      <c r="O344" s="85">
        <f t="shared" si="73"/>
        <v>0</v>
      </c>
      <c r="P344" s="85">
        <f t="shared" si="86"/>
        <v>0</v>
      </c>
      <c r="Q344" s="86" t="str">
        <f t="shared" si="77"/>
        <v/>
      </c>
      <c r="R344" s="86" t="str">
        <f t="shared" si="78"/>
        <v/>
      </c>
      <c r="S344" s="87"/>
      <c r="T344" s="88"/>
      <c r="U344" s="89">
        <f t="shared" si="74"/>
        <v>0</v>
      </c>
      <c r="V344" s="89">
        <f t="shared" si="87"/>
        <v>0</v>
      </c>
      <c r="W344" s="90" t="str">
        <f t="shared" si="79"/>
        <v/>
      </c>
      <c r="X344" s="90" t="str">
        <f t="shared" si="80"/>
        <v/>
      </c>
      <c r="Y344" s="91" t="str">
        <f t="shared" si="81"/>
        <v/>
      </c>
      <c r="Z344" s="91" t="str">
        <f t="shared" si="88"/>
        <v/>
      </c>
      <c r="AA344" s="91" t="str">
        <f t="shared" si="82"/>
        <v/>
      </c>
      <c r="AB344" s="92" t="str">
        <f t="shared" si="83"/>
        <v/>
      </c>
      <c r="AC344" s="5"/>
      <c r="BR344" s="7">
        <v>334</v>
      </c>
    </row>
    <row r="345" spans="1:70" s="7" customFormat="1" ht="21">
      <c r="A345" s="76" t="str">
        <f t="shared" si="84"/>
        <v/>
      </c>
      <c r="B345" s="77"/>
      <c r="C345" s="76"/>
      <c r="D345" s="76"/>
      <c r="E345" s="77"/>
      <c r="F345" s="78"/>
      <c r="G345" s="79"/>
      <c r="H345" s="80"/>
      <c r="I345" s="81">
        <f t="shared" si="72"/>
        <v>0</v>
      </c>
      <c r="J345" s="81">
        <f t="shared" si="85"/>
        <v>0</v>
      </c>
      <c r="K345" s="82" t="str">
        <f t="shared" si="75"/>
        <v/>
      </c>
      <c r="L345" s="82" t="str">
        <f t="shared" si="76"/>
        <v/>
      </c>
      <c r="M345" s="83"/>
      <c r="N345" s="84"/>
      <c r="O345" s="85">
        <f t="shared" si="73"/>
        <v>0</v>
      </c>
      <c r="P345" s="85">
        <f t="shared" si="86"/>
        <v>0</v>
      </c>
      <c r="Q345" s="86" t="str">
        <f t="shared" si="77"/>
        <v/>
      </c>
      <c r="R345" s="86" t="str">
        <f t="shared" si="78"/>
        <v/>
      </c>
      <c r="S345" s="87"/>
      <c r="T345" s="88"/>
      <c r="U345" s="89">
        <f t="shared" si="74"/>
        <v>0</v>
      </c>
      <c r="V345" s="89">
        <f t="shared" si="87"/>
        <v>0</v>
      </c>
      <c r="W345" s="90" t="str">
        <f t="shared" si="79"/>
        <v/>
      </c>
      <c r="X345" s="90" t="str">
        <f t="shared" si="80"/>
        <v/>
      </c>
      <c r="Y345" s="91" t="str">
        <f t="shared" si="81"/>
        <v/>
      </c>
      <c r="Z345" s="91" t="str">
        <f t="shared" si="88"/>
        <v/>
      </c>
      <c r="AA345" s="91" t="str">
        <f t="shared" si="82"/>
        <v/>
      </c>
      <c r="AB345" s="92" t="str">
        <f t="shared" si="83"/>
        <v/>
      </c>
      <c r="AC345" s="5"/>
      <c r="BR345" s="7">
        <v>335</v>
      </c>
    </row>
    <row r="346" spans="1:70" s="7" customFormat="1" ht="21">
      <c r="A346" s="76" t="str">
        <f t="shared" si="84"/>
        <v/>
      </c>
      <c r="B346" s="77"/>
      <c r="C346" s="76"/>
      <c r="D346" s="76"/>
      <c r="E346" s="77"/>
      <c r="F346" s="78"/>
      <c r="G346" s="79"/>
      <c r="H346" s="80"/>
      <c r="I346" s="81">
        <f t="shared" si="72"/>
        <v>0</v>
      </c>
      <c r="J346" s="81">
        <f t="shared" si="85"/>
        <v>0</v>
      </c>
      <c r="K346" s="82" t="str">
        <f t="shared" si="75"/>
        <v/>
      </c>
      <c r="L346" s="82" t="str">
        <f t="shared" si="76"/>
        <v/>
      </c>
      <c r="M346" s="83"/>
      <c r="N346" s="84"/>
      <c r="O346" s="85">
        <f t="shared" si="73"/>
        <v>0</v>
      </c>
      <c r="P346" s="85">
        <f t="shared" si="86"/>
        <v>0</v>
      </c>
      <c r="Q346" s="86" t="str">
        <f t="shared" si="77"/>
        <v/>
      </c>
      <c r="R346" s="86" t="str">
        <f t="shared" si="78"/>
        <v/>
      </c>
      <c r="S346" s="87"/>
      <c r="T346" s="88"/>
      <c r="U346" s="89">
        <f t="shared" si="74"/>
        <v>0</v>
      </c>
      <c r="V346" s="89">
        <f t="shared" si="87"/>
        <v>0</v>
      </c>
      <c r="W346" s="90" t="str">
        <f t="shared" si="79"/>
        <v/>
      </c>
      <c r="X346" s="90" t="str">
        <f t="shared" si="80"/>
        <v/>
      </c>
      <c r="Y346" s="91" t="str">
        <f t="shared" si="81"/>
        <v/>
      </c>
      <c r="Z346" s="91" t="str">
        <f t="shared" si="88"/>
        <v/>
      </c>
      <c r="AA346" s="91" t="str">
        <f t="shared" si="82"/>
        <v/>
      </c>
      <c r="AB346" s="92" t="str">
        <f t="shared" si="83"/>
        <v/>
      </c>
      <c r="AC346" s="5"/>
      <c r="BR346" s="7">
        <v>336</v>
      </c>
    </row>
    <row r="347" spans="1:70" s="7" customFormat="1" ht="21">
      <c r="A347" s="76" t="str">
        <f t="shared" si="84"/>
        <v/>
      </c>
      <c r="B347" s="77"/>
      <c r="C347" s="76"/>
      <c r="D347" s="76"/>
      <c r="E347" s="77"/>
      <c r="F347" s="78"/>
      <c r="G347" s="79"/>
      <c r="H347" s="80"/>
      <c r="I347" s="81">
        <f t="shared" si="72"/>
        <v>0</v>
      </c>
      <c r="J347" s="81">
        <f t="shared" si="85"/>
        <v>0</v>
      </c>
      <c r="K347" s="82" t="str">
        <f t="shared" si="75"/>
        <v/>
      </c>
      <c r="L347" s="82" t="str">
        <f t="shared" si="76"/>
        <v/>
      </c>
      <c r="M347" s="83"/>
      <c r="N347" s="84"/>
      <c r="O347" s="85">
        <f t="shared" si="73"/>
        <v>0</v>
      </c>
      <c r="P347" s="85">
        <f t="shared" si="86"/>
        <v>0</v>
      </c>
      <c r="Q347" s="86" t="str">
        <f t="shared" si="77"/>
        <v/>
      </c>
      <c r="R347" s="86" t="str">
        <f t="shared" si="78"/>
        <v/>
      </c>
      <c r="S347" s="87"/>
      <c r="T347" s="88"/>
      <c r="U347" s="89">
        <f t="shared" si="74"/>
        <v>0</v>
      </c>
      <c r="V347" s="89">
        <f t="shared" si="87"/>
        <v>0</v>
      </c>
      <c r="W347" s="90" t="str">
        <f t="shared" si="79"/>
        <v/>
      </c>
      <c r="X347" s="90" t="str">
        <f t="shared" si="80"/>
        <v/>
      </c>
      <c r="Y347" s="91" t="str">
        <f t="shared" si="81"/>
        <v/>
      </c>
      <c r="Z347" s="91" t="str">
        <f t="shared" si="88"/>
        <v/>
      </c>
      <c r="AA347" s="91" t="str">
        <f t="shared" si="82"/>
        <v/>
      </c>
      <c r="AB347" s="92" t="str">
        <f t="shared" si="83"/>
        <v/>
      </c>
      <c r="AC347" s="5"/>
      <c r="BR347" s="7">
        <v>337</v>
      </c>
    </row>
    <row r="348" spans="1:70" s="7" customFormat="1" ht="21">
      <c r="A348" s="76" t="str">
        <f t="shared" si="84"/>
        <v/>
      </c>
      <c r="B348" s="77"/>
      <c r="C348" s="76"/>
      <c r="D348" s="76"/>
      <c r="E348" s="77"/>
      <c r="F348" s="78"/>
      <c r="G348" s="79"/>
      <c r="H348" s="80"/>
      <c r="I348" s="81">
        <f t="shared" si="72"/>
        <v>0</v>
      </c>
      <c r="J348" s="81">
        <f t="shared" si="85"/>
        <v>0</v>
      </c>
      <c r="K348" s="82" t="str">
        <f t="shared" si="75"/>
        <v/>
      </c>
      <c r="L348" s="82" t="str">
        <f t="shared" si="76"/>
        <v/>
      </c>
      <c r="M348" s="83"/>
      <c r="N348" s="84"/>
      <c r="O348" s="85">
        <f t="shared" si="73"/>
        <v>0</v>
      </c>
      <c r="P348" s="85">
        <f t="shared" si="86"/>
        <v>0</v>
      </c>
      <c r="Q348" s="86" t="str">
        <f t="shared" si="77"/>
        <v/>
      </c>
      <c r="R348" s="86" t="str">
        <f t="shared" si="78"/>
        <v/>
      </c>
      <c r="S348" s="87"/>
      <c r="T348" s="88"/>
      <c r="U348" s="89">
        <f t="shared" si="74"/>
        <v>0</v>
      </c>
      <c r="V348" s="89">
        <f t="shared" si="87"/>
        <v>0</v>
      </c>
      <c r="W348" s="90" t="str">
        <f t="shared" si="79"/>
        <v/>
      </c>
      <c r="X348" s="90" t="str">
        <f t="shared" si="80"/>
        <v/>
      </c>
      <c r="Y348" s="91" t="str">
        <f t="shared" si="81"/>
        <v/>
      </c>
      <c r="Z348" s="91" t="str">
        <f t="shared" si="88"/>
        <v/>
      </c>
      <c r="AA348" s="91" t="str">
        <f t="shared" si="82"/>
        <v/>
      </c>
      <c r="AB348" s="92" t="str">
        <f t="shared" si="83"/>
        <v/>
      </c>
      <c r="AC348" s="5"/>
      <c r="BR348" s="7">
        <v>338</v>
      </c>
    </row>
    <row r="349" spans="1:70" s="7" customFormat="1" ht="21">
      <c r="A349" s="76" t="str">
        <f t="shared" si="84"/>
        <v/>
      </c>
      <c r="B349" s="77"/>
      <c r="C349" s="76"/>
      <c r="D349" s="76"/>
      <c r="E349" s="77"/>
      <c r="F349" s="78"/>
      <c r="G349" s="79"/>
      <c r="H349" s="80"/>
      <c r="I349" s="81">
        <f t="shared" si="72"/>
        <v>0</v>
      </c>
      <c r="J349" s="81">
        <f t="shared" si="85"/>
        <v>0</v>
      </c>
      <c r="K349" s="82" t="str">
        <f t="shared" si="75"/>
        <v/>
      </c>
      <c r="L349" s="82" t="str">
        <f t="shared" si="76"/>
        <v/>
      </c>
      <c r="M349" s="83"/>
      <c r="N349" s="84"/>
      <c r="O349" s="85">
        <f t="shared" si="73"/>
        <v>0</v>
      </c>
      <c r="P349" s="85">
        <f t="shared" si="86"/>
        <v>0</v>
      </c>
      <c r="Q349" s="86" t="str">
        <f t="shared" si="77"/>
        <v/>
      </c>
      <c r="R349" s="86" t="str">
        <f t="shared" si="78"/>
        <v/>
      </c>
      <c r="S349" s="87"/>
      <c r="T349" s="88"/>
      <c r="U349" s="89">
        <f t="shared" si="74"/>
        <v>0</v>
      </c>
      <c r="V349" s="89">
        <f t="shared" si="87"/>
        <v>0</v>
      </c>
      <c r="W349" s="90" t="str">
        <f t="shared" si="79"/>
        <v/>
      </c>
      <c r="X349" s="90" t="str">
        <f t="shared" si="80"/>
        <v/>
      </c>
      <c r="Y349" s="91" t="str">
        <f t="shared" si="81"/>
        <v/>
      </c>
      <c r="Z349" s="91" t="str">
        <f t="shared" si="88"/>
        <v/>
      </c>
      <c r="AA349" s="91" t="str">
        <f t="shared" si="82"/>
        <v/>
      </c>
      <c r="AB349" s="92" t="str">
        <f t="shared" si="83"/>
        <v/>
      </c>
      <c r="AC349" s="5"/>
      <c r="BR349" s="7">
        <v>339</v>
      </c>
    </row>
    <row r="350" spans="1:70" s="7" customFormat="1" ht="21">
      <c r="A350" s="76" t="str">
        <f t="shared" si="84"/>
        <v/>
      </c>
      <c r="B350" s="77"/>
      <c r="C350" s="76"/>
      <c r="D350" s="76"/>
      <c r="E350" s="77"/>
      <c r="F350" s="78"/>
      <c r="G350" s="79"/>
      <c r="H350" s="80"/>
      <c r="I350" s="81">
        <f t="shared" si="72"/>
        <v>0</v>
      </c>
      <c r="J350" s="81">
        <f t="shared" si="85"/>
        <v>0</v>
      </c>
      <c r="K350" s="82" t="str">
        <f t="shared" si="75"/>
        <v/>
      </c>
      <c r="L350" s="82" t="str">
        <f t="shared" si="76"/>
        <v/>
      </c>
      <c r="M350" s="83"/>
      <c r="N350" s="84"/>
      <c r="O350" s="85">
        <f t="shared" si="73"/>
        <v>0</v>
      </c>
      <c r="P350" s="85">
        <f t="shared" si="86"/>
        <v>0</v>
      </c>
      <c r="Q350" s="86" t="str">
        <f t="shared" si="77"/>
        <v/>
      </c>
      <c r="R350" s="86" t="str">
        <f t="shared" si="78"/>
        <v/>
      </c>
      <c r="S350" s="87"/>
      <c r="T350" s="88"/>
      <c r="U350" s="89">
        <f t="shared" si="74"/>
        <v>0</v>
      </c>
      <c r="V350" s="89">
        <f t="shared" si="87"/>
        <v>0</v>
      </c>
      <c r="W350" s="90" t="str">
        <f t="shared" si="79"/>
        <v/>
      </c>
      <c r="X350" s="90" t="str">
        <f t="shared" si="80"/>
        <v/>
      </c>
      <c r="Y350" s="91" t="str">
        <f t="shared" si="81"/>
        <v/>
      </c>
      <c r="Z350" s="91" t="str">
        <f t="shared" si="88"/>
        <v/>
      </c>
      <c r="AA350" s="91" t="str">
        <f t="shared" si="82"/>
        <v/>
      </c>
      <c r="AB350" s="92" t="str">
        <f t="shared" si="83"/>
        <v/>
      </c>
      <c r="AC350" s="5"/>
      <c r="BR350" s="7">
        <v>340</v>
      </c>
    </row>
    <row r="351" spans="1:70" s="7" customFormat="1" ht="21">
      <c r="A351" s="76" t="str">
        <f t="shared" si="84"/>
        <v/>
      </c>
      <c r="B351" s="77"/>
      <c r="C351" s="76"/>
      <c r="D351" s="76"/>
      <c r="E351" s="77"/>
      <c r="F351" s="78"/>
      <c r="G351" s="79"/>
      <c r="H351" s="80"/>
      <c r="I351" s="81">
        <f t="shared" si="72"/>
        <v>0</v>
      </c>
      <c r="J351" s="81">
        <f t="shared" si="85"/>
        <v>0</v>
      </c>
      <c r="K351" s="82" t="str">
        <f t="shared" si="75"/>
        <v/>
      </c>
      <c r="L351" s="82" t="str">
        <f t="shared" si="76"/>
        <v/>
      </c>
      <c r="M351" s="83"/>
      <c r="N351" s="84"/>
      <c r="O351" s="85">
        <f t="shared" si="73"/>
        <v>0</v>
      </c>
      <c r="P351" s="85">
        <f t="shared" si="86"/>
        <v>0</v>
      </c>
      <c r="Q351" s="86" t="str">
        <f t="shared" si="77"/>
        <v/>
      </c>
      <c r="R351" s="86" t="str">
        <f t="shared" si="78"/>
        <v/>
      </c>
      <c r="S351" s="87"/>
      <c r="T351" s="88"/>
      <c r="U351" s="89">
        <f t="shared" si="74"/>
        <v>0</v>
      </c>
      <c r="V351" s="89">
        <f t="shared" si="87"/>
        <v>0</v>
      </c>
      <c r="W351" s="90" t="str">
        <f t="shared" si="79"/>
        <v/>
      </c>
      <c r="X351" s="90" t="str">
        <f t="shared" si="80"/>
        <v/>
      </c>
      <c r="Y351" s="91" t="str">
        <f t="shared" si="81"/>
        <v/>
      </c>
      <c r="Z351" s="91" t="str">
        <f t="shared" si="88"/>
        <v/>
      </c>
      <c r="AA351" s="91" t="str">
        <f t="shared" si="82"/>
        <v/>
      </c>
      <c r="AB351" s="92" t="str">
        <f t="shared" si="83"/>
        <v/>
      </c>
      <c r="AC351" s="5"/>
      <c r="BR351" s="7">
        <v>341</v>
      </c>
    </row>
    <row r="352" spans="1:70" s="7" customFormat="1" ht="21">
      <c r="A352" s="76" t="str">
        <f t="shared" si="84"/>
        <v/>
      </c>
      <c r="B352" s="77"/>
      <c r="C352" s="76"/>
      <c r="D352" s="76"/>
      <c r="E352" s="77"/>
      <c r="F352" s="78"/>
      <c r="G352" s="79"/>
      <c r="H352" s="80"/>
      <c r="I352" s="81">
        <f t="shared" si="72"/>
        <v>0</v>
      </c>
      <c r="J352" s="81">
        <f t="shared" si="85"/>
        <v>0</v>
      </c>
      <c r="K352" s="82" t="str">
        <f t="shared" si="75"/>
        <v/>
      </c>
      <c r="L352" s="82" t="str">
        <f t="shared" si="76"/>
        <v/>
      </c>
      <c r="M352" s="83"/>
      <c r="N352" s="84"/>
      <c r="O352" s="85">
        <f t="shared" si="73"/>
        <v>0</v>
      </c>
      <c r="P352" s="85">
        <f t="shared" si="86"/>
        <v>0</v>
      </c>
      <c r="Q352" s="86" t="str">
        <f t="shared" si="77"/>
        <v/>
      </c>
      <c r="R352" s="86" t="str">
        <f t="shared" si="78"/>
        <v/>
      </c>
      <c r="S352" s="87"/>
      <c r="T352" s="88"/>
      <c r="U352" s="89">
        <f t="shared" si="74"/>
        <v>0</v>
      </c>
      <c r="V352" s="89">
        <f t="shared" si="87"/>
        <v>0</v>
      </c>
      <c r="W352" s="90" t="str">
        <f t="shared" si="79"/>
        <v/>
      </c>
      <c r="X352" s="90" t="str">
        <f t="shared" si="80"/>
        <v/>
      </c>
      <c r="Y352" s="91" t="str">
        <f t="shared" si="81"/>
        <v/>
      </c>
      <c r="Z352" s="91" t="str">
        <f t="shared" si="88"/>
        <v/>
      </c>
      <c r="AA352" s="91" t="str">
        <f t="shared" si="82"/>
        <v/>
      </c>
      <c r="AB352" s="92" t="str">
        <f t="shared" si="83"/>
        <v/>
      </c>
      <c r="AC352" s="5"/>
      <c r="BR352" s="7">
        <v>342</v>
      </c>
    </row>
    <row r="353" spans="1:70" s="7" customFormat="1" ht="21">
      <c r="A353" s="76" t="str">
        <f t="shared" si="84"/>
        <v/>
      </c>
      <c r="B353" s="77"/>
      <c r="C353" s="76"/>
      <c r="D353" s="76"/>
      <c r="E353" s="77"/>
      <c r="F353" s="78"/>
      <c r="G353" s="79"/>
      <c r="H353" s="80"/>
      <c r="I353" s="81">
        <f t="shared" si="72"/>
        <v>0</v>
      </c>
      <c r="J353" s="81">
        <f t="shared" si="85"/>
        <v>0</v>
      </c>
      <c r="K353" s="82" t="str">
        <f t="shared" si="75"/>
        <v/>
      </c>
      <c r="L353" s="82" t="str">
        <f t="shared" si="76"/>
        <v/>
      </c>
      <c r="M353" s="83"/>
      <c r="N353" s="84"/>
      <c r="O353" s="85">
        <f t="shared" si="73"/>
        <v>0</v>
      </c>
      <c r="P353" s="85">
        <f t="shared" si="86"/>
        <v>0</v>
      </c>
      <c r="Q353" s="86" t="str">
        <f t="shared" si="77"/>
        <v/>
      </c>
      <c r="R353" s="86" t="str">
        <f t="shared" si="78"/>
        <v/>
      </c>
      <c r="S353" s="87"/>
      <c r="T353" s="88"/>
      <c r="U353" s="89">
        <f t="shared" si="74"/>
        <v>0</v>
      </c>
      <c r="V353" s="89">
        <f t="shared" si="87"/>
        <v>0</v>
      </c>
      <c r="W353" s="90" t="str">
        <f t="shared" si="79"/>
        <v/>
      </c>
      <c r="X353" s="90" t="str">
        <f t="shared" si="80"/>
        <v/>
      </c>
      <c r="Y353" s="91" t="str">
        <f t="shared" si="81"/>
        <v/>
      </c>
      <c r="Z353" s="91" t="str">
        <f t="shared" si="88"/>
        <v/>
      </c>
      <c r="AA353" s="91" t="str">
        <f t="shared" si="82"/>
        <v/>
      </c>
      <c r="AB353" s="92" t="str">
        <f t="shared" si="83"/>
        <v/>
      </c>
      <c r="AC353" s="5"/>
      <c r="BR353" s="7">
        <v>343</v>
      </c>
    </row>
    <row r="354" spans="1:70" s="7" customFormat="1" ht="21">
      <c r="A354" s="76" t="str">
        <f t="shared" si="84"/>
        <v/>
      </c>
      <c r="B354" s="77"/>
      <c r="C354" s="76"/>
      <c r="D354" s="76"/>
      <c r="E354" s="77"/>
      <c r="F354" s="78"/>
      <c r="G354" s="79"/>
      <c r="H354" s="80"/>
      <c r="I354" s="81">
        <f t="shared" si="72"/>
        <v>0</v>
      </c>
      <c r="J354" s="81">
        <f t="shared" si="85"/>
        <v>0</v>
      </c>
      <c r="K354" s="82" t="str">
        <f t="shared" si="75"/>
        <v/>
      </c>
      <c r="L354" s="82" t="str">
        <f t="shared" si="76"/>
        <v/>
      </c>
      <c r="M354" s="83"/>
      <c r="N354" s="84"/>
      <c r="O354" s="85">
        <f t="shared" si="73"/>
        <v>0</v>
      </c>
      <c r="P354" s="85">
        <f t="shared" si="86"/>
        <v>0</v>
      </c>
      <c r="Q354" s="86" t="str">
        <f t="shared" si="77"/>
        <v/>
      </c>
      <c r="R354" s="86" t="str">
        <f t="shared" si="78"/>
        <v/>
      </c>
      <c r="S354" s="87"/>
      <c r="T354" s="88"/>
      <c r="U354" s="89">
        <f t="shared" si="74"/>
        <v>0</v>
      </c>
      <c r="V354" s="89">
        <f t="shared" si="87"/>
        <v>0</v>
      </c>
      <c r="W354" s="90" t="str">
        <f t="shared" si="79"/>
        <v/>
      </c>
      <c r="X354" s="90" t="str">
        <f t="shared" si="80"/>
        <v/>
      </c>
      <c r="Y354" s="91" t="str">
        <f t="shared" si="81"/>
        <v/>
      </c>
      <c r="Z354" s="91" t="str">
        <f t="shared" si="88"/>
        <v/>
      </c>
      <c r="AA354" s="91" t="str">
        <f t="shared" si="82"/>
        <v/>
      </c>
      <c r="AB354" s="92" t="str">
        <f t="shared" si="83"/>
        <v/>
      </c>
      <c r="AC354" s="5"/>
      <c r="BR354" s="7">
        <v>344</v>
      </c>
    </row>
    <row r="355" spans="1:70" s="7" customFormat="1" ht="21">
      <c r="A355" s="76" t="str">
        <f t="shared" si="84"/>
        <v/>
      </c>
      <c r="B355" s="77"/>
      <c r="C355" s="76"/>
      <c r="D355" s="76"/>
      <c r="E355" s="77"/>
      <c r="F355" s="78"/>
      <c r="G355" s="79"/>
      <c r="H355" s="80"/>
      <c r="I355" s="81">
        <f t="shared" si="72"/>
        <v>0</v>
      </c>
      <c r="J355" s="81">
        <f t="shared" si="85"/>
        <v>0</v>
      </c>
      <c r="K355" s="82" t="str">
        <f t="shared" si="75"/>
        <v/>
      </c>
      <c r="L355" s="82" t="str">
        <f t="shared" si="76"/>
        <v/>
      </c>
      <c r="M355" s="83"/>
      <c r="N355" s="84"/>
      <c r="O355" s="85">
        <f t="shared" si="73"/>
        <v>0</v>
      </c>
      <c r="P355" s="85">
        <f t="shared" si="86"/>
        <v>0</v>
      </c>
      <c r="Q355" s="86" t="str">
        <f t="shared" si="77"/>
        <v/>
      </c>
      <c r="R355" s="86" t="str">
        <f t="shared" si="78"/>
        <v/>
      </c>
      <c r="S355" s="87"/>
      <c r="T355" s="88"/>
      <c r="U355" s="89">
        <f t="shared" si="74"/>
        <v>0</v>
      </c>
      <c r="V355" s="89">
        <f t="shared" si="87"/>
        <v>0</v>
      </c>
      <c r="W355" s="90" t="str">
        <f t="shared" si="79"/>
        <v/>
      </c>
      <c r="X355" s="90" t="str">
        <f t="shared" si="80"/>
        <v/>
      </c>
      <c r="Y355" s="91" t="str">
        <f t="shared" si="81"/>
        <v/>
      </c>
      <c r="Z355" s="91" t="str">
        <f t="shared" si="88"/>
        <v/>
      </c>
      <c r="AA355" s="91" t="str">
        <f t="shared" si="82"/>
        <v/>
      </c>
      <c r="AB355" s="92" t="str">
        <f t="shared" si="83"/>
        <v/>
      </c>
      <c r="AC355" s="5"/>
      <c r="BR355" s="7">
        <v>345</v>
      </c>
    </row>
    <row r="356" spans="1:70" s="7" customFormat="1" ht="21">
      <c r="A356" s="76" t="str">
        <f t="shared" si="84"/>
        <v/>
      </c>
      <c r="B356" s="77"/>
      <c r="C356" s="76"/>
      <c r="D356" s="76"/>
      <c r="E356" s="77"/>
      <c r="F356" s="78"/>
      <c r="G356" s="79"/>
      <c r="H356" s="80"/>
      <c r="I356" s="81">
        <f t="shared" si="72"/>
        <v>0</v>
      </c>
      <c r="J356" s="81">
        <f t="shared" si="85"/>
        <v>0</v>
      </c>
      <c r="K356" s="82" t="str">
        <f t="shared" si="75"/>
        <v/>
      </c>
      <c r="L356" s="82" t="str">
        <f t="shared" si="76"/>
        <v/>
      </c>
      <c r="M356" s="83"/>
      <c r="N356" s="84"/>
      <c r="O356" s="85">
        <f t="shared" si="73"/>
        <v>0</v>
      </c>
      <c r="P356" s="85">
        <f t="shared" si="86"/>
        <v>0</v>
      </c>
      <c r="Q356" s="86" t="str">
        <f t="shared" si="77"/>
        <v/>
      </c>
      <c r="R356" s="86" t="str">
        <f t="shared" si="78"/>
        <v/>
      </c>
      <c r="S356" s="87"/>
      <c r="T356" s="88"/>
      <c r="U356" s="89">
        <f t="shared" si="74"/>
        <v>0</v>
      </c>
      <c r="V356" s="89">
        <f t="shared" si="87"/>
        <v>0</v>
      </c>
      <c r="W356" s="90" t="str">
        <f t="shared" si="79"/>
        <v/>
      </c>
      <c r="X356" s="90" t="str">
        <f t="shared" si="80"/>
        <v/>
      </c>
      <c r="Y356" s="91" t="str">
        <f t="shared" si="81"/>
        <v/>
      </c>
      <c r="Z356" s="91" t="str">
        <f t="shared" si="88"/>
        <v/>
      </c>
      <c r="AA356" s="91" t="str">
        <f t="shared" si="82"/>
        <v/>
      </c>
      <c r="AB356" s="92" t="str">
        <f t="shared" si="83"/>
        <v/>
      </c>
      <c r="AC356" s="5"/>
      <c r="BR356" s="7">
        <v>346</v>
      </c>
    </row>
    <row r="357" spans="1:70" s="7" customFormat="1" ht="21">
      <c r="A357" s="76" t="str">
        <f t="shared" si="84"/>
        <v/>
      </c>
      <c r="B357" s="77"/>
      <c r="C357" s="76"/>
      <c r="D357" s="76"/>
      <c r="E357" s="77"/>
      <c r="F357" s="78"/>
      <c r="G357" s="79"/>
      <c r="H357" s="80"/>
      <c r="I357" s="81">
        <f t="shared" si="72"/>
        <v>0</v>
      </c>
      <c r="J357" s="81">
        <f t="shared" si="85"/>
        <v>0</v>
      </c>
      <c r="K357" s="82" t="str">
        <f t="shared" si="75"/>
        <v/>
      </c>
      <c r="L357" s="82" t="str">
        <f t="shared" si="76"/>
        <v/>
      </c>
      <c r="M357" s="83"/>
      <c r="N357" s="84"/>
      <c r="O357" s="85">
        <f t="shared" si="73"/>
        <v>0</v>
      </c>
      <c r="P357" s="85">
        <f t="shared" si="86"/>
        <v>0</v>
      </c>
      <c r="Q357" s="86" t="str">
        <f t="shared" si="77"/>
        <v/>
      </c>
      <c r="R357" s="86" t="str">
        <f t="shared" si="78"/>
        <v/>
      </c>
      <c r="S357" s="87"/>
      <c r="T357" s="88"/>
      <c r="U357" s="89">
        <f t="shared" si="74"/>
        <v>0</v>
      </c>
      <c r="V357" s="89">
        <f t="shared" si="87"/>
        <v>0</v>
      </c>
      <c r="W357" s="90" t="str">
        <f t="shared" si="79"/>
        <v/>
      </c>
      <c r="X357" s="90" t="str">
        <f t="shared" si="80"/>
        <v/>
      </c>
      <c r="Y357" s="91" t="str">
        <f t="shared" si="81"/>
        <v/>
      </c>
      <c r="Z357" s="91" t="str">
        <f t="shared" si="88"/>
        <v/>
      </c>
      <c r="AA357" s="91" t="str">
        <f t="shared" si="82"/>
        <v/>
      </c>
      <c r="AB357" s="92" t="str">
        <f t="shared" si="83"/>
        <v/>
      </c>
      <c r="AC357" s="5"/>
      <c r="BR357" s="7">
        <v>347</v>
      </c>
    </row>
    <row r="358" spans="1:70" s="7" customFormat="1" ht="21">
      <c r="A358" s="76" t="str">
        <f t="shared" si="84"/>
        <v/>
      </c>
      <c r="B358" s="77"/>
      <c r="C358" s="76"/>
      <c r="D358" s="76"/>
      <c r="E358" s="77"/>
      <c r="F358" s="78"/>
      <c r="G358" s="79"/>
      <c r="H358" s="80"/>
      <c r="I358" s="81">
        <f t="shared" si="72"/>
        <v>0</v>
      </c>
      <c r="J358" s="81">
        <f t="shared" si="85"/>
        <v>0</v>
      </c>
      <c r="K358" s="82" t="str">
        <f t="shared" si="75"/>
        <v/>
      </c>
      <c r="L358" s="82" t="str">
        <f t="shared" si="76"/>
        <v/>
      </c>
      <c r="M358" s="83"/>
      <c r="N358" s="84"/>
      <c r="O358" s="85">
        <f t="shared" si="73"/>
        <v>0</v>
      </c>
      <c r="P358" s="85">
        <f t="shared" si="86"/>
        <v>0</v>
      </c>
      <c r="Q358" s="86" t="str">
        <f t="shared" si="77"/>
        <v/>
      </c>
      <c r="R358" s="86" t="str">
        <f t="shared" si="78"/>
        <v/>
      </c>
      <c r="S358" s="87"/>
      <c r="T358" s="88"/>
      <c r="U358" s="89">
        <f t="shared" si="74"/>
        <v>0</v>
      </c>
      <c r="V358" s="89">
        <f t="shared" si="87"/>
        <v>0</v>
      </c>
      <c r="W358" s="90" t="str">
        <f t="shared" si="79"/>
        <v/>
      </c>
      <c r="X358" s="90" t="str">
        <f t="shared" si="80"/>
        <v/>
      </c>
      <c r="Y358" s="91" t="str">
        <f t="shared" si="81"/>
        <v/>
      </c>
      <c r="Z358" s="91" t="str">
        <f t="shared" si="88"/>
        <v/>
      </c>
      <c r="AA358" s="91" t="str">
        <f t="shared" si="82"/>
        <v/>
      </c>
      <c r="AB358" s="92" t="str">
        <f t="shared" si="83"/>
        <v/>
      </c>
      <c r="AC358" s="5"/>
      <c r="BR358" s="7">
        <v>348</v>
      </c>
    </row>
    <row r="359" spans="1:70" s="7" customFormat="1" ht="21">
      <c r="A359" s="76" t="str">
        <f t="shared" si="84"/>
        <v/>
      </c>
      <c r="B359" s="77"/>
      <c r="C359" s="76"/>
      <c r="D359" s="76"/>
      <c r="E359" s="77"/>
      <c r="F359" s="78"/>
      <c r="G359" s="79"/>
      <c r="H359" s="80"/>
      <c r="I359" s="81">
        <f t="shared" si="72"/>
        <v>0</v>
      </c>
      <c r="J359" s="81">
        <f t="shared" si="85"/>
        <v>0</v>
      </c>
      <c r="K359" s="82" t="str">
        <f t="shared" si="75"/>
        <v/>
      </c>
      <c r="L359" s="82" t="str">
        <f t="shared" si="76"/>
        <v/>
      </c>
      <c r="M359" s="83"/>
      <c r="N359" s="84"/>
      <c r="O359" s="85">
        <f t="shared" si="73"/>
        <v>0</v>
      </c>
      <c r="P359" s="85">
        <f t="shared" si="86"/>
        <v>0</v>
      </c>
      <c r="Q359" s="86" t="str">
        <f t="shared" si="77"/>
        <v/>
      </c>
      <c r="R359" s="86" t="str">
        <f t="shared" si="78"/>
        <v/>
      </c>
      <c r="S359" s="87"/>
      <c r="T359" s="88"/>
      <c r="U359" s="89">
        <f t="shared" si="74"/>
        <v>0</v>
      </c>
      <c r="V359" s="89">
        <f t="shared" si="87"/>
        <v>0</v>
      </c>
      <c r="W359" s="90" t="str">
        <f t="shared" si="79"/>
        <v/>
      </c>
      <c r="X359" s="90" t="str">
        <f t="shared" si="80"/>
        <v/>
      </c>
      <c r="Y359" s="91" t="str">
        <f t="shared" si="81"/>
        <v/>
      </c>
      <c r="Z359" s="91" t="str">
        <f t="shared" si="88"/>
        <v/>
      </c>
      <c r="AA359" s="91" t="str">
        <f t="shared" si="82"/>
        <v/>
      </c>
      <c r="AB359" s="92" t="str">
        <f t="shared" si="83"/>
        <v/>
      </c>
      <c r="AC359" s="5"/>
      <c r="BR359" s="7">
        <v>349</v>
      </c>
    </row>
    <row r="360" spans="1:70" s="7" customFormat="1" ht="21">
      <c r="A360" s="76" t="str">
        <f t="shared" si="84"/>
        <v/>
      </c>
      <c r="B360" s="77"/>
      <c r="C360" s="76"/>
      <c r="D360" s="76"/>
      <c r="E360" s="77"/>
      <c r="F360" s="78"/>
      <c r="G360" s="79"/>
      <c r="H360" s="80"/>
      <c r="I360" s="81">
        <f t="shared" si="72"/>
        <v>0</v>
      </c>
      <c r="J360" s="81">
        <f t="shared" si="85"/>
        <v>0</v>
      </c>
      <c r="K360" s="82" t="str">
        <f t="shared" si="75"/>
        <v/>
      </c>
      <c r="L360" s="82" t="str">
        <f t="shared" si="76"/>
        <v/>
      </c>
      <c r="M360" s="83"/>
      <c r="N360" s="84"/>
      <c r="O360" s="85">
        <f t="shared" si="73"/>
        <v>0</v>
      </c>
      <c r="P360" s="85">
        <f t="shared" si="86"/>
        <v>0</v>
      </c>
      <c r="Q360" s="86" t="str">
        <f t="shared" si="77"/>
        <v/>
      </c>
      <c r="R360" s="86" t="str">
        <f t="shared" si="78"/>
        <v/>
      </c>
      <c r="S360" s="87"/>
      <c r="T360" s="88"/>
      <c r="U360" s="89">
        <f t="shared" si="74"/>
        <v>0</v>
      </c>
      <c r="V360" s="89">
        <f t="shared" si="87"/>
        <v>0</v>
      </c>
      <c r="W360" s="90" t="str">
        <f t="shared" si="79"/>
        <v/>
      </c>
      <c r="X360" s="90" t="str">
        <f t="shared" si="80"/>
        <v/>
      </c>
      <c r="Y360" s="91" t="str">
        <f t="shared" si="81"/>
        <v/>
      </c>
      <c r="Z360" s="91" t="str">
        <f t="shared" si="88"/>
        <v/>
      </c>
      <c r="AA360" s="91" t="str">
        <f t="shared" si="82"/>
        <v/>
      </c>
      <c r="AB360" s="92" t="str">
        <f t="shared" si="83"/>
        <v/>
      </c>
      <c r="AC360" s="5"/>
      <c r="BR360" s="7">
        <v>350</v>
      </c>
    </row>
    <row r="361" spans="1:70" s="7" customFormat="1" ht="33" customHeight="1">
      <c r="A361" s="196" t="s">
        <v>186</v>
      </c>
      <c r="B361" s="196"/>
      <c r="C361" s="196"/>
      <c r="D361" s="196"/>
      <c r="E361" s="196"/>
      <c r="F361" s="196"/>
      <c r="G361" s="196"/>
      <c r="H361" s="196"/>
      <c r="I361" s="196"/>
      <c r="J361" s="196"/>
      <c r="K361" s="196"/>
      <c r="L361" s="196"/>
      <c r="M361" s="196"/>
      <c r="N361" s="196"/>
      <c r="O361" s="196"/>
      <c r="P361" s="196"/>
      <c r="Q361" s="196"/>
      <c r="R361" s="196"/>
      <c r="S361" s="196"/>
      <c r="T361" s="196"/>
      <c r="U361" s="196"/>
      <c r="V361" s="196"/>
      <c r="W361" s="196"/>
      <c r="X361" s="196"/>
      <c r="Y361" s="196"/>
      <c r="Z361" s="93">
        <f>SUM(Z11:Z360)</f>
        <v>340779968.89916986</v>
      </c>
    </row>
    <row r="362" spans="1:70" s="7" customFormat="1">
      <c r="A362" s="197" t="s">
        <v>14</v>
      </c>
      <c r="B362" s="197"/>
      <c r="C362" s="197"/>
      <c r="D362" s="197"/>
      <c r="E362" s="197"/>
      <c r="F362" s="197"/>
      <c r="G362" s="197"/>
      <c r="H362" s="197"/>
      <c r="I362" s="197"/>
      <c r="J362" s="197"/>
      <c r="K362" s="197"/>
      <c r="L362" s="197"/>
      <c r="M362" s="197"/>
      <c r="N362" s="197"/>
      <c r="O362" s="197"/>
      <c r="P362" s="197"/>
      <c r="Q362" s="197"/>
      <c r="R362" s="197"/>
      <c r="S362" s="197"/>
      <c r="T362" s="197"/>
      <c r="U362" s="197"/>
      <c r="V362" s="197"/>
      <c r="W362" s="197"/>
      <c r="X362" s="197"/>
      <c r="Y362" s="197"/>
      <c r="Z362" s="197"/>
      <c r="AA362" s="197"/>
      <c r="AB362" s="197"/>
      <c r="AC362" s="197"/>
    </row>
    <row r="363" spans="1:70" s="10" customFormat="1" ht="105.75" customHeight="1">
      <c r="A363" s="94" t="s">
        <v>19</v>
      </c>
      <c r="B363" s="94" t="s">
        <v>20</v>
      </c>
      <c r="C363" s="94" t="s">
        <v>187</v>
      </c>
      <c r="D363" s="94" t="s">
        <v>188</v>
      </c>
      <c r="E363" s="94" t="s">
        <v>23</v>
      </c>
      <c r="F363" s="94" t="s">
        <v>24</v>
      </c>
      <c r="G363" s="95" t="s">
        <v>25</v>
      </c>
      <c r="H363" s="95" t="s">
        <v>189</v>
      </c>
      <c r="I363" s="95" t="s">
        <v>190</v>
      </c>
      <c r="J363" s="95" t="s">
        <v>189</v>
      </c>
      <c r="K363" s="95" t="s">
        <v>191</v>
      </c>
      <c r="L363" s="198" t="s">
        <v>37</v>
      </c>
      <c r="M363" s="198"/>
      <c r="N363" s="198"/>
      <c r="O363" s="71"/>
      <c r="P363" s="71"/>
      <c r="Q363" s="71"/>
      <c r="R363" s="71"/>
      <c r="S363" s="71"/>
      <c r="BA363" s="7"/>
    </row>
    <row r="364" spans="1:70" s="7" customFormat="1" ht="21">
      <c r="A364" s="76" t="str">
        <f t="shared" ref="A364:A393" si="89">IF(B364&lt;&gt;"",BA364,"")</f>
        <v/>
      </c>
      <c r="B364" s="77"/>
      <c r="C364" s="76"/>
      <c r="D364" s="76"/>
      <c r="E364" s="77" t="s">
        <v>192</v>
      </c>
      <c r="F364" s="78"/>
      <c r="G364" s="79"/>
      <c r="H364" s="80"/>
      <c r="I364" s="82">
        <f t="shared" ref="I364:I393" si="90">H364*F364</f>
        <v>0</v>
      </c>
      <c r="J364" s="119">
        <f>H364</f>
        <v>0</v>
      </c>
      <c r="K364" s="120">
        <f>I364</f>
        <v>0</v>
      </c>
      <c r="L364" s="175"/>
      <c r="M364" s="175"/>
      <c r="N364" s="175"/>
      <c r="O364" s="71"/>
      <c r="P364" s="71"/>
      <c r="Q364" s="71"/>
      <c r="R364" s="71"/>
      <c r="S364" s="71"/>
      <c r="BA364" s="7">
        <v>1</v>
      </c>
    </row>
    <row r="365" spans="1:70" s="7" customFormat="1" ht="21">
      <c r="A365" s="76" t="str">
        <f t="shared" si="89"/>
        <v/>
      </c>
      <c r="B365" s="77"/>
      <c r="C365" s="76"/>
      <c r="D365" s="76"/>
      <c r="E365" s="77" t="s">
        <v>192</v>
      </c>
      <c r="F365" s="78"/>
      <c r="G365" s="79"/>
      <c r="H365" s="80"/>
      <c r="I365" s="82">
        <f t="shared" si="90"/>
        <v>0</v>
      </c>
      <c r="J365" s="119">
        <f t="shared" ref="J365:K393" si="91">H365</f>
        <v>0</v>
      </c>
      <c r="K365" s="120">
        <f t="shared" si="91"/>
        <v>0</v>
      </c>
      <c r="L365" s="175"/>
      <c r="M365" s="175"/>
      <c r="N365" s="175"/>
      <c r="O365" s="71"/>
      <c r="P365" s="71"/>
      <c r="Q365" s="71"/>
      <c r="R365" s="71"/>
      <c r="S365" s="71"/>
      <c r="BA365" s="7">
        <v>2</v>
      </c>
    </row>
    <row r="366" spans="1:70" s="7" customFormat="1" ht="21">
      <c r="A366" s="76" t="str">
        <f t="shared" si="89"/>
        <v/>
      </c>
      <c r="B366" s="77"/>
      <c r="C366" s="76"/>
      <c r="D366" s="76"/>
      <c r="E366" s="77" t="s">
        <v>192</v>
      </c>
      <c r="F366" s="78"/>
      <c r="G366" s="79"/>
      <c r="H366" s="80"/>
      <c r="I366" s="82">
        <f t="shared" si="90"/>
        <v>0</v>
      </c>
      <c r="J366" s="119">
        <f t="shared" si="91"/>
        <v>0</v>
      </c>
      <c r="K366" s="120">
        <f t="shared" si="91"/>
        <v>0</v>
      </c>
      <c r="L366" s="175"/>
      <c r="M366" s="175"/>
      <c r="N366" s="175"/>
      <c r="O366" s="71"/>
      <c r="P366" s="71"/>
      <c r="Q366" s="71"/>
      <c r="R366" s="71"/>
      <c r="S366" s="71"/>
      <c r="BA366" s="7">
        <v>3</v>
      </c>
    </row>
    <row r="367" spans="1:70" s="7" customFormat="1" ht="21">
      <c r="A367" s="76" t="str">
        <f t="shared" si="89"/>
        <v/>
      </c>
      <c r="B367" s="77"/>
      <c r="C367" s="76"/>
      <c r="D367" s="76"/>
      <c r="E367" s="77" t="s">
        <v>192</v>
      </c>
      <c r="F367" s="78"/>
      <c r="G367" s="79"/>
      <c r="H367" s="80"/>
      <c r="I367" s="82">
        <f t="shared" si="90"/>
        <v>0</v>
      </c>
      <c r="J367" s="119">
        <f t="shared" si="91"/>
        <v>0</v>
      </c>
      <c r="K367" s="120">
        <f t="shared" si="91"/>
        <v>0</v>
      </c>
      <c r="L367" s="175"/>
      <c r="M367" s="175"/>
      <c r="N367" s="175"/>
      <c r="O367" s="71"/>
      <c r="P367" s="71"/>
      <c r="Q367" s="71"/>
      <c r="R367" s="71"/>
      <c r="S367" s="71"/>
      <c r="BA367" s="7">
        <v>4</v>
      </c>
    </row>
    <row r="368" spans="1:70" s="7" customFormat="1" ht="21">
      <c r="A368" s="76" t="str">
        <f t="shared" si="89"/>
        <v/>
      </c>
      <c r="B368" s="77"/>
      <c r="C368" s="76"/>
      <c r="D368" s="76"/>
      <c r="E368" s="77" t="s">
        <v>192</v>
      </c>
      <c r="F368" s="78"/>
      <c r="G368" s="79"/>
      <c r="H368" s="80"/>
      <c r="I368" s="82">
        <f t="shared" si="90"/>
        <v>0</v>
      </c>
      <c r="J368" s="119">
        <f t="shared" si="91"/>
        <v>0</v>
      </c>
      <c r="K368" s="120">
        <f t="shared" si="91"/>
        <v>0</v>
      </c>
      <c r="L368" s="175"/>
      <c r="M368" s="175"/>
      <c r="N368" s="175"/>
      <c r="O368" s="71"/>
      <c r="P368" s="71"/>
      <c r="Q368" s="71"/>
      <c r="R368" s="71"/>
      <c r="S368" s="71"/>
      <c r="BA368" s="7">
        <v>5</v>
      </c>
    </row>
    <row r="369" spans="1:53" s="7" customFormat="1" ht="21">
      <c r="A369" s="76" t="str">
        <f t="shared" si="89"/>
        <v/>
      </c>
      <c r="B369" s="77"/>
      <c r="C369" s="76"/>
      <c r="D369" s="76"/>
      <c r="E369" s="77" t="s">
        <v>192</v>
      </c>
      <c r="F369" s="78"/>
      <c r="G369" s="79"/>
      <c r="H369" s="80"/>
      <c r="I369" s="82">
        <f t="shared" si="90"/>
        <v>0</v>
      </c>
      <c r="J369" s="119">
        <f t="shared" si="91"/>
        <v>0</v>
      </c>
      <c r="K369" s="120">
        <f t="shared" si="91"/>
        <v>0</v>
      </c>
      <c r="L369" s="175"/>
      <c r="M369" s="175"/>
      <c r="N369" s="175"/>
      <c r="O369" s="71"/>
      <c r="P369" s="71"/>
      <c r="Q369" s="71"/>
      <c r="R369" s="71"/>
      <c r="S369" s="71"/>
      <c r="BA369" s="7">
        <v>6</v>
      </c>
    </row>
    <row r="370" spans="1:53" s="7" customFormat="1" ht="21">
      <c r="A370" s="76" t="str">
        <f t="shared" si="89"/>
        <v/>
      </c>
      <c r="B370" s="77"/>
      <c r="C370" s="76"/>
      <c r="D370" s="76"/>
      <c r="E370" s="77" t="s">
        <v>192</v>
      </c>
      <c r="F370" s="78"/>
      <c r="G370" s="79"/>
      <c r="H370" s="80"/>
      <c r="I370" s="82">
        <f t="shared" si="90"/>
        <v>0</v>
      </c>
      <c r="J370" s="119">
        <f t="shared" si="91"/>
        <v>0</v>
      </c>
      <c r="K370" s="120">
        <f t="shared" si="91"/>
        <v>0</v>
      </c>
      <c r="L370" s="175"/>
      <c r="M370" s="175"/>
      <c r="N370" s="175"/>
      <c r="O370" s="71"/>
      <c r="P370" s="71"/>
      <c r="Q370" s="71"/>
      <c r="R370" s="71"/>
      <c r="S370" s="177" t="s">
        <v>183</v>
      </c>
      <c r="T370" s="177"/>
      <c r="U370" s="177"/>
      <c r="V370" s="177"/>
      <c r="W370" s="177"/>
      <c r="X370" s="177"/>
      <c r="Y370" s="178" t="s">
        <v>184</v>
      </c>
      <c r="Z370" s="179">
        <f>SUM(Z361,K394)</f>
        <v>340779968.89916986</v>
      </c>
      <c r="BA370" s="7">
        <v>7</v>
      </c>
    </row>
    <row r="371" spans="1:53" s="7" customFormat="1" ht="21">
      <c r="A371" s="76" t="str">
        <f t="shared" si="89"/>
        <v/>
      </c>
      <c r="B371" s="77"/>
      <c r="C371" s="76"/>
      <c r="D371" s="76"/>
      <c r="E371" s="77" t="s">
        <v>192</v>
      </c>
      <c r="F371" s="78"/>
      <c r="G371" s="79"/>
      <c r="H371" s="80"/>
      <c r="I371" s="82">
        <f t="shared" si="90"/>
        <v>0</v>
      </c>
      <c r="J371" s="119">
        <f t="shared" si="91"/>
        <v>0</v>
      </c>
      <c r="K371" s="120">
        <f t="shared" si="91"/>
        <v>0</v>
      </c>
      <c r="L371" s="175"/>
      <c r="M371" s="175"/>
      <c r="N371" s="175"/>
      <c r="O371" s="71"/>
      <c r="P371" s="71"/>
      <c r="Q371" s="71"/>
      <c r="R371" s="71"/>
      <c r="S371" s="180" t="s">
        <v>185</v>
      </c>
      <c r="T371" s="180"/>
      <c r="U371" s="180"/>
      <c r="V371" s="180"/>
      <c r="W371" s="180"/>
      <c r="X371" s="180"/>
      <c r="Y371" s="178"/>
      <c r="Z371" s="179"/>
      <c r="BA371" s="7">
        <v>8</v>
      </c>
    </row>
    <row r="372" spans="1:53" s="7" customFormat="1" ht="21">
      <c r="A372" s="76" t="str">
        <f t="shared" si="89"/>
        <v/>
      </c>
      <c r="B372" s="77"/>
      <c r="C372" s="76"/>
      <c r="D372" s="76"/>
      <c r="E372" s="77" t="s">
        <v>192</v>
      </c>
      <c r="F372" s="78"/>
      <c r="G372" s="79"/>
      <c r="H372" s="80"/>
      <c r="I372" s="82">
        <f t="shared" si="90"/>
        <v>0</v>
      </c>
      <c r="J372" s="119">
        <f t="shared" si="91"/>
        <v>0</v>
      </c>
      <c r="K372" s="120">
        <f t="shared" si="91"/>
        <v>0</v>
      </c>
      <c r="L372" s="175"/>
      <c r="M372" s="175"/>
      <c r="N372" s="175"/>
      <c r="O372" s="71"/>
      <c r="P372" s="71"/>
      <c r="Q372" s="71"/>
      <c r="R372" s="71"/>
      <c r="S372" s="180"/>
      <c r="T372" s="180"/>
      <c r="U372" s="180"/>
      <c r="V372" s="180"/>
      <c r="W372" s="180"/>
      <c r="X372" s="180"/>
      <c r="Y372" s="178"/>
      <c r="Z372" s="179"/>
      <c r="BA372" s="7">
        <v>9</v>
      </c>
    </row>
    <row r="373" spans="1:53" s="7" customFormat="1" ht="21">
      <c r="A373" s="76" t="str">
        <f t="shared" si="89"/>
        <v/>
      </c>
      <c r="B373" s="77"/>
      <c r="C373" s="76"/>
      <c r="D373" s="76"/>
      <c r="E373" s="77" t="s">
        <v>192</v>
      </c>
      <c r="F373" s="78"/>
      <c r="G373" s="79"/>
      <c r="H373" s="80"/>
      <c r="I373" s="82">
        <f t="shared" si="90"/>
        <v>0</v>
      </c>
      <c r="J373" s="119">
        <f t="shared" si="91"/>
        <v>0</v>
      </c>
      <c r="K373" s="120">
        <f t="shared" si="91"/>
        <v>0</v>
      </c>
      <c r="L373" s="175"/>
      <c r="M373" s="175"/>
      <c r="N373" s="175"/>
      <c r="O373" s="71"/>
      <c r="P373" s="71"/>
      <c r="Q373" s="71"/>
      <c r="R373" s="71"/>
      <c r="S373" s="180"/>
      <c r="T373" s="180"/>
      <c r="U373" s="180"/>
      <c r="V373" s="180"/>
      <c r="W373" s="180"/>
      <c r="X373" s="180"/>
      <c r="Y373" s="178"/>
      <c r="Z373" s="179"/>
      <c r="BA373" s="7">
        <v>10</v>
      </c>
    </row>
    <row r="374" spans="1:53" s="7" customFormat="1" ht="21">
      <c r="A374" s="76" t="str">
        <f t="shared" si="89"/>
        <v/>
      </c>
      <c r="B374" s="77"/>
      <c r="C374" s="76"/>
      <c r="D374" s="76"/>
      <c r="E374" s="77" t="s">
        <v>192</v>
      </c>
      <c r="F374" s="78"/>
      <c r="G374" s="79"/>
      <c r="H374" s="80"/>
      <c r="I374" s="82">
        <f t="shared" si="90"/>
        <v>0</v>
      </c>
      <c r="J374" s="119">
        <f t="shared" si="91"/>
        <v>0</v>
      </c>
      <c r="K374" s="120">
        <f t="shared" si="91"/>
        <v>0</v>
      </c>
      <c r="L374" s="175"/>
      <c r="M374" s="175"/>
      <c r="N374" s="175"/>
      <c r="O374" s="71"/>
      <c r="P374" s="71"/>
      <c r="Q374" s="71"/>
      <c r="R374" s="71"/>
      <c r="S374" s="180"/>
      <c r="T374" s="180"/>
      <c r="U374" s="180"/>
      <c r="V374" s="180"/>
      <c r="W374" s="180"/>
      <c r="X374" s="180"/>
      <c r="Y374" s="178"/>
      <c r="Z374" s="179"/>
      <c r="BA374" s="7">
        <v>11</v>
      </c>
    </row>
    <row r="375" spans="1:53" s="7" customFormat="1" ht="21">
      <c r="A375" s="76" t="str">
        <f t="shared" si="89"/>
        <v/>
      </c>
      <c r="B375" s="77"/>
      <c r="C375" s="76"/>
      <c r="D375" s="76"/>
      <c r="E375" s="77" t="s">
        <v>192</v>
      </c>
      <c r="F375" s="78"/>
      <c r="G375" s="79"/>
      <c r="H375" s="80"/>
      <c r="I375" s="82">
        <f t="shared" si="90"/>
        <v>0</v>
      </c>
      <c r="J375" s="119">
        <f t="shared" si="91"/>
        <v>0</v>
      </c>
      <c r="K375" s="120">
        <f t="shared" si="91"/>
        <v>0</v>
      </c>
      <c r="L375" s="175"/>
      <c r="M375" s="175"/>
      <c r="N375" s="175"/>
      <c r="O375" s="71"/>
      <c r="P375" s="71"/>
      <c r="Q375" s="71"/>
      <c r="R375" s="71"/>
      <c r="S375" s="180"/>
      <c r="T375" s="180"/>
      <c r="U375" s="180"/>
      <c r="V375" s="180"/>
      <c r="W375" s="180"/>
      <c r="X375" s="180"/>
      <c r="Y375" s="178"/>
      <c r="Z375" s="179"/>
      <c r="BA375" s="7">
        <v>12</v>
      </c>
    </row>
    <row r="376" spans="1:53" s="7" customFormat="1" ht="21">
      <c r="A376" s="76" t="str">
        <f t="shared" si="89"/>
        <v/>
      </c>
      <c r="B376" s="77"/>
      <c r="C376" s="76"/>
      <c r="D376" s="76"/>
      <c r="E376" s="77" t="s">
        <v>192</v>
      </c>
      <c r="F376" s="78"/>
      <c r="G376" s="79"/>
      <c r="H376" s="80"/>
      <c r="I376" s="82">
        <f t="shared" si="90"/>
        <v>0</v>
      </c>
      <c r="J376" s="119">
        <f t="shared" si="91"/>
        <v>0</v>
      </c>
      <c r="K376" s="120">
        <f t="shared" si="91"/>
        <v>0</v>
      </c>
      <c r="L376" s="175"/>
      <c r="M376" s="175"/>
      <c r="N376" s="175"/>
      <c r="O376" s="71"/>
      <c r="P376" s="71"/>
      <c r="Q376" s="71"/>
      <c r="R376" s="71"/>
      <c r="S376" s="180"/>
      <c r="T376" s="180"/>
      <c r="U376" s="180"/>
      <c r="V376" s="180"/>
      <c r="W376" s="180"/>
      <c r="X376" s="180"/>
      <c r="Y376" s="178"/>
      <c r="Z376" s="179"/>
      <c r="BA376" s="7">
        <v>13</v>
      </c>
    </row>
    <row r="377" spans="1:53" s="7" customFormat="1" ht="21">
      <c r="A377" s="76" t="str">
        <f t="shared" si="89"/>
        <v/>
      </c>
      <c r="B377" s="77"/>
      <c r="C377" s="76"/>
      <c r="D377" s="76"/>
      <c r="E377" s="77" t="s">
        <v>192</v>
      </c>
      <c r="F377" s="78"/>
      <c r="G377" s="79"/>
      <c r="H377" s="80"/>
      <c r="I377" s="82">
        <f t="shared" si="90"/>
        <v>0</v>
      </c>
      <c r="J377" s="119">
        <f t="shared" si="91"/>
        <v>0</v>
      </c>
      <c r="K377" s="120">
        <f t="shared" si="91"/>
        <v>0</v>
      </c>
      <c r="L377" s="175"/>
      <c r="M377" s="175"/>
      <c r="N377" s="175"/>
      <c r="O377" s="71"/>
      <c r="P377" s="71"/>
      <c r="Q377" s="71"/>
      <c r="R377" s="71"/>
      <c r="S377" s="180"/>
      <c r="T377" s="180"/>
      <c r="U377" s="180"/>
      <c r="V377" s="180"/>
      <c r="W377" s="180"/>
      <c r="X377" s="180"/>
      <c r="Y377" s="178"/>
      <c r="Z377" s="179"/>
      <c r="BA377" s="7">
        <v>14</v>
      </c>
    </row>
    <row r="378" spans="1:53" s="7" customFormat="1" ht="21">
      <c r="A378" s="76" t="str">
        <f t="shared" si="89"/>
        <v/>
      </c>
      <c r="B378" s="77"/>
      <c r="C378" s="76"/>
      <c r="D378" s="76"/>
      <c r="E378" s="77" t="s">
        <v>192</v>
      </c>
      <c r="F378" s="78"/>
      <c r="G378" s="79"/>
      <c r="H378" s="80"/>
      <c r="I378" s="82">
        <f t="shared" si="90"/>
        <v>0</v>
      </c>
      <c r="J378" s="119">
        <f t="shared" si="91"/>
        <v>0</v>
      </c>
      <c r="K378" s="120">
        <f t="shared" si="91"/>
        <v>0</v>
      </c>
      <c r="L378" s="175"/>
      <c r="M378" s="175"/>
      <c r="N378" s="175"/>
      <c r="O378" s="71"/>
      <c r="P378" s="71"/>
      <c r="Q378" s="71"/>
      <c r="R378" s="71"/>
      <c r="S378" s="180"/>
      <c r="T378" s="180"/>
      <c r="U378" s="180"/>
      <c r="V378" s="180"/>
      <c r="W378" s="180"/>
      <c r="X378" s="180"/>
      <c r="Y378" s="178"/>
      <c r="Z378" s="179"/>
      <c r="BA378" s="7">
        <v>15</v>
      </c>
    </row>
    <row r="379" spans="1:53" s="7" customFormat="1" ht="21">
      <c r="A379" s="76" t="str">
        <f t="shared" si="89"/>
        <v/>
      </c>
      <c r="B379" s="77"/>
      <c r="C379" s="76"/>
      <c r="D379" s="76"/>
      <c r="E379" s="77" t="s">
        <v>192</v>
      </c>
      <c r="F379" s="78"/>
      <c r="G379" s="79"/>
      <c r="H379" s="80"/>
      <c r="I379" s="82">
        <f t="shared" si="90"/>
        <v>0</v>
      </c>
      <c r="J379" s="119">
        <f t="shared" si="91"/>
        <v>0</v>
      </c>
      <c r="K379" s="120">
        <f t="shared" si="91"/>
        <v>0</v>
      </c>
      <c r="L379" s="175"/>
      <c r="M379" s="175"/>
      <c r="N379" s="175"/>
      <c r="O379" s="71"/>
      <c r="P379" s="71"/>
      <c r="Q379" s="71"/>
      <c r="R379" s="71"/>
      <c r="S379" s="180"/>
      <c r="T379" s="180"/>
      <c r="U379" s="180"/>
      <c r="V379" s="180"/>
      <c r="W379" s="180"/>
      <c r="X379" s="180"/>
      <c r="Y379" s="178"/>
      <c r="Z379" s="179"/>
      <c r="BA379" s="7">
        <v>16</v>
      </c>
    </row>
    <row r="380" spans="1:53" s="7" customFormat="1" ht="21">
      <c r="A380" s="76" t="str">
        <f t="shared" si="89"/>
        <v/>
      </c>
      <c r="B380" s="77"/>
      <c r="C380" s="76"/>
      <c r="D380" s="76"/>
      <c r="E380" s="77" t="s">
        <v>192</v>
      </c>
      <c r="F380" s="78"/>
      <c r="G380" s="79"/>
      <c r="H380" s="80"/>
      <c r="I380" s="82">
        <f t="shared" si="90"/>
        <v>0</v>
      </c>
      <c r="J380" s="119">
        <f t="shared" si="91"/>
        <v>0</v>
      </c>
      <c r="K380" s="120">
        <f t="shared" si="91"/>
        <v>0</v>
      </c>
      <c r="L380" s="175"/>
      <c r="M380" s="175"/>
      <c r="N380" s="175"/>
      <c r="O380" s="71"/>
      <c r="P380" s="71"/>
      <c r="Q380" s="71"/>
      <c r="R380" s="71"/>
      <c r="S380" s="180"/>
      <c r="T380" s="180"/>
      <c r="U380" s="180"/>
      <c r="V380" s="180"/>
      <c r="W380" s="180"/>
      <c r="X380" s="180"/>
      <c r="Y380" s="178"/>
      <c r="Z380" s="179"/>
      <c r="BA380" s="7">
        <v>17</v>
      </c>
    </row>
    <row r="381" spans="1:53" s="7" customFormat="1" ht="21">
      <c r="A381" s="76" t="str">
        <f t="shared" si="89"/>
        <v/>
      </c>
      <c r="B381" s="77"/>
      <c r="C381" s="76"/>
      <c r="D381" s="76"/>
      <c r="E381" s="77" t="s">
        <v>192</v>
      </c>
      <c r="F381" s="78"/>
      <c r="G381" s="79"/>
      <c r="H381" s="80"/>
      <c r="I381" s="82">
        <f t="shared" si="90"/>
        <v>0</v>
      </c>
      <c r="J381" s="119">
        <f t="shared" si="91"/>
        <v>0</v>
      </c>
      <c r="K381" s="120">
        <f t="shared" si="91"/>
        <v>0</v>
      </c>
      <c r="L381" s="175"/>
      <c r="M381" s="175"/>
      <c r="N381" s="175"/>
      <c r="O381" s="71"/>
      <c r="P381" s="71"/>
      <c r="Q381" s="71"/>
      <c r="R381" s="71"/>
      <c r="S381" s="180"/>
      <c r="T381" s="180"/>
      <c r="U381" s="180"/>
      <c r="V381" s="180"/>
      <c r="W381" s="180"/>
      <c r="X381" s="180"/>
      <c r="Y381" s="178"/>
      <c r="Z381" s="179"/>
      <c r="BA381" s="7">
        <v>18</v>
      </c>
    </row>
    <row r="382" spans="1:53" s="7" customFormat="1" ht="21">
      <c r="A382" s="76" t="str">
        <f t="shared" si="89"/>
        <v/>
      </c>
      <c r="B382" s="77"/>
      <c r="C382" s="76"/>
      <c r="D382" s="76"/>
      <c r="E382" s="77" t="s">
        <v>192</v>
      </c>
      <c r="F382" s="78"/>
      <c r="G382" s="79"/>
      <c r="H382" s="80"/>
      <c r="I382" s="82">
        <f t="shared" si="90"/>
        <v>0</v>
      </c>
      <c r="J382" s="119">
        <f t="shared" si="91"/>
        <v>0</v>
      </c>
      <c r="K382" s="120">
        <f t="shared" si="91"/>
        <v>0</v>
      </c>
      <c r="L382" s="175"/>
      <c r="M382" s="175"/>
      <c r="N382" s="175"/>
      <c r="O382" s="71"/>
      <c r="P382" s="71"/>
      <c r="Q382" s="71"/>
      <c r="R382" s="71"/>
      <c r="S382" s="180"/>
      <c r="T382" s="180"/>
      <c r="U382" s="180"/>
      <c r="V382" s="180"/>
      <c r="W382" s="180"/>
      <c r="X382" s="180"/>
      <c r="Y382" s="178"/>
      <c r="Z382" s="179"/>
      <c r="BA382" s="7">
        <v>19</v>
      </c>
    </row>
    <row r="383" spans="1:53" s="7" customFormat="1" ht="21">
      <c r="A383" s="76" t="str">
        <f t="shared" si="89"/>
        <v/>
      </c>
      <c r="B383" s="77"/>
      <c r="C383" s="76"/>
      <c r="D383" s="76"/>
      <c r="E383" s="77" t="s">
        <v>192</v>
      </c>
      <c r="F383" s="78"/>
      <c r="G383" s="79"/>
      <c r="H383" s="80"/>
      <c r="I383" s="82">
        <f t="shared" si="90"/>
        <v>0</v>
      </c>
      <c r="J383" s="119">
        <f t="shared" si="91"/>
        <v>0</v>
      </c>
      <c r="K383" s="120">
        <f t="shared" si="91"/>
        <v>0</v>
      </c>
      <c r="L383" s="175"/>
      <c r="M383" s="175"/>
      <c r="N383" s="175"/>
      <c r="O383" s="71"/>
      <c r="P383" s="71"/>
      <c r="Q383" s="71"/>
      <c r="R383" s="71"/>
      <c r="S383" s="180"/>
      <c r="T383" s="180"/>
      <c r="U383" s="180"/>
      <c r="V383" s="180"/>
      <c r="W383" s="180"/>
      <c r="X383" s="180"/>
      <c r="Y383" s="178"/>
      <c r="Z383" s="179"/>
      <c r="BA383" s="7">
        <v>20</v>
      </c>
    </row>
    <row r="384" spans="1:53" s="7" customFormat="1" ht="21">
      <c r="A384" s="76" t="str">
        <f t="shared" si="89"/>
        <v/>
      </c>
      <c r="B384" s="77"/>
      <c r="C384" s="76"/>
      <c r="D384" s="76"/>
      <c r="E384" s="77" t="s">
        <v>192</v>
      </c>
      <c r="F384" s="78"/>
      <c r="G384" s="79"/>
      <c r="H384" s="80"/>
      <c r="I384" s="82">
        <f t="shared" si="90"/>
        <v>0</v>
      </c>
      <c r="J384" s="119">
        <f t="shared" si="91"/>
        <v>0</v>
      </c>
      <c r="K384" s="120">
        <f t="shared" si="91"/>
        <v>0</v>
      </c>
      <c r="L384" s="175"/>
      <c r="M384" s="175"/>
      <c r="N384" s="175"/>
      <c r="O384" s="71"/>
      <c r="P384" s="71"/>
      <c r="Q384" s="71"/>
      <c r="R384" s="71"/>
      <c r="S384" s="71"/>
      <c r="BA384" s="7">
        <v>21</v>
      </c>
    </row>
    <row r="385" spans="1:53" s="7" customFormat="1" ht="21">
      <c r="A385" s="76" t="str">
        <f t="shared" si="89"/>
        <v/>
      </c>
      <c r="B385" s="77"/>
      <c r="C385" s="76"/>
      <c r="D385" s="76"/>
      <c r="E385" s="77" t="s">
        <v>192</v>
      </c>
      <c r="F385" s="78"/>
      <c r="G385" s="79"/>
      <c r="H385" s="80"/>
      <c r="I385" s="82">
        <f t="shared" si="90"/>
        <v>0</v>
      </c>
      <c r="J385" s="119">
        <f t="shared" si="91"/>
        <v>0</v>
      </c>
      <c r="K385" s="120">
        <f t="shared" si="91"/>
        <v>0</v>
      </c>
      <c r="L385" s="175"/>
      <c r="M385" s="175"/>
      <c r="N385" s="175"/>
      <c r="O385" s="71"/>
      <c r="P385" s="71"/>
      <c r="Q385" s="71"/>
      <c r="R385" s="71"/>
      <c r="S385" s="71"/>
      <c r="BA385" s="7">
        <v>22</v>
      </c>
    </row>
    <row r="386" spans="1:53" s="7" customFormat="1" ht="21">
      <c r="A386" s="76" t="str">
        <f t="shared" si="89"/>
        <v/>
      </c>
      <c r="B386" s="77"/>
      <c r="C386" s="76"/>
      <c r="D386" s="76"/>
      <c r="E386" s="77" t="s">
        <v>192</v>
      </c>
      <c r="F386" s="78"/>
      <c r="G386" s="79"/>
      <c r="H386" s="80"/>
      <c r="I386" s="82">
        <f t="shared" si="90"/>
        <v>0</v>
      </c>
      <c r="J386" s="119">
        <f t="shared" si="91"/>
        <v>0</v>
      </c>
      <c r="K386" s="120">
        <f t="shared" si="91"/>
        <v>0</v>
      </c>
      <c r="L386" s="175"/>
      <c r="M386" s="175"/>
      <c r="N386" s="175"/>
      <c r="O386" s="71"/>
      <c r="P386" s="71"/>
      <c r="Q386" s="71"/>
      <c r="R386" s="71"/>
      <c r="S386" s="71"/>
      <c r="BA386" s="7">
        <v>23</v>
      </c>
    </row>
    <row r="387" spans="1:53" s="7" customFormat="1" ht="21">
      <c r="A387" s="76" t="str">
        <f t="shared" si="89"/>
        <v/>
      </c>
      <c r="B387" s="77"/>
      <c r="C387" s="76"/>
      <c r="D387" s="76"/>
      <c r="E387" s="77" t="s">
        <v>192</v>
      </c>
      <c r="F387" s="78"/>
      <c r="G387" s="79"/>
      <c r="H387" s="80"/>
      <c r="I387" s="82">
        <f t="shared" si="90"/>
        <v>0</v>
      </c>
      <c r="J387" s="119">
        <f t="shared" si="91"/>
        <v>0</v>
      </c>
      <c r="K387" s="120">
        <f t="shared" si="91"/>
        <v>0</v>
      </c>
      <c r="L387" s="175"/>
      <c r="M387" s="175"/>
      <c r="N387" s="175"/>
      <c r="O387" s="71"/>
      <c r="P387" s="71"/>
      <c r="Q387" s="71"/>
      <c r="R387" s="71"/>
      <c r="S387" s="71"/>
      <c r="BA387" s="7">
        <v>24</v>
      </c>
    </row>
    <row r="388" spans="1:53" s="7" customFormat="1" ht="21">
      <c r="A388" s="76" t="str">
        <f t="shared" si="89"/>
        <v/>
      </c>
      <c r="B388" s="77"/>
      <c r="C388" s="76"/>
      <c r="D388" s="76"/>
      <c r="E388" s="77" t="s">
        <v>192</v>
      </c>
      <c r="F388" s="78"/>
      <c r="G388" s="79"/>
      <c r="H388" s="80"/>
      <c r="I388" s="82">
        <f t="shared" si="90"/>
        <v>0</v>
      </c>
      <c r="J388" s="119">
        <f t="shared" si="91"/>
        <v>0</v>
      </c>
      <c r="K388" s="120">
        <f t="shared" si="91"/>
        <v>0</v>
      </c>
      <c r="L388" s="175"/>
      <c r="M388" s="175"/>
      <c r="N388" s="175"/>
      <c r="O388" s="71"/>
      <c r="P388" s="71"/>
      <c r="Q388" s="71"/>
      <c r="R388" s="71"/>
      <c r="S388" s="71"/>
      <c r="BA388" s="7">
        <v>25</v>
      </c>
    </row>
    <row r="389" spans="1:53" s="7" customFormat="1" ht="21">
      <c r="A389" s="76" t="str">
        <f t="shared" si="89"/>
        <v/>
      </c>
      <c r="B389" s="77"/>
      <c r="C389" s="76"/>
      <c r="D389" s="76"/>
      <c r="E389" s="77" t="s">
        <v>192</v>
      </c>
      <c r="F389" s="78"/>
      <c r="G389" s="79"/>
      <c r="H389" s="80"/>
      <c r="I389" s="82">
        <f t="shared" si="90"/>
        <v>0</v>
      </c>
      <c r="J389" s="119">
        <f t="shared" si="91"/>
        <v>0</v>
      </c>
      <c r="K389" s="120">
        <f t="shared" si="91"/>
        <v>0</v>
      </c>
      <c r="L389" s="175"/>
      <c r="M389" s="175"/>
      <c r="N389" s="175"/>
      <c r="O389" s="71"/>
      <c r="P389" s="71"/>
      <c r="Q389" s="71"/>
      <c r="R389" s="71"/>
      <c r="S389" s="71"/>
      <c r="BA389" s="7">
        <v>26</v>
      </c>
    </row>
    <row r="390" spans="1:53" s="7" customFormat="1" ht="21">
      <c r="A390" s="76" t="str">
        <f t="shared" si="89"/>
        <v/>
      </c>
      <c r="B390" s="77"/>
      <c r="C390" s="76"/>
      <c r="D390" s="76"/>
      <c r="E390" s="77" t="s">
        <v>192</v>
      </c>
      <c r="F390" s="78"/>
      <c r="G390" s="79"/>
      <c r="H390" s="80"/>
      <c r="I390" s="82">
        <f t="shared" si="90"/>
        <v>0</v>
      </c>
      <c r="J390" s="119">
        <f t="shared" si="91"/>
        <v>0</v>
      </c>
      <c r="K390" s="120">
        <f t="shared" si="91"/>
        <v>0</v>
      </c>
      <c r="L390" s="175"/>
      <c r="M390" s="175"/>
      <c r="N390" s="175"/>
      <c r="O390" s="71"/>
      <c r="P390" s="71"/>
      <c r="Q390" s="71"/>
      <c r="R390" s="71"/>
      <c r="S390" s="71"/>
      <c r="BA390" s="7">
        <v>27</v>
      </c>
    </row>
    <row r="391" spans="1:53" s="7" customFormat="1" ht="21">
      <c r="A391" s="76" t="str">
        <f t="shared" si="89"/>
        <v/>
      </c>
      <c r="B391" s="77"/>
      <c r="C391" s="76"/>
      <c r="D391" s="76"/>
      <c r="E391" s="77" t="s">
        <v>192</v>
      </c>
      <c r="F391" s="78"/>
      <c r="G391" s="79"/>
      <c r="H391" s="80"/>
      <c r="I391" s="82">
        <f t="shared" si="90"/>
        <v>0</v>
      </c>
      <c r="J391" s="119">
        <f t="shared" si="91"/>
        <v>0</v>
      </c>
      <c r="K391" s="120">
        <f t="shared" si="91"/>
        <v>0</v>
      </c>
      <c r="L391" s="175"/>
      <c r="M391" s="175"/>
      <c r="N391" s="175"/>
      <c r="O391" s="71"/>
      <c r="P391" s="71"/>
      <c r="Q391" s="71"/>
      <c r="R391" s="71"/>
      <c r="S391" s="71"/>
      <c r="BA391" s="7">
        <v>28</v>
      </c>
    </row>
    <row r="392" spans="1:53" s="7" customFormat="1" ht="21">
      <c r="A392" s="76" t="str">
        <f t="shared" si="89"/>
        <v/>
      </c>
      <c r="B392" s="77"/>
      <c r="C392" s="76"/>
      <c r="D392" s="76"/>
      <c r="E392" s="77" t="s">
        <v>192</v>
      </c>
      <c r="F392" s="78"/>
      <c r="G392" s="79"/>
      <c r="H392" s="80"/>
      <c r="I392" s="82">
        <f t="shared" si="90"/>
        <v>0</v>
      </c>
      <c r="J392" s="119">
        <f t="shared" si="91"/>
        <v>0</v>
      </c>
      <c r="K392" s="120">
        <f t="shared" si="91"/>
        <v>0</v>
      </c>
      <c r="L392" s="175"/>
      <c r="M392" s="175"/>
      <c r="N392" s="175"/>
      <c r="O392" s="71"/>
      <c r="P392" s="71"/>
      <c r="Q392" s="71"/>
      <c r="R392" s="71"/>
      <c r="S392" s="71"/>
      <c r="BA392" s="7">
        <v>29</v>
      </c>
    </row>
    <row r="393" spans="1:53" s="7" customFormat="1" ht="21">
      <c r="A393" s="76" t="str">
        <f t="shared" si="89"/>
        <v/>
      </c>
      <c r="B393" s="77"/>
      <c r="C393" s="76"/>
      <c r="D393" s="76"/>
      <c r="E393" s="77" t="s">
        <v>192</v>
      </c>
      <c r="F393" s="78"/>
      <c r="G393" s="79"/>
      <c r="H393" s="80"/>
      <c r="I393" s="82">
        <f t="shared" si="90"/>
        <v>0</v>
      </c>
      <c r="J393" s="119">
        <f t="shared" si="91"/>
        <v>0</v>
      </c>
      <c r="K393" s="120">
        <f t="shared" si="91"/>
        <v>0</v>
      </c>
      <c r="L393" s="175"/>
      <c r="M393" s="175"/>
      <c r="N393" s="175"/>
      <c r="O393" s="71"/>
      <c r="P393" s="71"/>
      <c r="Q393" s="71"/>
      <c r="R393" s="71"/>
      <c r="S393" s="71"/>
      <c r="BA393" s="7">
        <v>30</v>
      </c>
    </row>
    <row r="394" spans="1:53" s="7" customFormat="1" ht="14.45" customHeight="1">
      <c r="A394" s="176" t="s">
        <v>193</v>
      </c>
      <c r="B394" s="176"/>
      <c r="C394" s="176"/>
      <c r="D394" s="176"/>
      <c r="E394" s="176"/>
      <c r="F394" s="176"/>
      <c r="G394" s="176"/>
      <c r="H394" s="176"/>
      <c r="K394" s="93">
        <f>SUM(K364:K393)</f>
        <v>0</v>
      </c>
    </row>
    <row r="398" spans="1:53" ht="14.25" customHeight="1"/>
    <row r="399" spans="1:53" ht="14.25" customHeight="1"/>
    <row r="400" spans="1:53"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sheetData>
  <sheetProtection formatColumns="0" formatRows="0" insertColumns="0" insertRows="0" autoFilter="0"/>
  <protectedRanges>
    <protectedRange sqref="G27 G29:G30 G42 G34" name="DatosProveedor"/>
    <protectedRange sqref="G28 G31:G33 G35:G41 G11:G26" name="DatosProveedor_71"/>
    <protectedRange sqref="G43" name="DatosProveedor_41"/>
    <protectedRange sqref="M29" name="DatosProveedor_1"/>
    <protectedRange sqref="M11:M28 M30:M43" name="DatosProveedor_78"/>
    <protectedRange sqref="S29 S34" name="DatosProveedor_3"/>
  </protectedRanges>
  <autoFilter ref="A10:BR394" xr:uid="{00000000-0009-0000-0000-000000000000}"/>
  <mergeCells count="60">
    <mergeCell ref="Y4:Z4"/>
    <mergeCell ref="D5:F5"/>
    <mergeCell ref="H5:I5"/>
    <mergeCell ref="K5:L5"/>
    <mergeCell ref="Y5:Z5"/>
    <mergeCell ref="A3:L3"/>
    <mergeCell ref="M3:V6"/>
    <mergeCell ref="A4:B6"/>
    <mergeCell ref="E4:F4"/>
    <mergeCell ref="G4:L4"/>
    <mergeCell ref="D6:L6"/>
    <mergeCell ref="Y6:Z6"/>
    <mergeCell ref="AG6:AR6"/>
    <mergeCell ref="G9:L9"/>
    <mergeCell ref="M9:R9"/>
    <mergeCell ref="S9:X9"/>
    <mergeCell ref="Y9:AB9"/>
    <mergeCell ref="L367:N367"/>
    <mergeCell ref="AJ37:AQ37"/>
    <mergeCell ref="BC69:BJ69"/>
    <mergeCell ref="BK69:BK198"/>
    <mergeCell ref="BL69:BM198"/>
    <mergeCell ref="BC70:BJ198"/>
    <mergeCell ref="A361:Y361"/>
    <mergeCell ref="A362:AC362"/>
    <mergeCell ref="L363:N363"/>
    <mergeCell ref="L364:N364"/>
    <mergeCell ref="L365:N365"/>
    <mergeCell ref="L366:N366"/>
    <mergeCell ref="Z370:Z383"/>
    <mergeCell ref="L371:N371"/>
    <mergeCell ref="S371:X383"/>
    <mergeCell ref="L372:N372"/>
    <mergeCell ref="L373:N373"/>
    <mergeCell ref="L368:N368"/>
    <mergeCell ref="L369:N369"/>
    <mergeCell ref="L370:N370"/>
    <mergeCell ref="S370:X370"/>
    <mergeCell ref="Y370:Y383"/>
    <mergeCell ref="L385:N385"/>
    <mergeCell ref="L374:N374"/>
    <mergeCell ref="L375:N375"/>
    <mergeCell ref="L376:N376"/>
    <mergeCell ref="L377:N377"/>
    <mergeCell ref="L378:N378"/>
    <mergeCell ref="L379:N379"/>
    <mergeCell ref="L380:N380"/>
    <mergeCell ref="L381:N381"/>
    <mergeCell ref="L382:N382"/>
    <mergeCell ref="L383:N383"/>
    <mergeCell ref="L384:N384"/>
    <mergeCell ref="L392:N392"/>
    <mergeCell ref="L393:N393"/>
    <mergeCell ref="A394:H394"/>
    <mergeCell ref="L386:N386"/>
    <mergeCell ref="L387:N387"/>
    <mergeCell ref="L388:N388"/>
    <mergeCell ref="L389:N389"/>
    <mergeCell ref="L390:N390"/>
    <mergeCell ref="L391:N391"/>
  </mergeCells>
  <conditionalFormatting sqref="AB11:AB360">
    <cfRule type="cellIs" dxfId="6" priority="1" stopIfTrue="1" operator="greaterThan">
      <formula>0.2</formula>
    </cfRule>
  </conditionalFormatting>
  <dataValidations count="1">
    <dataValidation type="list" allowBlank="1" showInputMessage="1" showErrorMessage="1" sqref="AK11:AK17 AK26:AK36" xr:uid="{00000000-0002-0000-0000-000000000000}">
      <formula1>"Tabla,Cotizacion"</formula1>
    </dataValidation>
  </dataValidations>
  <pageMargins left="0.25" right="0.25" top="0.75" bottom="0.75" header="0.3" footer="0.3"/>
  <pageSetup paperSize="3" scale="10" orientation="landscape" r:id="rId1"/>
  <colBreaks count="3" manualBreakCount="3">
    <brk id="12" max="1048575" man="1"/>
    <brk id="24" max="427" man="1"/>
    <brk id="32" max="427"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1000000}">
          <x14:formula1>
            <xm:f>Lista!$V$8:$V$14</xm:f>
          </x14:formula1>
          <xm:sqref>G4:L4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3:BR60"/>
  <sheetViews>
    <sheetView zoomScale="52" zoomScaleNormal="52" zoomScaleSheetLayoutView="36" workbookViewId="0">
      <selection activeCell="AJ5" sqref="AJ5"/>
    </sheetView>
  </sheetViews>
  <sheetFormatPr defaultColWidth="11.28515625" defaultRowHeight="14.25"/>
  <cols>
    <col min="1" max="1" width="17.140625" style="3" customWidth="1"/>
    <col min="2" max="2" width="24.28515625" style="3" customWidth="1"/>
    <col min="3" max="4" width="52.28515625" style="3" customWidth="1"/>
    <col min="5" max="6" width="28.28515625" style="3" customWidth="1"/>
    <col min="7" max="7" width="31.28515625" style="3" customWidth="1"/>
    <col min="8" max="8" width="36.85546875" style="3" customWidth="1"/>
    <col min="9" max="9" width="32.85546875" style="3" customWidth="1"/>
    <col min="10" max="13" width="25.28515625" style="3" customWidth="1"/>
    <col min="14" max="14" width="36.85546875" style="3" bestFit="1" customWidth="1"/>
    <col min="15" max="15" width="32.85546875" style="3" bestFit="1" customWidth="1"/>
    <col min="16" max="16" width="29.85546875" style="3" bestFit="1" customWidth="1"/>
    <col min="17" max="18" width="34.28515625" style="3" bestFit="1" customWidth="1"/>
    <col min="19" max="19" width="24.28515625" style="3" customWidth="1"/>
    <col min="20" max="20" width="36.85546875" style="3" bestFit="1" customWidth="1"/>
    <col min="21" max="21" width="32.85546875" style="3" bestFit="1" customWidth="1"/>
    <col min="22" max="22" width="29.85546875" style="3" bestFit="1" customWidth="1"/>
    <col min="23" max="24" width="34.28515625" style="3" bestFit="1" customWidth="1"/>
    <col min="25" max="25" width="24.28515625" style="3" customWidth="1"/>
    <col min="26" max="26" width="33.85546875" style="3" bestFit="1" customWidth="1"/>
    <col min="27" max="27" width="27.28515625" style="3" customWidth="1"/>
    <col min="28" max="28" width="24.28515625" style="3" customWidth="1"/>
    <col min="29" max="29" width="56.28515625" style="3" customWidth="1"/>
    <col min="30" max="32" width="11.28515625" style="3"/>
    <col min="33" max="34" width="31.140625" style="3" customWidth="1"/>
    <col min="35" max="35" width="29.140625" style="3" customWidth="1"/>
    <col min="36" max="36" width="66.85546875" style="3" customWidth="1"/>
    <col min="37" max="39" width="22.85546875" style="3" customWidth="1"/>
    <col min="40" max="41" width="32.140625" style="3" customWidth="1"/>
    <col min="42" max="44" width="22.85546875" style="3" customWidth="1"/>
    <col min="45" max="66" width="11.28515625" style="3"/>
    <col min="67" max="67" width="5.28515625" style="3" bestFit="1" customWidth="1"/>
    <col min="68" max="16384" width="11.28515625" style="3"/>
  </cols>
  <sheetData>
    <row r="3" spans="1:70" s="1" customFormat="1" ht="32.450000000000003" customHeight="1">
      <c r="A3" s="212" t="s">
        <v>0</v>
      </c>
      <c r="B3" s="212"/>
      <c r="C3" s="212"/>
      <c r="D3" s="212"/>
      <c r="E3" s="212"/>
      <c r="F3" s="212"/>
      <c r="G3" s="212"/>
      <c r="H3" s="212"/>
      <c r="I3" s="212"/>
      <c r="J3" s="212"/>
      <c r="K3" s="212"/>
      <c r="L3" s="212"/>
      <c r="M3" s="213" t="s">
        <v>1</v>
      </c>
      <c r="N3" s="213"/>
      <c r="O3" s="213"/>
      <c r="P3" s="213"/>
      <c r="Q3" s="213"/>
      <c r="R3" s="213"/>
      <c r="S3" s="213"/>
      <c r="T3" s="213"/>
      <c r="U3" s="213"/>
      <c r="V3" s="213"/>
      <c r="W3" s="33"/>
      <c r="X3" s="33"/>
      <c r="Y3" s="33"/>
      <c r="Z3" s="33"/>
      <c r="AA3" s="33"/>
      <c r="AB3" s="33"/>
    </row>
    <row r="4" spans="1:70" s="2" customFormat="1" ht="70.349999999999994" customHeight="1">
      <c r="A4" s="214"/>
      <c r="B4" s="214"/>
      <c r="C4" s="45" t="s">
        <v>2</v>
      </c>
      <c r="D4" s="129">
        <v>46163</v>
      </c>
      <c r="E4" s="170" t="s">
        <v>3</v>
      </c>
      <c r="F4" s="170"/>
      <c r="G4" s="215" t="s">
        <v>4</v>
      </c>
      <c r="H4" s="215"/>
      <c r="I4" s="215"/>
      <c r="J4" s="215"/>
      <c r="K4" s="215"/>
      <c r="L4" s="215"/>
      <c r="M4" s="213"/>
      <c r="N4" s="213"/>
      <c r="O4" s="213"/>
      <c r="P4" s="213"/>
      <c r="Q4" s="213"/>
      <c r="R4" s="213"/>
      <c r="S4" s="213"/>
      <c r="T4" s="213"/>
      <c r="U4" s="213"/>
      <c r="V4" s="213"/>
      <c r="Y4" s="199" t="s">
        <v>5</v>
      </c>
      <c r="Z4" s="199"/>
      <c r="AA4" s="74">
        <f>IF(B10="","",Z43)</f>
        <v>339945468.89916986</v>
      </c>
      <c r="AB4" s="38"/>
    </row>
    <row r="5" spans="1:70" s="2" customFormat="1" ht="63" customHeight="1">
      <c r="A5" s="214"/>
      <c r="B5" s="214"/>
      <c r="C5" s="20" t="s">
        <v>6</v>
      </c>
      <c r="D5" s="216" t="s">
        <v>7</v>
      </c>
      <c r="E5" s="217"/>
      <c r="F5" s="218"/>
      <c r="G5" s="20" t="s">
        <v>8</v>
      </c>
      <c r="H5" s="216" t="s">
        <v>194</v>
      </c>
      <c r="I5" s="218"/>
      <c r="J5" s="20" t="s">
        <v>9</v>
      </c>
      <c r="K5" s="216"/>
      <c r="L5" s="218"/>
      <c r="M5" s="213"/>
      <c r="N5" s="213"/>
      <c r="O5" s="213"/>
      <c r="P5" s="213"/>
      <c r="Q5" s="213"/>
      <c r="R5" s="213"/>
      <c r="S5" s="213"/>
      <c r="T5" s="213"/>
      <c r="U5" s="213"/>
      <c r="V5" s="213"/>
      <c r="Y5" s="199" t="s">
        <v>10</v>
      </c>
      <c r="Z5" s="199"/>
      <c r="AA5" s="74">
        <v>0</v>
      </c>
      <c r="AB5" s="38"/>
    </row>
    <row r="6" spans="1:70" s="2" customFormat="1" ht="102" customHeight="1">
      <c r="A6" s="214"/>
      <c r="B6" s="214"/>
      <c r="C6" s="46" t="s">
        <v>11</v>
      </c>
      <c r="D6" s="170" t="s">
        <v>12</v>
      </c>
      <c r="E6" s="170"/>
      <c r="F6" s="170"/>
      <c r="G6" s="170"/>
      <c r="H6" s="170"/>
      <c r="I6" s="170"/>
      <c r="J6" s="170"/>
      <c r="K6" s="170"/>
      <c r="L6" s="170"/>
      <c r="M6" s="213"/>
      <c r="N6" s="213"/>
      <c r="O6" s="213"/>
      <c r="P6" s="213"/>
      <c r="Q6" s="213"/>
      <c r="R6" s="213"/>
      <c r="S6" s="213"/>
      <c r="T6" s="213"/>
      <c r="U6" s="213"/>
      <c r="V6" s="213"/>
      <c r="Y6" s="199" t="s">
        <v>13</v>
      </c>
      <c r="Z6" s="199"/>
      <c r="AA6" s="75">
        <f>AA4</f>
        <v>339945468.89916986</v>
      </c>
      <c r="AB6" s="36"/>
      <c r="AG6" s="200" t="s">
        <v>14</v>
      </c>
      <c r="AH6" s="200"/>
      <c r="AI6" s="200"/>
      <c r="AJ6" s="200"/>
      <c r="AK6" s="200"/>
      <c r="AL6" s="200"/>
      <c r="AM6" s="200"/>
      <c r="AN6" s="200"/>
      <c r="AO6" s="200"/>
      <c r="AP6" s="200"/>
      <c r="AQ6" s="200"/>
      <c r="AR6" s="200"/>
    </row>
    <row r="8" spans="1:70" s="18" customFormat="1" ht="45" customHeight="1">
      <c r="G8" s="201" t="s">
        <v>15</v>
      </c>
      <c r="H8" s="202"/>
      <c r="I8" s="202"/>
      <c r="J8" s="202"/>
      <c r="K8" s="202"/>
      <c r="L8" s="203"/>
      <c r="M8" s="204" t="s">
        <v>16</v>
      </c>
      <c r="N8" s="205"/>
      <c r="O8" s="205"/>
      <c r="P8" s="205"/>
      <c r="Q8" s="205"/>
      <c r="R8" s="206"/>
      <c r="S8" s="207" t="s">
        <v>17</v>
      </c>
      <c r="T8" s="208"/>
      <c r="U8" s="208"/>
      <c r="V8" s="208"/>
      <c r="W8" s="208"/>
      <c r="X8" s="209"/>
      <c r="Y8" s="210" t="s">
        <v>18</v>
      </c>
      <c r="Z8" s="211"/>
      <c r="AA8" s="211"/>
      <c r="AB8" s="211"/>
    </row>
    <row r="9" spans="1:70" s="18" customFormat="1" ht="156.6" customHeight="1">
      <c r="A9" s="94" t="s">
        <v>19</v>
      </c>
      <c r="B9" s="94" t="s">
        <v>20</v>
      </c>
      <c r="C9" s="94" t="s">
        <v>21</v>
      </c>
      <c r="D9" s="94" t="s">
        <v>22</v>
      </c>
      <c r="E9" s="94" t="s">
        <v>23</v>
      </c>
      <c r="F9" s="94" t="s">
        <v>24</v>
      </c>
      <c r="G9" s="95" t="s">
        <v>25</v>
      </c>
      <c r="H9" s="95" t="s">
        <v>26</v>
      </c>
      <c r="I9" s="95" t="s">
        <v>27</v>
      </c>
      <c r="J9" s="95" t="s">
        <v>28</v>
      </c>
      <c r="K9" s="95" t="s">
        <v>29</v>
      </c>
      <c r="L9" s="95" t="s">
        <v>30</v>
      </c>
      <c r="M9" s="94" t="s">
        <v>31</v>
      </c>
      <c r="N9" s="94" t="s">
        <v>26</v>
      </c>
      <c r="O9" s="94" t="s">
        <v>27</v>
      </c>
      <c r="P9" s="94" t="s">
        <v>28</v>
      </c>
      <c r="Q9" s="94" t="s">
        <v>29</v>
      </c>
      <c r="R9" s="94" t="s">
        <v>30</v>
      </c>
      <c r="S9" s="96" t="s">
        <v>32</v>
      </c>
      <c r="T9" s="96" t="s">
        <v>26</v>
      </c>
      <c r="U9" s="96" t="s">
        <v>27</v>
      </c>
      <c r="V9" s="96" t="s">
        <v>28</v>
      </c>
      <c r="W9" s="96" t="s">
        <v>29</v>
      </c>
      <c r="X9" s="96" t="s">
        <v>30</v>
      </c>
      <c r="Y9" s="95" t="s">
        <v>33</v>
      </c>
      <c r="Z9" s="95" t="s">
        <v>34</v>
      </c>
      <c r="AA9" s="95" t="s">
        <v>35</v>
      </c>
      <c r="AB9" s="95" t="s">
        <v>36</v>
      </c>
      <c r="AC9" s="97" t="s">
        <v>37</v>
      </c>
      <c r="AG9" s="95" t="s">
        <v>20</v>
      </c>
      <c r="AH9" s="95" t="s">
        <v>38</v>
      </c>
      <c r="AI9" s="95" t="s">
        <v>39</v>
      </c>
      <c r="AJ9" s="95" t="s">
        <v>40</v>
      </c>
      <c r="AK9" s="95" t="s">
        <v>41</v>
      </c>
      <c r="AL9" s="95" t="s">
        <v>42</v>
      </c>
      <c r="AM9" s="95" t="s">
        <v>43</v>
      </c>
      <c r="AN9" s="49" t="s">
        <v>44</v>
      </c>
      <c r="AO9" s="95" t="s">
        <v>45</v>
      </c>
      <c r="AP9" s="95" t="s">
        <v>16</v>
      </c>
      <c r="AQ9" s="95" t="s">
        <v>17</v>
      </c>
      <c r="AR9" s="95" t="s">
        <v>46</v>
      </c>
    </row>
    <row r="10" spans="1:70" s="7" customFormat="1" ht="409.5">
      <c r="A10" s="125">
        <f>IF(B10&lt;&gt;"",BR10,"")</f>
        <v>1</v>
      </c>
      <c r="B10" s="77" t="s">
        <v>47</v>
      </c>
      <c r="C10" s="121" t="s">
        <v>48</v>
      </c>
      <c r="D10" s="76" t="s">
        <v>49</v>
      </c>
      <c r="E10" s="122" t="s">
        <v>50</v>
      </c>
      <c r="F10" s="123">
        <v>3</v>
      </c>
      <c r="G10" s="133" t="s">
        <v>51</v>
      </c>
      <c r="H10" s="131">
        <v>10924370</v>
      </c>
      <c r="I10" s="134">
        <f>H10*19%</f>
        <v>2075630.3</v>
      </c>
      <c r="J10" s="134">
        <f>H10+I10</f>
        <v>13000000.300000001</v>
      </c>
      <c r="K10" s="82">
        <f>IF(B10="","",(H10*F10))</f>
        <v>32773110</v>
      </c>
      <c r="L10" s="82">
        <f>IF(B10="","",(J10*F10))</f>
        <v>39000000.900000006</v>
      </c>
      <c r="M10" s="126" t="s">
        <v>52</v>
      </c>
      <c r="N10" s="84">
        <v>10707815.130000001</v>
      </c>
      <c r="O10" s="85">
        <f>N10*19%</f>
        <v>2034484.8747000003</v>
      </c>
      <c r="P10" s="85">
        <f>N10+O10</f>
        <v>12742300.004700001</v>
      </c>
      <c r="Q10" s="86">
        <f>IF(B10="","",(N10*F10))</f>
        <v>32123445.390000001</v>
      </c>
      <c r="R10" s="86">
        <f>IF(B10="","",(P10*F10))</f>
        <v>38226900.0141</v>
      </c>
      <c r="S10" s="130" t="s">
        <v>53</v>
      </c>
      <c r="T10" s="131">
        <v>11756302.52</v>
      </c>
      <c r="U10" s="132">
        <f>T10*19%</f>
        <v>2233697.4788000002</v>
      </c>
      <c r="V10" s="132">
        <f>T10+U10</f>
        <v>13989999.9988</v>
      </c>
      <c r="W10" s="90">
        <f>IF(B10="","",(T10*F10))</f>
        <v>35268907.560000002</v>
      </c>
      <c r="X10" s="90">
        <f>IF(B10="","",(V10*F10))</f>
        <v>41969999.996399999</v>
      </c>
      <c r="Y10" s="91">
        <f>IF(A10="","",AVERAGE(J10,P10,V10))</f>
        <v>13244100.101166667</v>
      </c>
      <c r="Z10" s="91">
        <f>IF(B10="","",Y10*F10)</f>
        <v>39732300.303500004</v>
      </c>
      <c r="AA10" s="91">
        <f>IF(B10="","",STDEV(L10,R10,X10))</f>
        <v>1976081.0159627562</v>
      </c>
      <c r="AB10" s="92">
        <f>IF(B10="","",(AA10/Z10))</f>
        <v>4.9734875677175022E-2</v>
      </c>
      <c r="AC10" s="5"/>
      <c r="AG10" s="98"/>
      <c r="AH10" s="98"/>
      <c r="AI10" s="99"/>
      <c r="AJ10" s="5"/>
      <c r="AK10" s="99"/>
      <c r="AL10" s="100"/>
      <c r="AM10" s="101"/>
      <c r="AN10" s="102"/>
      <c r="AO10" s="102" t="str">
        <f>IF(AK10="Tabla",(AN10*AH10*AL10*AM10)," ")</f>
        <v xml:space="preserve"> </v>
      </c>
      <c r="AP10" s="99"/>
      <c r="AQ10" s="99"/>
      <c r="AR10" s="103" t="e">
        <f>IF(AK10="Tabla",AO10,(AVERAGE(AN10,AP10,AQ10)*AM10*AH10))</f>
        <v>#DIV/0!</v>
      </c>
      <c r="BR10" s="7">
        <v>1</v>
      </c>
    </row>
    <row r="11" spans="1:70" s="7" customFormat="1" ht="202.5">
      <c r="A11" s="125">
        <f t="shared" ref="A11:A42" si="0">IF(B11&lt;&gt;"",BR11,"")</f>
        <v>2</v>
      </c>
      <c r="B11" s="77" t="s">
        <v>47</v>
      </c>
      <c r="C11" s="121" t="s">
        <v>54</v>
      </c>
      <c r="D11" s="76" t="s">
        <v>55</v>
      </c>
      <c r="E11" s="122" t="s">
        <v>50</v>
      </c>
      <c r="F11" s="123">
        <v>8</v>
      </c>
      <c r="G11" s="133" t="s">
        <v>195</v>
      </c>
      <c r="H11" s="131">
        <v>6722605.04</v>
      </c>
      <c r="I11" s="134">
        <f t="shared" ref="I11:I42" si="1">H11*19%</f>
        <v>1277294.9576000001</v>
      </c>
      <c r="J11" s="134">
        <f t="shared" ref="J11:J42" si="2">H11+I11</f>
        <v>7999899.9976000004</v>
      </c>
      <c r="K11" s="82">
        <f t="shared" ref="K11:K42" si="3">IF(B11="","",(H11*F11))</f>
        <v>53780840.32</v>
      </c>
      <c r="L11" s="82">
        <f t="shared" ref="L11:L42" si="4">IF(B11="","",(J11*F11))</f>
        <v>63999199.980800003</v>
      </c>
      <c r="M11" s="126" t="s">
        <v>57</v>
      </c>
      <c r="N11" s="84">
        <v>6638571.4299999997</v>
      </c>
      <c r="O11" s="85">
        <f t="shared" ref="O11:O42" si="5">N11*19%</f>
        <v>1261328.5717</v>
      </c>
      <c r="P11" s="85">
        <f t="shared" ref="P11:P42" si="6">N11+O11</f>
        <v>7899900.0016999999</v>
      </c>
      <c r="Q11" s="86">
        <f t="shared" ref="Q11:Q42" si="7">IF(B11="","",(N11*F11))</f>
        <v>53108571.439999998</v>
      </c>
      <c r="R11" s="86">
        <f t="shared" ref="R11:R42" si="8">IF(B11="","",(P11*F11))</f>
        <v>63199200.013599999</v>
      </c>
      <c r="S11" s="130" t="s">
        <v>58</v>
      </c>
      <c r="T11" s="131">
        <v>5546134.4500000002</v>
      </c>
      <c r="U11" s="132">
        <f t="shared" ref="U11:U42" si="9">T11*19%</f>
        <v>1053765.5455</v>
      </c>
      <c r="V11" s="132">
        <f t="shared" ref="V11:V42" si="10">T11+U11</f>
        <v>6599899.9955000002</v>
      </c>
      <c r="W11" s="90">
        <f t="shared" ref="W11:W42" si="11">IF(B11="","",(T11*F11))</f>
        <v>44369075.600000001</v>
      </c>
      <c r="X11" s="90">
        <f t="shared" ref="X11:X42" si="12">IF(B11="","",(V11*F11))</f>
        <v>52799199.964000002</v>
      </c>
      <c r="Y11" s="91">
        <f t="shared" ref="Y11:Y42" si="13">IF(A11="","",AVERAGE(J11,P11,V11))</f>
        <v>7499899.9982666671</v>
      </c>
      <c r="Z11" s="91">
        <f t="shared" ref="Z11:Z42" si="14">IF(B11="","",Y11*F11)</f>
        <v>59999199.986133337</v>
      </c>
      <c r="AA11" s="91">
        <f t="shared" ref="AA11:AA42" si="15">IF(B11="","",STDEV(L11,R11,X11))</f>
        <v>6248199.7588041313</v>
      </c>
      <c r="AB11" s="92">
        <f t="shared" ref="AB11:AB42" si="16">IF(B11="","",(AA11/Z11))</f>
        <v>0.10413805117815202</v>
      </c>
      <c r="AC11" s="5"/>
      <c r="AG11" s="98"/>
      <c r="AH11" s="98"/>
      <c r="AI11" s="99"/>
      <c r="AJ11" s="5"/>
      <c r="AK11" s="99"/>
      <c r="AL11" s="100"/>
      <c r="AM11" s="101"/>
      <c r="AN11" s="102"/>
      <c r="AO11" s="102" t="str">
        <f t="shared" ref="AO11:AO35" si="17">IF(AK11="Tabla",(AN11*AH11*AL11*AM11)," ")</f>
        <v xml:space="preserve"> </v>
      </c>
      <c r="AP11" s="99"/>
      <c r="AQ11" s="99"/>
      <c r="AR11" s="103" t="e">
        <f t="shared" ref="AR11:AR35" si="18">IF(AK11="Tabla",AO11,(AVERAGE(AN11,AP11,AQ11)*AM11*AH11))</f>
        <v>#DIV/0!</v>
      </c>
      <c r="BR11" s="7">
        <v>2</v>
      </c>
    </row>
    <row r="12" spans="1:70" s="7" customFormat="1" ht="243">
      <c r="A12" s="125">
        <f t="shared" si="0"/>
        <v>3</v>
      </c>
      <c r="B12" s="77" t="s">
        <v>47</v>
      </c>
      <c r="C12" s="121" t="s">
        <v>59</v>
      </c>
      <c r="D12" s="76" t="s">
        <v>60</v>
      </c>
      <c r="E12" s="122" t="s">
        <v>50</v>
      </c>
      <c r="F12" s="123">
        <v>12</v>
      </c>
      <c r="G12" s="133" t="s">
        <v>61</v>
      </c>
      <c r="H12" s="131">
        <v>284873.95</v>
      </c>
      <c r="I12" s="134">
        <f t="shared" si="1"/>
        <v>54126.050500000005</v>
      </c>
      <c r="J12" s="134">
        <f t="shared" si="2"/>
        <v>339000.00050000002</v>
      </c>
      <c r="K12" s="82">
        <f t="shared" si="3"/>
        <v>3418487.4000000004</v>
      </c>
      <c r="L12" s="82">
        <f t="shared" si="4"/>
        <v>4068000.0060000001</v>
      </c>
      <c r="M12" s="126" t="s">
        <v>62</v>
      </c>
      <c r="N12" s="84">
        <v>279900</v>
      </c>
      <c r="O12" s="85">
        <f t="shared" si="5"/>
        <v>53181</v>
      </c>
      <c r="P12" s="85">
        <f t="shared" si="6"/>
        <v>333081</v>
      </c>
      <c r="Q12" s="86">
        <f t="shared" si="7"/>
        <v>3358800</v>
      </c>
      <c r="R12" s="86">
        <f t="shared" si="8"/>
        <v>3996972</v>
      </c>
      <c r="S12" s="130" t="s">
        <v>63</v>
      </c>
      <c r="T12" s="131">
        <v>293193.27731092437</v>
      </c>
      <c r="U12" s="132">
        <f t="shared" si="9"/>
        <v>55706.722689075628</v>
      </c>
      <c r="V12" s="132">
        <f t="shared" si="10"/>
        <v>348900</v>
      </c>
      <c r="W12" s="90">
        <f t="shared" si="11"/>
        <v>3518319.3277310925</v>
      </c>
      <c r="X12" s="90">
        <f t="shared" si="12"/>
        <v>4186800</v>
      </c>
      <c r="Y12" s="91">
        <f t="shared" si="13"/>
        <v>340327.00016666669</v>
      </c>
      <c r="Z12" s="91">
        <f t="shared" si="14"/>
        <v>4083924.0020000003</v>
      </c>
      <c r="AA12" s="91">
        <f t="shared" si="15"/>
        <v>95910.62314705296</v>
      </c>
      <c r="AB12" s="92">
        <f t="shared" si="16"/>
        <v>2.3484918695862878E-2</v>
      </c>
      <c r="AC12" s="5"/>
      <c r="AG12" s="98"/>
      <c r="AH12" s="98"/>
      <c r="AI12" s="99"/>
      <c r="AJ12" s="5"/>
      <c r="AK12" s="99"/>
      <c r="AL12" s="100"/>
      <c r="AM12" s="101"/>
      <c r="AN12" s="102"/>
      <c r="AO12" s="102" t="str">
        <f t="shared" si="17"/>
        <v xml:space="preserve"> </v>
      </c>
      <c r="AP12" s="99"/>
      <c r="AQ12" s="99"/>
      <c r="AR12" s="103" t="e">
        <f t="shared" si="18"/>
        <v>#DIV/0!</v>
      </c>
      <c r="BR12" s="7">
        <v>3</v>
      </c>
    </row>
    <row r="13" spans="1:70" s="7" customFormat="1" ht="407.1" customHeight="1">
      <c r="A13" s="125">
        <f t="shared" si="0"/>
        <v>4</v>
      </c>
      <c r="B13" s="77" t="s">
        <v>47</v>
      </c>
      <c r="C13" s="121" t="s">
        <v>64</v>
      </c>
      <c r="D13" s="76" t="s">
        <v>65</v>
      </c>
      <c r="E13" s="122" t="s">
        <v>50</v>
      </c>
      <c r="F13" s="123">
        <v>4</v>
      </c>
      <c r="G13" s="133" t="s">
        <v>66</v>
      </c>
      <c r="H13" s="131">
        <v>1848731.0924369749</v>
      </c>
      <c r="I13" s="134">
        <f t="shared" si="1"/>
        <v>351258.90756302525</v>
      </c>
      <c r="J13" s="134">
        <f t="shared" si="2"/>
        <v>2199990</v>
      </c>
      <c r="K13" s="82">
        <f t="shared" si="3"/>
        <v>7394924.3697478995</v>
      </c>
      <c r="L13" s="82">
        <f t="shared" si="4"/>
        <v>8799960</v>
      </c>
      <c r="M13" s="126" t="s">
        <v>67</v>
      </c>
      <c r="N13" s="84">
        <v>1840336.1359999999</v>
      </c>
      <c r="O13" s="85">
        <f t="shared" si="5"/>
        <v>349663.86583999998</v>
      </c>
      <c r="P13" s="85">
        <f t="shared" si="6"/>
        <v>2190000.00184</v>
      </c>
      <c r="Q13" s="86">
        <f t="shared" si="7"/>
        <v>7361344.5439999998</v>
      </c>
      <c r="R13" s="86">
        <f t="shared" si="8"/>
        <v>8760000.0073600002</v>
      </c>
      <c r="S13" s="130" t="s">
        <v>68</v>
      </c>
      <c r="T13" s="131">
        <v>2215126.0499999998</v>
      </c>
      <c r="U13" s="132">
        <f t="shared" si="9"/>
        <v>420873.94949999999</v>
      </c>
      <c r="V13" s="132">
        <f t="shared" si="10"/>
        <v>2635999.9994999999</v>
      </c>
      <c r="W13" s="90">
        <f t="shared" si="11"/>
        <v>8860504.1999999993</v>
      </c>
      <c r="X13" s="90">
        <f t="shared" si="12"/>
        <v>10543999.998</v>
      </c>
      <c r="Y13" s="91">
        <f t="shared" si="13"/>
        <v>2341996.6671133335</v>
      </c>
      <c r="Z13" s="91">
        <f t="shared" si="14"/>
        <v>9367986.6684533339</v>
      </c>
      <c r="AA13" s="91">
        <f t="shared" si="15"/>
        <v>1018653.3825136618</v>
      </c>
      <c r="AB13" s="92">
        <f t="shared" si="16"/>
        <v>0.10873770625058359</v>
      </c>
      <c r="AC13" s="5"/>
      <c r="AG13" s="98"/>
      <c r="AH13" s="98"/>
      <c r="AI13" s="99"/>
      <c r="AJ13" s="5"/>
      <c r="AK13" s="99"/>
      <c r="AL13" s="100"/>
      <c r="AM13" s="101"/>
      <c r="AN13" s="102"/>
      <c r="AO13" s="102" t="str">
        <f t="shared" si="17"/>
        <v xml:space="preserve"> </v>
      </c>
      <c r="AP13" s="99"/>
      <c r="AQ13" s="99"/>
      <c r="AR13" s="103" t="e">
        <f t="shared" si="18"/>
        <v>#DIV/0!</v>
      </c>
      <c r="BR13" s="7">
        <v>4</v>
      </c>
    </row>
    <row r="14" spans="1:70" s="7" customFormat="1" ht="407.1" customHeight="1">
      <c r="A14" s="125">
        <f t="shared" si="0"/>
        <v>5</v>
      </c>
      <c r="B14" s="77" t="s">
        <v>47</v>
      </c>
      <c r="C14" s="121" t="s">
        <v>69</v>
      </c>
      <c r="D14" s="76" t="s">
        <v>70</v>
      </c>
      <c r="E14" s="122" t="s">
        <v>50</v>
      </c>
      <c r="F14" s="123">
        <v>3</v>
      </c>
      <c r="G14" s="133" t="s">
        <v>71</v>
      </c>
      <c r="H14" s="131">
        <v>14067227</v>
      </c>
      <c r="I14" s="134">
        <f t="shared" si="1"/>
        <v>2672773.13</v>
      </c>
      <c r="J14" s="134">
        <f t="shared" si="2"/>
        <v>16740000.129999999</v>
      </c>
      <c r="K14" s="82">
        <f t="shared" si="3"/>
        <v>42201681</v>
      </c>
      <c r="L14" s="82">
        <f t="shared" si="4"/>
        <v>50220000.390000001</v>
      </c>
      <c r="M14" s="126" t="s">
        <v>72</v>
      </c>
      <c r="N14" s="84">
        <v>11350000</v>
      </c>
      <c r="O14" s="85">
        <f t="shared" si="5"/>
        <v>2156500</v>
      </c>
      <c r="P14" s="85">
        <f t="shared" si="6"/>
        <v>13506500</v>
      </c>
      <c r="Q14" s="86">
        <f t="shared" si="7"/>
        <v>34050000</v>
      </c>
      <c r="R14" s="86">
        <f t="shared" si="8"/>
        <v>40519500</v>
      </c>
      <c r="S14" s="127" t="s">
        <v>73</v>
      </c>
      <c r="T14" s="88">
        <v>9409243.6999999993</v>
      </c>
      <c r="U14" s="89">
        <f t="shared" si="9"/>
        <v>1787756.3029999998</v>
      </c>
      <c r="V14" s="132">
        <f t="shared" si="10"/>
        <v>11197000.002999999</v>
      </c>
      <c r="W14" s="90">
        <f t="shared" si="11"/>
        <v>28227731.099999998</v>
      </c>
      <c r="X14" s="90">
        <f t="shared" si="12"/>
        <v>33591000.008999996</v>
      </c>
      <c r="Y14" s="91">
        <f t="shared" si="13"/>
        <v>13814500.044333333</v>
      </c>
      <c r="Z14" s="91">
        <f t="shared" si="14"/>
        <v>41443500.133000001</v>
      </c>
      <c r="AA14" s="91">
        <f t="shared" si="15"/>
        <v>8352918.3883336848</v>
      </c>
      <c r="AB14" s="92">
        <f t="shared" si="16"/>
        <v>0.20154954001297176</v>
      </c>
      <c r="AC14" s="5"/>
      <c r="AG14" s="98"/>
      <c r="AH14" s="98"/>
      <c r="AI14" s="99"/>
      <c r="AJ14" s="5"/>
      <c r="AK14" s="99"/>
      <c r="AL14" s="100"/>
      <c r="AM14" s="101"/>
      <c r="AN14" s="102"/>
      <c r="AO14" s="102" t="str">
        <f t="shared" si="17"/>
        <v xml:space="preserve"> </v>
      </c>
      <c r="AP14" s="99"/>
      <c r="AQ14" s="99"/>
      <c r="AR14" s="103" t="e">
        <f t="shared" si="18"/>
        <v>#DIV/0!</v>
      </c>
      <c r="BR14" s="7">
        <v>5</v>
      </c>
    </row>
    <row r="15" spans="1:70" s="7" customFormat="1" ht="384.75">
      <c r="A15" s="125">
        <f t="shared" si="0"/>
        <v>6</v>
      </c>
      <c r="B15" s="77" t="s">
        <v>47</v>
      </c>
      <c r="C15" s="121" t="s">
        <v>74</v>
      </c>
      <c r="D15" s="76" t="s">
        <v>75</v>
      </c>
      <c r="E15" s="122" t="s">
        <v>50</v>
      </c>
      <c r="F15" s="123">
        <v>5</v>
      </c>
      <c r="G15" s="124" t="s">
        <v>76</v>
      </c>
      <c r="H15" s="80">
        <v>550420.16806722688</v>
      </c>
      <c r="I15" s="81">
        <f t="shared" si="1"/>
        <v>104579.83193277312</v>
      </c>
      <c r="J15" s="134">
        <f t="shared" si="2"/>
        <v>655000</v>
      </c>
      <c r="K15" s="82">
        <f t="shared" si="3"/>
        <v>2752100.8403361347</v>
      </c>
      <c r="L15" s="82">
        <f t="shared" si="4"/>
        <v>3275000</v>
      </c>
      <c r="M15" s="140" t="s">
        <v>77</v>
      </c>
      <c r="N15" s="131">
        <v>733332.77310924372</v>
      </c>
      <c r="O15" s="132">
        <f t="shared" si="5"/>
        <v>139333.22689075631</v>
      </c>
      <c r="P15" s="85">
        <f t="shared" si="6"/>
        <v>872666</v>
      </c>
      <c r="Q15" s="86">
        <f t="shared" si="7"/>
        <v>3666663.8655462186</v>
      </c>
      <c r="R15" s="86">
        <f t="shared" si="8"/>
        <v>4363330</v>
      </c>
      <c r="S15" s="127" t="s">
        <v>78</v>
      </c>
      <c r="T15" s="88">
        <v>671428.57142857148</v>
      </c>
      <c r="U15" s="89">
        <f t="shared" si="9"/>
        <v>127571.42857142858</v>
      </c>
      <c r="V15" s="132">
        <f t="shared" si="10"/>
        <v>799000</v>
      </c>
      <c r="W15" s="90">
        <f t="shared" si="11"/>
        <v>3357142.8571428573</v>
      </c>
      <c r="X15" s="90">
        <f t="shared" si="12"/>
        <v>3995000</v>
      </c>
      <c r="Y15" s="91">
        <f t="shared" si="13"/>
        <v>775555.33333333337</v>
      </c>
      <c r="Z15" s="91">
        <f t="shared" si="14"/>
        <v>3877776.666666667</v>
      </c>
      <c r="AA15" s="91">
        <f t="shared" si="15"/>
        <v>553553.54721411737</v>
      </c>
      <c r="AB15" s="92">
        <f t="shared" si="16"/>
        <v>0.14275023932462605</v>
      </c>
      <c r="AC15" s="5"/>
      <c r="AG15" s="98"/>
      <c r="AH15" s="98"/>
      <c r="AI15" s="99"/>
      <c r="AJ15" s="5"/>
      <c r="AK15" s="99"/>
      <c r="AL15" s="100"/>
      <c r="AM15" s="101"/>
      <c r="AN15" s="102"/>
      <c r="AO15" s="102" t="str">
        <f t="shared" si="17"/>
        <v xml:space="preserve"> </v>
      </c>
      <c r="AP15" s="99"/>
      <c r="AQ15" s="99"/>
      <c r="AR15" s="103" t="e">
        <f t="shared" si="18"/>
        <v>#DIV/0!</v>
      </c>
      <c r="BR15" s="7">
        <v>6</v>
      </c>
    </row>
    <row r="16" spans="1:70" s="7" customFormat="1" ht="405">
      <c r="A16" s="125">
        <f t="shared" si="0"/>
        <v>7</v>
      </c>
      <c r="B16" s="77" t="s">
        <v>47</v>
      </c>
      <c r="C16" s="121" t="s">
        <v>79</v>
      </c>
      <c r="D16" s="76" t="s">
        <v>80</v>
      </c>
      <c r="E16" s="122" t="s">
        <v>50</v>
      </c>
      <c r="F16" s="123">
        <v>9</v>
      </c>
      <c r="G16" s="133" t="s">
        <v>81</v>
      </c>
      <c r="H16" s="131">
        <v>2193277.3109243698</v>
      </c>
      <c r="I16" s="134">
        <f t="shared" si="1"/>
        <v>416722.68907563027</v>
      </c>
      <c r="J16" s="134">
        <f t="shared" si="2"/>
        <v>2610000</v>
      </c>
      <c r="K16" s="82">
        <f t="shared" si="3"/>
        <v>19739495.798319329</v>
      </c>
      <c r="L16" s="82">
        <f t="shared" si="4"/>
        <v>23490000</v>
      </c>
      <c r="M16" s="140" t="s">
        <v>77</v>
      </c>
      <c r="N16" s="131">
        <v>2224682.3529411764</v>
      </c>
      <c r="O16" s="132">
        <f t="shared" si="5"/>
        <v>422689.6470588235</v>
      </c>
      <c r="P16" s="85">
        <f t="shared" si="6"/>
        <v>2647372</v>
      </c>
      <c r="Q16" s="86">
        <f t="shared" si="7"/>
        <v>20022141.176470589</v>
      </c>
      <c r="R16" s="86">
        <f t="shared" si="8"/>
        <v>23826348</v>
      </c>
      <c r="S16" s="127" t="s">
        <v>82</v>
      </c>
      <c r="T16" s="88">
        <v>2507563.0252100839</v>
      </c>
      <c r="U16" s="89">
        <f t="shared" si="9"/>
        <v>476436.97478991596</v>
      </c>
      <c r="V16" s="132">
        <f t="shared" si="10"/>
        <v>2984000</v>
      </c>
      <c r="W16" s="90">
        <f t="shared" si="11"/>
        <v>22568067.226890754</v>
      </c>
      <c r="X16" s="90">
        <f t="shared" si="12"/>
        <v>26856000</v>
      </c>
      <c r="Y16" s="91">
        <f t="shared" si="13"/>
        <v>2747124</v>
      </c>
      <c r="Z16" s="91">
        <f t="shared" si="14"/>
        <v>24724116</v>
      </c>
      <c r="AA16" s="91">
        <f t="shared" si="15"/>
        <v>1853909.2578570291</v>
      </c>
      <c r="AB16" s="92">
        <f t="shared" si="16"/>
        <v>7.4983844027306346E-2</v>
      </c>
      <c r="AC16" s="5"/>
      <c r="AG16" s="98"/>
      <c r="AH16" s="98"/>
      <c r="AI16" s="99"/>
      <c r="AJ16" s="5"/>
      <c r="AK16" s="99"/>
      <c r="AL16" s="100"/>
      <c r="AM16" s="101"/>
      <c r="AN16" s="102"/>
      <c r="AO16" s="102" t="str">
        <f t="shared" si="17"/>
        <v xml:space="preserve"> </v>
      </c>
      <c r="AP16" s="99"/>
      <c r="AQ16" s="99"/>
      <c r="AR16" s="103" t="e">
        <f t="shared" si="18"/>
        <v>#DIV/0!</v>
      </c>
      <c r="BR16" s="7">
        <v>7</v>
      </c>
    </row>
    <row r="17" spans="1:70" s="7" customFormat="1" ht="283.5">
      <c r="A17" s="125">
        <f t="shared" si="0"/>
        <v>8</v>
      </c>
      <c r="B17" s="77" t="s">
        <v>47</v>
      </c>
      <c r="C17" s="121" t="s">
        <v>83</v>
      </c>
      <c r="D17" s="76" t="s">
        <v>84</v>
      </c>
      <c r="E17" s="122" t="s">
        <v>50</v>
      </c>
      <c r="F17" s="123">
        <v>4</v>
      </c>
      <c r="G17" s="133" t="s">
        <v>81</v>
      </c>
      <c r="H17" s="131">
        <v>806722.68907563027</v>
      </c>
      <c r="I17" s="134">
        <f t="shared" si="1"/>
        <v>153277.31092436975</v>
      </c>
      <c r="J17" s="134">
        <f t="shared" si="2"/>
        <v>960000</v>
      </c>
      <c r="K17" s="82">
        <f t="shared" si="3"/>
        <v>3226890.7563025211</v>
      </c>
      <c r="L17" s="82">
        <f t="shared" si="4"/>
        <v>3840000</v>
      </c>
      <c r="M17" s="126" t="s">
        <v>82</v>
      </c>
      <c r="N17" s="84">
        <v>936268.90756302525</v>
      </c>
      <c r="O17" s="85">
        <f t="shared" si="5"/>
        <v>177891.09243697481</v>
      </c>
      <c r="P17" s="85">
        <f t="shared" si="6"/>
        <v>1114160</v>
      </c>
      <c r="Q17" s="86">
        <f t="shared" si="7"/>
        <v>3745075.630252101</v>
      </c>
      <c r="R17" s="86">
        <f t="shared" si="8"/>
        <v>4456640</v>
      </c>
      <c r="S17" s="130" t="s">
        <v>85</v>
      </c>
      <c r="T17" s="131">
        <v>954733.61344537814</v>
      </c>
      <c r="U17" s="132">
        <f t="shared" si="9"/>
        <v>181399.38655462186</v>
      </c>
      <c r="V17" s="132">
        <f t="shared" si="10"/>
        <v>1136133</v>
      </c>
      <c r="W17" s="90">
        <f t="shared" si="11"/>
        <v>3818934.4537815126</v>
      </c>
      <c r="X17" s="90">
        <f t="shared" si="12"/>
        <v>4544532</v>
      </c>
      <c r="Y17" s="91">
        <f t="shared" si="13"/>
        <v>1070097.6666666667</v>
      </c>
      <c r="Z17" s="91">
        <f t="shared" si="14"/>
        <v>4280390.666666667</v>
      </c>
      <c r="AA17" s="91">
        <f t="shared" si="15"/>
        <v>383913.01798888424</v>
      </c>
      <c r="AB17" s="92">
        <f t="shared" si="16"/>
        <v>8.9691116509198116E-2</v>
      </c>
      <c r="AC17" s="5"/>
      <c r="AG17" s="98"/>
      <c r="AH17" s="98"/>
      <c r="AI17" s="98"/>
      <c r="AJ17" s="64"/>
      <c r="AK17" s="98"/>
      <c r="AL17" s="98"/>
      <c r="AM17" s="98"/>
      <c r="AN17" s="102"/>
      <c r="AO17" s="102" t="str">
        <f t="shared" si="17"/>
        <v xml:space="preserve"> </v>
      </c>
      <c r="AP17" s="98"/>
      <c r="AQ17" s="98"/>
      <c r="AR17" s="103" t="e">
        <f t="shared" si="18"/>
        <v>#DIV/0!</v>
      </c>
      <c r="BR17" s="7">
        <v>8</v>
      </c>
    </row>
    <row r="18" spans="1:70" s="7" customFormat="1" ht="407.1" customHeight="1">
      <c r="A18" s="125">
        <f t="shared" si="0"/>
        <v>9</v>
      </c>
      <c r="B18" s="77" t="s">
        <v>47</v>
      </c>
      <c r="C18" s="121" t="s">
        <v>86</v>
      </c>
      <c r="D18" s="76" t="s">
        <v>87</v>
      </c>
      <c r="E18" s="122" t="s">
        <v>50</v>
      </c>
      <c r="F18" s="123">
        <v>4</v>
      </c>
      <c r="G18" s="133" t="s">
        <v>81</v>
      </c>
      <c r="H18" s="131">
        <v>789915.96638655465</v>
      </c>
      <c r="I18" s="134">
        <f t="shared" si="1"/>
        <v>150084.03361344538</v>
      </c>
      <c r="J18" s="134">
        <f t="shared" si="2"/>
        <v>940000</v>
      </c>
      <c r="K18" s="82">
        <f t="shared" si="3"/>
        <v>3159663.8655462186</v>
      </c>
      <c r="L18" s="82">
        <f t="shared" si="4"/>
        <v>3760000</v>
      </c>
      <c r="M18" s="126" t="s">
        <v>78</v>
      </c>
      <c r="N18" s="84">
        <v>740756.30252100842</v>
      </c>
      <c r="O18" s="85">
        <f t="shared" si="5"/>
        <v>140743.69747899161</v>
      </c>
      <c r="P18" s="85">
        <f t="shared" si="6"/>
        <v>881500</v>
      </c>
      <c r="Q18" s="86">
        <f t="shared" si="7"/>
        <v>2963025.2100840337</v>
      </c>
      <c r="R18" s="86">
        <f t="shared" si="8"/>
        <v>3526000</v>
      </c>
      <c r="S18" s="130" t="s">
        <v>85</v>
      </c>
      <c r="T18" s="131">
        <v>999347.05882352951</v>
      </c>
      <c r="U18" s="132">
        <f t="shared" si="9"/>
        <v>189875.9411764706</v>
      </c>
      <c r="V18" s="132">
        <f t="shared" si="10"/>
        <v>1189223</v>
      </c>
      <c r="W18" s="90">
        <f t="shared" si="11"/>
        <v>3997388.2352941181</v>
      </c>
      <c r="X18" s="90">
        <f t="shared" si="12"/>
        <v>4756892</v>
      </c>
      <c r="Y18" s="91">
        <f t="shared" si="13"/>
        <v>1003574.3333333334</v>
      </c>
      <c r="Z18" s="91">
        <f t="shared" si="14"/>
        <v>4014297.3333333335</v>
      </c>
      <c r="AA18" s="91">
        <f t="shared" si="15"/>
        <v>653662.09100829158</v>
      </c>
      <c r="AB18" s="92">
        <f t="shared" si="16"/>
        <v>0.16283350153973603</v>
      </c>
      <c r="AC18" s="5"/>
      <c r="AG18" s="98"/>
      <c r="AH18" s="98"/>
      <c r="AI18" s="98"/>
      <c r="AJ18" s="64"/>
      <c r="AK18" s="98"/>
      <c r="AL18" s="98"/>
      <c r="AM18" s="98"/>
      <c r="AN18" s="102"/>
      <c r="AO18" s="102" t="str">
        <f t="shared" si="17"/>
        <v xml:space="preserve"> </v>
      </c>
      <c r="AP18" s="98"/>
      <c r="AQ18" s="98"/>
      <c r="AR18" s="103" t="e">
        <f t="shared" si="18"/>
        <v>#DIV/0!</v>
      </c>
      <c r="BR18" s="7">
        <v>9</v>
      </c>
    </row>
    <row r="19" spans="1:70" s="7" customFormat="1" ht="101.25">
      <c r="A19" s="125">
        <f t="shared" si="0"/>
        <v>10</v>
      </c>
      <c r="B19" s="77" t="s">
        <v>47</v>
      </c>
      <c r="C19" s="121" t="s">
        <v>88</v>
      </c>
      <c r="D19" s="76" t="s">
        <v>89</v>
      </c>
      <c r="E19" s="122" t="s">
        <v>50</v>
      </c>
      <c r="F19" s="123">
        <v>12</v>
      </c>
      <c r="G19" s="124" t="s">
        <v>90</v>
      </c>
      <c r="H19" s="80">
        <v>109243.6974789916</v>
      </c>
      <c r="I19" s="81">
        <f t="shared" si="1"/>
        <v>20756.302521008405</v>
      </c>
      <c r="J19" s="134">
        <f t="shared" si="2"/>
        <v>130000</v>
      </c>
      <c r="K19" s="82">
        <f t="shared" si="3"/>
        <v>1310924.3697478992</v>
      </c>
      <c r="L19" s="82">
        <f t="shared" si="4"/>
        <v>1560000</v>
      </c>
      <c r="M19" s="126" t="s">
        <v>91</v>
      </c>
      <c r="N19" s="84">
        <v>127731.0924369748</v>
      </c>
      <c r="O19" s="85">
        <f t="shared" si="5"/>
        <v>24268.907563025212</v>
      </c>
      <c r="P19" s="85">
        <f t="shared" si="6"/>
        <v>152000</v>
      </c>
      <c r="Q19" s="86">
        <f t="shared" si="7"/>
        <v>1532773.1092436975</v>
      </c>
      <c r="R19" s="86">
        <f t="shared" si="8"/>
        <v>1824000</v>
      </c>
      <c r="S19" s="130" t="s">
        <v>92</v>
      </c>
      <c r="T19" s="131">
        <v>92436.97478991597</v>
      </c>
      <c r="U19" s="132">
        <f t="shared" si="9"/>
        <v>17563.025210084033</v>
      </c>
      <c r="V19" s="132">
        <f t="shared" si="10"/>
        <v>110000</v>
      </c>
      <c r="W19" s="90">
        <f t="shared" si="11"/>
        <v>1109243.6974789917</v>
      </c>
      <c r="X19" s="90">
        <f t="shared" si="12"/>
        <v>1320000</v>
      </c>
      <c r="Y19" s="91">
        <f t="shared" si="13"/>
        <v>130666.66666666667</v>
      </c>
      <c r="Z19" s="91">
        <f t="shared" si="14"/>
        <v>1568000</v>
      </c>
      <c r="AA19" s="91">
        <f t="shared" si="15"/>
        <v>252095.22010541969</v>
      </c>
      <c r="AB19" s="92">
        <f t="shared" si="16"/>
        <v>0.16077501282233397</v>
      </c>
      <c r="AC19" s="5"/>
      <c r="AG19" s="98"/>
      <c r="AH19" s="98"/>
      <c r="AI19" s="98"/>
      <c r="AJ19" s="64"/>
      <c r="AK19" s="98"/>
      <c r="AL19" s="98"/>
      <c r="AM19" s="98"/>
      <c r="AN19" s="102"/>
      <c r="AO19" s="102" t="str">
        <f t="shared" si="17"/>
        <v xml:space="preserve"> </v>
      </c>
      <c r="AP19" s="98"/>
      <c r="AQ19" s="98"/>
      <c r="AR19" s="103" t="e">
        <f t="shared" si="18"/>
        <v>#DIV/0!</v>
      </c>
      <c r="BR19" s="7">
        <v>10</v>
      </c>
    </row>
    <row r="20" spans="1:70" s="7" customFormat="1" ht="121.5">
      <c r="A20" s="125">
        <f t="shared" si="0"/>
        <v>11</v>
      </c>
      <c r="B20" s="77" t="s">
        <v>47</v>
      </c>
      <c r="C20" s="121" t="s">
        <v>93</v>
      </c>
      <c r="D20" s="76" t="s">
        <v>94</v>
      </c>
      <c r="E20" s="122" t="s">
        <v>50</v>
      </c>
      <c r="F20" s="123">
        <v>12</v>
      </c>
      <c r="G20" s="133" t="s">
        <v>95</v>
      </c>
      <c r="H20" s="131">
        <v>92436.97478991597</v>
      </c>
      <c r="I20" s="134">
        <f t="shared" si="1"/>
        <v>17563.025210084033</v>
      </c>
      <c r="J20" s="134">
        <f t="shared" si="2"/>
        <v>110000</v>
      </c>
      <c r="K20" s="82">
        <f t="shared" si="3"/>
        <v>1109243.6974789917</v>
      </c>
      <c r="L20" s="82">
        <f t="shared" si="4"/>
        <v>1320000</v>
      </c>
      <c r="M20" s="126" t="s">
        <v>96</v>
      </c>
      <c r="N20" s="84">
        <v>118857.14285714287</v>
      </c>
      <c r="O20" s="85">
        <f t="shared" si="5"/>
        <v>22582.857142857145</v>
      </c>
      <c r="P20" s="85">
        <f t="shared" si="6"/>
        <v>141440</v>
      </c>
      <c r="Q20" s="86">
        <f t="shared" si="7"/>
        <v>1426285.7142857146</v>
      </c>
      <c r="R20" s="86">
        <f t="shared" si="8"/>
        <v>1697280</v>
      </c>
      <c r="S20" s="130" t="s">
        <v>97</v>
      </c>
      <c r="T20" s="131">
        <v>95000</v>
      </c>
      <c r="U20" s="132">
        <f t="shared" si="9"/>
        <v>18050</v>
      </c>
      <c r="V20" s="132">
        <f t="shared" si="10"/>
        <v>113050</v>
      </c>
      <c r="W20" s="90">
        <f t="shared" si="11"/>
        <v>1140000</v>
      </c>
      <c r="X20" s="90">
        <f t="shared" si="12"/>
        <v>1356600</v>
      </c>
      <c r="Y20" s="91">
        <f t="shared" si="13"/>
        <v>121496.66666666667</v>
      </c>
      <c r="Z20" s="91">
        <f t="shared" si="14"/>
        <v>1457960</v>
      </c>
      <c r="AA20" s="91">
        <f t="shared" si="15"/>
        <v>208063.5402947859</v>
      </c>
      <c r="AB20" s="92">
        <f t="shared" si="16"/>
        <v>0.14270867533731096</v>
      </c>
      <c r="AC20" s="5"/>
      <c r="AG20" s="98"/>
      <c r="AH20" s="98"/>
      <c r="AI20" s="98"/>
      <c r="AJ20" s="64"/>
      <c r="AK20" s="98"/>
      <c r="AL20" s="98"/>
      <c r="AM20" s="98"/>
      <c r="AN20" s="102"/>
      <c r="AO20" s="102" t="str">
        <f t="shared" si="17"/>
        <v xml:space="preserve"> </v>
      </c>
      <c r="AP20" s="98"/>
      <c r="AQ20" s="98"/>
      <c r="AR20" s="103" t="e">
        <f t="shared" si="18"/>
        <v>#DIV/0!</v>
      </c>
      <c r="BR20" s="7">
        <v>11</v>
      </c>
    </row>
    <row r="21" spans="1:70" s="7" customFormat="1" ht="407.1" customHeight="1">
      <c r="A21" s="125">
        <f t="shared" si="0"/>
        <v>12</v>
      </c>
      <c r="B21" s="77" t="s">
        <v>47</v>
      </c>
      <c r="C21" s="121" t="s">
        <v>98</v>
      </c>
      <c r="D21" s="76" t="s">
        <v>99</v>
      </c>
      <c r="E21" s="122" t="s">
        <v>50</v>
      </c>
      <c r="F21" s="123">
        <v>637</v>
      </c>
      <c r="G21" s="135" t="s">
        <v>100</v>
      </c>
      <c r="H21" s="88">
        <v>29411.759999999998</v>
      </c>
      <c r="I21" s="136">
        <f t="shared" si="1"/>
        <v>5588.2343999999994</v>
      </c>
      <c r="J21" s="134">
        <f t="shared" si="2"/>
        <v>34999.994399999996</v>
      </c>
      <c r="K21" s="82">
        <f t="shared" si="3"/>
        <v>18735291.119999997</v>
      </c>
      <c r="L21" s="82">
        <f t="shared" si="4"/>
        <v>22294996.432799999</v>
      </c>
      <c r="M21" s="126" t="s">
        <v>101</v>
      </c>
      <c r="N21" s="84">
        <v>27311</v>
      </c>
      <c r="O21" s="85">
        <f t="shared" si="5"/>
        <v>5189.09</v>
      </c>
      <c r="P21" s="85">
        <f t="shared" si="6"/>
        <v>32500.09</v>
      </c>
      <c r="Q21" s="86">
        <f t="shared" si="7"/>
        <v>17397107</v>
      </c>
      <c r="R21" s="86">
        <f t="shared" si="8"/>
        <v>20702557.330000002</v>
      </c>
      <c r="S21" s="130" t="s">
        <v>58</v>
      </c>
      <c r="T21" s="131">
        <v>24369.75</v>
      </c>
      <c r="U21" s="132">
        <f t="shared" si="9"/>
        <v>4630.2524999999996</v>
      </c>
      <c r="V21" s="132">
        <f t="shared" si="10"/>
        <v>29000.002499999999</v>
      </c>
      <c r="W21" s="90">
        <f t="shared" si="11"/>
        <v>15523530.75</v>
      </c>
      <c r="X21" s="90">
        <f t="shared" si="12"/>
        <v>18473001.592499997</v>
      </c>
      <c r="Y21" s="91">
        <f t="shared" si="13"/>
        <v>32166.695633333333</v>
      </c>
      <c r="Z21" s="91">
        <f t="shared" si="14"/>
        <v>20490185.118433334</v>
      </c>
      <c r="AA21" s="91">
        <f t="shared" si="15"/>
        <v>1919827.4940744666</v>
      </c>
      <c r="AB21" s="92">
        <f t="shared" si="16"/>
        <v>9.3694980449315499E-2</v>
      </c>
      <c r="AC21" s="5"/>
      <c r="AG21" s="98"/>
      <c r="AH21" s="98"/>
      <c r="AI21" s="98"/>
      <c r="AJ21" s="64"/>
      <c r="AK21" s="98"/>
      <c r="AL21" s="98"/>
      <c r="AM21" s="98"/>
      <c r="AN21" s="102"/>
      <c r="AO21" s="102" t="str">
        <f t="shared" si="17"/>
        <v xml:space="preserve"> </v>
      </c>
      <c r="AP21" s="98"/>
      <c r="AQ21" s="98"/>
      <c r="AR21" s="103" t="e">
        <f t="shared" si="18"/>
        <v>#DIV/0!</v>
      </c>
      <c r="BR21" s="7">
        <v>12</v>
      </c>
    </row>
    <row r="22" spans="1:70" s="7" customFormat="1" ht="409.5">
      <c r="A22" s="125">
        <f t="shared" si="0"/>
        <v>13</v>
      </c>
      <c r="B22" s="77" t="s">
        <v>47</v>
      </c>
      <c r="C22" s="121" t="s">
        <v>102</v>
      </c>
      <c r="D22" s="76" t="s">
        <v>103</v>
      </c>
      <c r="E22" s="122" t="s">
        <v>50</v>
      </c>
      <c r="F22" s="123">
        <v>16</v>
      </c>
      <c r="G22" s="133" t="s">
        <v>104</v>
      </c>
      <c r="H22" s="131">
        <v>10615</v>
      </c>
      <c r="I22" s="134">
        <f t="shared" si="1"/>
        <v>2016.8500000000001</v>
      </c>
      <c r="J22" s="134">
        <f t="shared" si="2"/>
        <v>12631.85</v>
      </c>
      <c r="K22" s="82">
        <f t="shared" si="3"/>
        <v>169840</v>
      </c>
      <c r="L22" s="82">
        <f t="shared" si="4"/>
        <v>202109.6</v>
      </c>
      <c r="M22" s="140" t="s">
        <v>105</v>
      </c>
      <c r="N22" s="131">
        <v>8500</v>
      </c>
      <c r="O22" s="132"/>
      <c r="P22" s="85">
        <f t="shared" si="6"/>
        <v>8500</v>
      </c>
      <c r="Q22" s="86">
        <f t="shared" si="7"/>
        <v>136000</v>
      </c>
      <c r="R22" s="86">
        <f t="shared" si="8"/>
        <v>136000</v>
      </c>
      <c r="S22" s="130" t="s">
        <v>106</v>
      </c>
      <c r="T22" s="131">
        <v>8823.5294117647063</v>
      </c>
      <c r="U22" s="132">
        <f t="shared" si="9"/>
        <v>1676.4705882352941</v>
      </c>
      <c r="V22" s="132">
        <f t="shared" si="10"/>
        <v>10500</v>
      </c>
      <c r="W22" s="90">
        <f t="shared" si="11"/>
        <v>141176.4705882353</v>
      </c>
      <c r="X22" s="90">
        <f t="shared" si="12"/>
        <v>168000</v>
      </c>
      <c r="Y22" s="91">
        <f t="shared" si="13"/>
        <v>10543.949999999999</v>
      </c>
      <c r="Z22" s="91">
        <f t="shared" si="14"/>
        <v>168703.19999999998</v>
      </c>
      <c r="AA22" s="91">
        <f t="shared" si="15"/>
        <v>33060.409415492861</v>
      </c>
      <c r="AB22" s="92">
        <f t="shared" si="16"/>
        <v>0.19596788570396331</v>
      </c>
      <c r="AC22" s="5"/>
      <c r="AG22" s="98"/>
      <c r="AH22" s="98"/>
      <c r="AI22" s="98"/>
      <c r="AJ22" s="64"/>
      <c r="AK22" s="98"/>
      <c r="AL22" s="98"/>
      <c r="AM22" s="98"/>
      <c r="AN22" s="102"/>
      <c r="AO22" s="102" t="str">
        <f t="shared" si="17"/>
        <v xml:space="preserve"> </v>
      </c>
      <c r="AP22" s="98"/>
      <c r="AQ22" s="98"/>
      <c r="AR22" s="103" t="e">
        <f t="shared" si="18"/>
        <v>#DIV/0!</v>
      </c>
      <c r="BR22" s="7">
        <v>13</v>
      </c>
    </row>
    <row r="23" spans="1:70" s="7" customFormat="1" ht="162">
      <c r="A23" s="125">
        <f t="shared" si="0"/>
        <v>14</v>
      </c>
      <c r="B23" s="77" t="s">
        <v>47</v>
      </c>
      <c r="C23" s="121" t="s">
        <v>107</v>
      </c>
      <c r="D23" s="76" t="s">
        <v>108</v>
      </c>
      <c r="E23" s="122" t="s">
        <v>50</v>
      </c>
      <c r="F23" s="123">
        <v>12</v>
      </c>
      <c r="G23" s="124" t="s">
        <v>109</v>
      </c>
      <c r="H23" s="80">
        <v>331932.77310924372</v>
      </c>
      <c r="I23" s="81">
        <f t="shared" si="1"/>
        <v>63067.226890756305</v>
      </c>
      <c r="J23" s="134">
        <f t="shared" si="2"/>
        <v>395000</v>
      </c>
      <c r="K23" s="82">
        <f t="shared" si="3"/>
        <v>3983193.2773109246</v>
      </c>
      <c r="L23" s="82">
        <f t="shared" si="4"/>
        <v>4740000</v>
      </c>
      <c r="M23" s="140" t="s">
        <v>110</v>
      </c>
      <c r="N23" s="131">
        <v>378151.5</v>
      </c>
      <c r="O23" s="132">
        <f t="shared" si="5"/>
        <v>71848.785000000003</v>
      </c>
      <c r="P23" s="85">
        <f t="shared" si="6"/>
        <v>450000.28500000003</v>
      </c>
      <c r="Q23" s="86">
        <f t="shared" si="7"/>
        <v>4537818</v>
      </c>
      <c r="R23" s="86">
        <f t="shared" si="8"/>
        <v>5400003.4199999999</v>
      </c>
      <c r="S23" s="127" t="s">
        <v>111</v>
      </c>
      <c r="T23" s="88">
        <v>302521.00840336137</v>
      </c>
      <c r="U23" s="89">
        <f t="shared" si="9"/>
        <v>57478.991596638662</v>
      </c>
      <c r="V23" s="132">
        <f t="shared" si="10"/>
        <v>360000</v>
      </c>
      <c r="W23" s="90">
        <f t="shared" si="11"/>
        <v>3630252.1008403366</v>
      </c>
      <c r="X23" s="90">
        <f t="shared" si="12"/>
        <v>4320000</v>
      </c>
      <c r="Y23" s="91">
        <f t="shared" si="13"/>
        <v>401666.76166666672</v>
      </c>
      <c r="Z23" s="91">
        <f t="shared" si="14"/>
        <v>4820001.1400000006</v>
      </c>
      <c r="AA23" s="91">
        <f t="shared" si="15"/>
        <v>544428.12528735027</v>
      </c>
      <c r="AB23" s="92">
        <f t="shared" si="16"/>
        <v>0.11295186649838639</v>
      </c>
      <c r="AC23" s="5"/>
      <c r="AG23" s="98"/>
      <c r="AH23" s="98"/>
      <c r="AI23" s="98"/>
      <c r="AJ23" s="64"/>
      <c r="AK23" s="98"/>
      <c r="AL23" s="98"/>
      <c r="AM23" s="98"/>
      <c r="AN23" s="102"/>
      <c r="AO23" s="102" t="str">
        <f t="shared" si="17"/>
        <v xml:space="preserve"> </v>
      </c>
      <c r="AP23" s="98"/>
      <c r="AQ23" s="98"/>
      <c r="AR23" s="103" t="e">
        <f t="shared" si="18"/>
        <v>#DIV/0!</v>
      </c>
      <c r="BR23" s="7">
        <v>14</v>
      </c>
    </row>
    <row r="24" spans="1:70" s="7" customFormat="1" ht="121.5">
      <c r="A24" s="125">
        <f t="shared" si="0"/>
        <v>15</v>
      </c>
      <c r="B24" s="77" t="s">
        <v>47</v>
      </c>
      <c r="C24" s="121" t="s">
        <v>112</v>
      </c>
      <c r="D24" s="76" t="s">
        <v>113</v>
      </c>
      <c r="E24" s="122" t="s">
        <v>50</v>
      </c>
      <c r="F24" s="123">
        <v>5</v>
      </c>
      <c r="G24" s="137" t="s">
        <v>195</v>
      </c>
      <c r="H24" s="138">
        <f>619900/1.19</f>
        <v>520924.36974789918</v>
      </c>
      <c r="I24" s="139">
        <f>H24*19%</f>
        <v>98975.630252100847</v>
      </c>
      <c r="J24" s="134">
        <f t="shared" si="2"/>
        <v>619900</v>
      </c>
      <c r="K24" s="82">
        <f t="shared" si="3"/>
        <v>2604621.848739496</v>
      </c>
      <c r="L24" s="82">
        <f t="shared" si="4"/>
        <v>3099500</v>
      </c>
      <c r="M24" s="140" t="s">
        <v>110</v>
      </c>
      <c r="N24" s="131">
        <v>470600</v>
      </c>
      <c r="O24" s="132">
        <f t="shared" si="5"/>
        <v>89414</v>
      </c>
      <c r="P24" s="85">
        <f t="shared" si="6"/>
        <v>560014</v>
      </c>
      <c r="Q24" s="86">
        <f t="shared" si="7"/>
        <v>2353000</v>
      </c>
      <c r="R24" s="86">
        <f t="shared" si="8"/>
        <v>2800070</v>
      </c>
      <c r="S24" s="127" t="s">
        <v>115</v>
      </c>
      <c r="T24" s="88">
        <v>571429</v>
      </c>
      <c r="U24" s="89">
        <f t="shared" si="9"/>
        <v>108571.51</v>
      </c>
      <c r="V24" s="132">
        <f t="shared" si="10"/>
        <v>680000.51</v>
      </c>
      <c r="W24" s="90">
        <f t="shared" si="11"/>
        <v>2857145</v>
      </c>
      <c r="X24" s="90">
        <f t="shared" si="12"/>
        <v>3400002.55</v>
      </c>
      <c r="Y24" s="91">
        <f t="shared" si="13"/>
        <v>619971.5033333333</v>
      </c>
      <c r="Z24" s="91">
        <f t="shared" si="14"/>
        <v>3099857.5166666666</v>
      </c>
      <c r="AA24" s="91">
        <f t="shared" si="15"/>
        <v>299966.43479062914</v>
      </c>
      <c r="AB24" s="92">
        <f t="shared" si="16"/>
        <v>9.6767813739125824E-2</v>
      </c>
      <c r="AC24" s="5"/>
      <c r="AG24" s="98"/>
      <c r="AH24" s="98"/>
      <c r="AI24" s="98"/>
      <c r="AJ24" s="64"/>
      <c r="AK24" s="98"/>
      <c r="AL24" s="98"/>
      <c r="AM24" s="98"/>
      <c r="AN24" s="102"/>
      <c r="AO24" s="102" t="str">
        <f t="shared" si="17"/>
        <v xml:space="preserve"> </v>
      </c>
      <c r="AP24" s="98"/>
      <c r="AQ24" s="98"/>
      <c r="AR24" s="103" t="e">
        <f t="shared" si="18"/>
        <v>#DIV/0!</v>
      </c>
      <c r="BR24" s="7">
        <v>15</v>
      </c>
    </row>
    <row r="25" spans="1:70" s="7" customFormat="1" ht="283.5">
      <c r="A25" s="125">
        <f t="shared" si="0"/>
        <v>16</v>
      </c>
      <c r="B25" s="77" t="s">
        <v>47</v>
      </c>
      <c r="C25" s="121" t="s">
        <v>116</v>
      </c>
      <c r="D25" s="76" t="s">
        <v>117</v>
      </c>
      <c r="E25" s="122" t="s">
        <v>50</v>
      </c>
      <c r="F25" s="123">
        <v>170</v>
      </c>
      <c r="G25" s="124" t="s">
        <v>118</v>
      </c>
      <c r="H25" s="80">
        <v>31932.773109243699</v>
      </c>
      <c r="I25" s="81">
        <f t="shared" si="1"/>
        <v>6067.226890756303</v>
      </c>
      <c r="J25" s="134">
        <f t="shared" si="2"/>
        <v>38000</v>
      </c>
      <c r="K25" s="82">
        <f t="shared" si="3"/>
        <v>5428571.4285714291</v>
      </c>
      <c r="L25" s="82">
        <f t="shared" si="4"/>
        <v>6460000</v>
      </c>
      <c r="M25" s="126" t="s">
        <v>119</v>
      </c>
      <c r="N25" s="84">
        <v>42008.403361344543</v>
      </c>
      <c r="O25" s="85">
        <f t="shared" si="5"/>
        <v>7981.5966386554628</v>
      </c>
      <c r="P25" s="85">
        <f t="shared" si="6"/>
        <v>49990.000000000007</v>
      </c>
      <c r="Q25" s="86">
        <f t="shared" si="7"/>
        <v>7141428.5714285718</v>
      </c>
      <c r="R25" s="86">
        <f t="shared" si="8"/>
        <v>8498300.0000000019</v>
      </c>
      <c r="S25" s="127" t="s">
        <v>104</v>
      </c>
      <c r="T25" s="88">
        <v>39805</v>
      </c>
      <c r="U25" s="89">
        <f t="shared" si="9"/>
        <v>7562.95</v>
      </c>
      <c r="V25" s="132">
        <f t="shared" si="10"/>
        <v>47367.95</v>
      </c>
      <c r="W25" s="90">
        <f t="shared" si="11"/>
        <v>6766850</v>
      </c>
      <c r="X25" s="90">
        <f t="shared" si="12"/>
        <v>8052551.4999999991</v>
      </c>
      <c r="Y25" s="91">
        <f t="shared" si="13"/>
        <v>45119.316666666673</v>
      </c>
      <c r="Z25" s="91">
        <f t="shared" si="14"/>
        <v>7670283.833333334</v>
      </c>
      <c r="AA25" s="91">
        <f t="shared" si="15"/>
        <v>1071570.4126346891</v>
      </c>
      <c r="AB25" s="92">
        <f t="shared" si="16"/>
        <v>0.13970414080087681</v>
      </c>
      <c r="AC25" s="5"/>
      <c r="AG25" s="98"/>
      <c r="AH25" s="98"/>
      <c r="AI25" s="99"/>
      <c r="AJ25" s="5"/>
      <c r="AK25" s="99"/>
      <c r="AL25" s="100"/>
      <c r="AM25" s="101"/>
      <c r="AN25" s="102"/>
      <c r="AO25" s="102" t="str">
        <f t="shared" si="17"/>
        <v xml:space="preserve"> </v>
      </c>
      <c r="AP25" s="99"/>
      <c r="AQ25" s="99"/>
      <c r="AR25" s="103" t="e">
        <f t="shared" si="18"/>
        <v>#DIV/0!</v>
      </c>
      <c r="BR25" s="7">
        <v>16</v>
      </c>
    </row>
    <row r="26" spans="1:70" s="7" customFormat="1" ht="344.25">
      <c r="A26" s="125">
        <f t="shared" si="0"/>
        <v>17</v>
      </c>
      <c r="B26" s="77" t="s">
        <v>47</v>
      </c>
      <c r="C26" s="121" t="s">
        <v>120</v>
      </c>
      <c r="D26" s="76" t="s">
        <v>121</v>
      </c>
      <c r="E26" s="122" t="s">
        <v>50</v>
      </c>
      <c r="F26" s="123">
        <v>28</v>
      </c>
      <c r="G26" s="133" t="s">
        <v>58</v>
      </c>
      <c r="H26" s="131">
        <v>40756.302521008409</v>
      </c>
      <c r="I26" s="134">
        <f t="shared" si="1"/>
        <v>7743.6974789915976</v>
      </c>
      <c r="J26" s="134">
        <f t="shared" si="2"/>
        <v>48500.000000000007</v>
      </c>
      <c r="K26" s="82">
        <f t="shared" si="3"/>
        <v>1141176.4705882354</v>
      </c>
      <c r="L26" s="82">
        <f t="shared" si="4"/>
        <v>1358000.0000000002</v>
      </c>
      <c r="M26" s="126" t="s">
        <v>122</v>
      </c>
      <c r="N26" s="84">
        <v>40756.302521008409</v>
      </c>
      <c r="O26" s="85">
        <f t="shared" si="5"/>
        <v>7743.6974789915976</v>
      </c>
      <c r="P26" s="85">
        <f t="shared" si="6"/>
        <v>48500.000000000007</v>
      </c>
      <c r="Q26" s="86">
        <f t="shared" si="7"/>
        <v>1141176.4705882354</v>
      </c>
      <c r="R26" s="86">
        <f t="shared" si="8"/>
        <v>1358000.0000000002</v>
      </c>
      <c r="S26" s="127" t="s">
        <v>123</v>
      </c>
      <c r="T26" s="88">
        <v>49579.831932773108</v>
      </c>
      <c r="U26" s="89">
        <f t="shared" si="9"/>
        <v>9420.1680672268903</v>
      </c>
      <c r="V26" s="132">
        <f t="shared" si="10"/>
        <v>59000</v>
      </c>
      <c r="W26" s="90">
        <f t="shared" si="11"/>
        <v>1388235.294117647</v>
      </c>
      <c r="X26" s="90">
        <f t="shared" si="12"/>
        <v>1652000</v>
      </c>
      <c r="Y26" s="91">
        <f t="shared" si="13"/>
        <v>52000</v>
      </c>
      <c r="Z26" s="91">
        <f t="shared" si="14"/>
        <v>1456000</v>
      </c>
      <c r="AA26" s="91">
        <f t="shared" si="15"/>
        <v>169740.97914174985</v>
      </c>
      <c r="AB26" s="92">
        <f t="shared" si="16"/>
        <v>0.11658034281713589</v>
      </c>
      <c r="AC26" s="5"/>
      <c r="AG26" s="98"/>
      <c r="AH26" s="98"/>
      <c r="AI26" s="99"/>
      <c r="AJ26" s="5"/>
      <c r="AK26" s="99"/>
      <c r="AL26" s="100"/>
      <c r="AM26" s="101"/>
      <c r="AN26" s="102"/>
      <c r="AO26" s="102" t="str">
        <f t="shared" si="17"/>
        <v xml:space="preserve"> </v>
      </c>
      <c r="AP26" s="99"/>
      <c r="AQ26" s="99"/>
      <c r="AR26" s="103" t="e">
        <f t="shared" si="18"/>
        <v>#DIV/0!</v>
      </c>
      <c r="BR26" s="7">
        <v>17</v>
      </c>
    </row>
    <row r="27" spans="1:70" s="7" customFormat="1" ht="101.25">
      <c r="A27" s="125">
        <f t="shared" si="0"/>
        <v>18</v>
      </c>
      <c r="B27" s="77" t="s">
        <v>47</v>
      </c>
      <c r="C27" s="121" t="s">
        <v>124</v>
      </c>
      <c r="D27" s="76" t="s">
        <v>125</v>
      </c>
      <c r="E27" s="122" t="s">
        <v>50</v>
      </c>
      <c r="F27" s="123">
        <v>75</v>
      </c>
      <c r="G27" s="124" t="s">
        <v>126</v>
      </c>
      <c r="H27" s="80">
        <v>42016.81</v>
      </c>
      <c r="I27" s="81">
        <f t="shared" si="1"/>
        <v>7983.1938999999993</v>
      </c>
      <c r="J27" s="134">
        <f t="shared" si="2"/>
        <v>50000.003899999996</v>
      </c>
      <c r="K27" s="82">
        <f t="shared" si="3"/>
        <v>3151260.75</v>
      </c>
      <c r="L27" s="82">
        <f t="shared" si="4"/>
        <v>3750000.2924999995</v>
      </c>
      <c r="M27" s="140" t="s">
        <v>105</v>
      </c>
      <c r="N27" s="131">
        <v>45500</v>
      </c>
      <c r="O27" s="132"/>
      <c r="P27" s="85">
        <f t="shared" si="6"/>
        <v>45500</v>
      </c>
      <c r="Q27" s="86">
        <f t="shared" si="7"/>
        <v>3412500</v>
      </c>
      <c r="R27" s="86">
        <f t="shared" si="8"/>
        <v>3412500</v>
      </c>
      <c r="S27" s="127"/>
      <c r="T27" s="88"/>
      <c r="U27" s="89"/>
      <c r="V27" s="132"/>
      <c r="W27" s="90"/>
      <c r="X27" s="90"/>
      <c r="Y27" s="91">
        <f t="shared" si="13"/>
        <v>47750.001949999998</v>
      </c>
      <c r="Z27" s="91">
        <f t="shared" si="14"/>
        <v>3581250.1462499998</v>
      </c>
      <c r="AA27" s="91">
        <f t="shared" si="15"/>
        <v>238648.74547919296</v>
      </c>
      <c r="AB27" s="92">
        <f t="shared" si="16"/>
        <v>6.663839043164492E-2</v>
      </c>
      <c r="AC27" s="5" t="s">
        <v>127</v>
      </c>
      <c r="AG27" s="98"/>
      <c r="AH27" s="98"/>
      <c r="AI27" s="99"/>
      <c r="AJ27" s="5"/>
      <c r="AK27" s="99"/>
      <c r="AL27" s="100"/>
      <c r="AM27" s="101"/>
      <c r="AN27" s="102"/>
      <c r="AO27" s="102" t="str">
        <f t="shared" si="17"/>
        <v xml:space="preserve"> </v>
      </c>
      <c r="AP27" s="99"/>
      <c r="AQ27" s="99"/>
      <c r="AR27" s="103" t="e">
        <f t="shared" si="18"/>
        <v>#DIV/0!</v>
      </c>
      <c r="BR27" s="7">
        <v>18</v>
      </c>
    </row>
    <row r="28" spans="1:70" s="7" customFormat="1" ht="263.25">
      <c r="A28" s="125">
        <f t="shared" si="0"/>
        <v>19</v>
      </c>
      <c r="B28" s="77" t="s">
        <v>47</v>
      </c>
      <c r="C28" s="121" t="s">
        <v>128</v>
      </c>
      <c r="D28" s="76" t="s">
        <v>129</v>
      </c>
      <c r="E28" s="122" t="s">
        <v>50</v>
      </c>
      <c r="F28" s="123">
        <v>76</v>
      </c>
      <c r="G28" s="133" t="s">
        <v>104</v>
      </c>
      <c r="H28" s="131">
        <v>114993</v>
      </c>
      <c r="I28" s="134">
        <f t="shared" si="1"/>
        <v>21848.670000000002</v>
      </c>
      <c r="J28" s="134">
        <f t="shared" si="2"/>
        <v>136841.67000000001</v>
      </c>
      <c r="K28" s="82">
        <f t="shared" si="3"/>
        <v>8739468</v>
      </c>
      <c r="L28" s="82">
        <f t="shared" si="4"/>
        <v>10399966.920000002</v>
      </c>
      <c r="M28" s="126" t="s">
        <v>130</v>
      </c>
      <c r="N28" s="84">
        <v>98000</v>
      </c>
      <c r="O28" s="85">
        <f t="shared" si="5"/>
        <v>18620</v>
      </c>
      <c r="P28" s="85">
        <f t="shared" si="6"/>
        <v>116620</v>
      </c>
      <c r="Q28" s="86">
        <f t="shared" si="7"/>
        <v>7448000</v>
      </c>
      <c r="R28" s="86">
        <f t="shared" si="8"/>
        <v>8863120</v>
      </c>
      <c r="S28" s="127" t="s">
        <v>131</v>
      </c>
      <c r="T28" s="88">
        <v>82352.941176470587</v>
      </c>
      <c r="U28" s="89">
        <f t="shared" si="9"/>
        <v>15647.058823529413</v>
      </c>
      <c r="V28" s="132">
        <f t="shared" si="10"/>
        <v>98000</v>
      </c>
      <c r="W28" s="90">
        <f t="shared" si="11"/>
        <v>6258823.5294117648</v>
      </c>
      <c r="X28" s="90">
        <f t="shared" si="12"/>
        <v>7448000</v>
      </c>
      <c r="Y28" s="91">
        <f t="shared" si="13"/>
        <v>117153.89000000001</v>
      </c>
      <c r="Z28" s="91">
        <f t="shared" si="14"/>
        <v>8903695.6400000006</v>
      </c>
      <c r="AA28" s="91">
        <f t="shared" si="15"/>
        <v>1476401.6936845612</v>
      </c>
      <c r="AB28" s="92">
        <f t="shared" si="16"/>
        <v>0.1658189760049526</v>
      </c>
      <c r="AC28" s="5"/>
      <c r="AG28" s="98"/>
      <c r="AH28" s="98"/>
      <c r="AI28" s="99"/>
      <c r="AJ28" s="5"/>
      <c r="AK28" s="99"/>
      <c r="AL28" s="100"/>
      <c r="AM28" s="101"/>
      <c r="AN28" s="102"/>
      <c r="AO28" s="102" t="str">
        <f t="shared" si="17"/>
        <v xml:space="preserve"> </v>
      </c>
      <c r="AP28" s="99"/>
      <c r="AQ28" s="99"/>
      <c r="AR28" s="103" t="e">
        <f t="shared" si="18"/>
        <v>#DIV/0!</v>
      </c>
      <c r="BR28" s="7">
        <v>19</v>
      </c>
    </row>
    <row r="29" spans="1:70" s="7" customFormat="1" ht="222.75">
      <c r="A29" s="125">
        <f t="shared" si="0"/>
        <v>20</v>
      </c>
      <c r="B29" s="77" t="s">
        <v>47</v>
      </c>
      <c r="C29" s="121" t="s">
        <v>132</v>
      </c>
      <c r="D29" s="76" t="s">
        <v>133</v>
      </c>
      <c r="E29" s="122" t="s">
        <v>50</v>
      </c>
      <c r="F29" s="123">
        <v>99</v>
      </c>
      <c r="G29" s="133" t="s">
        <v>104</v>
      </c>
      <c r="H29" s="131">
        <v>225564</v>
      </c>
      <c r="I29" s="134">
        <f t="shared" si="1"/>
        <v>42857.16</v>
      </c>
      <c r="J29" s="134">
        <f t="shared" si="2"/>
        <v>268421.16000000003</v>
      </c>
      <c r="K29" s="82">
        <f t="shared" si="3"/>
        <v>22330836</v>
      </c>
      <c r="L29" s="82">
        <f t="shared" si="4"/>
        <v>26573694.840000004</v>
      </c>
      <c r="M29" s="140" t="s">
        <v>105</v>
      </c>
      <c r="N29" s="131">
        <v>210500</v>
      </c>
      <c r="O29" s="132"/>
      <c r="P29" s="85">
        <f t="shared" si="6"/>
        <v>210500</v>
      </c>
      <c r="Q29" s="86">
        <f t="shared" si="7"/>
        <v>20839500</v>
      </c>
      <c r="R29" s="86">
        <f t="shared" si="8"/>
        <v>20839500</v>
      </c>
      <c r="S29" s="130" t="s">
        <v>58</v>
      </c>
      <c r="T29" s="131">
        <v>201681</v>
      </c>
      <c r="U29" s="132">
        <f t="shared" si="9"/>
        <v>38319.39</v>
      </c>
      <c r="V29" s="132">
        <f t="shared" si="10"/>
        <v>240000.39</v>
      </c>
      <c r="W29" s="90">
        <f t="shared" si="11"/>
        <v>19966419</v>
      </c>
      <c r="X29" s="90">
        <f t="shared" si="12"/>
        <v>23760038.610000003</v>
      </c>
      <c r="Y29" s="91">
        <f t="shared" si="13"/>
        <v>239640.51666666669</v>
      </c>
      <c r="Z29" s="91">
        <f t="shared" si="14"/>
        <v>23724411.150000002</v>
      </c>
      <c r="AA29" s="91">
        <f t="shared" si="15"/>
        <v>2867263.4344789814</v>
      </c>
      <c r="AB29" s="92">
        <f t="shared" si="16"/>
        <v>0.12085709594014439</v>
      </c>
      <c r="AC29" s="5"/>
      <c r="AG29" s="98"/>
      <c r="AH29" s="98"/>
      <c r="AI29" s="99"/>
      <c r="AJ29" s="5"/>
      <c r="AK29" s="99"/>
      <c r="AL29" s="100"/>
      <c r="AM29" s="101"/>
      <c r="AN29" s="102"/>
      <c r="AO29" s="102" t="str">
        <f t="shared" si="17"/>
        <v xml:space="preserve"> </v>
      </c>
      <c r="AP29" s="99"/>
      <c r="AQ29" s="99"/>
      <c r="AR29" s="103" t="e">
        <f t="shared" si="18"/>
        <v>#DIV/0!</v>
      </c>
      <c r="BR29" s="7">
        <v>20</v>
      </c>
    </row>
    <row r="30" spans="1:70" s="7" customFormat="1" ht="324">
      <c r="A30" s="125">
        <f t="shared" si="0"/>
        <v>21</v>
      </c>
      <c r="B30" s="77" t="s">
        <v>47</v>
      </c>
      <c r="C30" s="121" t="s">
        <v>134</v>
      </c>
      <c r="D30" s="76" t="s">
        <v>135</v>
      </c>
      <c r="E30" s="122" t="s">
        <v>50</v>
      </c>
      <c r="F30" s="123">
        <v>34</v>
      </c>
      <c r="G30" s="124" t="s">
        <v>136</v>
      </c>
      <c r="H30" s="80">
        <v>189075.63025210085</v>
      </c>
      <c r="I30" s="81">
        <f t="shared" si="1"/>
        <v>35924.36974789916</v>
      </c>
      <c r="J30" s="134">
        <f t="shared" si="2"/>
        <v>225000</v>
      </c>
      <c r="K30" s="82">
        <f t="shared" si="3"/>
        <v>6428571.4285714291</v>
      </c>
      <c r="L30" s="82">
        <f t="shared" si="4"/>
        <v>7650000</v>
      </c>
      <c r="M30" s="126" t="s">
        <v>137</v>
      </c>
      <c r="N30" s="84">
        <v>173865.5462184874</v>
      </c>
      <c r="O30" s="85">
        <f t="shared" si="5"/>
        <v>33034.45378151261</v>
      </c>
      <c r="P30" s="85">
        <f t="shared" si="6"/>
        <v>206900</v>
      </c>
      <c r="Q30" s="86">
        <f t="shared" si="7"/>
        <v>5911428.5714285718</v>
      </c>
      <c r="R30" s="86">
        <f t="shared" si="8"/>
        <v>7034600</v>
      </c>
      <c r="S30" s="127" t="s">
        <v>138</v>
      </c>
      <c r="T30" s="88">
        <v>141168.06722689077</v>
      </c>
      <c r="U30" s="89">
        <f t="shared" si="9"/>
        <v>26821.932773109245</v>
      </c>
      <c r="V30" s="132">
        <f t="shared" si="10"/>
        <v>167990</v>
      </c>
      <c r="W30" s="90">
        <f t="shared" si="11"/>
        <v>4799714.2857142864</v>
      </c>
      <c r="X30" s="90">
        <f t="shared" si="12"/>
        <v>5711660</v>
      </c>
      <c r="Y30" s="91">
        <f t="shared" si="13"/>
        <v>199963.33333333334</v>
      </c>
      <c r="Z30" s="91">
        <f t="shared" si="14"/>
        <v>6798753.333333334</v>
      </c>
      <c r="AA30" s="91">
        <f t="shared" si="15"/>
        <v>990458.59405294468</v>
      </c>
      <c r="AB30" s="92">
        <f t="shared" si="16"/>
        <v>0.145682384033094</v>
      </c>
      <c r="AC30" s="5"/>
      <c r="AG30" s="98"/>
      <c r="AH30" s="98"/>
      <c r="AI30" s="99"/>
      <c r="AJ30" s="5"/>
      <c r="AK30" s="99"/>
      <c r="AL30" s="100"/>
      <c r="AM30" s="101"/>
      <c r="AN30" s="102"/>
      <c r="AO30" s="102" t="str">
        <f t="shared" si="17"/>
        <v xml:space="preserve"> </v>
      </c>
      <c r="AP30" s="99"/>
      <c r="AQ30" s="99"/>
      <c r="AR30" s="103" t="e">
        <f t="shared" si="18"/>
        <v>#DIV/0!</v>
      </c>
      <c r="BR30" s="7">
        <v>21</v>
      </c>
    </row>
    <row r="31" spans="1:70" s="7" customFormat="1" ht="222.75">
      <c r="A31" s="125">
        <f t="shared" si="0"/>
        <v>22</v>
      </c>
      <c r="B31" s="77" t="s">
        <v>47</v>
      </c>
      <c r="C31" s="121" t="s">
        <v>139</v>
      </c>
      <c r="D31" s="76" t="s">
        <v>140</v>
      </c>
      <c r="E31" s="122" t="s">
        <v>50</v>
      </c>
      <c r="F31" s="123">
        <v>21</v>
      </c>
      <c r="G31" s="133" t="s">
        <v>105</v>
      </c>
      <c r="H31" s="131">
        <v>85500</v>
      </c>
      <c r="I31" s="134"/>
      <c r="J31" s="134">
        <f t="shared" si="2"/>
        <v>85500</v>
      </c>
      <c r="K31" s="82">
        <f t="shared" si="3"/>
        <v>1795500</v>
      </c>
      <c r="L31" s="82">
        <f t="shared" si="4"/>
        <v>1795500</v>
      </c>
      <c r="M31" s="126" t="s">
        <v>119</v>
      </c>
      <c r="N31" s="84">
        <v>74781.512605042022</v>
      </c>
      <c r="O31" s="85">
        <f t="shared" si="5"/>
        <v>14208.487394957985</v>
      </c>
      <c r="P31" s="85">
        <f t="shared" si="6"/>
        <v>88990</v>
      </c>
      <c r="Q31" s="86">
        <f t="shared" si="7"/>
        <v>1570411.7647058824</v>
      </c>
      <c r="R31" s="86">
        <f t="shared" si="8"/>
        <v>1868790</v>
      </c>
      <c r="S31" s="127" t="s">
        <v>141</v>
      </c>
      <c r="T31" s="88">
        <v>84025.21</v>
      </c>
      <c r="U31" s="89">
        <f t="shared" si="9"/>
        <v>15964.789900000002</v>
      </c>
      <c r="V31" s="132">
        <f t="shared" si="10"/>
        <v>99989.99990000001</v>
      </c>
      <c r="W31" s="90">
        <f t="shared" si="11"/>
        <v>1764529.4100000001</v>
      </c>
      <c r="X31" s="90">
        <f t="shared" si="12"/>
        <v>2099789.9979000003</v>
      </c>
      <c r="Y31" s="91">
        <f t="shared" si="13"/>
        <v>91493.333299999998</v>
      </c>
      <c r="Z31" s="91">
        <f t="shared" si="14"/>
        <v>1921359.9993</v>
      </c>
      <c r="AA31" s="91">
        <f t="shared" si="15"/>
        <v>158810.59261049642</v>
      </c>
      <c r="AB31" s="92">
        <f t="shared" si="16"/>
        <v>8.2655302841921935E-2</v>
      </c>
      <c r="AC31" s="5"/>
      <c r="AG31" s="98"/>
      <c r="AH31" s="98"/>
      <c r="AI31" s="99"/>
      <c r="AJ31" s="5"/>
      <c r="AK31" s="99"/>
      <c r="AL31" s="100"/>
      <c r="AM31" s="101"/>
      <c r="AN31" s="102"/>
      <c r="AO31" s="102" t="str">
        <f t="shared" si="17"/>
        <v xml:space="preserve"> </v>
      </c>
      <c r="AP31" s="99"/>
      <c r="AQ31" s="99"/>
      <c r="AR31" s="103" t="e">
        <f t="shared" si="18"/>
        <v>#DIV/0!</v>
      </c>
      <c r="BR31" s="7">
        <v>22</v>
      </c>
    </row>
    <row r="32" spans="1:70" s="7" customFormat="1" ht="384.75">
      <c r="A32" s="125">
        <f t="shared" si="0"/>
        <v>23</v>
      </c>
      <c r="B32" s="77" t="s">
        <v>47</v>
      </c>
      <c r="C32" s="121" t="s">
        <v>142</v>
      </c>
      <c r="D32" s="76" t="s">
        <v>143</v>
      </c>
      <c r="E32" s="122" t="s">
        <v>50</v>
      </c>
      <c r="F32" s="123">
        <v>10</v>
      </c>
      <c r="G32" s="133" t="s">
        <v>58</v>
      </c>
      <c r="H32" s="131">
        <v>138781.51</v>
      </c>
      <c r="I32" s="134">
        <f t="shared" si="1"/>
        <v>26368.486900000004</v>
      </c>
      <c r="J32" s="134">
        <f t="shared" si="2"/>
        <v>165149.99690000003</v>
      </c>
      <c r="K32" s="82">
        <f t="shared" si="3"/>
        <v>1387815.1</v>
      </c>
      <c r="L32" s="82">
        <f t="shared" si="4"/>
        <v>1651499.9690000003</v>
      </c>
      <c r="M32" s="126" t="s">
        <v>144</v>
      </c>
      <c r="N32" s="84">
        <v>154201.68</v>
      </c>
      <c r="O32" s="85">
        <f t="shared" si="5"/>
        <v>29298.319199999998</v>
      </c>
      <c r="P32" s="85">
        <f t="shared" si="6"/>
        <v>183499.99919999999</v>
      </c>
      <c r="Q32" s="86">
        <f t="shared" si="7"/>
        <v>1542016.7999999998</v>
      </c>
      <c r="R32" s="86">
        <f t="shared" si="8"/>
        <v>1834999.9919999999</v>
      </c>
      <c r="S32" s="127" t="s">
        <v>145</v>
      </c>
      <c r="T32" s="88">
        <v>154201.68</v>
      </c>
      <c r="U32" s="89">
        <f t="shared" si="9"/>
        <v>29298.319199999998</v>
      </c>
      <c r="V32" s="132">
        <f t="shared" si="10"/>
        <v>183499.99919999999</v>
      </c>
      <c r="W32" s="90">
        <f t="shared" si="11"/>
        <v>1542016.7999999998</v>
      </c>
      <c r="X32" s="90">
        <f t="shared" si="12"/>
        <v>1834999.9919999999</v>
      </c>
      <c r="Y32" s="91">
        <f t="shared" si="13"/>
        <v>177383.33176666664</v>
      </c>
      <c r="Z32" s="91">
        <f t="shared" si="14"/>
        <v>1773833.3176666663</v>
      </c>
      <c r="AA32" s="91">
        <f t="shared" si="15"/>
        <v>105943.78767535227</v>
      </c>
      <c r="AB32" s="92">
        <f t="shared" si="16"/>
        <v>5.9725897929751776E-2</v>
      </c>
      <c r="AC32" s="5"/>
      <c r="AG32" s="98"/>
      <c r="AH32" s="98"/>
      <c r="AI32" s="99"/>
      <c r="AJ32" s="5"/>
      <c r="AK32" s="99"/>
      <c r="AL32" s="100"/>
      <c r="AM32" s="101"/>
      <c r="AN32" s="102"/>
      <c r="AO32" s="102" t="str">
        <f t="shared" si="17"/>
        <v xml:space="preserve"> </v>
      </c>
      <c r="AP32" s="99"/>
      <c r="AQ32" s="99"/>
      <c r="AR32" s="103" t="e">
        <f t="shared" si="18"/>
        <v>#DIV/0!</v>
      </c>
      <c r="BR32" s="7">
        <v>23</v>
      </c>
    </row>
    <row r="33" spans="1:70" s="7" customFormat="1" ht="202.5">
      <c r="A33" s="125">
        <f t="shared" si="0"/>
        <v>24</v>
      </c>
      <c r="B33" s="77" t="s">
        <v>47</v>
      </c>
      <c r="C33" s="121" t="s">
        <v>146</v>
      </c>
      <c r="D33" s="76" t="s">
        <v>147</v>
      </c>
      <c r="E33" s="122" t="s">
        <v>50</v>
      </c>
      <c r="F33" s="123">
        <v>16</v>
      </c>
      <c r="G33" s="133" t="s">
        <v>104</v>
      </c>
      <c r="H33" s="131">
        <v>15922</v>
      </c>
      <c r="I33" s="134">
        <f t="shared" si="1"/>
        <v>3025.18</v>
      </c>
      <c r="J33" s="134">
        <f t="shared" si="2"/>
        <v>18947.18</v>
      </c>
      <c r="K33" s="82">
        <f t="shared" si="3"/>
        <v>254752</v>
      </c>
      <c r="L33" s="82">
        <f t="shared" si="4"/>
        <v>303154.88</v>
      </c>
      <c r="M33" s="126" t="s">
        <v>148</v>
      </c>
      <c r="N33" s="84">
        <v>15882.352941176472</v>
      </c>
      <c r="O33" s="85">
        <f t="shared" si="5"/>
        <v>3017.6470588235297</v>
      </c>
      <c r="P33" s="85">
        <f t="shared" si="6"/>
        <v>18900</v>
      </c>
      <c r="Q33" s="86">
        <f t="shared" si="7"/>
        <v>254117.64705882355</v>
      </c>
      <c r="R33" s="86">
        <f t="shared" si="8"/>
        <v>302400</v>
      </c>
      <c r="S33" s="127" t="s">
        <v>149</v>
      </c>
      <c r="T33" s="88">
        <v>14201.680672268909</v>
      </c>
      <c r="U33" s="89">
        <f t="shared" si="9"/>
        <v>2698.3193277310929</v>
      </c>
      <c r="V33" s="132">
        <f t="shared" si="10"/>
        <v>16900</v>
      </c>
      <c r="W33" s="90">
        <f t="shared" si="11"/>
        <v>227226.89075630254</v>
      </c>
      <c r="X33" s="90">
        <f t="shared" si="12"/>
        <v>270400</v>
      </c>
      <c r="Y33" s="91">
        <f t="shared" si="13"/>
        <v>18249.060000000001</v>
      </c>
      <c r="Z33" s="91">
        <f t="shared" si="14"/>
        <v>291984.96000000002</v>
      </c>
      <c r="AA33" s="91">
        <f t="shared" si="15"/>
        <v>18696.933828967787</v>
      </c>
      <c r="AB33" s="92">
        <f t="shared" si="16"/>
        <v>6.4033893488787186E-2</v>
      </c>
      <c r="AC33" s="5"/>
      <c r="AG33" s="98"/>
      <c r="AH33" s="98"/>
      <c r="AI33" s="99"/>
      <c r="AJ33" s="5"/>
      <c r="AK33" s="99"/>
      <c r="AL33" s="100"/>
      <c r="AM33" s="101"/>
      <c r="AN33" s="102"/>
      <c r="AO33" s="102" t="str">
        <f t="shared" si="17"/>
        <v xml:space="preserve"> </v>
      </c>
      <c r="AP33" s="99"/>
      <c r="AQ33" s="99"/>
      <c r="AR33" s="103" t="e">
        <f t="shared" si="18"/>
        <v>#DIV/0!</v>
      </c>
      <c r="BR33" s="7">
        <v>24</v>
      </c>
    </row>
    <row r="34" spans="1:70" s="7" customFormat="1" ht="182.25">
      <c r="A34" s="125">
        <f t="shared" si="0"/>
        <v>25</v>
      </c>
      <c r="B34" s="77" t="s">
        <v>47</v>
      </c>
      <c r="C34" s="121" t="s">
        <v>150</v>
      </c>
      <c r="D34" s="76" t="s">
        <v>151</v>
      </c>
      <c r="E34" s="122" t="s">
        <v>50</v>
      </c>
      <c r="F34" s="123">
        <v>717</v>
      </c>
      <c r="G34" s="133" t="s">
        <v>104</v>
      </c>
      <c r="H34" s="131">
        <v>15922</v>
      </c>
      <c r="I34" s="134">
        <f t="shared" si="1"/>
        <v>3025.18</v>
      </c>
      <c r="J34" s="134">
        <f t="shared" si="2"/>
        <v>18947.18</v>
      </c>
      <c r="K34" s="82">
        <f t="shared" si="3"/>
        <v>11416074</v>
      </c>
      <c r="L34" s="82">
        <f t="shared" si="4"/>
        <v>13585128.060000001</v>
      </c>
      <c r="M34" s="140" t="s">
        <v>105</v>
      </c>
      <c r="N34" s="131">
        <v>12500</v>
      </c>
      <c r="O34" s="132"/>
      <c r="P34" s="85">
        <f t="shared" si="6"/>
        <v>12500</v>
      </c>
      <c r="Q34" s="86">
        <f t="shared" si="7"/>
        <v>8962500</v>
      </c>
      <c r="R34" s="86">
        <f t="shared" si="8"/>
        <v>8962500</v>
      </c>
      <c r="S34" s="127" t="s">
        <v>152</v>
      </c>
      <c r="T34" s="88">
        <v>13445.378151260506</v>
      </c>
      <c r="U34" s="89">
        <f t="shared" si="9"/>
        <v>2554.6218487394963</v>
      </c>
      <c r="V34" s="132">
        <f t="shared" si="10"/>
        <v>16000.000000000002</v>
      </c>
      <c r="W34" s="90">
        <f t="shared" si="11"/>
        <v>9640336.1344537828</v>
      </c>
      <c r="X34" s="90">
        <f t="shared" si="12"/>
        <v>11472000.000000002</v>
      </c>
      <c r="Y34" s="91">
        <f t="shared" si="13"/>
        <v>15815.726666666667</v>
      </c>
      <c r="Z34" s="91">
        <f t="shared" si="14"/>
        <v>11339876.020000001</v>
      </c>
      <c r="AA34" s="91">
        <f t="shared" si="15"/>
        <v>2314144.573021125</v>
      </c>
      <c r="AB34" s="92">
        <f t="shared" si="16"/>
        <v>0.20407141744228036</v>
      </c>
      <c r="AC34" s="5"/>
      <c r="AG34" s="98"/>
      <c r="AH34" s="98"/>
      <c r="AI34" s="99"/>
      <c r="AJ34" s="5"/>
      <c r="AK34" s="99"/>
      <c r="AL34" s="100"/>
      <c r="AM34" s="101"/>
      <c r="AN34" s="102"/>
      <c r="AO34" s="102" t="str">
        <f t="shared" si="17"/>
        <v xml:space="preserve"> </v>
      </c>
      <c r="AP34" s="99"/>
      <c r="AQ34" s="99"/>
      <c r="AR34" s="103" t="e">
        <f t="shared" si="18"/>
        <v>#DIV/0!</v>
      </c>
      <c r="BR34" s="7">
        <v>25</v>
      </c>
    </row>
    <row r="35" spans="1:70" s="7" customFormat="1" ht="344.25">
      <c r="A35" s="125">
        <f t="shared" si="0"/>
        <v>26</v>
      </c>
      <c r="B35" s="77" t="s">
        <v>47</v>
      </c>
      <c r="C35" s="121" t="s">
        <v>153</v>
      </c>
      <c r="D35" s="76" t="s">
        <v>154</v>
      </c>
      <c r="E35" s="122" t="s">
        <v>50</v>
      </c>
      <c r="F35" s="123">
        <v>627</v>
      </c>
      <c r="G35" s="141" t="s">
        <v>196</v>
      </c>
      <c r="H35" s="142">
        <f>15900/1.19</f>
        <v>13361.344537815126</v>
      </c>
      <c r="I35" s="143">
        <f t="shared" si="1"/>
        <v>2538.6554621848741</v>
      </c>
      <c r="J35" s="134">
        <f t="shared" si="2"/>
        <v>15900</v>
      </c>
      <c r="K35" s="82">
        <f t="shared" si="3"/>
        <v>8377563.0252100844</v>
      </c>
      <c r="L35" s="82">
        <f t="shared" si="4"/>
        <v>9969300</v>
      </c>
      <c r="M35" s="140" t="s">
        <v>155</v>
      </c>
      <c r="N35" s="131">
        <v>16798.319327731093</v>
      </c>
      <c r="O35" s="132">
        <f t="shared" si="5"/>
        <v>3191.6806722689075</v>
      </c>
      <c r="P35" s="85">
        <f t="shared" si="6"/>
        <v>19990</v>
      </c>
      <c r="Q35" s="86">
        <f t="shared" si="7"/>
        <v>10532546.218487395</v>
      </c>
      <c r="R35" s="86">
        <f t="shared" si="8"/>
        <v>12533730</v>
      </c>
      <c r="S35" s="130" t="s">
        <v>148</v>
      </c>
      <c r="T35" s="131">
        <v>12689.075630252102</v>
      </c>
      <c r="U35" s="132">
        <f t="shared" si="9"/>
        <v>2410.9243697478996</v>
      </c>
      <c r="V35" s="132">
        <f t="shared" si="10"/>
        <v>15100.000000000002</v>
      </c>
      <c r="W35" s="90">
        <f t="shared" si="11"/>
        <v>7956050.4201680683</v>
      </c>
      <c r="X35" s="90">
        <f t="shared" si="12"/>
        <v>9467700.0000000019</v>
      </c>
      <c r="Y35" s="91">
        <f t="shared" si="13"/>
        <v>16996.666666666668</v>
      </c>
      <c r="Z35" s="91">
        <f t="shared" si="14"/>
        <v>10656910</v>
      </c>
      <c r="AA35" s="91">
        <f t="shared" si="15"/>
        <v>1644609.5659152661</v>
      </c>
      <c r="AB35" s="92">
        <f t="shared" si="16"/>
        <v>0.15432330440205144</v>
      </c>
      <c r="AC35" s="5"/>
      <c r="AG35" s="98"/>
      <c r="AH35" s="98"/>
      <c r="AI35" s="99"/>
      <c r="AJ35" s="5"/>
      <c r="AK35" s="99"/>
      <c r="AL35" s="100"/>
      <c r="AM35" s="101"/>
      <c r="AN35" s="102"/>
      <c r="AO35" s="102" t="str">
        <f t="shared" si="17"/>
        <v xml:space="preserve"> </v>
      </c>
      <c r="AP35" s="99"/>
      <c r="AQ35" s="99"/>
      <c r="AR35" s="103" t="e">
        <f t="shared" si="18"/>
        <v>#DIV/0!</v>
      </c>
      <c r="BR35" s="7">
        <v>26</v>
      </c>
    </row>
    <row r="36" spans="1:70" s="7" customFormat="1" ht="183" thickBot="1">
      <c r="A36" s="125">
        <f t="shared" si="0"/>
        <v>27</v>
      </c>
      <c r="B36" s="77" t="s">
        <v>47</v>
      </c>
      <c r="C36" s="121" t="s">
        <v>156</v>
      </c>
      <c r="D36" s="76" t="s">
        <v>157</v>
      </c>
      <c r="E36" s="122" t="s">
        <v>158</v>
      </c>
      <c r="F36" s="123">
        <v>26</v>
      </c>
      <c r="G36" s="124" t="s">
        <v>159</v>
      </c>
      <c r="H36" s="80">
        <f>252017/2</f>
        <v>126008.5</v>
      </c>
      <c r="I36" s="81">
        <f t="shared" si="1"/>
        <v>23941.615000000002</v>
      </c>
      <c r="J36" s="134">
        <f t="shared" si="2"/>
        <v>149950.11499999999</v>
      </c>
      <c r="K36" s="82">
        <f t="shared" si="3"/>
        <v>3276221</v>
      </c>
      <c r="L36" s="82">
        <f t="shared" si="4"/>
        <v>3898702.9899999998</v>
      </c>
      <c r="M36" s="126" t="s">
        <v>160</v>
      </c>
      <c r="N36" s="84">
        <v>100840</v>
      </c>
      <c r="O36" s="85">
        <f t="shared" si="5"/>
        <v>19159.599999999999</v>
      </c>
      <c r="P36" s="85">
        <f t="shared" si="6"/>
        <v>119999.6</v>
      </c>
      <c r="Q36" s="86">
        <f t="shared" si="7"/>
        <v>2621840</v>
      </c>
      <c r="R36" s="86">
        <f t="shared" si="8"/>
        <v>3119989.6</v>
      </c>
      <c r="S36" s="127" t="s">
        <v>161</v>
      </c>
      <c r="T36" s="88">
        <v>131765</v>
      </c>
      <c r="U36" s="89">
        <f t="shared" si="9"/>
        <v>25035.35</v>
      </c>
      <c r="V36" s="132">
        <f t="shared" si="10"/>
        <v>156800.35</v>
      </c>
      <c r="W36" s="90">
        <f t="shared" si="11"/>
        <v>3425890</v>
      </c>
      <c r="X36" s="90">
        <f t="shared" si="12"/>
        <v>4076809.1</v>
      </c>
      <c r="Y36" s="91">
        <f t="shared" si="13"/>
        <v>142250.02166666664</v>
      </c>
      <c r="Z36" s="91">
        <f t="shared" si="14"/>
        <v>3698500.5633333325</v>
      </c>
      <c r="AA36" s="91">
        <f t="shared" si="15"/>
        <v>508858.18026978843</v>
      </c>
      <c r="AB36" s="92">
        <f t="shared" si="16"/>
        <v>0.13758499466366766</v>
      </c>
      <c r="AC36" s="5"/>
      <c r="AJ36" s="181" t="s">
        <v>162</v>
      </c>
      <c r="AK36" s="181"/>
      <c r="AL36" s="181"/>
      <c r="AM36" s="181"/>
      <c r="AN36" s="181"/>
      <c r="AO36" s="181"/>
      <c r="AP36" s="181"/>
      <c r="AQ36" s="182"/>
      <c r="AR36" s="69" t="e">
        <f>SUM(AR10:AR35)</f>
        <v>#DIV/0!</v>
      </c>
      <c r="BR36" s="7">
        <v>27</v>
      </c>
    </row>
    <row r="37" spans="1:70" s="7" customFormat="1" ht="101.25">
      <c r="A37" s="125">
        <f t="shared" si="0"/>
        <v>28</v>
      </c>
      <c r="B37" s="77" t="s">
        <v>47</v>
      </c>
      <c r="C37" s="121" t="s">
        <v>163</v>
      </c>
      <c r="D37" s="76" t="s">
        <v>164</v>
      </c>
      <c r="E37" s="122" t="s">
        <v>50</v>
      </c>
      <c r="F37" s="123">
        <v>324</v>
      </c>
      <c r="G37" s="133" t="s">
        <v>58</v>
      </c>
      <c r="H37" s="131">
        <v>16798.319327731093</v>
      </c>
      <c r="I37" s="134">
        <f t="shared" si="1"/>
        <v>3191.6806722689075</v>
      </c>
      <c r="J37" s="134">
        <f t="shared" si="2"/>
        <v>19990</v>
      </c>
      <c r="K37" s="82">
        <f t="shared" si="3"/>
        <v>5442655.4621848743</v>
      </c>
      <c r="L37" s="82">
        <f t="shared" si="4"/>
        <v>6476760</v>
      </c>
      <c r="M37" s="126" t="s">
        <v>165</v>
      </c>
      <c r="N37" s="84">
        <v>25000</v>
      </c>
      <c r="O37" s="85">
        <f t="shared" si="5"/>
        <v>4750</v>
      </c>
      <c r="P37" s="85">
        <f t="shared" si="6"/>
        <v>29750</v>
      </c>
      <c r="Q37" s="86">
        <f t="shared" si="7"/>
        <v>8100000</v>
      </c>
      <c r="R37" s="86">
        <f t="shared" si="8"/>
        <v>9639000</v>
      </c>
      <c r="S37" s="130" t="s">
        <v>105</v>
      </c>
      <c r="T37" s="131">
        <v>27500</v>
      </c>
      <c r="U37" s="132"/>
      <c r="V37" s="132">
        <f t="shared" si="10"/>
        <v>27500</v>
      </c>
      <c r="W37" s="90">
        <f t="shared" si="11"/>
        <v>8910000</v>
      </c>
      <c r="X37" s="90">
        <f t="shared" si="12"/>
        <v>8910000</v>
      </c>
      <c r="Y37" s="91">
        <f t="shared" si="13"/>
        <v>25746.666666666668</v>
      </c>
      <c r="Z37" s="91">
        <f t="shared" si="14"/>
        <v>8341920</v>
      </c>
      <c r="AA37" s="91">
        <f t="shared" si="15"/>
        <v>1655891.4877491219</v>
      </c>
      <c r="AB37" s="92">
        <f t="shared" si="16"/>
        <v>0.1985024416140555</v>
      </c>
      <c r="AC37" s="5"/>
      <c r="AJ37" s="10"/>
      <c r="AK37" s="10"/>
      <c r="AL37" s="10"/>
      <c r="AM37" s="10"/>
      <c r="AN37" s="10"/>
      <c r="AO37" s="3"/>
      <c r="AP37" s="3"/>
      <c r="AQ37" s="3"/>
      <c r="AR37" s="3"/>
      <c r="BR37" s="7">
        <v>28</v>
      </c>
    </row>
    <row r="38" spans="1:70" s="7" customFormat="1" ht="101.25">
      <c r="A38" s="125">
        <f t="shared" si="0"/>
        <v>29</v>
      </c>
      <c r="B38" s="77" t="s">
        <v>47</v>
      </c>
      <c r="C38" s="121" t="s">
        <v>166</v>
      </c>
      <c r="D38" s="76" t="s">
        <v>167</v>
      </c>
      <c r="E38" s="122" t="s">
        <v>50</v>
      </c>
      <c r="F38" s="123">
        <v>101</v>
      </c>
      <c r="G38" s="124" t="s">
        <v>165</v>
      </c>
      <c r="H38" s="80">
        <v>25000</v>
      </c>
      <c r="I38" s="81">
        <f t="shared" si="1"/>
        <v>4750</v>
      </c>
      <c r="J38" s="134">
        <f t="shared" si="2"/>
        <v>29750</v>
      </c>
      <c r="K38" s="82">
        <f t="shared" si="3"/>
        <v>2525000</v>
      </c>
      <c r="L38" s="82">
        <f t="shared" si="4"/>
        <v>3004750</v>
      </c>
      <c r="M38" s="140" t="s">
        <v>105</v>
      </c>
      <c r="N38" s="131">
        <v>26500</v>
      </c>
      <c r="O38" s="132"/>
      <c r="P38" s="85">
        <f t="shared" si="6"/>
        <v>26500</v>
      </c>
      <c r="Q38" s="86">
        <f t="shared" si="7"/>
        <v>2676500</v>
      </c>
      <c r="R38" s="86">
        <f t="shared" si="8"/>
        <v>2676500</v>
      </c>
      <c r="S38" s="127" t="s">
        <v>168</v>
      </c>
      <c r="T38" s="88">
        <v>30168.07</v>
      </c>
      <c r="U38" s="89">
        <f t="shared" si="9"/>
        <v>5731.9332999999997</v>
      </c>
      <c r="V38" s="132">
        <f t="shared" si="10"/>
        <v>35900.003299999997</v>
      </c>
      <c r="W38" s="90">
        <f t="shared" si="11"/>
        <v>3046975.07</v>
      </c>
      <c r="X38" s="90">
        <f t="shared" si="12"/>
        <v>3625900.3332999996</v>
      </c>
      <c r="Y38" s="91">
        <f t="shared" si="13"/>
        <v>30716.667766666666</v>
      </c>
      <c r="Z38" s="91">
        <f t="shared" si="14"/>
        <v>3102383.4444333334</v>
      </c>
      <c r="AA38" s="91">
        <f t="shared" si="15"/>
        <v>482171.6139731523</v>
      </c>
      <c r="AB38" s="92">
        <f t="shared" si="16"/>
        <v>0.15541973537743123</v>
      </c>
      <c r="AC38" s="5"/>
      <c r="AJ38" s="10"/>
      <c r="AK38" s="10"/>
      <c r="AL38" s="10"/>
      <c r="AM38" s="10"/>
      <c r="AN38" s="10"/>
      <c r="AO38" s="3"/>
      <c r="AP38" s="3"/>
      <c r="AQ38" s="3"/>
      <c r="AR38" s="3"/>
      <c r="BR38" s="7">
        <v>29</v>
      </c>
    </row>
    <row r="39" spans="1:70" s="7" customFormat="1" ht="202.5">
      <c r="A39" s="125">
        <f t="shared" si="0"/>
        <v>30</v>
      </c>
      <c r="B39" s="77" t="s">
        <v>47</v>
      </c>
      <c r="C39" s="121" t="s">
        <v>169</v>
      </c>
      <c r="D39" s="76" t="s">
        <v>170</v>
      </c>
      <c r="E39" s="122" t="s">
        <v>50</v>
      </c>
      <c r="F39" s="123">
        <v>106</v>
      </c>
      <c r="G39" s="133" t="s">
        <v>104</v>
      </c>
      <c r="H39" s="131">
        <v>48651</v>
      </c>
      <c r="I39" s="134">
        <f t="shared" si="1"/>
        <v>9243.69</v>
      </c>
      <c r="J39" s="134">
        <f t="shared" si="2"/>
        <v>57894.69</v>
      </c>
      <c r="K39" s="82">
        <f t="shared" si="3"/>
        <v>5157006</v>
      </c>
      <c r="L39" s="82">
        <f t="shared" si="4"/>
        <v>6136837.1400000006</v>
      </c>
      <c r="M39" s="140" t="s">
        <v>105</v>
      </c>
      <c r="N39" s="131">
        <v>65500</v>
      </c>
      <c r="O39" s="132"/>
      <c r="P39" s="85">
        <f t="shared" si="6"/>
        <v>65500</v>
      </c>
      <c r="Q39" s="86">
        <f t="shared" si="7"/>
        <v>6943000</v>
      </c>
      <c r="R39" s="86">
        <f t="shared" si="8"/>
        <v>6943000</v>
      </c>
      <c r="S39" s="130" t="s">
        <v>171</v>
      </c>
      <c r="T39" s="131">
        <v>57058.823529411769</v>
      </c>
      <c r="U39" s="132">
        <f t="shared" si="9"/>
        <v>10841.176470588236</v>
      </c>
      <c r="V39" s="132">
        <f t="shared" si="10"/>
        <v>67900</v>
      </c>
      <c r="W39" s="90">
        <f t="shared" si="11"/>
        <v>6048235.2941176472</v>
      </c>
      <c r="X39" s="90">
        <f t="shared" si="12"/>
        <v>7197400</v>
      </c>
      <c r="Y39" s="91">
        <f t="shared" si="13"/>
        <v>63764.896666666667</v>
      </c>
      <c r="Z39" s="91">
        <f t="shared" si="14"/>
        <v>6759079.0466666669</v>
      </c>
      <c r="AA39" s="91">
        <f t="shared" si="15"/>
        <v>553686.35779575258</v>
      </c>
      <c r="AB39" s="92">
        <f t="shared" si="16"/>
        <v>8.1917426024009976E-2</v>
      </c>
      <c r="AC39" s="5"/>
      <c r="AO39" s="3"/>
      <c r="AP39" s="3"/>
      <c r="AQ39" s="3"/>
      <c r="AR39" s="3"/>
      <c r="BR39" s="7">
        <v>30</v>
      </c>
    </row>
    <row r="40" spans="1:70" s="7" customFormat="1" ht="263.25">
      <c r="A40" s="125">
        <f t="shared" si="0"/>
        <v>31</v>
      </c>
      <c r="B40" s="77" t="s">
        <v>47</v>
      </c>
      <c r="C40" s="121" t="s">
        <v>172</v>
      </c>
      <c r="D40" s="76" t="s">
        <v>173</v>
      </c>
      <c r="E40" s="122" t="s">
        <v>50</v>
      </c>
      <c r="F40" s="123">
        <v>50</v>
      </c>
      <c r="G40" s="137" t="s">
        <v>104</v>
      </c>
      <c r="H40" s="138">
        <v>39805</v>
      </c>
      <c r="I40" s="139">
        <f t="shared" si="1"/>
        <v>7562.95</v>
      </c>
      <c r="J40" s="134">
        <f t="shared" si="2"/>
        <v>47367.95</v>
      </c>
      <c r="K40" s="82">
        <f t="shared" si="3"/>
        <v>1990250</v>
      </c>
      <c r="L40" s="82">
        <f t="shared" si="4"/>
        <v>2368397.5</v>
      </c>
      <c r="M40" s="140" t="s">
        <v>105</v>
      </c>
      <c r="N40" s="131">
        <v>65500</v>
      </c>
      <c r="O40" s="132"/>
      <c r="P40" s="85">
        <f t="shared" si="6"/>
        <v>65500</v>
      </c>
      <c r="Q40" s="86">
        <f t="shared" si="7"/>
        <v>3275000</v>
      </c>
      <c r="R40" s="86">
        <f t="shared" si="8"/>
        <v>3275000</v>
      </c>
      <c r="S40" s="127" t="s">
        <v>174</v>
      </c>
      <c r="T40" s="88">
        <v>45294.12</v>
      </c>
      <c r="U40" s="89">
        <f t="shared" si="9"/>
        <v>8605.8828000000012</v>
      </c>
      <c r="V40" s="132">
        <f t="shared" si="10"/>
        <v>53900.002800000002</v>
      </c>
      <c r="W40" s="90">
        <f t="shared" si="11"/>
        <v>2264706</v>
      </c>
      <c r="X40" s="90">
        <f t="shared" si="12"/>
        <v>2695000.14</v>
      </c>
      <c r="Y40" s="91">
        <f t="shared" si="13"/>
        <v>55589.317600000002</v>
      </c>
      <c r="Z40" s="91">
        <f t="shared" si="14"/>
        <v>2779465.88</v>
      </c>
      <c r="AA40" s="91">
        <f t="shared" si="15"/>
        <v>459165.40503055224</v>
      </c>
      <c r="AB40" s="92">
        <f t="shared" si="16"/>
        <v>0.16519915151127967</v>
      </c>
      <c r="AC40" s="5"/>
      <c r="BR40" s="7">
        <v>31</v>
      </c>
    </row>
    <row r="41" spans="1:70" s="7" customFormat="1" ht="222.75">
      <c r="A41" s="125">
        <f t="shared" si="0"/>
        <v>32</v>
      </c>
      <c r="B41" s="77" t="s">
        <v>47</v>
      </c>
      <c r="C41" s="121" t="s">
        <v>175</v>
      </c>
      <c r="D41" s="76" t="s">
        <v>176</v>
      </c>
      <c r="E41" s="122" t="s">
        <v>50</v>
      </c>
      <c r="F41" s="123">
        <v>21</v>
      </c>
      <c r="G41" s="133" t="s">
        <v>104</v>
      </c>
      <c r="H41" s="131">
        <v>48651</v>
      </c>
      <c r="I41" s="134">
        <f t="shared" si="1"/>
        <v>9243.69</v>
      </c>
      <c r="J41" s="134">
        <f t="shared" si="2"/>
        <v>57894.69</v>
      </c>
      <c r="K41" s="82">
        <f t="shared" si="3"/>
        <v>1021671</v>
      </c>
      <c r="L41" s="82">
        <f t="shared" si="4"/>
        <v>1215788.49</v>
      </c>
      <c r="M41" s="140" t="s">
        <v>105</v>
      </c>
      <c r="N41" s="131">
        <v>65500</v>
      </c>
      <c r="O41" s="132"/>
      <c r="P41" s="85">
        <f t="shared" si="6"/>
        <v>65500</v>
      </c>
      <c r="Q41" s="86">
        <f t="shared" si="7"/>
        <v>1375500</v>
      </c>
      <c r="R41" s="86">
        <f t="shared" si="8"/>
        <v>1375500</v>
      </c>
      <c r="S41" s="127" t="s">
        <v>177</v>
      </c>
      <c r="T41" s="88">
        <v>45294.117647058825</v>
      </c>
      <c r="U41" s="89">
        <f t="shared" si="9"/>
        <v>8605.8823529411766</v>
      </c>
      <c r="V41" s="132">
        <f t="shared" si="10"/>
        <v>53900</v>
      </c>
      <c r="W41" s="90">
        <f t="shared" si="11"/>
        <v>951176.4705882353</v>
      </c>
      <c r="X41" s="90">
        <f t="shared" si="12"/>
        <v>1131900</v>
      </c>
      <c r="Y41" s="91">
        <f t="shared" si="13"/>
        <v>59098.23</v>
      </c>
      <c r="Z41" s="91">
        <f t="shared" si="14"/>
        <v>1241062.83</v>
      </c>
      <c r="AA41" s="91">
        <f t="shared" si="15"/>
        <v>123751.09776008736</v>
      </c>
      <c r="AB41" s="92">
        <f t="shared" si="16"/>
        <v>9.9713805593619587E-2</v>
      </c>
      <c r="AC41" s="5"/>
      <c r="BR41" s="7">
        <v>32</v>
      </c>
    </row>
    <row r="42" spans="1:70" s="7" customFormat="1" ht="182.25">
      <c r="A42" s="125">
        <f t="shared" si="0"/>
        <v>33</v>
      </c>
      <c r="B42" s="77" t="s">
        <v>47</v>
      </c>
      <c r="C42" s="121" t="s">
        <v>178</v>
      </c>
      <c r="D42" s="76" t="s">
        <v>179</v>
      </c>
      <c r="E42" s="122" t="s">
        <v>50</v>
      </c>
      <c r="F42" s="123">
        <v>303</v>
      </c>
      <c r="G42" s="133" t="s">
        <v>195</v>
      </c>
      <c r="H42" s="131">
        <v>31008.403361344539</v>
      </c>
      <c r="I42" s="134">
        <f t="shared" si="1"/>
        <v>5891.5966386554628</v>
      </c>
      <c r="J42" s="134">
        <f t="shared" si="2"/>
        <v>36900</v>
      </c>
      <c r="K42" s="82">
        <f t="shared" si="3"/>
        <v>9395546.218487395</v>
      </c>
      <c r="L42" s="82">
        <f t="shared" si="4"/>
        <v>11180700</v>
      </c>
      <c r="M42" s="126" t="s">
        <v>181</v>
      </c>
      <c r="N42" s="84">
        <v>35294.117647058825</v>
      </c>
      <c r="O42" s="85">
        <f t="shared" si="5"/>
        <v>6705.8823529411766</v>
      </c>
      <c r="P42" s="85">
        <f t="shared" si="6"/>
        <v>42000</v>
      </c>
      <c r="Q42" s="86">
        <f t="shared" si="7"/>
        <v>10694117.647058824</v>
      </c>
      <c r="R42" s="86">
        <f t="shared" si="8"/>
        <v>12726000</v>
      </c>
      <c r="S42" s="127" t="s">
        <v>182</v>
      </c>
      <c r="T42" s="88">
        <v>40000</v>
      </c>
      <c r="U42" s="89">
        <f t="shared" si="9"/>
        <v>7600</v>
      </c>
      <c r="V42" s="132">
        <f t="shared" si="10"/>
        <v>47600</v>
      </c>
      <c r="W42" s="90">
        <f t="shared" si="11"/>
        <v>12120000</v>
      </c>
      <c r="X42" s="90">
        <f t="shared" si="12"/>
        <v>14422800</v>
      </c>
      <c r="Y42" s="91">
        <f t="shared" si="13"/>
        <v>42166.666666666664</v>
      </c>
      <c r="Z42" s="91">
        <f t="shared" si="14"/>
        <v>12776500</v>
      </c>
      <c r="AA42" s="91">
        <f t="shared" si="15"/>
        <v>1621639.8459584052</v>
      </c>
      <c r="AB42" s="92">
        <f t="shared" si="16"/>
        <v>0.12692363682999297</v>
      </c>
      <c r="AC42" s="5"/>
      <c r="BR42" s="7">
        <v>33</v>
      </c>
    </row>
    <row r="43" spans="1:70" s="7" customFormat="1" ht="33" customHeight="1">
      <c r="A43" s="196" t="s">
        <v>186</v>
      </c>
      <c r="B43" s="196"/>
      <c r="C43" s="196"/>
      <c r="D43" s="196"/>
      <c r="E43" s="196"/>
      <c r="F43" s="196"/>
      <c r="G43" s="196"/>
      <c r="H43" s="196"/>
      <c r="I43" s="196"/>
      <c r="J43" s="196"/>
      <c r="K43" s="196"/>
      <c r="L43" s="196"/>
      <c r="M43" s="196"/>
      <c r="N43" s="196"/>
      <c r="O43" s="196"/>
      <c r="P43" s="196"/>
      <c r="Q43" s="196"/>
      <c r="R43" s="196"/>
      <c r="S43" s="196"/>
      <c r="T43" s="196"/>
      <c r="U43" s="196"/>
      <c r="V43" s="196"/>
      <c r="W43" s="196"/>
      <c r="X43" s="196"/>
      <c r="Y43" s="196"/>
      <c r="Z43" s="93">
        <f>SUM(Z10:Z42)</f>
        <v>339945468.89916986</v>
      </c>
    </row>
    <row r="44" spans="1:70" ht="14.25" customHeight="1"/>
    <row r="45" spans="1:70" ht="14.25" customHeight="1"/>
    <row r="46" spans="1:70" ht="14.25" customHeight="1"/>
    <row r="47" spans="1:70" ht="14.25" customHeight="1">
      <c r="H47" s="3">
        <v>39805</v>
      </c>
      <c r="I47" s="3">
        <v>7833</v>
      </c>
      <c r="J47" s="3">
        <f>H47+I47</f>
        <v>47638</v>
      </c>
      <c r="S47" s="183" t="s">
        <v>183</v>
      </c>
      <c r="T47" s="184"/>
      <c r="U47" s="184"/>
      <c r="V47" s="184"/>
      <c r="W47" s="184"/>
      <c r="X47" s="185"/>
      <c r="Y47" s="186" t="s">
        <v>184</v>
      </c>
      <c r="Z47" s="219">
        <f>Z43</f>
        <v>339945468.89916986</v>
      </c>
    </row>
    <row r="48" spans="1:70" ht="14.25" customHeight="1">
      <c r="S48" s="222" t="s">
        <v>185</v>
      </c>
      <c r="T48" s="223"/>
      <c r="U48" s="223"/>
      <c r="V48" s="223"/>
      <c r="W48" s="223"/>
      <c r="X48" s="224"/>
      <c r="Y48" s="187"/>
      <c r="Z48" s="220"/>
    </row>
    <row r="49" spans="19:26" ht="14.25" customHeight="1">
      <c r="S49" s="225"/>
      <c r="T49" s="226"/>
      <c r="U49" s="226"/>
      <c r="V49" s="226"/>
      <c r="W49" s="226"/>
      <c r="X49" s="227"/>
      <c r="Y49" s="187"/>
      <c r="Z49" s="220"/>
    </row>
    <row r="50" spans="19:26" ht="14.25" customHeight="1">
      <c r="S50" s="225"/>
      <c r="T50" s="226"/>
      <c r="U50" s="226"/>
      <c r="V50" s="226"/>
      <c r="W50" s="226"/>
      <c r="X50" s="227"/>
      <c r="Y50" s="187"/>
      <c r="Z50" s="220"/>
    </row>
    <row r="51" spans="19:26" ht="14.25" customHeight="1">
      <c r="S51" s="225"/>
      <c r="T51" s="226"/>
      <c r="U51" s="226"/>
      <c r="V51" s="226"/>
      <c r="W51" s="226"/>
      <c r="X51" s="227"/>
      <c r="Y51" s="187"/>
      <c r="Z51" s="220"/>
    </row>
    <row r="52" spans="19:26" ht="14.25" customHeight="1">
      <c r="S52" s="225"/>
      <c r="T52" s="226"/>
      <c r="U52" s="226"/>
      <c r="V52" s="226"/>
      <c r="W52" s="226"/>
      <c r="X52" s="227"/>
      <c r="Y52" s="187"/>
      <c r="Z52" s="220"/>
    </row>
    <row r="53" spans="19:26" ht="14.25" customHeight="1">
      <c r="S53" s="225"/>
      <c r="T53" s="226"/>
      <c r="U53" s="226"/>
      <c r="V53" s="226"/>
      <c r="W53" s="226"/>
      <c r="X53" s="227"/>
      <c r="Y53" s="187"/>
      <c r="Z53" s="220"/>
    </row>
    <row r="54" spans="19:26" ht="14.25" customHeight="1">
      <c r="S54" s="225"/>
      <c r="T54" s="226"/>
      <c r="U54" s="226"/>
      <c r="V54" s="226"/>
      <c r="W54" s="226"/>
      <c r="X54" s="227"/>
      <c r="Y54" s="187"/>
      <c r="Z54" s="220"/>
    </row>
    <row r="55" spans="19:26" ht="14.25" customHeight="1">
      <c r="S55" s="225"/>
      <c r="T55" s="226"/>
      <c r="U55" s="226"/>
      <c r="V55" s="226"/>
      <c r="W55" s="226"/>
      <c r="X55" s="227"/>
      <c r="Y55" s="187"/>
      <c r="Z55" s="220"/>
    </row>
    <row r="56" spans="19:26" ht="23.45" customHeight="1">
      <c r="S56" s="225"/>
      <c r="T56" s="226"/>
      <c r="U56" s="226"/>
      <c r="V56" s="226"/>
      <c r="W56" s="226"/>
      <c r="X56" s="227"/>
      <c r="Y56" s="187"/>
      <c r="Z56" s="220"/>
    </row>
    <row r="57" spans="19:26" ht="23.45" customHeight="1">
      <c r="S57" s="225"/>
      <c r="T57" s="226"/>
      <c r="U57" s="226"/>
      <c r="V57" s="226"/>
      <c r="W57" s="226"/>
      <c r="X57" s="227"/>
      <c r="Y57" s="187"/>
      <c r="Z57" s="220"/>
    </row>
    <row r="58" spans="19:26" ht="23.45" customHeight="1">
      <c r="S58" s="225"/>
      <c r="T58" s="226"/>
      <c r="U58" s="226"/>
      <c r="V58" s="226"/>
      <c r="W58" s="226"/>
      <c r="X58" s="227"/>
      <c r="Y58" s="187"/>
      <c r="Z58" s="220"/>
    </row>
    <row r="59" spans="19:26" ht="23.45" customHeight="1">
      <c r="S59" s="225"/>
      <c r="T59" s="226"/>
      <c r="U59" s="226"/>
      <c r="V59" s="226"/>
      <c r="W59" s="226"/>
      <c r="X59" s="227"/>
      <c r="Y59" s="187"/>
      <c r="Z59" s="220"/>
    </row>
    <row r="60" spans="19:26" ht="23.45" customHeight="1">
      <c r="S60" s="228"/>
      <c r="T60" s="229"/>
      <c r="U60" s="229"/>
      <c r="V60" s="229"/>
      <c r="W60" s="229"/>
      <c r="X60" s="230"/>
      <c r="Y60" s="188"/>
      <c r="Z60" s="221"/>
    </row>
  </sheetData>
  <sheetProtection formatColumns="0" formatRows="0" insertColumns="0" insertRows="0" autoFilter="0"/>
  <protectedRanges>
    <protectedRange sqref="G26 G28:G29 G41 G33" name="DatosProveedor"/>
    <protectedRange sqref="G27 G30:G32 G10:G25 G34:G40 G42" name="DatosProveedor_71"/>
    <protectedRange sqref="M28" name="DatosProveedor_1"/>
    <protectedRange sqref="M10:M27 M29:M42" name="DatosProveedor_78"/>
    <protectedRange sqref="S28 S33" name="DatosProveedor_3"/>
  </protectedRanges>
  <autoFilter ref="A9:AC43" xr:uid="{00000000-0009-0000-0000-000001000000}"/>
  <mergeCells count="23">
    <mergeCell ref="AJ36:AQ36"/>
    <mergeCell ref="A43:Y43"/>
    <mergeCell ref="S47:X47"/>
    <mergeCell ref="Y47:Y60"/>
    <mergeCell ref="Z47:Z60"/>
    <mergeCell ref="S48:X60"/>
    <mergeCell ref="Y6:Z6"/>
    <mergeCell ref="AG6:AR6"/>
    <mergeCell ref="G8:L8"/>
    <mergeCell ref="M8:R8"/>
    <mergeCell ref="S8:X8"/>
    <mergeCell ref="Y8:AB8"/>
    <mergeCell ref="A3:L3"/>
    <mergeCell ref="M3:V6"/>
    <mergeCell ref="A4:B6"/>
    <mergeCell ref="E4:F4"/>
    <mergeCell ref="G4:L4"/>
    <mergeCell ref="D6:L6"/>
    <mergeCell ref="Y4:Z4"/>
    <mergeCell ref="D5:F5"/>
    <mergeCell ref="H5:I5"/>
    <mergeCell ref="K5:L5"/>
    <mergeCell ref="Y5:Z5"/>
  </mergeCells>
  <conditionalFormatting sqref="AB10:AB42">
    <cfRule type="cellIs" dxfId="5" priority="1" stopIfTrue="1" operator="greaterThan">
      <formula>0.2</formula>
    </cfRule>
  </conditionalFormatting>
  <dataValidations count="1">
    <dataValidation type="list" allowBlank="1" showInputMessage="1" showErrorMessage="1" sqref="AK10:AK16 AK25:AK35" xr:uid="{00000000-0002-0000-0100-000000000000}">
      <formula1>"Tabla,Cotizacion"</formula1>
    </dataValidation>
  </dataValidations>
  <pageMargins left="0.25" right="0.25" top="0.75" bottom="0.75" header="0.3" footer="0.3"/>
  <pageSetup paperSize="3" scale="10" orientation="landscape" r:id="rId1"/>
  <colBreaks count="3" manualBreakCount="3">
    <brk id="12" max="1048575" man="1"/>
    <brk id="24" max="427" man="1"/>
    <brk id="32" max="427"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1000000}">
          <x14:formula1>
            <xm:f>Lista!$V$8:$V$14</xm:f>
          </x14:formula1>
          <xm:sqref>G4:L4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dimension ref="A3:AG57"/>
  <sheetViews>
    <sheetView view="pageBreakPreview" zoomScale="46" zoomScaleNormal="37" zoomScaleSheetLayoutView="46" workbookViewId="0">
      <selection activeCell="D6" sqref="D6:L6"/>
    </sheetView>
  </sheetViews>
  <sheetFormatPr defaultColWidth="11.28515625" defaultRowHeight="14.25"/>
  <cols>
    <col min="1" max="1" width="17.140625" style="3" customWidth="1"/>
    <col min="2" max="2" width="24.28515625" style="3" customWidth="1"/>
    <col min="3" max="3" width="26.140625" style="3" customWidth="1"/>
    <col min="4" max="4" width="198.140625" style="3" customWidth="1"/>
    <col min="5" max="5" width="23.85546875" style="3" customWidth="1"/>
    <col min="6" max="6" width="28.28515625" style="3" customWidth="1"/>
    <col min="7" max="7" width="31.28515625" style="3" customWidth="1"/>
    <col min="8" max="8" width="36.85546875" style="3" customWidth="1"/>
    <col min="9" max="9" width="32.85546875" style="3" customWidth="1"/>
    <col min="10" max="13" width="25.28515625" style="3" customWidth="1"/>
    <col min="14" max="14" width="36.85546875" style="3" bestFit="1" customWidth="1"/>
    <col min="15" max="15" width="32.85546875" style="3" bestFit="1" customWidth="1"/>
    <col min="16" max="16" width="29.85546875" style="3" bestFit="1" customWidth="1"/>
    <col min="17" max="18" width="34.28515625" style="3" bestFit="1" customWidth="1"/>
    <col min="19" max="19" width="24.28515625" style="3" customWidth="1"/>
    <col min="20" max="20" width="36.85546875" style="3" bestFit="1" customWidth="1"/>
    <col min="21" max="21" width="32.85546875" style="3" bestFit="1" customWidth="1"/>
    <col min="22" max="22" width="29.85546875" style="3" bestFit="1" customWidth="1"/>
    <col min="23" max="24" width="34.28515625" style="3" bestFit="1" customWidth="1"/>
    <col min="25" max="25" width="24.28515625" style="3" customWidth="1"/>
    <col min="26" max="26" width="33.85546875" style="3" bestFit="1" customWidth="1"/>
    <col min="27" max="27" width="35.85546875" style="3" bestFit="1" customWidth="1"/>
    <col min="28" max="28" width="24.28515625" style="3" customWidth="1"/>
    <col min="29" max="29" width="56.28515625" style="3" customWidth="1"/>
    <col min="30" max="32" width="11.28515625" style="3"/>
    <col min="33" max="33" width="0" style="3" hidden="1" customWidth="1"/>
    <col min="34" max="16384" width="11.28515625" style="3"/>
  </cols>
  <sheetData>
    <row r="3" spans="1:33" s="1" customFormat="1" ht="90.75">
      <c r="A3" s="212" t="s">
        <v>0</v>
      </c>
      <c r="B3" s="212"/>
      <c r="C3" s="212"/>
      <c r="D3" s="212"/>
      <c r="E3" s="212"/>
      <c r="F3" s="212"/>
      <c r="G3" s="212"/>
      <c r="H3" s="212"/>
      <c r="I3" s="212"/>
      <c r="J3" s="212"/>
      <c r="K3" s="212"/>
      <c r="L3" s="212"/>
      <c r="M3" s="213" t="s">
        <v>1</v>
      </c>
      <c r="N3" s="213"/>
      <c r="O3" s="213"/>
      <c r="P3" s="213"/>
      <c r="Q3" s="213"/>
      <c r="R3" s="213"/>
      <c r="S3" s="213"/>
      <c r="T3" s="213"/>
      <c r="U3" s="213"/>
      <c r="V3" s="213"/>
      <c r="W3" s="33"/>
      <c r="X3" s="33"/>
      <c r="Y3" s="33"/>
      <c r="Z3" s="33"/>
      <c r="AA3" s="33"/>
      <c r="AB3" s="33"/>
    </row>
    <row r="4" spans="1:33" s="2" customFormat="1" ht="90.75">
      <c r="A4" s="214"/>
      <c r="B4" s="214"/>
      <c r="C4" s="45" t="s">
        <v>2</v>
      </c>
      <c r="D4" s="129">
        <v>46163</v>
      </c>
      <c r="E4" s="170" t="s">
        <v>3</v>
      </c>
      <c r="F4" s="170"/>
      <c r="G4" s="215" t="s">
        <v>4</v>
      </c>
      <c r="H4" s="215"/>
      <c r="I4" s="215"/>
      <c r="J4" s="215"/>
      <c r="K4" s="215"/>
      <c r="L4" s="215"/>
      <c r="M4" s="213"/>
      <c r="N4" s="213"/>
      <c r="O4" s="213"/>
      <c r="P4" s="213"/>
      <c r="Q4" s="213"/>
      <c r="R4" s="213"/>
      <c r="S4" s="213"/>
      <c r="T4" s="213"/>
      <c r="U4" s="213"/>
      <c r="V4" s="213"/>
      <c r="Y4" s="199" t="s">
        <v>5</v>
      </c>
      <c r="Z4" s="199"/>
      <c r="AA4" s="153">
        <f>IF(B10="","",Z43)</f>
        <v>339945468.89916986</v>
      </c>
      <c r="AB4" s="38"/>
    </row>
    <row r="5" spans="1:33" s="2" customFormat="1" ht="90.75">
      <c r="A5" s="214"/>
      <c r="B5" s="214"/>
      <c r="C5" s="20" t="s">
        <v>6</v>
      </c>
      <c r="D5" s="216" t="s">
        <v>7</v>
      </c>
      <c r="E5" s="217"/>
      <c r="F5" s="218"/>
      <c r="G5" s="20" t="s">
        <v>8</v>
      </c>
      <c r="H5" s="216" t="s">
        <v>194</v>
      </c>
      <c r="I5" s="218"/>
      <c r="J5" s="20" t="s">
        <v>9</v>
      </c>
      <c r="K5" s="216"/>
      <c r="L5" s="218"/>
      <c r="M5" s="213"/>
      <c r="N5" s="213"/>
      <c r="O5" s="213"/>
      <c r="P5" s="213"/>
      <c r="Q5" s="213"/>
      <c r="R5" s="213"/>
      <c r="S5" s="213"/>
      <c r="T5" s="213"/>
      <c r="U5" s="213"/>
      <c r="V5" s="213"/>
      <c r="Y5" s="199" t="s">
        <v>10</v>
      </c>
      <c r="Z5" s="199"/>
      <c r="AA5" s="153">
        <v>0</v>
      </c>
      <c r="AB5" s="38"/>
    </row>
    <row r="6" spans="1:33" s="2" customFormat="1" ht="93">
      <c r="A6" s="214"/>
      <c r="B6" s="214"/>
      <c r="C6" s="46" t="s">
        <v>11</v>
      </c>
      <c r="D6" s="231" t="s">
        <v>12</v>
      </c>
      <c r="E6" s="231"/>
      <c r="F6" s="231"/>
      <c r="G6" s="231"/>
      <c r="H6" s="231"/>
      <c r="I6" s="231"/>
      <c r="J6" s="231"/>
      <c r="K6" s="231"/>
      <c r="L6" s="231"/>
      <c r="M6" s="213"/>
      <c r="N6" s="213"/>
      <c r="O6" s="213"/>
      <c r="P6" s="213"/>
      <c r="Q6" s="213"/>
      <c r="R6" s="213"/>
      <c r="S6" s="213"/>
      <c r="T6" s="213"/>
      <c r="U6" s="213"/>
      <c r="V6" s="213"/>
      <c r="Y6" s="199" t="s">
        <v>13</v>
      </c>
      <c r="Z6" s="199"/>
      <c r="AA6" s="154">
        <f>AA4</f>
        <v>339945468.89916986</v>
      </c>
      <c r="AB6" s="36"/>
    </row>
    <row r="8" spans="1:33" s="18" customFormat="1" ht="23.25">
      <c r="G8" s="201" t="s">
        <v>15</v>
      </c>
      <c r="H8" s="202"/>
      <c r="I8" s="202"/>
      <c r="J8" s="202"/>
      <c r="K8" s="202"/>
      <c r="L8" s="203"/>
      <c r="M8" s="204" t="s">
        <v>16</v>
      </c>
      <c r="N8" s="205"/>
      <c r="O8" s="205"/>
      <c r="P8" s="205"/>
      <c r="Q8" s="205"/>
      <c r="R8" s="206"/>
      <c r="S8" s="207" t="s">
        <v>17</v>
      </c>
      <c r="T8" s="208"/>
      <c r="U8" s="208"/>
      <c r="V8" s="208"/>
      <c r="W8" s="208"/>
      <c r="X8" s="209"/>
      <c r="Y8" s="210" t="s">
        <v>18</v>
      </c>
      <c r="Z8" s="211"/>
      <c r="AA8" s="211"/>
      <c r="AB8" s="211"/>
    </row>
    <row r="9" spans="1:33" s="18" customFormat="1" ht="93">
      <c r="A9" s="94" t="s">
        <v>19</v>
      </c>
      <c r="B9" s="94" t="s">
        <v>20</v>
      </c>
      <c r="C9" s="94" t="s">
        <v>21</v>
      </c>
      <c r="D9" s="94" t="s">
        <v>22</v>
      </c>
      <c r="E9" s="94" t="s">
        <v>23</v>
      </c>
      <c r="F9" s="94" t="s">
        <v>24</v>
      </c>
      <c r="G9" s="95" t="s">
        <v>25</v>
      </c>
      <c r="H9" s="95" t="s">
        <v>26</v>
      </c>
      <c r="I9" s="95" t="s">
        <v>27</v>
      </c>
      <c r="J9" s="95" t="s">
        <v>28</v>
      </c>
      <c r="K9" s="95" t="s">
        <v>29</v>
      </c>
      <c r="L9" s="95" t="s">
        <v>30</v>
      </c>
      <c r="M9" s="94" t="s">
        <v>31</v>
      </c>
      <c r="N9" s="94" t="s">
        <v>26</v>
      </c>
      <c r="O9" s="94" t="s">
        <v>27</v>
      </c>
      <c r="P9" s="94" t="s">
        <v>28</v>
      </c>
      <c r="Q9" s="94" t="s">
        <v>29</v>
      </c>
      <c r="R9" s="94" t="s">
        <v>30</v>
      </c>
      <c r="S9" s="96" t="s">
        <v>32</v>
      </c>
      <c r="T9" s="96" t="s">
        <v>26</v>
      </c>
      <c r="U9" s="96" t="s">
        <v>27</v>
      </c>
      <c r="V9" s="96" t="s">
        <v>28</v>
      </c>
      <c r="W9" s="96" t="s">
        <v>29</v>
      </c>
      <c r="X9" s="96" t="s">
        <v>30</v>
      </c>
      <c r="Y9" s="95" t="s">
        <v>33</v>
      </c>
      <c r="Z9" s="95" t="s">
        <v>34</v>
      </c>
      <c r="AA9" s="95" t="s">
        <v>35</v>
      </c>
      <c r="AB9" s="95" t="s">
        <v>36</v>
      </c>
      <c r="AC9" s="97" t="s">
        <v>37</v>
      </c>
    </row>
    <row r="10" spans="1:33" s="7" customFormat="1" ht="254.45" customHeight="1">
      <c r="A10" s="125">
        <f t="shared" ref="A10:A42" si="0">IF(B10&lt;&gt;"",AG10,"")</f>
        <v>1</v>
      </c>
      <c r="B10" s="77" t="s">
        <v>47</v>
      </c>
      <c r="C10" s="121" t="s">
        <v>48</v>
      </c>
      <c r="D10" s="152" t="s">
        <v>49</v>
      </c>
      <c r="E10" s="122" t="s">
        <v>50</v>
      </c>
      <c r="F10" s="123">
        <v>3</v>
      </c>
      <c r="G10" s="124" t="s">
        <v>51</v>
      </c>
      <c r="H10" s="82">
        <v>10924370</v>
      </c>
      <c r="I10" s="82">
        <f>H10*19%</f>
        <v>2075630.3</v>
      </c>
      <c r="J10" s="82">
        <f>H10+I10</f>
        <v>13000000.300000001</v>
      </c>
      <c r="K10" s="82">
        <f>IF(B10="","",(H10*F10))</f>
        <v>32773110</v>
      </c>
      <c r="L10" s="82">
        <f>IF(B10="","",(J10*F10))</f>
        <v>39000000.900000006</v>
      </c>
      <c r="M10" s="126" t="s">
        <v>52</v>
      </c>
      <c r="N10" s="148">
        <v>10707815.130000001</v>
      </c>
      <c r="O10" s="149">
        <f>N10*19%</f>
        <v>2034484.8747000003</v>
      </c>
      <c r="P10" s="149">
        <f>N10+O10</f>
        <v>12742300.004700001</v>
      </c>
      <c r="Q10" s="150">
        <f>IF(B10="","",(N10*F10))</f>
        <v>32123445.390000001</v>
      </c>
      <c r="R10" s="150">
        <f>IF(B10="","",(P10*F10))</f>
        <v>38226900.0141</v>
      </c>
      <c r="S10" s="127" t="s">
        <v>53</v>
      </c>
      <c r="T10" s="144">
        <v>11756302.52</v>
      </c>
      <c r="U10" s="145">
        <f>T10*19%</f>
        <v>2233697.4788000002</v>
      </c>
      <c r="V10" s="145">
        <f>T10+U10</f>
        <v>13989999.9988</v>
      </c>
      <c r="W10" s="146">
        <f>IF(B10="","",(T10*F10))</f>
        <v>35268907.560000002</v>
      </c>
      <c r="X10" s="146">
        <f>IF(B10="","",(V10*F10))</f>
        <v>41969999.996399999</v>
      </c>
      <c r="Y10" s="147">
        <f>IF(A10="","",AVERAGE(J10,P10,V10))</f>
        <v>13244100.101166667</v>
      </c>
      <c r="Z10" s="147">
        <f>IF(B10="","",Y10*F10)</f>
        <v>39732300.303500004</v>
      </c>
      <c r="AA10" s="147">
        <f>IF(B10="","",STDEV(L10,R10,X10))</f>
        <v>1976081.0159627562</v>
      </c>
      <c r="AB10" s="92">
        <f>IF(B10="","",(AA10/Z10))</f>
        <v>4.9734875677175022E-2</v>
      </c>
      <c r="AC10" s="5"/>
      <c r="AG10" s="7">
        <v>1</v>
      </c>
    </row>
    <row r="11" spans="1:33" s="7" customFormat="1" ht="112.35" customHeight="1">
      <c r="A11" s="125">
        <f t="shared" si="0"/>
        <v>2</v>
      </c>
      <c r="B11" s="77" t="s">
        <v>47</v>
      </c>
      <c r="C11" s="121" t="s">
        <v>54</v>
      </c>
      <c r="D11" s="152" t="s">
        <v>55</v>
      </c>
      <c r="E11" s="122" t="s">
        <v>50</v>
      </c>
      <c r="F11" s="123">
        <v>8</v>
      </c>
      <c r="G11" s="124" t="s">
        <v>195</v>
      </c>
      <c r="H11" s="82">
        <v>6722605.04</v>
      </c>
      <c r="I11" s="82">
        <f t="shared" ref="I11:I42" si="1">H11*19%</f>
        <v>1277294.9576000001</v>
      </c>
      <c r="J11" s="82">
        <f t="shared" ref="J11:J42" si="2">H11+I11</f>
        <v>7999899.9976000004</v>
      </c>
      <c r="K11" s="82">
        <f t="shared" ref="K11:K42" si="3">IF(B11="","",(H11*F11))</f>
        <v>53780840.32</v>
      </c>
      <c r="L11" s="82">
        <f t="shared" ref="L11:L42" si="4">IF(B11="","",(J11*F11))</f>
        <v>63999199.980800003</v>
      </c>
      <c r="M11" s="126" t="s">
        <v>57</v>
      </c>
      <c r="N11" s="148">
        <v>6638571.4299999997</v>
      </c>
      <c r="O11" s="149">
        <f t="shared" ref="O11:O42" si="5">N11*19%</f>
        <v>1261328.5717</v>
      </c>
      <c r="P11" s="149">
        <f t="shared" ref="P11:P42" si="6">N11+O11</f>
        <v>7899900.0016999999</v>
      </c>
      <c r="Q11" s="150">
        <f t="shared" ref="Q11:Q42" si="7">IF(B11="","",(N11*F11))</f>
        <v>53108571.439999998</v>
      </c>
      <c r="R11" s="150">
        <f t="shared" ref="R11:R42" si="8">IF(B11="","",(P11*F11))</f>
        <v>63199200.013599999</v>
      </c>
      <c r="S11" s="127" t="s">
        <v>58</v>
      </c>
      <c r="T11" s="144">
        <v>5546134.4500000002</v>
      </c>
      <c r="U11" s="145">
        <f t="shared" ref="U11:U42" si="9">T11*19%</f>
        <v>1053765.5455</v>
      </c>
      <c r="V11" s="145">
        <f t="shared" ref="V11:V42" si="10">T11+U11</f>
        <v>6599899.9955000002</v>
      </c>
      <c r="W11" s="146">
        <f t="shared" ref="W11:W42" si="11">IF(B11="","",(T11*F11))</f>
        <v>44369075.600000001</v>
      </c>
      <c r="X11" s="146">
        <f t="shared" ref="X11:X42" si="12">IF(B11="","",(V11*F11))</f>
        <v>52799199.964000002</v>
      </c>
      <c r="Y11" s="147">
        <f t="shared" ref="Y11:Y42" si="13">IF(A11="","",AVERAGE(J11,P11,V11))</f>
        <v>7499899.9982666671</v>
      </c>
      <c r="Z11" s="147">
        <f t="shared" ref="Z11:Z42" si="14">IF(B11="","",Y11*F11)</f>
        <v>59999199.986133337</v>
      </c>
      <c r="AA11" s="147">
        <f t="shared" ref="AA11:AA42" si="15">IF(B11="","",STDEV(L11,R11,X11))</f>
        <v>6248199.7588041313</v>
      </c>
      <c r="AB11" s="92">
        <f t="shared" ref="AB11:AB42" si="16">IF(B11="","",(AA11/Z11))</f>
        <v>0.10413805117815202</v>
      </c>
      <c r="AC11" s="5"/>
      <c r="AG11" s="7">
        <v>2</v>
      </c>
    </row>
    <row r="12" spans="1:33" s="7" customFormat="1" ht="126.6" customHeight="1">
      <c r="A12" s="125">
        <f t="shared" si="0"/>
        <v>3</v>
      </c>
      <c r="B12" s="77" t="s">
        <v>47</v>
      </c>
      <c r="C12" s="121" t="s">
        <v>59</v>
      </c>
      <c r="D12" s="152" t="s">
        <v>60</v>
      </c>
      <c r="E12" s="122" t="s">
        <v>50</v>
      </c>
      <c r="F12" s="123">
        <v>12</v>
      </c>
      <c r="G12" s="124" t="s">
        <v>61</v>
      </c>
      <c r="H12" s="82">
        <v>284873.95</v>
      </c>
      <c r="I12" s="82">
        <f t="shared" si="1"/>
        <v>54126.050500000005</v>
      </c>
      <c r="J12" s="82">
        <f t="shared" si="2"/>
        <v>339000.00050000002</v>
      </c>
      <c r="K12" s="82">
        <f t="shared" si="3"/>
        <v>3418487.4000000004</v>
      </c>
      <c r="L12" s="82">
        <f t="shared" si="4"/>
        <v>4068000.0060000001</v>
      </c>
      <c r="M12" s="126" t="s">
        <v>62</v>
      </c>
      <c r="N12" s="148">
        <v>279900</v>
      </c>
      <c r="O12" s="149">
        <f t="shared" si="5"/>
        <v>53181</v>
      </c>
      <c r="P12" s="149">
        <f t="shared" si="6"/>
        <v>333081</v>
      </c>
      <c r="Q12" s="150">
        <f t="shared" si="7"/>
        <v>3358800</v>
      </c>
      <c r="R12" s="150">
        <f t="shared" si="8"/>
        <v>3996972</v>
      </c>
      <c r="S12" s="127" t="s">
        <v>63</v>
      </c>
      <c r="T12" s="144">
        <v>293193.27731092437</v>
      </c>
      <c r="U12" s="145">
        <f t="shared" si="9"/>
        <v>55706.722689075628</v>
      </c>
      <c r="V12" s="145">
        <f t="shared" si="10"/>
        <v>348900</v>
      </c>
      <c r="W12" s="146">
        <f t="shared" si="11"/>
        <v>3518319.3277310925</v>
      </c>
      <c r="X12" s="146">
        <f t="shared" si="12"/>
        <v>4186800</v>
      </c>
      <c r="Y12" s="147">
        <f t="shared" si="13"/>
        <v>340327.00016666669</v>
      </c>
      <c r="Z12" s="147">
        <f t="shared" si="14"/>
        <v>4083924.0020000003</v>
      </c>
      <c r="AA12" s="147">
        <f t="shared" si="15"/>
        <v>95910.62314705296</v>
      </c>
      <c r="AB12" s="92">
        <f t="shared" si="16"/>
        <v>2.3484918695862878E-2</v>
      </c>
      <c r="AC12" s="5"/>
      <c r="AG12" s="7">
        <v>3</v>
      </c>
    </row>
    <row r="13" spans="1:33" s="7" customFormat="1" ht="347.45" customHeight="1">
      <c r="A13" s="125">
        <f t="shared" si="0"/>
        <v>4</v>
      </c>
      <c r="B13" s="77" t="s">
        <v>47</v>
      </c>
      <c r="C13" s="121" t="s">
        <v>64</v>
      </c>
      <c r="D13" s="152" t="s">
        <v>65</v>
      </c>
      <c r="E13" s="122" t="s">
        <v>50</v>
      </c>
      <c r="F13" s="123">
        <v>4</v>
      </c>
      <c r="G13" s="124" t="s">
        <v>66</v>
      </c>
      <c r="H13" s="82">
        <v>1848731.0924369749</v>
      </c>
      <c r="I13" s="82">
        <f t="shared" si="1"/>
        <v>351258.90756302525</v>
      </c>
      <c r="J13" s="82">
        <f t="shared" si="2"/>
        <v>2199990</v>
      </c>
      <c r="K13" s="82">
        <f t="shared" si="3"/>
        <v>7394924.3697478995</v>
      </c>
      <c r="L13" s="82">
        <f t="shared" si="4"/>
        <v>8799960</v>
      </c>
      <c r="M13" s="126" t="s">
        <v>67</v>
      </c>
      <c r="N13" s="148">
        <v>1840336.1359999999</v>
      </c>
      <c r="O13" s="149">
        <f t="shared" si="5"/>
        <v>349663.86583999998</v>
      </c>
      <c r="P13" s="149">
        <f t="shared" si="6"/>
        <v>2190000.00184</v>
      </c>
      <c r="Q13" s="150">
        <f t="shared" si="7"/>
        <v>7361344.5439999998</v>
      </c>
      <c r="R13" s="150">
        <f t="shared" si="8"/>
        <v>8760000.0073600002</v>
      </c>
      <c r="S13" s="127" t="s">
        <v>68</v>
      </c>
      <c r="T13" s="144">
        <v>2215126.0499999998</v>
      </c>
      <c r="U13" s="145">
        <f t="shared" si="9"/>
        <v>420873.94949999999</v>
      </c>
      <c r="V13" s="145">
        <f t="shared" si="10"/>
        <v>2635999.9994999999</v>
      </c>
      <c r="W13" s="146">
        <f t="shared" si="11"/>
        <v>8860504.1999999993</v>
      </c>
      <c r="X13" s="146">
        <f t="shared" si="12"/>
        <v>10543999.998</v>
      </c>
      <c r="Y13" s="147">
        <f t="shared" si="13"/>
        <v>2341996.6671133335</v>
      </c>
      <c r="Z13" s="147">
        <f t="shared" si="14"/>
        <v>9367986.6684533339</v>
      </c>
      <c r="AA13" s="147">
        <f t="shared" si="15"/>
        <v>1018653.3825136618</v>
      </c>
      <c r="AB13" s="92">
        <f t="shared" si="16"/>
        <v>0.10873770625058359</v>
      </c>
      <c r="AC13" s="5"/>
      <c r="AG13" s="7">
        <v>4</v>
      </c>
    </row>
    <row r="14" spans="1:33" s="7" customFormat="1" ht="246.6" customHeight="1">
      <c r="A14" s="125">
        <f t="shared" si="0"/>
        <v>5</v>
      </c>
      <c r="B14" s="77" t="s">
        <v>47</v>
      </c>
      <c r="C14" s="121" t="s">
        <v>69</v>
      </c>
      <c r="D14" s="152" t="s">
        <v>70</v>
      </c>
      <c r="E14" s="122" t="s">
        <v>50</v>
      </c>
      <c r="F14" s="123">
        <v>3</v>
      </c>
      <c r="G14" s="124" t="s">
        <v>71</v>
      </c>
      <c r="H14" s="82">
        <v>14067227</v>
      </c>
      <c r="I14" s="82">
        <f t="shared" si="1"/>
        <v>2672773.13</v>
      </c>
      <c r="J14" s="82">
        <f t="shared" si="2"/>
        <v>16740000.129999999</v>
      </c>
      <c r="K14" s="82">
        <f t="shared" si="3"/>
        <v>42201681</v>
      </c>
      <c r="L14" s="82">
        <f t="shared" si="4"/>
        <v>50220000.390000001</v>
      </c>
      <c r="M14" s="126" t="s">
        <v>72</v>
      </c>
      <c r="N14" s="148">
        <v>11350000</v>
      </c>
      <c r="O14" s="149">
        <f t="shared" si="5"/>
        <v>2156500</v>
      </c>
      <c r="P14" s="149">
        <f t="shared" si="6"/>
        <v>13506500</v>
      </c>
      <c r="Q14" s="150">
        <f t="shared" si="7"/>
        <v>34050000</v>
      </c>
      <c r="R14" s="150">
        <f t="shared" si="8"/>
        <v>40519500</v>
      </c>
      <c r="S14" s="127" t="s">
        <v>73</v>
      </c>
      <c r="T14" s="144">
        <v>9409243.6999999993</v>
      </c>
      <c r="U14" s="145">
        <f t="shared" si="9"/>
        <v>1787756.3029999998</v>
      </c>
      <c r="V14" s="145">
        <f t="shared" si="10"/>
        <v>11197000.002999999</v>
      </c>
      <c r="W14" s="146">
        <f t="shared" si="11"/>
        <v>28227731.099999998</v>
      </c>
      <c r="X14" s="146">
        <f t="shared" si="12"/>
        <v>33591000.008999996</v>
      </c>
      <c r="Y14" s="147">
        <f t="shared" si="13"/>
        <v>13814500.044333333</v>
      </c>
      <c r="Z14" s="147">
        <f t="shared" si="14"/>
        <v>41443500.133000001</v>
      </c>
      <c r="AA14" s="147">
        <f t="shared" si="15"/>
        <v>8352918.3883336848</v>
      </c>
      <c r="AB14" s="92">
        <f t="shared" si="16"/>
        <v>0.20154954001297176</v>
      </c>
      <c r="AC14" s="5"/>
      <c r="AG14" s="7">
        <v>5</v>
      </c>
    </row>
    <row r="15" spans="1:33" s="7" customFormat="1" ht="248.45" customHeight="1">
      <c r="A15" s="125">
        <f t="shared" si="0"/>
        <v>6</v>
      </c>
      <c r="B15" s="77" t="s">
        <v>47</v>
      </c>
      <c r="C15" s="121" t="s">
        <v>74</v>
      </c>
      <c r="D15" s="152" t="s">
        <v>75</v>
      </c>
      <c r="E15" s="122" t="s">
        <v>50</v>
      </c>
      <c r="F15" s="123">
        <v>5</v>
      </c>
      <c r="G15" s="124" t="s">
        <v>76</v>
      </c>
      <c r="H15" s="82">
        <v>550420.16806722688</v>
      </c>
      <c r="I15" s="82">
        <f t="shared" si="1"/>
        <v>104579.83193277312</v>
      </c>
      <c r="J15" s="82">
        <f t="shared" si="2"/>
        <v>655000</v>
      </c>
      <c r="K15" s="82">
        <f t="shared" si="3"/>
        <v>2752100.8403361347</v>
      </c>
      <c r="L15" s="82">
        <f t="shared" si="4"/>
        <v>3275000</v>
      </c>
      <c r="M15" s="126" t="s">
        <v>77</v>
      </c>
      <c r="N15" s="148">
        <v>733332.77310924372</v>
      </c>
      <c r="O15" s="149">
        <f t="shared" si="5"/>
        <v>139333.22689075631</v>
      </c>
      <c r="P15" s="149">
        <f t="shared" si="6"/>
        <v>872666</v>
      </c>
      <c r="Q15" s="150">
        <f t="shared" si="7"/>
        <v>3666663.8655462186</v>
      </c>
      <c r="R15" s="150">
        <f t="shared" si="8"/>
        <v>4363330</v>
      </c>
      <c r="S15" s="127" t="s">
        <v>78</v>
      </c>
      <c r="T15" s="144">
        <v>671428.57142857148</v>
      </c>
      <c r="U15" s="145">
        <f t="shared" si="9"/>
        <v>127571.42857142858</v>
      </c>
      <c r="V15" s="145">
        <f t="shared" si="10"/>
        <v>799000</v>
      </c>
      <c r="W15" s="146">
        <f t="shared" si="11"/>
        <v>3357142.8571428573</v>
      </c>
      <c r="X15" s="146">
        <f t="shared" si="12"/>
        <v>3995000</v>
      </c>
      <c r="Y15" s="147">
        <f t="shared" si="13"/>
        <v>775555.33333333337</v>
      </c>
      <c r="Z15" s="147">
        <f t="shared" si="14"/>
        <v>3877776.666666667</v>
      </c>
      <c r="AA15" s="147">
        <f t="shared" si="15"/>
        <v>553553.54721411737</v>
      </c>
      <c r="AB15" s="92">
        <f t="shared" si="16"/>
        <v>0.14275023932462605</v>
      </c>
      <c r="AC15" s="5"/>
      <c r="AG15" s="7">
        <v>6</v>
      </c>
    </row>
    <row r="16" spans="1:33" s="7" customFormat="1" ht="250.7" customHeight="1">
      <c r="A16" s="125">
        <f t="shared" si="0"/>
        <v>7</v>
      </c>
      <c r="B16" s="77" t="s">
        <v>47</v>
      </c>
      <c r="C16" s="121" t="s">
        <v>79</v>
      </c>
      <c r="D16" s="152" t="s">
        <v>80</v>
      </c>
      <c r="E16" s="122" t="s">
        <v>50</v>
      </c>
      <c r="F16" s="123">
        <v>9</v>
      </c>
      <c r="G16" s="124" t="s">
        <v>81</v>
      </c>
      <c r="H16" s="82">
        <v>2193277.3109243698</v>
      </c>
      <c r="I16" s="82">
        <f t="shared" si="1"/>
        <v>416722.68907563027</v>
      </c>
      <c r="J16" s="82">
        <f t="shared" si="2"/>
        <v>2610000</v>
      </c>
      <c r="K16" s="82">
        <f t="shared" si="3"/>
        <v>19739495.798319329</v>
      </c>
      <c r="L16" s="82">
        <f t="shared" si="4"/>
        <v>23490000</v>
      </c>
      <c r="M16" s="126" t="s">
        <v>77</v>
      </c>
      <c r="N16" s="148">
        <v>2224682.3529411764</v>
      </c>
      <c r="O16" s="149">
        <f t="shared" si="5"/>
        <v>422689.6470588235</v>
      </c>
      <c r="P16" s="149">
        <f t="shared" si="6"/>
        <v>2647372</v>
      </c>
      <c r="Q16" s="150">
        <f t="shared" si="7"/>
        <v>20022141.176470589</v>
      </c>
      <c r="R16" s="150">
        <f t="shared" si="8"/>
        <v>23826348</v>
      </c>
      <c r="S16" s="127" t="s">
        <v>82</v>
      </c>
      <c r="T16" s="144">
        <v>2507563.0252100839</v>
      </c>
      <c r="U16" s="145">
        <f t="shared" si="9"/>
        <v>476436.97478991596</v>
      </c>
      <c r="V16" s="145">
        <f t="shared" si="10"/>
        <v>2984000</v>
      </c>
      <c r="W16" s="146">
        <f t="shared" si="11"/>
        <v>22568067.226890754</v>
      </c>
      <c r="X16" s="146">
        <f t="shared" si="12"/>
        <v>26856000</v>
      </c>
      <c r="Y16" s="147">
        <f t="shared" si="13"/>
        <v>2747124</v>
      </c>
      <c r="Z16" s="147">
        <f t="shared" si="14"/>
        <v>24724116</v>
      </c>
      <c r="AA16" s="147">
        <f t="shared" si="15"/>
        <v>1853909.2578570291</v>
      </c>
      <c r="AB16" s="92">
        <f t="shared" si="16"/>
        <v>7.4983844027306346E-2</v>
      </c>
      <c r="AC16" s="5"/>
      <c r="AG16" s="7">
        <v>7</v>
      </c>
    </row>
    <row r="17" spans="1:33" s="7" customFormat="1" ht="250.7" customHeight="1">
      <c r="A17" s="125">
        <f t="shared" si="0"/>
        <v>8</v>
      </c>
      <c r="B17" s="77" t="s">
        <v>47</v>
      </c>
      <c r="C17" s="121" t="s">
        <v>83</v>
      </c>
      <c r="D17" s="152" t="s">
        <v>84</v>
      </c>
      <c r="E17" s="122" t="s">
        <v>50</v>
      </c>
      <c r="F17" s="123">
        <v>4</v>
      </c>
      <c r="G17" s="124" t="s">
        <v>81</v>
      </c>
      <c r="H17" s="82">
        <v>806722.68907563027</v>
      </c>
      <c r="I17" s="82">
        <f t="shared" si="1"/>
        <v>153277.31092436975</v>
      </c>
      <c r="J17" s="82">
        <f t="shared" si="2"/>
        <v>960000</v>
      </c>
      <c r="K17" s="82">
        <f t="shared" si="3"/>
        <v>3226890.7563025211</v>
      </c>
      <c r="L17" s="82">
        <f t="shared" si="4"/>
        <v>3840000</v>
      </c>
      <c r="M17" s="126" t="s">
        <v>82</v>
      </c>
      <c r="N17" s="148">
        <v>936268.90756302525</v>
      </c>
      <c r="O17" s="149">
        <f t="shared" si="5"/>
        <v>177891.09243697481</v>
      </c>
      <c r="P17" s="149">
        <f t="shared" si="6"/>
        <v>1114160</v>
      </c>
      <c r="Q17" s="150">
        <f t="shared" si="7"/>
        <v>3745075.630252101</v>
      </c>
      <c r="R17" s="150">
        <f t="shared" si="8"/>
        <v>4456640</v>
      </c>
      <c r="S17" s="127" t="s">
        <v>85</v>
      </c>
      <c r="T17" s="144">
        <v>954733.61344537814</v>
      </c>
      <c r="U17" s="145">
        <f t="shared" si="9"/>
        <v>181399.38655462186</v>
      </c>
      <c r="V17" s="145">
        <f t="shared" si="10"/>
        <v>1136133</v>
      </c>
      <c r="W17" s="146">
        <f t="shared" si="11"/>
        <v>3818934.4537815126</v>
      </c>
      <c r="X17" s="146">
        <f t="shared" si="12"/>
        <v>4544532</v>
      </c>
      <c r="Y17" s="147">
        <f t="shared" si="13"/>
        <v>1070097.6666666667</v>
      </c>
      <c r="Z17" s="147">
        <f t="shared" si="14"/>
        <v>4280390.666666667</v>
      </c>
      <c r="AA17" s="147">
        <f t="shared" si="15"/>
        <v>383913.01798888424</v>
      </c>
      <c r="AB17" s="92">
        <f t="shared" si="16"/>
        <v>8.9691116509198116E-2</v>
      </c>
      <c r="AC17" s="5"/>
      <c r="AG17" s="7">
        <v>8</v>
      </c>
    </row>
    <row r="18" spans="1:33" s="7" customFormat="1" ht="289.35000000000002" customHeight="1">
      <c r="A18" s="125">
        <f t="shared" si="0"/>
        <v>9</v>
      </c>
      <c r="B18" s="77" t="s">
        <v>47</v>
      </c>
      <c r="C18" s="121" t="s">
        <v>86</v>
      </c>
      <c r="D18" s="152" t="s">
        <v>87</v>
      </c>
      <c r="E18" s="122" t="s">
        <v>50</v>
      </c>
      <c r="F18" s="123">
        <v>4</v>
      </c>
      <c r="G18" s="124" t="s">
        <v>81</v>
      </c>
      <c r="H18" s="82">
        <v>789915.96638655465</v>
      </c>
      <c r="I18" s="82">
        <f t="shared" si="1"/>
        <v>150084.03361344538</v>
      </c>
      <c r="J18" s="82">
        <f t="shared" si="2"/>
        <v>940000</v>
      </c>
      <c r="K18" s="82">
        <f t="shared" si="3"/>
        <v>3159663.8655462186</v>
      </c>
      <c r="L18" s="82">
        <f t="shared" si="4"/>
        <v>3760000</v>
      </c>
      <c r="M18" s="126" t="s">
        <v>78</v>
      </c>
      <c r="N18" s="148">
        <v>740756.30252100842</v>
      </c>
      <c r="O18" s="149">
        <f t="shared" si="5"/>
        <v>140743.69747899161</v>
      </c>
      <c r="P18" s="149">
        <f t="shared" si="6"/>
        <v>881500</v>
      </c>
      <c r="Q18" s="150">
        <f t="shared" si="7"/>
        <v>2963025.2100840337</v>
      </c>
      <c r="R18" s="150">
        <f t="shared" si="8"/>
        <v>3526000</v>
      </c>
      <c r="S18" s="127" t="s">
        <v>85</v>
      </c>
      <c r="T18" s="144">
        <v>999347.05882352951</v>
      </c>
      <c r="U18" s="145">
        <f t="shared" si="9"/>
        <v>189875.9411764706</v>
      </c>
      <c r="V18" s="145">
        <f t="shared" si="10"/>
        <v>1189223</v>
      </c>
      <c r="W18" s="146">
        <f t="shared" si="11"/>
        <v>3997388.2352941181</v>
      </c>
      <c r="X18" s="146">
        <f t="shared" si="12"/>
        <v>4756892</v>
      </c>
      <c r="Y18" s="147">
        <f t="shared" si="13"/>
        <v>1003574.3333333334</v>
      </c>
      <c r="Z18" s="147">
        <f t="shared" si="14"/>
        <v>4014297.3333333335</v>
      </c>
      <c r="AA18" s="147">
        <f t="shared" si="15"/>
        <v>653662.09100829158</v>
      </c>
      <c r="AB18" s="92">
        <f t="shared" si="16"/>
        <v>0.16283350153973603</v>
      </c>
      <c r="AC18" s="5"/>
      <c r="AG18" s="7">
        <v>9</v>
      </c>
    </row>
    <row r="19" spans="1:33" s="7" customFormat="1" ht="95.45" customHeight="1">
      <c r="A19" s="125">
        <f t="shared" si="0"/>
        <v>10</v>
      </c>
      <c r="B19" s="77" t="s">
        <v>47</v>
      </c>
      <c r="C19" s="121" t="s">
        <v>88</v>
      </c>
      <c r="D19" s="152" t="s">
        <v>89</v>
      </c>
      <c r="E19" s="122" t="s">
        <v>50</v>
      </c>
      <c r="F19" s="123">
        <v>12</v>
      </c>
      <c r="G19" s="124" t="s">
        <v>90</v>
      </c>
      <c r="H19" s="82">
        <v>109243.6974789916</v>
      </c>
      <c r="I19" s="82">
        <f t="shared" si="1"/>
        <v>20756.302521008405</v>
      </c>
      <c r="J19" s="82">
        <f t="shared" si="2"/>
        <v>130000</v>
      </c>
      <c r="K19" s="82">
        <f t="shared" si="3"/>
        <v>1310924.3697478992</v>
      </c>
      <c r="L19" s="82">
        <f t="shared" si="4"/>
        <v>1560000</v>
      </c>
      <c r="M19" s="126" t="s">
        <v>91</v>
      </c>
      <c r="N19" s="148">
        <v>127731.0924369748</v>
      </c>
      <c r="O19" s="149">
        <f t="shared" si="5"/>
        <v>24268.907563025212</v>
      </c>
      <c r="P19" s="149">
        <f t="shared" si="6"/>
        <v>152000</v>
      </c>
      <c r="Q19" s="150">
        <f t="shared" si="7"/>
        <v>1532773.1092436975</v>
      </c>
      <c r="R19" s="150">
        <f t="shared" si="8"/>
        <v>1824000</v>
      </c>
      <c r="S19" s="127" t="s">
        <v>92</v>
      </c>
      <c r="T19" s="144">
        <v>92436.97478991597</v>
      </c>
      <c r="U19" s="145">
        <f t="shared" si="9"/>
        <v>17563.025210084033</v>
      </c>
      <c r="V19" s="145">
        <f t="shared" si="10"/>
        <v>110000</v>
      </c>
      <c r="W19" s="146">
        <f t="shared" si="11"/>
        <v>1109243.6974789917</v>
      </c>
      <c r="X19" s="146">
        <f t="shared" si="12"/>
        <v>1320000</v>
      </c>
      <c r="Y19" s="147">
        <f t="shared" si="13"/>
        <v>130666.66666666667</v>
      </c>
      <c r="Z19" s="147">
        <f t="shared" si="14"/>
        <v>1568000</v>
      </c>
      <c r="AA19" s="147">
        <f t="shared" si="15"/>
        <v>252095.22010541969</v>
      </c>
      <c r="AB19" s="92">
        <f t="shared" si="16"/>
        <v>0.16077501282233397</v>
      </c>
      <c r="AC19" s="5"/>
      <c r="AG19" s="7">
        <v>10</v>
      </c>
    </row>
    <row r="20" spans="1:33" s="7" customFormat="1" ht="136.35" customHeight="1">
      <c r="A20" s="125">
        <f t="shared" si="0"/>
        <v>11</v>
      </c>
      <c r="B20" s="77" t="s">
        <v>47</v>
      </c>
      <c r="C20" s="121" t="s">
        <v>93</v>
      </c>
      <c r="D20" s="152" t="s">
        <v>94</v>
      </c>
      <c r="E20" s="122" t="s">
        <v>50</v>
      </c>
      <c r="F20" s="123">
        <v>12</v>
      </c>
      <c r="G20" s="124" t="s">
        <v>95</v>
      </c>
      <c r="H20" s="82">
        <v>92436.97478991597</v>
      </c>
      <c r="I20" s="82">
        <f t="shared" si="1"/>
        <v>17563.025210084033</v>
      </c>
      <c r="J20" s="82">
        <f t="shared" si="2"/>
        <v>110000</v>
      </c>
      <c r="K20" s="82">
        <f t="shared" si="3"/>
        <v>1109243.6974789917</v>
      </c>
      <c r="L20" s="82">
        <f t="shared" si="4"/>
        <v>1320000</v>
      </c>
      <c r="M20" s="126" t="s">
        <v>96</v>
      </c>
      <c r="N20" s="148">
        <v>118857.14285714287</v>
      </c>
      <c r="O20" s="149">
        <f t="shared" si="5"/>
        <v>22582.857142857145</v>
      </c>
      <c r="P20" s="149">
        <f t="shared" si="6"/>
        <v>141440</v>
      </c>
      <c r="Q20" s="150">
        <f t="shared" si="7"/>
        <v>1426285.7142857146</v>
      </c>
      <c r="R20" s="150">
        <f t="shared" si="8"/>
        <v>1697280</v>
      </c>
      <c r="S20" s="127" t="s">
        <v>97</v>
      </c>
      <c r="T20" s="144">
        <v>95000</v>
      </c>
      <c r="U20" s="145">
        <f t="shared" si="9"/>
        <v>18050</v>
      </c>
      <c r="V20" s="145">
        <f t="shared" si="10"/>
        <v>113050</v>
      </c>
      <c r="W20" s="146">
        <f t="shared" si="11"/>
        <v>1140000</v>
      </c>
      <c r="X20" s="146">
        <f t="shared" si="12"/>
        <v>1356600</v>
      </c>
      <c r="Y20" s="147">
        <f t="shared" si="13"/>
        <v>121496.66666666667</v>
      </c>
      <c r="Z20" s="147">
        <f t="shared" si="14"/>
        <v>1457960</v>
      </c>
      <c r="AA20" s="147">
        <f t="shared" si="15"/>
        <v>208063.5402947859</v>
      </c>
      <c r="AB20" s="92">
        <f t="shared" si="16"/>
        <v>0.14270867533731096</v>
      </c>
      <c r="AC20" s="5"/>
      <c r="AG20" s="7">
        <v>11</v>
      </c>
    </row>
    <row r="21" spans="1:33" s="7" customFormat="1" ht="355.35" customHeight="1">
      <c r="A21" s="125">
        <f t="shared" si="0"/>
        <v>12</v>
      </c>
      <c r="B21" s="77" t="s">
        <v>47</v>
      </c>
      <c r="C21" s="121" t="s">
        <v>98</v>
      </c>
      <c r="D21" s="152" t="s">
        <v>99</v>
      </c>
      <c r="E21" s="122" t="s">
        <v>50</v>
      </c>
      <c r="F21" s="123">
        <v>637</v>
      </c>
      <c r="G21" s="124" t="s">
        <v>100</v>
      </c>
      <c r="H21" s="82">
        <v>29411.759999999998</v>
      </c>
      <c r="I21" s="82">
        <f t="shared" si="1"/>
        <v>5588.2343999999994</v>
      </c>
      <c r="J21" s="82">
        <f t="shared" si="2"/>
        <v>34999.994399999996</v>
      </c>
      <c r="K21" s="82">
        <f t="shared" si="3"/>
        <v>18735291.119999997</v>
      </c>
      <c r="L21" s="82">
        <f t="shared" si="4"/>
        <v>22294996.432799999</v>
      </c>
      <c r="M21" s="126" t="s">
        <v>101</v>
      </c>
      <c r="N21" s="148">
        <v>27311</v>
      </c>
      <c r="O21" s="149">
        <f t="shared" si="5"/>
        <v>5189.09</v>
      </c>
      <c r="P21" s="149">
        <f t="shared" si="6"/>
        <v>32500.09</v>
      </c>
      <c r="Q21" s="150">
        <f t="shared" si="7"/>
        <v>17397107</v>
      </c>
      <c r="R21" s="150">
        <f t="shared" si="8"/>
        <v>20702557.330000002</v>
      </c>
      <c r="S21" s="127" t="s">
        <v>58</v>
      </c>
      <c r="T21" s="144">
        <v>24369.75</v>
      </c>
      <c r="U21" s="145">
        <f t="shared" si="9"/>
        <v>4630.2524999999996</v>
      </c>
      <c r="V21" s="145">
        <f t="shared" si="10"/>
        <v>29000.002499999999</v>
      </c>
      <c r="W21" s="146">
        <f t="shared" si="11"/>
        <v>15523530.75</v>
      </c>
      <c r="X21" s="146">
        <f t="shared" si="12"/>
        <v>18473001.592499997</v>
      </c>
      <c r="Y21" s="147">
        <f t="shared" si="13"/>
        <v>32166.695633333333</v>
      </c>
      <c r="Z21" s="147">
        <f t="shared" si="14"/>
        <v>20490185.118433334</v>
      </c>
      <c r="AA21" s="147">
        <f t="shared" si="15"/>
        <v>1919827.4940744666</v>
      </c>
      <c r="AB21" s="92">
        <f t="shared" si="16"/>
        <v>9.3694980449315499E-2</v>
      </c>
      <c r="AC21" s="5"/>
      <c r="AG21" s="7">
        <v>12</v>
      </c>
    </row>
    <row r="22" spans="1:33" s="7" customFormat="1" ht="376.7" customHeight="1">
      <c r="A22" s="125">
        <f t="shared" si="0"/>
        <v>13</v>
      </c>
      <c r="B22" s="77" t="s">
        <v>47</v>
      </c>
      <c r="C22" s="121" t="s">
        <v>102</v>
      </c>
      <c r="D22" s="152" t="s">
        <v>103</v>
      </c>
      <c r="E22" s="122" t="s">
        <v>50</v>
      </c>
      <c r="F22" s="123">
        <v>16</v>
      </c>
      <c r="G22" s="124" t="s">
        <v>104</v>
      </c>
      <c r="H22" s="82">
        <v>10615</v>
      </c>
      <c r="I22" s="82">
        <f t="shared" si="1"/>
        <v>2016.8500000000001</v>
      </c>
      <c r="J22" s="82">
        <f t="shared" si="2"/>
        <v>12631.85</v>
      </c>
      <c r="K22" s="82">
        <f t="shared" si="3"/>
        <v>169840</v>
      </c>
      <c r="L22" s="82">
        <f t="shared" si="4"/>
        <v>202109.6</v>
      </c>
      <c r="M22" s="126" t="s">
        <v>105</v>
      </c>
      <c r="N22" s="148">
        <v>8500</v>
      </c>
      <c r="O22" s="149"/>
      <c r="P22" s="149">
        <f t="shared" si="6"/>
        <v>8500</v>
      </c>
      <c r="Q22" s="150">
        <f t="shared" si="7"/>
        <v>136000</v>
      </c>
      <c r="R22" s="150">
        <f t="shared" si="8"/>
        <v>136000</v>
      </c>
      <c r="S22" s="127" t="s">
        <v>106</v>
      </c>
      <c r="T22" s="144">
        <v>8823.5294117647063</v>
      </c>
      <c r="U22" s="145">
        <f t="shared" si="9"/>
        <v>1676.4705882352941</v>
      </c>
      <c r="V22" s="145">
        <f t="shared" si="10"/>
        <v>10500</v>
      </c>
      <c r="W22" s="146">
        <f t="shared" si="11"/>
        <v>141176.4705882353</v>
      </c>
      <c r="X22" s="146">
        <f t="shared" si="12"/>
        <v>168000</v>
      </c>
      <c r="Y22" s="147">
        <f t="shared" si="13"/>
        <v>10543.949999999999</v>
      </c>
      <c r="Z22" s="147">
        <f t="shared" si="14"/>
        <v>168703.19999999998</v>
      </c>
      <c r="AA22" s="147">
        <f t="shared" si="15"/>
        <v>33060.409415492861</v>
      </c>
      <c r="AB22" s="92">
        <f t="shared" si="16"/>
        <v>0.19596788570396331</v>
      </c>
      <c r="AC22" s="5"/>
      <c r="AG22" s="7">
        <v>13</v>
      </c>
    </row>
    <row r="23" spans="1:33" s="7" customFormat="1" ht="122.45" customHeight="1">
      <c r="A23" s="125">
        <f t="shared" si="0"/>
        <v>14</v>
      </c>
      <c r="B23" s="77" t="s">
        <v>47</v>
      </c>
      <c r="C23" s="121" t="s">
        <v>107</v>
      </c>
      <c r="D23" s="152" t="s">
        <v>108</v>
      </c>
      <c r="E23" s="122" t="s">
        <v>50</v>
      </c>
      <c r="F23" s="123">
        <v>12</v>
      </c>
      <c r="G23" s="124" t="s">
        <v>109</v>
      </c>
      <c r="H23" s="82">
        <v>331932.77310924372</v>
      </c>
      <c r="I23" s="82">
        <f t="shared" si="1"/>
        <v>63067.226890756305</v>
      </c>
      <c r="J23" s="82">
        <f t="shared" si="2"/>
        <v>395000</v>
      </c>
      <c r="K23" s="82">
        <f t="shared" si="3"/>
        <v>3983193.2773109246</v>
      </c>
      <c r="L23" s="82">
        <f t="shared" si="4"/>
        <v>4740000</v>
      </c>
      <c r="M23" s="126" t="s">
        <v>110</v>
      </c>
      <c r="N23" s="148">
        <v>378151.5</v>
      </c>
      <c r="O23" s="149">
        <f t="shared" si="5"/>
        <v>71848.785000000003</v>
      </c>
      <c r="P23" s="149">
        <f t="shared" si="6"/>
        <v>450000.28500000003</v>
      </c>
      <c r="Q23" s="150">
        <f t="shared" si="7"/>
        <v>4537818</v>
      </c>
      <c r="R23" s="150">
        <f t="shared" si="8"/>
        <v>5400003.4199999999</v>
      </c>
      <c r="S23" s="127" t="s">
        <v>111</v>
      </c>
      <c r="T23" s="144">
        <v>302521.00840336137</v>
      </c>
      <c r="U23" s="145">
        <f t="shared" si="9"/>
        <v>57478.991596638662</v>
      </c>
      <c r="V23" s="145">
        <f t="shared" si="10"/>
        <v>360000</v>
      </c>
      <c r="W23" s="146">
        <f t="shared" si="11"/>
        <v>3630252.1008403366</v>
      </c>
      <c r="X23" s="146">
        <f t="shared" si="12"/>
        <v>4320000</v>
      </c>
      <c r="Y23" s="147">
        <f t="shared" si="13"/>
        <v>401666.76166666672</v>
      </c>
      <c r="Z23" s="147">
        <f t="shared" si="14"/>
        <v>4820001.1400000006</v>
      </c>
      <c r="AA23" s="147">
        <f t="shared" si="15"/>
        <v>544428.12528735027</v>
      </c>
      <c r="AB23" s="92">
        <f t="shared" si="16"/>
        <v>0.11295186649838639</v>
      </c>
      <c r="AC23" s="5"/>
      <c r="AG23" s="7">
        <v>14</v>
      </c>
    </row>
    <row r="24" spans="1:33" s="7" customFormat="1" ht="94.7" customHeight="1">
      <c r="A24" s="125">
        <f t="shared" si="0"/>
        <v>15</v>
      </c>
      <c r="B24" s="77" t="s">
        <v>47</v>
      </c>
      <c r="C24" s="121" t="s">
        <v>112</v>
      </c>
      <c r="D24" s="152" t="s">
        <v>113</v>
      </c>
      <c r="E24" s="122" t="s">
        <v>50</v>
      </c>
      <c r="F24" s="123">
        <v>5</v>
      </c>
      <c r="G24" s="124" t="s">
        <v>195</v>
      </c>
      <c r="H24" s="82">
        <f>619900/1.19</f>
        <v>520924.36974789918</v>
      </c>
      <c r="I24" s="82">
        <f>H24*19%</f>
        <v>98975.630252100847</v>
      </c>
      <c r="J24" s="82">
        <f t="shared" si="2"/>
        <v>619900</v>
      </c>
      <c r="K24" s="82">
        <f t="shared" si="3"/>
        <v>2604621.848739496</v>
      </c>
      <c r="L24" s="82">
        <f t="shared" si="4"/>
        <v>3099500</v>
      </c>
      <c r="M24" s="126" t="s">
        <v>110</v>
      </c>
      <c r="N24" s="148">
        <v>470600</v>
      </c>
      <c r="O24" s="149">
        <f t="shared" si="5"/>
        <v>89414</v>
      </c>
      <c r="P24" s="149">
        <f t="shared" si="6"/>
        <v>560014</v>
      </c>
      <c r="Q24" s="150">
        <f t="shared" si="7"/>
        <v>2353000</v>
      </c>
      <c r="R24" s="150">
        <f t="shared" si="8"/>
        <v>2800070</v>
      </c>
      <c r="S24" s="127" t="s">
        <v>115</v>
      </c>
      <c r="T24" s="144">
        <v>571429</v>
      </c>
      <c r="U24" s="145">
        <f t="shared" si="9"/>
        <v>108571.51</v>
      </c>
      <c r="V24" s="145">
        <f t="shared" si="10"/>
        <v>680000.51</v>
      </c>
      <c r="W24" s="146">
        <f t="shared" si="11"/>
        <v>2857145</v>
      </c>
      <c r="X24" s="146">
        <f t="shared" si="12"/>
        <v>3400002.55</v>
      </c>
      <c r="Y24" s="147">
        <f t="shared" si="13"/>
        <v>619971.5033333333</v>
      </c>
      <c r="Z24" s="147">
        <f t="shared" si="14"/>
        <v>3099857.5166666666</v>
      </c>
      <c r="AA24" s="147">
        <f t="shared" si="15"/>
        <v>299966.43479062914</v>
      </c>
      <c r="AB24" s="92">
        <f t="shared" si="16"/>
        <v>9.6767813739125824E-2</v>
      </c>
      <c r="AC24" s="5"/>
      <c r="AG24" s="7">
        <v>15</v>
      </c>
    </row>
    <row r="25" spans="1:33" s="7" customFormat="1" ht="148.35" customHeight="1">
      <c r="A25" s="125">
        <f t="shared" si="0"/>
        <v>16</v>
      </c>
      <c r="B25" s="77" t="s">
        <v>47</v>
      </c>
      <c r="C25" s="121" t="s">
        <v>116</v>
      </c>
      <c r="D25" s="152" t="s">
        <v>117</v>
      </c>
      <c r="E25" s="122" t="s">
        <v>50</v>
      </c>
      <c r="F25" s="123">
        <v>170</v>
      </c>
      <c r="G25" s="124" t="s">
        <v>118</v>
      </c>
      <c r="H25" s="82">
        <v>31932.773109243699</v>
      </c>
      <c r="I25" s="82">
        <f t="shared" si="1"/>
        <v>6067.226890756303</v>
      </c>
      <c r="J25" s="82">
        <f t="shared" si="2"/>
        <v>38000</v>
      </c>
      <c r="K25" s="82">
        <f t="shared" si="3"/>
        <v>5428571.4285714291</v>
      </c>
      <c r="L25" s="82">
        <f t="shared" si="4"/>
        <v>6460000</v>
      </c>
      <c r="M25" s="126" t="s">
        <v>119</v>
      </c>
      <c r="N25" s="148">
        <v>42008.403361344543</v>
      </c>
      <c r="O25" s="149">
        <f t="shared" si="5"/>
        <v>7981.5966386554628</v>
      </c>
      <c r="P25" s="149">
        <f t="shared" si="6"/>
        <v>49990.000000000007</v>
      </c>
      <c r="Q25" s="150">
        <f t="shared" si="7"/>
        <v>7141428.5714285718</v>
      </c>
      <c r="R25" s="150">
        <f t="shared" si="8"/>
        <v>8498300.0000000019</v>
      </c>
      <c r="S25" s="127" t="s">
        <v>104</v>
      </c>
      <c r="T25" s="144">
        <v>39805</v>
      </c>
      <c r="U25" s="145">
        <f t="shared" si="9"/>
        <v>7562.95</v>
      </c>
      <c r="V25" s="145">
        <f t="shared" si="10"/>
        <v>47367.95</v>
      </c>
      <c r="W25" s="146">
        <f t="shared" si="11"/>
        <v>6766850</v>
      </c>
      <c r="X25" s="146">
        <f t="shared" si="12"/>
        <v>8052551.4999999991</v>
      </c>
      <c r="Y25" s="147">
        <f t="shared" si="13"/>
        <v>45119.316666666673</v>
      </c>
      <c r="Z25" s="147">
        <f t="shared" si="14"/>
        <v>7670283.833333334</v>
      </c>
      <c r="AA25" s="147">
        <f t="shared" si="15"/>
        <v>1071570.4126346891</v>
      </c>
      <c r="AB25" s="92">
        <f t="shared" si="16"/>
        <v>0.13970414080087681</v>
      </c>
      <c r="AC25" s="5"/>
      <c r="AG25" s="7">
        <v>16</v>
      </c>
    </row>
    <row r="26" spans="1:33" s="7" customFormat="1" ht="205.7" customHeight="1">
      <c r="A26" s="125">
        <f t="shared" si="0"/>
        <v>17</v>
      </c>
      <c r="B26" s="77" t="s">
        <v>47</v>
      </c>
      <c r="C26" s="121" t="s">
        <v>120</v>
      </c>
      <c r="D26" s="152" t="s">
        <v>121</v>
      </c>
      <c r="E26" s="122" t="s">
        <v>50</v>
      </c>
      <c r="F26" s="123">
        <v>28</v>
      </c>
      <c r="G26" s="124" t="s">
        <v>58</v>
      </c>
      <c r="H26" s="82">
        <v>40756.302521008409</v>
      </c>
      <c r="I26" s="82">
        <f t="shared" si="1"/>
        <v>7743.6974789915976</v>
      </c>
      <c r="J26" s="82">
        <f t="shared" si="2"/>
        <v>48500.000000000007</v>
      </c>
      <c r="K26" s="82">
        <f t="shared" si="3"/>
        <v>1141176.4705882354</v>
      </c>
      <c r="L26" s="82">
        <f t="shared" si="4"/>
        <v>1358000.0000000002</v>
      </c>
      <c r="M26" s="126" t="s">
        <v>122</v>
      </c>
      <c r="N26" s="148">
        <v>40756.302521008409</v>
      </c>
      <c r="O26" s="149">
        <f t="shared" si="5"/>
        <v>7743.6974789915976</v>
      </c>
      <c r="P26" s="149">
        <f t="shared" si="6"/>
        <v>48500.000000000007</v>
      </c>
      <c r="Q26" s="150">
        <f t="shared" si="7"/>
        <v>1141176.4705882354</v>
      </c>
      <c r="R26" s="150">
        <f t="shared" si="8"/>
        <v>1358000.0000000002</v>
      </c>
      <c r="S26" s="127" t="s">
        <v>123</v>
      </c>
      <c r="T26" s="144">
        <v>49579.831932773108</v>
      </c>
      <c r="U26" s="145">
        <f t="shared" si="9"/>
        <v>9420.1680672268903</v>
      </c>
      <c r="V26" s="145">
        <f t="shared" si="10"/>
        <v>59000</v>
      </c>
      <c r="W26" s="146">
        <f t="shared" si="11"/>
        <v>1388235.294117647</v>
      </c>
      <c r="X26" s="146">
        <f t="shared" si="12"/>
        <v>1652000</v>
      </c>
      <c r="Y26" s="147">
        <f t="shared" si="13"/>
        <v>52000</v>
      </c>
      <c r="Z26" s="147">
        <f t="shared" si="14"/>
        <v>1456000</v>
      </c>
      <c r="AA26" s="147">
        <f t="shared" si="15"/>
        <v>169740.97914174985</v>
      </c>
      <c r="AB26" s="92">
        <f t="shared" si="16"/>
        <v>0.11658034281713589</v>
      </c>
      <c r="AC26" s="5"/>
      <c r="AG26" s="7">
        <v>17</v>
      </c>
    </row>
    <row r="27" spans="1:33" s="7" customFormat="1" ht="87" customHeight="1">
      <c r="A27" s="125">
        <f t="shared" si="0"/>
        <v>18</v>
      </c>
      <c r="B27" s="77" t="s">
        <v>47</v>
      </c>
      <c r="C27" s="121" t="s">
        <v>124</v>
      </c>
      <c r="D27" s="152" t="s">
        <v>125</v>
      </c>
      <c r="E27" s="122" t="s">
        <v>50</v>
      </c>
      <c r="F27" s="123">
        <v>75</v>
      </c>
      <c r="G27" s="124" t="s">
        <v>126</v>
      </c>
      <c r="H27" s="82">
        <v>42016.81</v>
      </c>
      <c r="I27" s="82">
        <f t="shared" si="1"/>
        <v>7983.1938999999993</v>
      </c>
      <c r="J27" s="82">
        <f t="shared" si="2"/>
        <v>50000.003899999996</v>
      </c>
      <c r="K27" s="82">
        <f t="shared" si="3"/>
        <v>3151260.75</v>
      </c>
      <c r="L27" s="82">
        <f t="shared" si="4"/>
        <v>3750000.2924999995</v>
      </c>
      <c r="M27" s="126" t="s">
        <v>105</v>
      </c>
      <c r="N27" s="148">
        <v>45500</v>
      </c>
      <c r="O27" s="149"/>
      <c r="P27" s="149">
        <f t="shared" si="6"/>
        <v>45500</v>
      </c>
      <c r="Q27" s="150">
        <f t="shared" si="7"/>
        <v>3412500</v>
      </c>
      <c r="R27" s="150">
        <f t="shared" si="8"/>
        <v>3412500</v>
      </c>
      <c r="S27" s="127"/>
      <c r="T27" s="144"/>
      <c r="U27" s="145"/>
      <c r="V27" s="145"/>
      <c r="W27" s="146"/>
      <c r="X27" s="146"/>
      <c r="Y27" s="147">
        <f t="shared" si="13"/>
        <v>47750.001949999998</v>
      </c>
      <c r="Z27" s="147">
        <f t="shared" si="14"/>
        <v>3581250.1462499998</v>
      </c>
      <c r="AA27" s="147">
        <f t="shared" si="15"/>
        <v>238648.74547919296</v>
      </c>
      <c r="AB27" s="92">
        <f t="shared" si="16"/>
        <v>6.663839043164492E-2</v>
      </c>
      <c r="AC27" s="5" t="s">
        <v>127</v>
      </c>
      <c r="AG27" s="7">
        <v>18</v>
      </c>
    </row>
    <row r="28" spans="1:33" s="7" customFormat="1" ht="136.69999999999999" customHeight="1">
      <c r="A28" s="125">
        <f t="shared" si="0"/>
        <v>19</v>
      </c>
      <c r="B28" s="77" t="s">
        <v>47</v>
      </c>
      <c r="C28" s="121" t="s">
        <v>128</v>
      </c>
      <c r="D28" s="152" t="s">
        <v>129</v>
      </c>
      <c r="E28" s="122" t="s">
        <v>50</v>
      </c>
      <c r="F28" s="123">
        <v>76</v>
      </c>
      <c r="G28" s="124" t="s">
        <v>104</v>
      </c>
      <c r="H28" s="82">
        <v>114993</v>
      </c>
      <c r="I28" s="82">
        <f t="shared" si="1"/>
        <v>21848.670000000002</v>
      </c>
      <c r="J28" s="82">
        <f t="shared" si="2"/>
        <v>136841.67000000001</v>
      </c>
      <c r="K28" s="82">
        <f t="shared" si="3"/>
        <v>8739468</v>
      </c>
      <c r="L28" s="82">
        <f t="shared" si="4"/>
        <v>10399966.920000002</v>
      </c>
      <c r="M28" s="126" t="s">
        <v>130</v>
      </c>
      <c r="N28" s="148">
        <v>98000</v>
      </c>
      <c r="O28" s="149">
        <f t="shared" si="5"/>
        <v>18620</v>
      </c>
      <c r="P28" s="149">
        <f t="shared" si="6"/>
        <v>116620</v>
      </c>
      <c r="Q28" s="150">
        <f t="shared" si="7"/>
        <v>7448000</v>
      </c>
      <c r="R28" s="150">
        <f t="shared" si="8"/>
        <v>8863120</v>
      </c>
      <c r="S28" s="127" t="s">
        <v>131</v>
      </c>
      <c r="T28" s="144">
        <v>82352.941176470587</v>
      </c>
      <c r="U28" s="145">
        <f t="shared" si="9"/>
        <v>15647.058823529413</v>
      </c>
      <c r="V28" s="145">
        <f t="shared" si="10"/>
        <v>98000</v>
      </c>
      <c r="W28" s="146">
        <f t="shared" si="11"/>
        <v>6258823.5294117648</v>
      </c>
      <c r="X28" s="146">
        <f t="shared" si="12"/>
        <v>7448000</v>
      </c>
      <c r="Y28" s="147">
        <f t="shared" si="13"/>
        <v>117153.89000000001</v>
      </c>
      <c r="Z28" s="147">
        <f t="shared" si="14"/>
        <v>8903695.6400000006</v>
      </c>
      <c r="AA28" s="147">
        <f t="shared" si="15"/>
        <v>1476401.6936845612</v>
      </c>
      <c r="AB28" s="92">
        <f t="shared" si="16"/>
        <v>0.1658189760049526</v>
      </c>
      <c r="AC28" s="5"/>
      <c r="AG28" s="7">
        <v>19</v>
      </c>
    </row>
    <row r="29" spans="1:33" s="7" customFormat="1" ht="121.7" customHeight="1">
      <c r="A29" s="125">
        <f t="shared" si="0"/>
        <v>20</v>
      </c>
      <c r="B29" s="77" t="s">
        <v>47</v>
      </c>
      <c r="C29" s="121" t="s">
        <v>132</v>
      </c>
      <c r="D29" s="152" t="s">
        <v>133</v>
      </c>
      <c r="E29" s="122" t="s">
        <v>50</v>
      </c>
      <c r="F29" s="123">
        <v>99</v>
      </c>
      <c r="G29" s="124" t="s">
        <v>104</v>
      </c>
      <c r="H29" s="82">
        <v>225564</v>
      </c>
      <c r="I29" s="82">
        <f t="shared" si="1"/>
        <v>42857.16</v>
      </c>
      <c r="J29" s="82">
        <f t="shared" si="2"/>
        <v>268421.16000000003</v>
      </c>
      <c r="K29" s="82">
        <f t="shared" si="3"/>
        <v>22330836</v>
      </c>
      <c r="L29" s="82">
        <f t="shared" si="4"/>
        <v>26573694.840000004</v>
      </c>
      <c r="M29" s="126" t="s">
        <v>105</v>
      </c>
      <c r="N29" s="148">
        <v>210500</v>
      </c>
      <c r="O29" s="149"/>
      <c r="P29" s="149">
        <f t="shared" si="6"/>
        <v>210500</v>
      </c>
      <c r="Q29" s="150">
        <f t="shared" si="7"/>
        <v>20839500</v>
      </c>
      <c r="R29" s="150">
        <f t="shared" si="8"/>
        <v>20839500</v>
      </c>
      <c r="S29" s="127" t="s">
        <v>58</v>
      </c>
      <c r="T29" s="144">
        <v>201681</v>
      </c>
      <c r="U29" s="145">
        <f t="shared" si="9"/>
        <v>38319.39</v>
      </c>
      <c r="V29" s="145">
        <f t="shared" si="10"/>
        <v>240000.39</v>
      </c>
      <c r="W29" s="146">
        <f t="shared" si="11"/>
        <v>19966419</v>
      </c>
      <c r="X29" s="146">
        <f t="shared" si="12"/>
        <v>23760038.610000003</v>
      </c>
      <c r="Y29" s="147">
        <f t="shared" si="13"/>
        <v>239640.51666666669</v>
      </c>
      <c r="Z29" s="147">
        <f t="shared" si="14"/>
        <v>23724411.150000002</v>
      </c>
      <c r="AA29" s="147">
        <f t="shared" si="15"/>
        <v>2867263.4344789814</v>
      </c>
      <c r="AB29" s="92">
        <f t="shared" si="16"/>
        <v>0.12085709594014439</v>
      </c>
      <c r="AC29" s="5"/>
      <c r="AG29" s="7">
        <v>20</v>
      </c>
    </row>
    <row r="30" spans="1:33" s="7" customFormat="1" ht="157.35" customHeight="1">
      <c r="A30" s="125">
        <f t="shared" si="0"/>
        <v>21</v>
      </c>
      <c r="B30" s="77" t="s">
        <v>47</v>
      </c>
      <c r="C30" s="121" t="s">
        <v>134</v>
      </c>
      <c r="D30" s="152" t="s">
        <v>135</v>
      </c>
      <c r="E30" s="122" t="s">
        <v>50</v>
      </c>
      <c r="F30" s="123">
        <v>34</v>
      </c>
      <c r="G30" s="124" t="s">
        <v>136</v>
      </c>
      <c r="H30" s="82">
        <v>189075.63025210085</v>
      </c>
      <c r="I30" s="82">
        <f t="shared" si="1"/>
        <v>35924.36974789916</v>
      </c>
      <c r="J30" s="82">
        <f t="shared" si="2"/>
        <v>225000</v>
      </c>
      <c r="K30" s="82">
        <f t="shared" si="3"/>
        <v>6428571.4285714291</v>
      </c>
      <c r="L30" s="82">
        <f t="shared" si="4"/>
        <v>7650000</v>
      </c>
      <c r="M30" s="126" t="s">
        <v>137</v>
      </c>
      <c r="N30" s="148">
        <v>173865.5462184874</v>
      </c>
      <c r="O30" s="149">
        <f t="shared" si="5"/>
        <v>33034.45378151261</v>
      </c>
      <c r="P30" s="149">
        <f t="shared" si="6"/>
        <v>206900</v>
      </c>
      <c r="Q30" s="150">
        <f t="shared" si="7"/>
        <v>5911428.5714285718</v>
      </c>
      <c r="R30" s="150">
        <f t="shared" si="8"/>
        <v>7034600</v>
      </c>
      <c r="S30" s="127" t="s">
        <v>138</v>
      </c>
      <c r="T30" s="144">
        <v>141168.06722689077</v>
      </c>
      <c r="U30" s="145">
        <f t="shared" si="9"/>
        <v>26821.932773109245</v>
      </c>
      <c r="V30" s="145">
        <f t="shared" si="10"/>
        <v>167990</v>
      </c>
      <c r="W30" s="146">
        <f t="shared" si="11"/>
        <v>4799714.2857142864</v>
      </c>
      <c r="X30" s="146">
        <f t="shared" si="12"/>
        <v>5711660</v>
      </c>
      <c r="Y30" s="147">
        <f t="shared" si="13"/>
        <v>199963.33333333334</v>
      </c>
      <c r="Z30" s="147">
        <f t="shared" si="14"/>
        <v>6798753.333333334</v>
      </c>
      <c r="AA30" s="147">
        <f t="shared" si="15"/>
        <v>990458.59405294468</v>
      </c>
      <c r="AB30" s="92">
        <f t="shared" si="16"/>
        <v>0.145682384033094</v>
      </c>
      <c r="AC30" s="5"/>
      <c r="AG30" s="7">
        <v>21</v>
      </c>
    </row>
    <row r="31" spans="1:33" s="7" customFormat="1" ht="157.35" customHeight="1">
      <c r="A31" s="125">
        <f t="shared" si="0"/>
        <v>22</v>
      </c>
      <c r="B31" s="77" t="s">
        <v>47</v>
      </c>
      <c r="C31" s="121" t="s">
        <v>139</v>
      </c>
      <c r="D31" s="152" t="s">
        <v>140</v>
      </c>
      <c r="E31" s="122" t="s">
        <v>50</v>
      </c>
      <c r="F31" s="123">
        <v>21</v>
      </c>
      <c r="G31" s="124" t="s">
        <v>105</v>
      </c>
      <c r="H31" s="82">
        <v>85500</v>
      </c>
      <c r="I31" s="82"/>
      <c r="J31" s="82">
        <f t="shared" si="2"/>
        <v>85500</v>
      </c>
      <c r="K31" s="82">
        <f t="shared" si="3"/>
        <v>1795500</v>
      </c>
      <c r="L31" s="82">
        <f t="shared" si="4"/>
        <v>1795500</v>
      </c>
      <c r="M31" s="126" t="s">
        <v>119</v>
      </c>
      <c r="N31" s="148">
        <v>74781.512605042022</v>
      </c>
      <c r="O31" s="149">
        <f t="shared" si="5"/>
        <v>14208.487394957985</v>
      </c>
      <c r="P31" s="149">
        <f t="shared" si="6"/>
        <v>88990</v>
      </c>
      <c r="Q31" s="150">
        <f t="shared" si="7"/>
        <v>1570411.7647058824</v>
      </c>
      <c r="R31" s="150">
        <f t="shared" si="8"/>
        <v>1868790</v>
      </c>
      <c r="S31" s="127" t="s">
        <v>141</v>
      </c>
      <c r="T31" s="144">
        <v>84025.21</v>
      </c>
      <c r="U31" s="145">
        <f t="shared" si="9"/>
        <v>15964.789900000002</v>
      </c>
      <c r="V31" s="145">
        <f t="shared" si="10"/>
        <v>99989.99990000001</v>
      </c>
      <c r="W31" s="146">
        <f t="shared" si="11"/>
        <v>1764529.4100000001</v>
      </c>
      <c r="X31" s="146">
        <f t="shared" si="12"/>
        <v>2099789.9979000003</v>
      </c>
      <c r="Y31" s="147">
        <f t="shared" si="13"/>
        <v>91493.333299999998</v>
      </c>
      <c r="Z31" s="147">
        <f t="shared" si="14"/>
        <v>1921359.9993</v>
      </c>
      <c r="AA31" s="147">
        <f t="shared" si="15"/>
        <v>158810.59261049642</v>
      </c>
      <c r="AB31" s="92">
        <f t="shared" si="16"/>
        <v>8.2655302841921935E-2</v>
      </c>
      <c r="AC31" s="5"/>
      <c r="AG31" s="7">
        <v>22</v>
      </c>
    </row>
    <row r="32" spans="1:33" s="7" customFormat="1" ht="157.35" customHeight="1">
      <c r="A32" s="125">
        <f t="shared" si="0"/>
        <v>23</v>
      </c>
      <c r="B32" s="77" t="s">
        <v>47</v>
      </c>
      <c r="C32" s="121" t="s">
        <v>142</v>
      </c>
      <c r="D32" s="152" t="s">
        <v>143</v>
      </c>
      <c r="E32" s="122" t="s">
        <v>50</v>
      </c>
      <c r="F32" s="123">
        <v>10</v>
      </c>
      <c r="G32" s="124" t="s">
        <v>58</v>
      </c>
      <c r="H32" s="82">
        <v>138781.51</v>
      </c>
      <c r="I32" s="82">
        <f t="shared" si="1"/>
        <v>26368.486900000004</v>
      </c>
      <c r="J32" s="82">
        <f t="shared" si="2"/>
        <v>165149.99690000003</v>
      </c>
      <c r="K32" s="82">
        <f t="shared" si="3"/>
        <v>1387815.1</v>
      </c>
      <c r="L32" s="82">
        <f t="shared" si="4"/>
        <v>1651499.9690000003</v>
      </c>
      <c r="M32" s="126" t="s">
        <v>144</v>
      </c>
      <c r="N32" s="148">
        <v>154201.68</v>
      </c>
      <c r="O32" s="149">
        <f t="shared" si="5"/>
        <v>29298.319199999998</v>
      </c>
      <c r="P32" s="149">
        <f t="shared" si="6"/>
        <v>183499.99919999999</v>
      </c>
      <c r="Q32" s="150">
        <f t="shared" si="7"/>
        <v>1542016.7999999998</v>
      </c>
      <c r="R32" s="150">
        <f t="shared" si="8"/>
        <v>1834999.9919999999</v>
      </c>
      <c r="S32" s="127" t="s">
        <v>145</v>
      </c>
      <c r="T32" s="144">
        <v>154201.68</v>
      </c>
      <c r="U32" s="145">
        <f t="shared" si="9"/>
        <v>29298.319199999998</v>
      </c>
      <c r="V32" s="145">
        <f t="shared" si="10"/>
        <v>183499.99919999999</v>
      </c>
      <c r="W32" s="146">
        <f t="shared" si="11"/>
        <v>1542016.7999999998</v>
      </c>
      <c r="X32" s="146">
        <f t="shared" si="12"/>
        <v>1834999.9919999999</v>
      </c>
      <c r="Y32" s="147">
        <f t="shared" si="13"/>
        <v>177383.33176666664</v>
      </c>
      <c r="Z32" s="147">
        <f t="shared" si="14"/>
        <v>1773833.3176666663</v>
      </c>
      <c r="AA32" s="147">
        <f t="shared" si="15"/>
        <v>105943.78767535227</v>
      </c>
      <c r="AB32" s="92">
        <f t="shared" si="16"/>
        <v>5.9725897929751776E-2</v>
      </c>
      <c r="AC32" s="5"/>
      <c r="AG32" s="7">
        <v>23</v>
      </c>
    </row>
    <row r="33" spans="1:33" s="7" customFormat="1" ht="157.35" customHeight="1">
      <c r="A33" s="125">
        <f t="shared" si="0"/>
        <v>24</v>
      </c>
      <c r="B33" s="77" t="s">
        <v>47</v>
      </c>
      <c r="C33" s="121" t="s">
        <v>146</v>
      </c>
      <c r="D33" s="152" t="s">
        <v>147</v>
      </c>
      <c r="E33" s="122" t="s">
        <v>50</v>
      </c>
      <c r="F33" s="123">
        <v>16</v>
      </c>
      <c r="G33" s="124" t="s">
        <v>104</v>
      </c>
      <c r="H33" s="82">
        <v>15922</v>
      </c>
      <c r="I33" s="82">
        <f t="shared" si="1"/>
        <v>3025.18</v>
      </c>
      <c r="J33" s="82">
        <f t="shared" si="2"/>
        <v>18947.18</v>
      </c>
      <c r="K33" s="82">
        <f t="shared" si="3"/>
        <v>254752</v>
      </c>
      <c r="L33" s="82">
        <f t="shared" si="4"/>
        <v>303154.88</v>
      </c>
      <c r="M33" s="126" t="s">
        <v>148</v>
      </c>
      <c r="N33" s="148">
        <v>15882.352941176472</v>
      </c>
      <c r="O33" s="149">
        <f t="shared" si="5"/>
        <v>3017.6470588235297</v>
      </c>
      <c r="P33" s="149">
        <f t="shared" si="6"/>
        <v>18900</v>
      </c>
      <c r="Q33" s="150">
        <f t="shared" si="7"/>
        <v>254117.64705882355</v>
      </c>
      <c r="R33" s="150">
        <f t="shared" si="8"/>
        <v>302400</v>
      </c>
      <c r="S33" s="127" t="s">
        <v>149</v>
      </c>
      <c r="T33" s="144">
        <v>14201.680672268909</v>
      </c>
      <c r="U33" s="145">
        <f t="shared" si="9"/>
        <v>2698.3193277310929</v>
      </c>
      <c r="V33" s="145">
        <f t="shared" si="10"/>
        <v>16900</v>
      </c>
      <c r="W33" s="146">
        <f t="shared" si="11"/>
        <v>227226.89075630254</v>
      </c>
      <c r="X33" s="146">
        <f t="shared" si="12"/>
        <v>270400</v>
      </c>
      <c r="Y33" s="147">
        <f t="shared" si="13"/>
        <v>18249.060000000001</v>
      </c>
      <c r="Z33" s="147">
        <f t="shared" si="14"/>
        <v>291984.96000000002</v>
      </c>
      <c r="AA33" s="147">
        <f t="shared" si="15"/>
        <v>18696.933828967787</v>
      </c>
      <c r="AB33" s="92">
        <f t="shared" si="16"/>
        <v>6.4033893488787186E-2</v>
      </c>
      <c r="AC33" s="5"/>
      <c r="AG33" s="7">
        <v>24</v>
      </c>
    </row>
    <row r="34" spans="1:33" s="7" customFormat="1" ht="157.35" customHeight="1">
      <c r="A34" s="125">
        <f t="shared" si="0"/>
        <v>25</v>
      </c>
      <c r="B34" s="77" t="s">
        <v>47</v>
      </c>
      <c r="C34" s="121" t="s">
        <v>150</v>
      </c>
      <c r="D34" s="152" t="s">
        <v>151</v>
      </c>
      <c r="E34" s="122" t="s">
        <v>50</v>
      </c>
      <c r="F34" s="123">
        <v>717</v>
      </c>
      <c r="G34" s="124" t="s">
        <v>104</v>
      </c>
      <c r="H34" s="82">
        <v>15922</v>
      </c>
      <c r="I34" s="82">
        <f t="shared" si="1"/>
        <v>3025.18</v>
      </c>
      <c r="J34" s="82">
        <f t="shared" si="2"/>
        <v>18947.18</v>
      </c>
      <c r="K34" s="82">
        <f t="shared" si="3"/>
        <v>11416074</v>
      </c>
      <c r="L34" s="82">
        <f t="shared" si="4"/>
        <v>13585128.060000001</v>
      </c>
      <c r="M34" s="126" t="s">
        <v>105</v>
      </c>
      <c r="N34" s="148">
        <v>12500</v>
      </c>
      <c r="O34" s="149"/>
      <c r="P34" s="149">
        <f t="shared" si="6"/>
        <v>12500</v>
      </c>
      <c r="Q34" s="150">
        <f t="shared" si="7"/>
        <v>8962500</v>
      </c>
      <c r="R34" s="150">
        <f t="shared" si="8"/>
        <v>8962500</v>
      </c>
      <c r="S34" s="127" t="s">
        <v>152</v>
      </c>
      <c r="T34" s="144">
        <v>13445.378151260506</v>
      </c>
      <c r="U34" s="145">
        <f t="shared" si="9"/>
        <v>2554.6218487394963</v>
      </c>
      <c r="V34" s="145">
        <f t="shared" si="10"/>
        <v>16000.000000000002</v>
      </c>
      <c r="W34" s="146">
        <f t="shared" si="11"/>
        <v>9640336.1344537828</v>
      </c>
      <c r="X34" s="146">
        <f t="shared" si="12"/>
        <v>11472000.000000002</v>
      </c>
      <c r="Y34" s="147">
        <f t="shared" si="13"/>
        <v>15815.726666666667</v>
      </c>
      <c r="Z34" s="147">
        <f t="shared" si="14"/>
        <v>11339876.020000001</v>
      </c>
      <c r="AA34" s="147">
        <f t="shared" si="15"/>
        <v>2314144.573021125</v>
      </c>
      <c r="AB34" s="92">
        <f t="shared" si="16"/>
        <v>0.20407141744228036</v>
      </c>
      <c r="AC34" s="5"/>
      <c r="AG34" s="7">
        <v>25</v>
      </c>
    </row>
    <row r="35" spans="1:33" s="7" customFormat="1" ht="192.6" customHeight="1">
      <c r="A35" s="125">
        <f t="shared" si="0"/>
        <v>26</v>
      </c>
      <c r="B35" s="77" t="s">
        <v>47</v>
      </c>
      <c r="C35" s="121" t="s">
        <v>153</v>
      </c>
      <c r="D35" s="152" t="s">
        <v>154</v>
      </c>
      <c r="E35" s="122" t="s">
        <v>50</v>
      </c>
      <c r="F35" s="123">
        <v>627</v>
      </c>
      <c r="G35" s="124" t="s">
        <v>196</v>
      </c>
      <c r="H35" s="82">
        <f>15900/1.19</f>
        <v>13361.344537815126</v>
      </c>
      <c r="I35" s="82">
        <f t="shared" si="1"/>
        <v>2538.6554621848741</v>
      </c>
      <c r="J35" s="82">
        <f t="shared" si="2"/>
        <v>15900</v>
      </c>
      <c r="K35" s="82">
        <f t="shared" si="3"/>
        <v>8377563.0252100844</v>
      </c>
      <c r="L35" s="82">
        <f t="shared" si="4"/>
        <v>9969300</v>
      </c>
      <c r="M35" s="126" t="s">
        <v>155</v>
      </c>
      <c r="N35" s="148">
        <v>16798.319327731093</v>
      </c>
      <c r="O35" s="149">
        <f t="shared" si="5"/>
        <v>3191.6806722689075</v>
      </c>
      <c r="P35" s="149">
        <f t="shared" si="6"/>
        <v>19990</v>
      </c>
      <c r="Q35" s="150">
        <f t="shared" si="7"/>
        <v>10532546.218487395</v>
      </c>
      <c r="R35" s="150">
        <f t="shared" si="8"/>
        <v>12533730</v>
      </c>
      <c r="S35" s="127" t="s">
        <v>148</v>
      </c>
      <c r="T35" s="144">
        <v>12689.075630252102</v>
      </c>
      <c r="U35" s="145">
        <f t="shared" si="9"/>
        <v>2410.9243697478996</v>
      </c>
      <c r="V35" s="145">
        <f t="shared" si="10"/>
        <v>15100.000000000002</v>
      </c>
      <c r="W35" s="146">
        <f t="shared" si="11"/>
        <v>7956050.4201680683</v>
      </c>
      <c r="X35" s="146">
        <f t="shared" si="12"/>
        <v>9467700.0000000019</v>
      </c>
      <c r="Y35" s="147">
        <f t="shared" si="13"/>
        <v>16996.666666666668</v>
      </c>
      <c r="Z35" s="147">
        <f t="shared" si="14"/>
        <v>10656910</v>
      </c>
      <c r="AA35" s="147">
        <f t="shared" si="15"/>
        <v>1644609.5659152661</v>
      </c>
      <c r="AB35" s="92">
        <f t="shared" si="16"/>
        <v>0.15432330440205144</v>
      </c>
      <c r="AC35" s="5"/>
      <c r="AG35" s="7">
        <v>26</v>
      </c>
    </row>
    <row r="36" spans="1:33" s="7" customFormat="1" ht="117" customHeight="1">
      <c r="A36" s="125">
        <f t="shared" si="0"/>
        <v>27</v>
      </c>
      <c r="B36" s="77" t="s">
        <v>47</v>
      </c>
      <c r="C36" s="121" t="s">
        <v>156</v>
      </c>
      <c r="D36" s="152" t="s">
        <v>157</v>
      </c>
      <c r="E36" s="122" t="s">
        <v>158</v>
      </c>
      <c r="F36" s="123">
        <v>26</v>
      </c>
      <c r="G36" s="124" t="s">
        <v>159</v>
      </c>
      <c r="H36" s="82">
        <f>252017/2</f>
        <v>126008.5</v>
      </c>
      <c r="I36" s="82">
        <f t="shared" si="1"/>
        <v>23941.615000000002</v>
      </c>
      <c r="J36" s="82">
        <f t="shared" si="2"/>
        <v>149950.11499999999</v>
      </c>
      <c r="K36" s="82">
        <f t="shared" si="3"/>
        <v>3276221</v>
      </c>
      <c r="L36" s="82">
        <f t="shared" si="4"/>
        <v>3898702.9899999998</v>
      </c>
      <c r="M36" s="126" t="s">
        <v>160</v>
      </c>
      <c r="N36" s="148">
        <v>100840</v>
      </c>
      <c r="O36" s="149">
        <f t="shared" si="5"/>
        <v>19159.599999999999</v>
      </c>
      <c r="P36" s="149">
        <f t="shared" si="6"/>
        <v>119999.6</v>
      </c>
      <c r="Q36" s="150">
        <f t="shared" si="7"/>
        <v>2621840</v>
      </c>
      <c r="R36" s="150">
        <f t="shared" si="8"/>
        <v>3119989.6</v>
      </c>
      <c r="S36" s="127" t="s">
        <v>161</v>
      </c>
      <c r="T36" s="144">
        <v>131765</v>
      </c>
      <c r="U36" s="145">
        <f t="shared" si="9"/>
        <v>25035.35</v>
      </c>
      <c r="V36" s="145">
        <f t="shared" si="10"/>
        <v>156800.35</v>
      </c>
      <c r="W36" s="146">
        <f t="shared" si="11"/>
        <v>3425890</v>
      </c>
      <c r="X36" s="146">
        <f t="shared" si="12"/>
        <v>4076809.1</v>
      </c>
      <c r="Y36" s="147">
        <f t="shared" si="13"/>
        <v>142250.02166666664</v>
      </c>
      <c r="Z36" s="147">
        <f t="shared" si="14"/>
        <v>3698500.5633333325</v>
      </c>
      <c r="AA36" s="147">
        <f t="shared" si="15"/>
        <v>508858.18026978843</v>
      </c>
      <c r="AB36" s="92">
        <f t="shared" si="16"/>
        <v>0.13758499466366766</v>
      </c>
      <c r="AC36" s="5"/>
      <c r="AG36" s="7">
        <v>27</v>
      </c>
    </row>
    <row r="37" spans="1:33" s="7" customFormat="1" ht="117" customHeight="1">
      <c r="A37" s="125">
        <f t="shared" si="0"/>
        <v>28</v>
      </c>
      <c r="B37" s="77" t="s">
        <v>47</v>
      </c>
      <c r="C37" s="121" t="s">
        <v>163</v>
      </c>
      <c r="D37" s="152" t="s">
        <v>164</v>
      </c>
      <c r="E37" s="122" t="s">
        <v>50</v>
      </c>
      <c r="F37" s="123">
        <v>324</v>
      </c>
      <c r="G37" s="124" t="s">
        <v>58</v>
      </c>
      <c r="H37" s="82">
        <v>16798.319327731093</v>
      </c>
      <c r="I37" s="82">
        <f t="shared" si="1"/>
        <v>3191.6806722689075</v>
      </c>
      <c r="J37" s="82">
        <f t="shared" si="2"/>
        <v>19990</v>
      </c>
      <c r="K37" s="82">
        <f t="shared" si="3"/>
        <v>5442655.4621848743</v>
      </c>
      <c r="L37" s="82">
        <f t="shared" si="4"/>
        <v>6476760</v>
      </c>
      <c r="M37" s="126" t="s">
        <v>165</v>
      </c>
      <c r="N37" s="148">
        <v>25000</v>
      </c>
      <c r="O37" s="149">
        <f t="shared" si="5"/>
        <v>4750</v>
      </c>
      <c r="P37" s="149">
        <f t="shared" si="6"/>
        <v>29750</v>
      </c>
      <c r="Q37" s="150">
        <f t="shared" si="7"/>
        <v>8100000</v>
      </c>
      <c r="R37" s="150">
        <f t="shared" si="8"/>
        <v>9639000</v>
      </c>
      <c r="S37" s="127" t="s">
        <v>105</v>
      </c>
      <c r="T37" s="144">
        <v>27500</v>
      </c>
      <c r="U37" s="145"/>
      <c r="V37" s="145">
        <f t="shared" si="10"/>
        <v>27500</v>
      </c>
      <c r="W37" s="146">
        <f t="shared" si="11"/>
        <v>8910000</v>
      </c>
      <c r="X37" s="146">
        <f t="shared" si="12"/>
        <v>8910000</v>
      </c>
      <c r="Y37" s="147">
        <f t="shared" si="13"/>
        <v>25746.666666666668</v>
      </c>
      <c r="Z37" s="147">
        <f t="shared" si="14"/>
        <v>8341920</v>
      </c>
      <c r="AA37" s="147">
        <f t="shared" si="15"/>
        <v>1655891.4877491219</v>
      </c>
      <c r="AB37" s="92">
        <f t="shared" si="16"/>
        <v>0.1985024416140555</v>
      </c>
      <c r="AC37" s="5"/>
      <c r="AG37" s="7">
        <v>28</v>
      </c>
    </row>
    <row r="38" spans="1:33" s="7" customFormat="1" ht="117" customHeight="1">
      <c r="A38" s="125">
        <f t="shared" si="0"/>
        <v>29</v>
      </c>
      <c r="B38" s="77" t="s">
        <v>47</v>
      </c>
      <c r="C38" s="121" t="s">
        <v>166</v>
      </c>
      <c r="D38" s="152" t="s">
        <v>167</v>
      </c>
      <c r="E38" s="122" t="s">
        <v>50</v>
      </c>
      <c r="F38" s="123">
        <v>101</v>
      </c>
      <c r="G38" s="124" t="s">
        <v>165</v>
      </c>
      <c r="H38" s="82">
        <v>25000</v>
      </c>
      <c r="I38" s="82">
        <f t="shared" si="1"/>
        <v>4750</v>
      </c>
      <c r="J38" s="82">
        <f t="shared" si="2"/>
        <v>29750</v>
      </c>
      <c r="K38" s="82">
        <f t="shared" si="3"/>
        <v>2525000</v>
      </c>
      <c r="L38" s="82">
        <f t="shared" si="4"/>
        <v>3004750</v>
      </c>
      <c r="M38" s="126" t="s">
        <v>105</v>
      </c>
      <c r="N38" s="148">
        <v>26500</v>
      </c>
      <c r="O38" s="149"/>
      <c r="P38" s="149">
        <f t="shared" si="6"/>
        <v>26500</v>
      </c>
      <c r="Q38" s="150">
        <f t="shared" si="7"/>
        <v>2676500</v>
      </c>
      <c r="R38" s="150">
        <f t="shared" si="8"/>
        <v>2676500</v>
      </c>
      <c r="S38" s="127" t="s">
        <v>168</v>
      </c>
      <c r="T38" s="144">
        <v>30168.07</v>
      </c>
      <c r="U38" s="145">
        <f t="shared" si="9"/>
        <v>5731.9332999999997</v>
      </c>
      <c r="V38" s="145">
        <f t="shared" si="10"/>
        <v>35900.003299999997</v>
      </c>
      <c r="W38" s="146">
        <f t="shared" si="11"/>
        <v>3046975.07</v>
      </c>
      <c r="X38" s="146">
        <f t="shared" si="12"/>
        <v>3625900.3332999996</v>
      </c>
      <c r="Y38" s="147">
        <f t="shared" si="13"/>
        <v>30716.667766666666</v>
      </c>
      <c r="Z38" s="147">
        <f t="shared" si="14"/>
        <v>3102383.4444333334</v>
      </c>
      <c r="AA38" s="147">
        <f t="shared" si="15"/>
        <v>482171.6139731523</v>
      </c>
      <c r="AB38" s="92">
        <f t="shared" si="16"/>
        <v>0.15541973537743123</v>
      </c>
      <c r="AC38" s="5"/>
      <c r="AG38" s="7">
        <v>29</v>
      </c>
    </row>
    <row r="39" spans="1:33" s="7" customFormat="1" ht="117" customHeight="1">
      <c r="A39" s="125">
        <f t="shared" si="0"/>
        <v>30</v>
      </c>
      <c r="B39" s="77" t="s">
        <v>47</v>
      </c>
      <c r="C39" s="121" t="s">
        <v>169</v>
      </c>
      <c r="D39" s="152" t="s">
        <v>170</v>
      </c>
      <c r="E39" s="122" t="s">
        <v>50</v>
      </c>
      <c r="F39" s="123">
        <v>106</v>
      </c>
      <c r="G39" s="124" t="s">
        <v>104</v>
      </c>
      <c r="H39" s="82">
        <v>48651</v>
      </c>
      <c r="I39" s="82">
        <f t="shared" si="1"/>
        <v>9243.69</v>
      </c>
      <c r="J39" s="82">
        <f t="shared" si="2"/>
        <v>57894.69</v>
      </c>
      <c r="K39" s="82">
        <f t="shared" si="3"/>
        <v>5157006</v>
      </c>
      <c r="L39" s="82">
        <f t="shared" si="4"/>
        <v>6136837.1400000006</v>
      </c>
      <c r="M39" s="126" t="s">
        <v>105</v>
      </c>
      <c r="N39" s="148">
        <v>65500</v>
      </c>
      <c r="O39" s="149"/>
      <c r="P39" s="149">
        <f t="shared" si="6"/>
        <v>65500</v>
      </c>
      <c r="Q39" s="150">
        <f t="shared" si="7"/>
        <v>6943000</v>
      </c>
      <c r="R39" s="150">
        <f t="shared" si="8"/>
        <v>6943000</v>
      </c>
      <c r="S39" s="127" t="s">
        <v>171</v>
      </c>
      <c r="T39" s="144">
        <v>57058.823529411769</v>
      </c>
      <c r="U39" s="145">
        <f t="shared" si="9"/>
        <v>10841.176470588236</v>
      </c>
      <c r="V39" s="145">
        <f t="shared" si="10"/>
        <v>67900</v>
      </c>
      <c r="W39" s="146">
        <f t="shared" si="11"/>
        <v>6048235.2941176472</v>
      </c>
      <c r="X39" s="146">
        <f t="shared" si="12"/>
        <v>7197400</v>
      </c>
      <c r="Y39" s="147">
        <f t="shared" si="13"/>
        <v>63764.896666666667</v>
      </c>
      <c r="Z39" s="147">
        <f t="shared" si="14"/>
        <v>6759079.0466666669</v>
      </c>
      <c r="AA39" s="147">
        <f t="shared" si="15"/>
        <v>553686.35779575258</v>
      </c>
      <c r="AB39" s="92">
        <f t="shared" si="16"/>
        <v>8.1917426024009976E-2</v>
      </c>
      <c r="AC39" s="5"/>
      <c r="AG39" s="7">
        <v>30</v>
      </c>
    </row>
    <row r="40" spans="1:33" s="7" customFormat="1" ht="117" customHeight="1">
      <c r="A40" s="125">
        <f t="shared" si="0"/>
        <v>31</v>
      </c>
      <c r="B40" s="77" t="s">
        <v>47</v>
      </c>
      <c r="C40" s="121" t="s">
        <v>172</v>
      </c>
      <c r="D40" s="152" t="s">
        <v>173</v>
      </c>
      <c r="E40" s="122" t="s">
        <v>50</v>
      </c>
      <c r="F40" s="123">
        <v>50</v>
      </c>
      <c r="G40" s="124" t="s">
        <v>104</v>
      </c>
      <c r="H40" s="82">
        <v>39805</v>
      </c>
      <c r="I40" s="82">
        <f t="shared" si="1"/>
        <v>7562.95</v>
      </c>
      <c r="J40" s="82">
        <f t="shared" si="2"/>
        <v>47367.95</v>
      </c>
      <c r="K40" s="82">
        <f t="shared" si="3"/>
        <v>1990250</v>
      </c>
      <c r="L40" s="82">
        <f t="shared" si="4"/>
        <v>2368397.5</v>
      </c>
      <c r="M40" s="126" t="s">
        <v>105</v>
      </c>
      <c r="N40" s="148">
        <v>65500</v>
      </c>
      <c r="O40" s="149"/>
      <c r="P40" s="149">
        <f t="shared" si="6"/>
        <v>65500</v>
      </c>
      <c r="Q40" s="150">
        <f t="shared" si="7"/>
        <v>3275000</v>
      </c>
      <c r="R40" s="150">
        <f t="shared" si="8"/>
        <v>3275000</v>
      </c>
      <c r="S40" s="127" t="s">
        <v>174</v>
      </c>
      <c r="T40" s="144">
        <v>45294.12</v>
      </c>
      <c r="U40" s="145">
        <f t="shared" si="9"/>
        <v>8605.8828000000012</v>
      </c>
      <c r="V40" s="145">
        <f t="shared" si="10"/>
        <v>53900.002800000002</v>
      </c>
      <c r="W40" s="146">
        <f t="shared" si="11"/>
        <v>2264706</v>
      </c>
      <c r="X40" s="146">
        <f t="shared" si="12"/>
        <v>2695000.14</v>
      </c>
      <c r="Y40" s="147">
        <f t="shared" si="13"/>
        <v>55589.317600000002</v>
      </c>
      <c r="Z40" s="147">
        <f t="shared" si="14"/>
        <v>2779465.88</v>
      </c>
      <c r="AA40" s="147">
        <f t="shared" si="15"/>
        <v>459165.40503055224</v>
      </c>
      <c r="AB40" s="92">
        <f t="shared" si="16"/>
        <v>0.16519915151127967</v>
      </c>
      <c r="AC40" s="5"/>
      <c r="AG40" s="7">
        <v>31</v>
      </c>
    </row>
    <row r="41" spans="1:33" s="7" customFormat="1" ht="117" customHeight="1">
      <c r="A41" s="125">
        <f t="shared" si="0"/>
        <v>32</v>
      </c>
      <c r="B41" s="77" t="s">
        <v>47</v>
      </c>
      <c r="C41" s="121" t="s">
        <v>175</v>
      </c>
      <c r="D41" s="152" t="s">
        <v>176</v>
      </c>
      <c r="E41" s="122" t="s">
        <v>50</v>
      </c>
      <c r="F41" s="123">
        <v>21</v>
      </c>
      <c r="G41" s="124" t="s">
        <v>104</v>
      </c>
      <c r="H41" s="82">
        <v>48651</v>
      </c>
      <c r="I41" s="82">
        <f t="shared" si="1"/>
        <v>9243.69</v>
      </c>
      <c r="J41" s="82">
        <f t="shared" si="2"/>
        <v>57894.69</v>
      </c>
      <c r="K41" s="82">
        <f t="shared" si="3"/>
        <v>1021671</v>
      </c>
      <c r="L41" s="82">
        <f t="shared" si="4"/>
        <v>1215788.49</v>
      </c>
      <c r="M41" s="126" t="s">
        <v>105</v>
      </c>
      <c r="N41" s="148">
        <v>65500</v>
      </c>
      <c r="O41" s="149"/>
      <c r="P41" s="149">
        <f t="shared" si="6"/>
        <v>65500</v>
      </c>
      <c r="Q41" s="150">
        <f t="shared" si="7"/>
        <v>1375500</v>
      </c>
      <c r="R41" s="150">
        <f t="shared" si="8"/>
        <v>1375500</v>
      </c>
      <c r="S41" s="127" t="s">
        <v>177</v>
      </c>
      <c r="T41" s="144">
        <v>45294.117647058825</v>
      </c>
      <c r="U41" s="145">
        <f t="shared" si="9"/>
        <v>8605.8823529411766</v>
      </c>
      <c r="V41" s="145">
        <f t="shared" si="10"/>
        <v>53900</v>
      </c>
      <c r="W41" s="146">
        <f t="shared" si="11"/>
        <v>951176.4705882353</v>
      </c>
      <c r="X41" s="146">
        <f t="shared" si="12"/>
        <v>1131900</v>
      </c>
      <c r="Y41" s="147">
        <f t="shared" si="13"/>
        <v>59098.23</v>
      </c>
      <c r="Z41" s="147">
        <f t="shared" si="14"/>
        <v>1241062.83</v>
      </c>
      <c r="AA41" s="147">
        <f t="shared" si="15"/>
        <v>123751.09776008736</v>
      </c>
      <c r="AB41" s="92">
        <f t="shared" si="16"/>
        <v>9.9713805593619587E-2</v>
      </c>
      <c r="AC41" s="5"/>
      <c r="AG41" s="7">
        <v>32</v>
      </c>
    </row>
    <row r="42" spans="1:33" s="7" customFormat="1" ht="117" customHeight="1">
      <c r="A42" s="125">
        <f t="shared" si="0"/>
        <v>33</v>
      </c>
      <c r="B42" s="77" t="s">
        <v>47</v>
      </c>
      <c r="C42" s="121" t="s">
        <v>178</v>
      </c>
      <c r="D42" s="152" t="s">
        <v>179</v>
      </c>
      <c r="E42" s="122" t="s">
        <v>50</v>
      </c>
      <c r="F42" s="123">
        <v>303</v>
      </c>
      <c r="G42" s="124" t="s">
        <v>195</v>
      </c>
      <c r="H42" s="82">
        <v>31008.403361344539</v>
      </c>
      <c r="I42" s="82">
        <f t="shared" si="1"/>
        <v>5891.5966386554628</v>
      </c>
      <c r="J42" s="82">
        <f t="shared" si="2"/>
        <v>36900</v>
      </c>
      <c r="K42" s="82">
        <f t="shared" si="3"/>
        <v>9395546.218487395</v>
      </c>
      <c r="L42" s="82">
        <f t="shared" si="4"/>
        <v>11180700</v>
      </c>
      <c r="M42" s="126" t="s">
        <v>181</v>
      </c>
      <c r="N42" s="148">
        <v>35294.117647058825</v>
      </c>
      <c r="O42" s="149">
        <f t="shared" si="5"/>
        <v>6705.8823529411766</v>
      </c>
      <c r="P42" s="149">
        <f t="shared" si="6"/>
        <v>42000</v>
      </c>
      <c r="Q42" s="150">
        <f t="shared" si="7"/>
        <v>10694117.647058824</v>
      </c>
      <c r="R42" s="150">
        <f t="shared" si="8"/>
        <v>12726000</v>
      </c>
      <c r="S42" s="127" t="s">
        <v>182</v>
      </c>
      <c r="T42" s="144">
        <v>40000</v>
      </c>
      <c r="U42" s="145">
        <f t="shared" si="9"/>
        <v>7600</v>
      </c>
      <c r="V42" s="145">
        <f t="shared" si="10"/>
        <v>47600</v>
      </c>
      <c r="W42" s="146">
        <f t="shared" si="11"/>
        <v>12120000</v>
      </c>
      <c r="X42" s="146">
        <f t="shared" si="12"/>
        <v>14422800</v>
      </c>
      <c r="Y42" s="147">
        <f t="shared" si="13"/>
        <v>42166.666666666664</v>
      </c>
      <c r="Z42" s="147">
        <f t="shared" si="14"/>
        <v>12776500</v>
      </c>
      <c r="AA42" s="147">
        <f t="shared" si="15"/>
        <v>1621639.8459584052</v>
      </c>
      <c r="AB42" s="92">
        <f t="shared" si="16"/>
        <v>0.12692363682999297</v>
      </c>
      <c r="AC42" s="5"/>
      <c r="AG42" s="7">
        <v>33</v>
      </c>
    </row>
    <row r="43" spans="1:33" s="7" customFormat="1" ht="20.25">
      <c r="A43" s="196" t="s">
        <v>186</v>
      </c>
      <c r="B43" s="196"/>
      <c r="C43" s="196"/>
      <c r="D43" s="196"/>
      <c r="E43" s="196"/>
      <c r="F43" s="196"/>
      <c r="G43" s="196"/>
      <c r="H43" s="196"/>
      <c r="I43" s="196"/>
      <c r="J43" s="196"/>
      <c r="K43" s="196"/>
      <c r="L43" s="196"/>
      <c r="M43" s="196"/>
      <c r="N43" s="196"/>
      <c r="O43" s="196"/>
      <c r="P43" s="196"/>
      <c r="Q43" s="196"/>
      <c r="R43" s="196"/>
      <c r="S43" s="196"/>
      <c r="T43" s="196"/>
      <c r="U43" s="196"/>
      <c r="V43" s="196"/>
      <c r="W43" s="196"/>
      <c r="X43" s="196"/>
      <c r="Y43" s="196"/>
      <c r="Z43" s="151">
        <f>SUM(Z10:Z42)</f>
        <v>339945468.89916986</v>
      </c>
    </row>
    <row r="44" spans="1:33">
      <c r="H44" s="3">
        <v>39805</v>
      </c>
      <c r="I44" s="3">
        <v>7833</v>
      </c>
      <c r="J44" s="3">
        <f>H44+I44</f>
        <v>47638</v>
      </c>
      <c r="S44" s="183" t="s">
        <v>183</v>
      </c>
      <c r="T44" s="184"/>
      <c r="U44" s="184"/>
      <c r="V44" s="184"/>
      <c r="W44" s="184"/>
      <c r="X44" s="185"/>
      <c r="Y44" s="186" t="s">
        <v>184</v>
      </c>
      <c r="Z44" s="219">
        <f>Z43</f>
        <v>339945468.89916986</v>
      </c>
    </row>
    <row r="45" spans="1:33">
      <c r="S45" s="222" t="s">
        <v>185</v>
      </c>
      <c r="T45" s="223"/>
      <c r="U45" s="223"/>
      <c r="V45" s="223"/>
      <c r="W45" s="223"/>
      <c r="X45" s="224"/>
      <c r="Y45" s="187"/>
      <c r="Z45" s="220"/>
    </row>
    <row r="46" spans="1:33">
      <c r="S46" s="225"/>
      <c r="T46" s="226"/>
      <c r="U46" s="226"/>
      <c r="V46" s="226"/>
      <c r="W46" s="226"/>
      <c r="X46" s="227"/>
      <c r="Y46" s="187"/>
      <c r="Z46" s="220"/>
    </row>
    <row r="47" spans="1:33">
      <c r="S47" s="225"/>
      <c r="T47" s="226"/>
      <c r="U47" s="226"/>
      <c r="V47" s="226"/>
      <c r="W47" s="226"/>
      <c r="X47" s="227"/>
      <c r="Y47" s="187"/>
      <c r="Z47" s="220"/>
    </row>
    <row r="48" spans="1:33">
      <c r="S48" s="225"/>
      <c r="T48" s="226"/>
      <c r="U48" s="226"/>
      <c r="V48" s="226"/>
      <c r="W48" s="226"/>
      <c r="X48" s="227"/>
      <c r="Y48" s="187"/>
      <c r="Z48" s="220"/>
    </row>
    <row r="49" spans="19:26">
      <c r="S49" s="225"/>
      <c r="T49" s="226"/>
      <c r="U49" s="226"/>
      <c r="V49" s="226"/>
      <c r="W49" s="226"/>
      <c r="X49" s="227"/>
      <c r="Y49" s="187"/>
      <c r="Z49" s="220"/>
    </row>
    <row r="50" spans="19:26">
      <c r="S50" s="225"/>
      <c r="T50" s="226"/>
      <c r="U50" s="226"/>
      <c r="V50" s="226"/>
      <c r="W50" s="226"/>
      <c r="X50" s="227"/>
      <c r="Y50" s="187"/>
      <c r="Z50" s="220"/>
    </row>
    <row r="51" spans="19:26">
      <c r="S51" s="225"/>
      <c r="T51" s="226"/>
      <c r="U51" s="226"/>
      <c r="V51" s="226"/>
      <c r="W51" s="226"/>
      <c r="X51" s="227"/>
      <c r="Y51" s="187"/>
      <c r="Z51" s="220"/>
    </row>
    <row r="52" spans="19:26">
      <c r="S52" s="225"/>
      <c r="T52" s="226"/>
      <c r="U52" s="226"/>
      <c r="V52" s="226"/>
      <c r="W52" s="226"/>
      <c r="X52" s="227"/>
      <c r="Y52" s="187"/>
      <c r="Z52" s="220"/>
    </row>
    <row r="53" spans="19:26">
      <c r="S53" s="225"/>
      <c r="T53" s="226"/>
      <c r="U53" s="226"/>
      <c r="V53" s="226"/>
      <c r="W53" s="226"/>
      <c r="X53" s="227"/>
      <c r="Y53" s="187"/>
      <c r="Z53" s="220"/>
    </row>
    <row r="54" spans="19:26">
      <c r="S54" s="225"/>
      <c r="T54" s="226"/>
      <c r="U54" s="226"/>
      <c r="V54" s="226"/>
      <c r="W54" s="226"/>
      <c r="X54" s="227"/>
      <c r="Y54" s="187"/>
      <c r="Z54" s="220"/>
    </row>
    <row r="55" spans="19:26">
      <c r="S55" s="225"/>
      <c r="T55" s="226"/>
      <c r="U55" s="226"/>
      <c r="V55" s="226"/>
      <c r="W55" s="226"/>
      <c r="X55" s="227"/>
      <c r="Y55" s="187"/>
      <c r="Z55" s="220"/>
    </row>
    <row r="56" spans="19:26">
      <c r="S56" s="225"/>
      <c r="T56" s="226"/>
      <c r="U56" s="226"/>
      <c r="V56" s="226"/>
      <c r="W56" s="226"/>
      <c r="X56" s="227"/>
      <c r="Y56" s="187"/>
      <c r="Z56" s="220"/>
    </row>
    <row r="57" spans="19:26">
      <c r="S57" s="228"/>
      <c r="T57" s="229"/>
      <c r="U57" s="229"/>
      <c r="V57" s="229"/>
      <c r="W57" s="229"/>
      <c r="X57" s="230"/>
      <c r="Y57" s="188"/>
      <c r="Z57" s="221"/>
    </row>
  </sheetData>
  <sheetProtection formatColumns="0" formatRows="0" insertColumns="0" insertRows="0" autoFilter="0"/>
  <protectedRanges>
    <protectedRange sqref="G26 G28:G29 G41 G33" name="DatosProveedor"/>
    <protectedRange sqref="G27 G30:G32 G10:G25 G34:G40 G42" name="DatosProveedor_71"/>
    <protectedRange sqref="M28" name="DatosProveedor_1"/>
    <protectedRange sqref="M10:M27 M29:M42" name="DatosProveedor_78"/>
    <protectedRange sqref="S28 S33" name="DatosProveedor_3"/>
  </protectedRanges>
  <autoFilter ref="A9:AC43" xr:uid="{00000000-0009-0000-0000-000002000000}"/>
  <mergeCells count="21">
    <mergeCell ref="S44:X44"/>
    <mergeCell ref="S45:X57"/>
    <mergeCell ref="Y44:Y57"/>
    <mergeCell ref="Z44:Z57"/>
    <mergeCell ref="Y4:Z4"/>
    <mergeCell ref="Y5:Z5"/>
    <mergeCell ref="Y6:Z6"/>
    <mergeCell ref="A43:Y43"/>
    <mergeCell ref="M8:R8"/>
    <mergeCell ref="S8:X8"/>
    <mergeCell ref="M3:V6"/>
    <mergeCell ref="G8:L8"/>
    <mergeCell ref="Y8:AB8"/>
    <mergeCell ref="A3:L3"/>
    <mergeCell ref="A4:B6"/>
    <mergeCell ref="E4:F4"/>
    <mergeCell ref="G4:L4"/>
    <mergeCell ref="D5:F5"/>
    <mergeCell ref="D6:L6"/>
    <mergeCell ref="K5:L5"/>
    <mergeCell ref="H5:I5"/>
  </mergeCells>
  <conditionalFormatting sqref="AB10:AB42">
    <cfRule type="cellIs" dxfId="4" priority="3" stopIfTrue="1" operator="greaterThan">
      <formula>0.2</formula>
    </cfRule>
  </conditionalFormatting>
  <pageMargins left="0.23622047244094491" right="0.23622047244094491" top="0.74803149606299213" bottom="0.74803149606299213" header="0.31496062992125984" footer="0.31496062992125984"/>
  <pageSetup paperSize="3" scale="37" fitToWidth="2" fitToHeight="4" orientation="landscape" r:id="rId1"/>
  <colBreaks count="1" manualBreakCount="1">
    <brk id="12" max="58"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0000000}">
          <x14:formula1>
            <xm:f>Lista!$V$8:$V$14</xm:f>
          </x14:formula1>
          <xm:sqref>G4:L4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
  <dimension ref="A1:B104"/>
  <sheetViews>
    <sheetView workbookViewId="0"/>
  </sheetViews>
  <sheetFormatPr defaultColWidth="11.28515625" defaultRowHeight="14.25"/>
  <cols>
    <col min="1" max="1" width="16.7109375" bestFit="1" customWidth="1"/>
    <col min="2" max="2" width="50.140625" bestFit="1" customWidth="1"/>
  </cols>
  <sheetData>
    <row r="1" spans="1:2">
      <c r="A1" t="s">
        <v>197</v>
      </c>
    </row>
    <row r="2" spans="1:2">
      <c r="A2" s="62" t="s">
        <v>198</v>
      </c>
      <c r="B2" t="s">
        <v>199</v>
      </c>
    </row>
    <row r="3" spans="1:2">
      <c r="A3" s="63" t="s">
        <v>200</v>
      </c>
      <c r="B3">
        <v>87</v>
      </c>
    </row>
    <row r="4" spans="1:2">
      <c r="A4" s="63" t="s">
        <v>201</v>
      </c>
      <c r="B4">
        <v>87</v>
      </c>
    </row>
    <row r="100" spans="1:2">
      <c r="A100" t="s">
        <v>202</v>
      </c>
    </row>
    <row r="102" spans="1:2">
      <c r="A102" s="62" t="s">
        <v>198</v>
      </c>
      <c r="B102" t="s">
        <v>203</v>
      </c>
    </row>
    <row r="103" spans="1:2">
      <c r="A103" s="63" t="s">
        <v>200</v>
      </c>
      <c r="B103" t="e">
        <v>#DIV/0!</v>
      </c>
    </row>
    <row r="104" spans="1:2">
      <c r="A104" s="63" t="s">
        <v>201</v>
      </c>
      <c r="B104" t="e">
        <v>#DIV/0!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6:M76"/>
  <sheetViews>
    <sheetView tabSelected="1" topLeftCell="A8" zoomScale="70" zoomScaleNormal="70" workbookViewId="0">
      <selection activeCell="Q66" sqref="Q66"/>
    </sheetView>
  </sheetViews>
  <sheetFormatPr defaultColWidth="9.42578125" defaultRowHeight="15"/>
  <cols>
    <col min="1" max="1" width="9.28515625" style="110" bestFit="1" customWidth="1"/>
    <col min="2" max="2" width="58.7109375" style="110" customWidth="1"/>
    <col min="3" max="3" width="72" style="110" customWidth="1"/>
    <col min="4" max="4" width="15.140625" style="110" customWidth="1"/>
    <col min="5" max="5" width="18.7109375" style="110" customWidth="1"/>
    <col min="6" max="6" width="25.42578125" style="110" customWidth="1"/>
    <col min="7" max="7" width="18.140625" style="110" customWidth="1"/>
    <col min="8" max="8" width="26.42578125" style="110" customWidth="1"/>
    <col min="9" max="9" width="31" style="110" hidden="1" customWidth="1"/>
    <col min="10" max="11" width="17.42578125" style="110" hidden="1" customWidth="1"/>
    <col min="12" max="12" width="17.7109375" style="110" hidden="1" customWidth="1"/>
    <col min="13" max="13" width="19.42578125" style="110" hidden="1" customWidth="1"/>
    <col min="14" max="14" width="9.42578125" style="110" customWidth="1"/>
    <col min="15" max="16384" width="9.42578125" style="110"/>
  </cols>
  <sheetData>
    <row r="6" spans="1:13" s="1" customFormat="1" ht="45">
      <c r="A6" s="166"/>
      <c r="B6" s="166"/>
      <c r="C6" s="167" t="s">
        <v>204</v>
      </c>
      <c r="D6" s="168"/>
      <c r="E6" s="168"/>
      <c r="F6" s="168"/>
      <c r="G6" s="168"/>
      <c r="H6" s="169"/>
      <c r="I6" s="104"/>
    </row>
    <row r="7" spans="1:13" s="2" customFormat="1" ht="78" customHeight="1">
      <c r="A7" s="166"/>
      <c r="B7" s="166"/>
      <c r="C7" s="17" t="s">
        <v>11</v>
      </c>
      <c r="D7" s="170" t="s">
        <v>205</v>
      </c>
      <c r="E7" s="170"/>
      <c r="F7" s="170"/>
      <c r="G7" s="170"/>
      <c r="H7" s="170"/>
      <c r="I7" s="105"/>
    </row>
    <row r="8" spans="1:13" s="109" customFormat="1" ht="23.25">
      <c r="A8" s="171" t="s">
        <v>206</v>
      </c>
      <c r="B8" s="171"/>
      <c r="C8" s="171"/>
      <c r="D8" s="171"/>
      <c r="E8" s="106" t="s">
        <v>207</v>
      </c>
      <c r="F8" s="107">
        <f>SUM(F11:F55)</f>
        <v>4101810.7976999991</v>
      </c>
      <c r="G8" s="106" t="s">
        <v>208</v>
      </c>
      <c r="H8" s="107">
        <f>SUM(H11:H55)</f>
        <v>0</v>
      </c>
      <c r="I8" s="108"/>
    </row>
    <row r="9" spans="1:13" ht="75.75" customHeight="1">
      <c r="A9" s="172" t="s">
        <v>209</v>
      </c>
      <c r="B9" s="172" t="s">
        <v>210</v>
      </c>
      <c r="C9" s="172" t="s">
        <v>211</v>
      </c>
      <c r="D9" s="172" t="s">
        <v>212</v>
      </c>
      <c r="E9" s="173" t="s">
        <v>213</v>
      </c>
      <c r="F9" s="173"/>
      <c r="G9" s="174" t="s">
        <v>214</v>
      </c>
      <c r="H9" s="174"/>
      <c r="I9" s="165" t="s">
        <v>215</v>
      </c>
      <c r="J9" s="165"/>
      <c r="K9" s="165"/>
      <c r="L9" s="165"/>
      <c r="M9" s="165"/>
    </row>
    <row r="10" spans="1:13" ht="93.75">
      <c r="A10" s="172"/>
      <c r="B10" s="172"/>
      <c r="C10" s="172"/>
      <c r="D10" s="172"/>
      <c r="E10" s="111" t="s">
        <v>216</v>
      </c>
      <c r="F10" s="111" t="s">
        <v>217</v>
      </c>
      <c r="G10" s="112" t="s">
        <v>216</v>
      </c>
      <c r="H10" s="112" t="s">
        <v>217</v>
      </c>
      <c r="I10" s="113" t="s">
        <v>218</v>
      </c>
      <c r="J10" s="113" t="s">
        <v>216</v>
      </c>
      <c r="K10" s="113" t="s">
        <v>219</v>
      </c>
      <c r="L10" s="113" t="s">
        <v>220</v>
      </c>
      <c r="M10" s="113" t="s">
        <v>221</v>
      </c>
    </row>
    <row r="11" spans="1:13" ht="60">
      <c r="A11" s="114" t="str">
        <f>IF(VF_EstudioEntregado!C10="","","1")</f>
        <v>1</v>
      </c>
      <c r="B11" s="115" t="s">
        <v>222</v>
      </c>
      <c r="C11" s="116" t="s">
        <v>223</v>
      </c>
      <c r="D11" s="114">
        <v>1</v>
      </c>
      <c r="E11" s="157">
        <v>6783</v>
      </c>
      <c r="F11" s="157">
        <v>6783</v>
      </c>
      <c r="G11" s="117"/>
      <c r="H11" s="117">
        <f>G11*D11</f>
        <v>0</v>
      </c>
      <c r="I11" s="117">
        <f t="shared" ref="I11:M11" si="0">H11*E11</f>
        <v>0</v>
      </c>
      <c r="J11" s="117">
        <f t="shared" si="0"/>
        <v>0</v>
      </c>
      <c r="K11" s="117">
        <f t="shared" si="0"/>
        <v>0</v>
      </c>
      <c r="L11" s="117">
        <f t="shared" si="0"/>
        <v>0</v>
      </c>
      <c r="M11" s="117">
        <f t="shared" si="0"/>
        <v>0</v>
      </c>
    </row>
    <row r="12" spans="1:13" ht="60">
      <c r="A12" s="114">
        <v>2</v>
      </c>
      <c r="B12" s="161" t="s">
        <v>224</v>
      </c>
      <c r="C12" s="116" t="s">
        <v>225</v>
      </c>
      <c r="D12" s="114">
        <v>1</v>
      </c>
      <c r="E12" s="157">
        <v>107466.99996666667</v>
      </c>
      <c r="F12" s="157">
        <v>107466.99996666667</v>
      </c>
      <c r="G12" s="117"/>
      <c r="H12" s="117">
        <f>G12*D12</f>
        <v>0</v>
      </c>
      <c r="I12" s="155" t="s">
        <v>226</v>
      </c>
      <c r="J12" s="114" t="str">
        <f t="shared" ref="J12:J55" si="1">IF(G12&lt;&gt;0,IF(I12="Ofertable",IF(AND(E12&gt;=G12,G12&lt;&gt;0),"Cumple","No cumple"),IF(I12="No Ofertable",IF(E12=G12,"Cumple","No cumple"),"")),"Valor vacío")</f>
        <v>Valor vacío</v>
      </c>
      <c r="K12" s="156">
        <f>E12-G12</f>
        <v>107466.99996666667</v>
      </c>
      <c r="L12" s="114" t="str">
        <f t="shared" ref="L12:L55" si="2">IF(F12&gt;=H12,"Cumple","No cumple")</f>
        <v>Cumple</v>
      </c>
      <c r="M12" s="156">
        <f t="shared" ref="M12:M55" si="3">F12-H12</f>
        <v>107466.99996666667</v>
      </c>
    </row>
    <row r="13" spans="1:13" ht="60">
      <c r="A13" s="114">
        <v>3</v>
      </c>
      <c r="B13" s="161" t="s">
        <v>227</v>
      </c>
      <c r="C13" s="116" t="s">
        <v>228</v>
      </c>
      <c r="D13" s="114">
        <v>1</v>
      </c>
      <c r="E13" s="157">
        <v>80500.001399999994</v>
      </c>
      <c r="F13" s="157">
        <v>80500.001399999994</v>
      </c>
      <c r="G13" s="117"/>
      <c r="H13" s="117">
        <f>G13*D13</f>
        <v>0</v>
      </c>
      <c r="I13" s="155" t="s">
        <v>226</v>
      </c>
      <c r="J13" s="114" t="str">
        <f t="shared" si="1"/>
        <v>Valor vacío</v>
      </c>
      <c r="K13" s="156">
        <f t="shared" ref="K13:K55" si="4">E13-G13</f>
        <v>80500.001399999994</v>
      </c>
      <c r="L13" s="114" t="str">
        <f t="shared" si="2"/>
        <v>Cumple</v>
      </c>
      <c r="M13" s="156">
        <f t="shared" si="3"/>
        <v>80500.001399999994</v>
      </c>
    </row>
    <row r="14" spans="1:13" ht="60">
      <c r="A14" s="114">
        <v>4</v>
      </c>
      <c r="B14" s="161" t="s">
        <v>229</v>
      </c>
      <c r="C14" s="116" t="s">
        <v>230</v>
      </c>
      <c r="D14" s="114">
        <v>1</v>
      </c>
      <c r="E14" s="157">
        <v>84499.99996666667</v>
      </c>
      <c r="F14" s="157">
        <v>84499.99996666667</v>
      </c>
      <c r="G14" s="117"/>
      <c r="H14" s="117">
        <f>G14*D14</f>
        <v>0</v>
      </c>
      <c r="I14" s="155" t="s">
        <v>226</v>
      </c>
      <c r="J14" s="114" t="str">
        <f t="shared" si="1"/>
        <v>Valor vacío</v>
      </c>
      <c r="K14" s="156">
        <f t="shared" si="4"/>
        <v>84499.99996666667</v>
      </c>
      <c r="L14" s="114" t="str">
        <f t="shared" si="2"/>
        <v>Cumple</v>
      </c>
      <c r="M14" s="156">
        <f t="shared" si="3"/>
        <v>84499.99996666667</v>
      </c>
    </row>
    <row r="15" spans="1:13" ht="75">
      <c r="A15" s="114">
        <v>5</v>
      </c>
      <c r="B15" s="161" t="s">
        <v>231</v>
      </c>
      <c r="C15" s="116" t="s">
        <v>232</v>
      </c>
      <c r="D15" s="114">
        <v>1</v>
      </c>
      <c r="E15" s="157">
        <v>44084.997833333327</v>
      </c>
      <c r="F15" s="157">
        <v>44084.997833333327</v>
      </c>
      <c r="G15" s="117"/>
      <c r="H15" s="117">
        <f>G15*D15</f>
        <v>0</v>
      </c>
      <c r="I15" s="155" t="s">
        <v>226</v>
      </c>
      <c r="J15" s="114" t="str">
        <f t="shared" si="1"/>
        <v>Valor vacío</v>
      </c>
      <c r="K15" s="156">
        <f t="shared" si="4"/>
        <v>44084.997833333327</v>
      </c>
      <c r="L15" s="114" t="str">
        <f t="shared" si="2"/>
        <v>Cumple</v>
      </c>
      <c r="M15" s="156">
        <f t="shared" si="3"/>
        <v>44084.997833333327</v>
      </c>
    </row>
    <row r="16" spans="1:13" ht="75">
      <c r="A16" s="114">
        <v>6</v>
      </c>
      <c r="B16" s="161" t="s">
        <v>233</v>
      </c>
      <c r="C16" s="116" t="s">
        <v>234</v>
      </c>
      <c r="D16" s="114">
        <v>1</v>
      </c>
      <c r="E16" s="157">
        <v>44413.6679</v>
      </c>
      <c r="F16" s="157">
        <v>44413.6679</v>
      </c>
      <c r="G16" s="117"/>
      <c r="H16" s="117">
        <f t="shared" ref="H16:H37" si="5">G16*D16</f>
        <v>0</v>
      </c>
      <c r="I16" s="155" t="s">
        <v>226</v>
      </c>
      <c r="J16" s="114" t="str">
        <f t="shared" si="1"/>
        <v>Valor vacío</v>
      </c>
      <c r="K16" s="156">
        <f t="shared" si="4"/>
        <v>44413.6679</v>
      </c>
      <c r="L16" s="114" t="str">
        <f t="shared" si="2"/>
        <v>Cumple</v>
      </c>
      <c r="M16" s="156">
        <f t="shared" si="3"/>
        <v>44413.6679</v>
      </c>
    </row>
    <row r="17" spans="1:13" ht="75">
      <c r="A17" s="114">
        <v>7</v>
      </c>
      <c r="B17" s="161" t="s">
        <v>235</v>
      </c>
      <c r="C17" s="116" t="s">
        <v>236</v>
      </c>
      <c r="D17" s="114">
        <v>1</v>
      </c>
      <c r="E17" s="157">
        <v>44200.003400000009</v>
      </c>
      <c r="F17" s="157">
        <v>44200.003400000009</v>
      </c>
      <c r="G17" s="117"/>
      <c r="H17" s="117">
        <f t="shared" ref="H17:H36" si="6">G17*D17</f>
        <v>0</v>
      </c>
      <c r="I17" s="155" t="s">
        <v>226</v>
      </c>
      <c r="J17" s="114" t="str">
        <f t="shared" si="1"/>
        <v>Valor vacío</v>
      </c>
      <c r="K17" s="156">
        <f t="shared" si="4"/>
        <v>44200.003400000009</v>
      </c>
      <c r="L17" s="114" t="str">
        <f t="shared" si="2"/>
        <v>Cumple</v>
      </c>
      <c r="M17" s="156">
        <f t="shared" si="3"/>
        <v>44200.003400000009</v>
      </c>
    </row>
    <row r="18" spans="1:13" ht="60">
      <c r="A18" s="114">
        <v>8</v>
      </c>
      <c r="B18" s="161" t="s">
        <v>237</v>
      </c>
      <c r="C18" s="116" t="s">
        <v>238</v>
      </c>
      <c r="D18" s="114">
        <v>1</v>
      </c>
      <c r="E18" s="157">
        <v>74866.668333333335</v>
      </c>
      <c r="F18" s="157">
        <v>74866.668333333335</v>
      </c>
      <c r="G18" s="117"/>
      <c r="H18" s="117">
        <f t="shared" si="6"/>
        <v>0</v>
      </c>
      <c r="I18" s="155" t="s">
        <v>226</v>
      </c>
      <c r="J18" s="114" t="str">
        <f t="shared" si="1"/>
        <v>Valor vacío</v>
      </c>
      <c r="K18" s="156">
        <f t="shared" si="4"/>
        <v>74866.668333333335</v>
      </c>
      <c r="L18" s="114" t="str">
        <f t="shared" si="2"/>
        <v>Cumple</v>
      </c>
      <c r="M18" s="156">
        <f t="shared" si="3"/>
        <v>74866.668333333335</v>
      </c>
    </row>
    <row r="19" spans="1:13" ht="60">
      <c r="A19" s="114">
        <v>9</v>
      </c>
      <c r="B19" s="161" t="s">
        <v>239</v>
      </c>
      <c r="C19" s="116" t="s">
        <v>240</v>
      </c>
      <c r="D19" s="114">
        <v>1</v>
      </c>
      <c r="E19" s="157">
        <v>92820</v>
      </c>
      <c r="F19" s="157">
        <v>92820</v>
      </c>
      <c r="G19" s="117"/>
      <c r="H19" s="117">
        <f t="shared" si="6"/>
        <v>0</v>
      </c>
      <c r="I19" s="155" t="s">
        <v>226</v>
      </c>
      <c r="J19" s="114" t="str">
        <f t="shared" si="1"/>
        <v>Valor vacío</v>
      </c>
      <c r="K19" s="156">
        <f t="shared" si="4"/>
        <v>92820</v>
      </c>
      <c r="L19" s="114" t="str">
        <f t="shared" si="2"/>
        <v>Cumple</v>
      </c>
      <c r="M19" s="156">
        <f t="shared" si="3"/>
        <v>92820</v>
      </c>
    </row>
    <row r="20" spans="1:13" ht="45">
      <c r="A20" s="114">
        <v>10</v>
      </c>
      <c r="B20" s="161" t="s">
        <v>241</v>
      </c>
      <c r="C20" s="116" t="s">
        <v>242</v>
      </c>
      <c r="D20" s="114">
        <v>1</v>
      </c>
      <c r="E20" s="157">
        <v>73780</v>
      </c>
      <c r="F20" s="157">
        <v>73780</v>
      </c>
      <c r="G20" s="117"/>
      <c r="H20" s="117">
        <f t="shared" si="6"/>
        <v>0</v>
      </c>
      <c r="I20" s="155" t="s">
        <v>226</v>
      </c>
      <c r="J20" s="114" t="str">
        <f t="shared" si="1"/>
        <v>Valor vacío</v>
      </c>
      <c r="K20" s="156">
        <f t="shared" si="4"/>
        <v>73780</v>
      </c>
      <c r="L20" s="114" t="str">
        <f t="shared" si="2"/>
        <v>Cumple</v>
      </c>
      <c r="M20" s="156">
        <f t="shared" si="3"/>
        <v>73780</v>
      </c>
    </row>
    <row r="21" spans="1:13">
      <c r="A21" s="114">
        <v>11</v>
      </c>
      <c r="B21" s="115" t="s">
        <v>243</v>
      </c>
      <c r="C21" s="116" t="s">
        <v>244</v>
      </c>
      <c r="D21" s="114">
        <v>1</v>
      </c>
      <c r="E21" s="157">
        <v>33213.332366666669</v>
      </c>
      <c r="F21" s="157">
        <v>33213.332366666669</v>
      </c>
      <c r="G21" s="117"/>
      <c r="H21" s="117">
        <f t="shared" si="6"/>
        <v>0</v>
      </c>
      <c r="I21" s="155" t="s">
        <v>226</v>
      </c>
      <c r="J21" s="114" t="str">
        <f t="shared" si="1"/>
        <v>Valor vacío</v>
      </c>
      <c r="K21" s="156">
        <f t="shared" si="4"/>
        <v>33213.332366666669</v>
      </c>
      <c r="L21" s="114" t="str">
        <f t="shared" si="2"/>
        <v>Cumple</v>
      </c>
      <c r="M21" s="156">
        <f t="shared" si="3"/>
        <v>33213.332366666669</v>
      </c>
    </row>
    <row r="22" spans="1:13" ht="255">
      <c r="A22" s="114">
        <v>12</v>
      </c>
      <c r="B22" s="115" t="s">
        <v>245</v>
      </c>
      <c r="C22" s="116" t="s">
        <v>246</v>
      </c>
      <c r="D22" s="114">
        <v>1</v>
      </c>
      <c r="E22" s="157">
        <v>152633.33493333333</v>
      </c>
      <c r="F22" s="157">
        <v>152633.33493333333</v>
      </c>
      <c r="G22" s="117"/>
      <c r="H22" s="117">
        <f t="shared" si="6"/>
        <v>0</v>
      </c>
      <c r="I22" s="155" t="s">
        <v>226</v>
      </c>
      <c r="J22" s="114" t="str">
        <f t="shared" si="1"/>
        <v>Valor vacío</v>
      </c>
      <c r="K22" s="156">
        <f t="shared" si="4"/>
        <v>152633.33493333333</v>
      </c>
      <c r="L22" s="114" t="str">
        <f t="shared" si="2"/>
        <v>Cumple</v>
      </c>
      <c r="M22" s="156">
        <f t="shared" si="3"/>
        <v>152633.33493333333</v>
      </c>
    </row>
    <row r="23" spans="1:13" ht="45">
      <c r="A23" s="114">
        <v>13</v>
      </c>
      <c r="B23" s="115" t="s">
        <v>247</v>
      </c>
      <c r="C23" s="116" t="s">
        <v>248</v>
      </c>
      <c r="D23" s="114">
        <v>1</v>
      </c>
      <c r="E23" s="157">
        <v>487106.66666666669</v>
      </c>
      <c r="F23" s="157">
        <v>487106.66666666669</v>
      </c>
      <c r="G23" s="117"/>
      <c r="H23" s="117">
        <f t="shared" si="6"/>
        <v>0</v>
      </c>
      <c r="I23" s="155" t="s">
        <v>226</v>
      </c>
      <c r="J23" s="114" t="str">
        <f t="shared" si="1"/>
        <v>Valor vacío</v>
      </c>
      <c r="K23" s="156">
        <f t="shared" si="4"/>
        <v>487106.66666666669</v>
      </c>
      <c r="L23" s="114" t="str">
        <f t="shared" si="2"/>
        <v>Cumple</v>
      </c>
      <c r="M23" s="156">
        <f t="shared" si="3"/>
        <v>487106.66666666669</v>
      </c>
    </row>
    <row r="24" spans="1:13" ht="45">
      <c r="A24" s="114">
        <v>14</v>
      </c>
      <c r="B24" s="115" t="s">
        <v>249</v>
      </c>
      <c r="C24" s="116" t="s">
        <v>250</v>
      </c>
      <c r="D24" s="114">
        <v>1</v>
      </c>
      <c r="E24" s="157">
        <v>546606.66666666663</v>
      </c>
      <c r="F24" s="157">
        <v>546606.66666666663</v>
      </c>
      <c r="G24" s="117"/>
      <c r="H24" s="117">
        <f t="shared" si="6"/>
        <v>0</v>
      </c>
      <c r="I24" s="155" t="s">
        <v>226</v>
      </c>
      <c r="J24" s="114" t="str">
        <f t="shared" si="1"/>
        <v>Valor vacío</v>
      </c>
      <c r="K24" s="156">
        <f t="shared" si="4"/>
        <v>546606.66666666663</v>
      </c>
      <c r="L24" s="114" t="str">
        <f t="shared" si="2"/>
        <v>Cumple</v>
      </c>
      <c r="M24" s="156">
        <f t="shared" si="3"/>
        <v>546606.66666666663</v>
      </c>
    </row>
    <row r="25" spans="1:13" ht="30">
      <c r="A25" s="114">
        <v>15</v>
      </c>
      <c r="B25" s="115" t="s">
        <v>251</v>
      </c>
      <c r="C25" s="116" t="s">
        <v>252</v>
      </c>
      <c r="D25" s="114">
        <v>1</v>
      </c>
      <c r="E25" s="157">
        <v>55930</v>
      </c>
      <c r="F25" s="157">
        <v>55930</v>
      </c>
      <c r="G25" s="117"/>
      <c r="H25" s="117">
        <f t="shared" si="6"/>
        <v>0</v>
      </c>
      <c r="I25" s="155" t="s">
        <v>226</v>
      </c>
      <c r="J25" s="114" t="str">
        <f t="shared" si="1"/>
        <v>Valor vacío</v>
      </c>
      <c r="K25" s="156">
        <f t="shared" si="4"/>
        <v>55930</v>
      </c>
      <c r="L25" s="114" t="str">
        <f t="shared" si="2"/>
        <v>Cumple</v>
      </c>
      <c r="M25" s="156">
        <f t="shared" si="3"/>
        <v>55930</v>
      </c>
    </row>
    <row r="26" spans="1:13" ht="90">
      <c r="A26" s="114">
        <v>16</v>
      </c>
      <c r="B26" s="115" t="s">
        <v>253</v>
      </c>
      <c r="C26" s="116" t="s">
        <v>254</v>
      </c>
      <c r="D26" s="114">
        <v>1</v>
      </c>
      <c r="E26" s="157">
        <v>13119.999900000001</v>
      </c>
      <c r="F26" s="157">
        <v>13119.999900000001</v>
      </c>
      <c r="G26" s="117"/>
      <c r="H26" s="117">
        <f t="shared" si="6"/>
        <v>0</v>
      </c>
      <c r="I26" s="155" t="s">
        <v>226</v>
      </c>
      <c r="J26" s="114" t="str">
        <f t="shared" si="1"/>
        <v>Valor vacío</v>
      </c>
      <c r="K26" s="156">
        <f t="shared" si="4"/>
        <v>13119.999900000001</v>
      </c>
      <c r="L26" s="114" t="str">
        <f t="shared" si="2"/>
        <v>Cumple</v>
      </c>
      <c r="M26" s="156">
        <f t="shared" si="3"/>
        <v>13119.999900000001</v>
      </c>
    </row>
    <row r="27" spans="1:13" ht="105">
      <c r="A27" s="114">
        <v>17</v>
      </c>
      <c r="B27" s="115" t="s">
        <v>255</v>
      </c>
      <c r="C27" s="116" t="s">
        <v>256</v>
      </c>
      <c r="D27" s="114">
        <v>1</v>
      </c>
      <c r="E27" s="157">
        <v>74526.998699999996</v>
      </c>
      <c r="F27" s="157">
        <v>74526.998699999996</v>
      </c>
      <c r="G27" s="117"/>
      <c r="H27" s="117">
        <f t="shared" si="6"/>
        <v>0</v>
      </c>
      <c r="I27" s="155" t="s">
        <v>226</v>
      </c>
      <c r="J27" s="114" t="str">
        <f t="shared" si="1"/>
        <v>Valor vacío</v>
      </c>
      <c r="K27" s="156">
        <f t="shared" si="4"/>
        <v>74526.998699999996</v>
      </c>
      <c r="L27" s="114" t="str">
        <f t="shared" si="2"/>
        <v>Cumple</v>
      </c>
      <c r="M27" s="156">
        <f t="shared" si="3"/>
        <v>74526.998699999996</v>
      </c>
    </row>
    <row r="28" spans="1:13" ht="90">
      <c r="A28" s="114">
        <v>18</v>
      </c>
      <c r="B28" s="115" t="s">
        <v>257</v>
      </c>
      <c r="C28" s="116" t="s">
        <v>258</v>
      </c>
      <c r="D28" s="114">
        <v>1</v>
      </c>
      <c r="E28" s="157">
        <v>102502.33186666667</v>
      </c>
      <c r="F28" s="157">
        <v>102502.33186666667</v>
      </c>
      <c r="G28" s="117"/>
      <c r="H28" s="117">
        <f t="shared" si="6"/>
        <v>0</v>
      </c>
      <c r="I28" s="155" t="s">
        <v>226</v>
      </c>
      <c r="J28" s="114" t="str">
        <f t="shared" si="1"/>
        <v>Valor vacío</v>
      </c>
      <c r="K28" s="156">
        <f t="shared" si="4"/>
        <v>102502.33186666667</v>
      </c>
      <c r="L28" s="114" t="str">
        <f t="shared" si="2"/>
        <v>Cumple</v>
      </c>
      <c r="M28" s="156">
        <f t="shared" si="3"/>
        <v>102502.33186666667</v>
      </c>
    </row>
    <row r="29" spans="1:13" ht="30">
      <c r="A29" s="114">
        <v>19</v>
      </c>
      <c r="B29" s="115" t="s">
        <v>259</v>
      </c>
      <c r="C29" s="116" t="s">
        <v>260</v>
      </c>
      <c r="D29" s="114">
        <v>1</v>
      </c>
      <c r="E29" s="157">
        <v>90015.566666666666</v>
      </c>
      <c r="F29" s="157">
        <v>90015.566666666666</v>
      </c>
      <c r="G29" s="117"/>
      <c r="H29" s="117">
        <f t="shared" si="6"/>
        <v>0</v>
      </c>
      <c r="I29" s="155" t="s">
        <v>226</v>
      </c>
      <c r="J29" s="114" t="str">
        <f t="shared" si="1"/>
        <v>Valor vacío</v>
      </c>
      <c r="K29" s="156">
        <f t="shared" si="4"/>
        <v>90015.566666666666</v>
      </c>
      <c r="L29" s="114" t="str">
        <f t="shared" si="2"/>
        <v>Cumple</v>
      </c>
      <c r="M29" s="156">
        <f t="shared" si="3"/>
        <v>90015.566666666666</v>
      </c>
    </row>
    <row r="30" spans="1:13" ht="60">
      <c r="A30" s="114">
        <v>20</v>
      </c>
      <c r="B30" s="115" t="s">
        <v>261</v>
      </c>
      <c r="C30" s="116" t="s">
        <v>262</v>
      </c>
      <c r="D30" s="114">
        <v>1</v>
      </c>
      <c r="E30" s="157">
        <v>8131.666666666667</v>
      </c>
      <c r="F30" s="157">
        <v>8131.666666666667</v>
      </c>
      <c r="G30" s="117"/>
      <c r="H30" s="117">
        <f t="shared" si="6"/>
        <v>0</v>
      </c>
      <c r="I30" s="155" t="s">
        <v>226</v>
      </c>
      <c r="J30" s="114" t="str">
        <f t="shared" si="1"/>
        <v>Valor vacío</v>
      </c>
      <c r="K30" s="156">
        <f t="shared" si="4"/>
        <v>8131.666666666667</v>
      </c>
      <c r="L30" s="114" t="str">
        <f t="shared" si="2"/>
        <v>Cumple</v>
      </c>
      <c r="M30" s="156">
        <f t="shared" si="3"/>
        <v>8131.666666666667</v>
      </c>
    </row>
    <row r="31" spans="1:13" ht="60">
      <c r="A31" s="114">
        <v>21</v>
      </c>
      <c r="B31" s="115" t="s">
        <v>263</v>
      </c>
      <c r="C31" s="116" t="s">
        <v>264</v>
      </c>
      <c r="D31" s="114">
        <v>1</v>
      </c>
      <c r="E31" s="157">
        <v>10115</v>
      </c>
      <c r="F31" s="157">
        <v>10115</v>
      </c>
      <c r="G31" s="117"/>
      <c r="H31" s="117">
        <f t="shared" si="6"/>
        <v>0</v>
      </c>
      <c r="I31" s="155" t="s">
        <v>226</v>
      </c>
      <c r="J31" s="114" t="str">
        <f t="shared" si="1"/>
        <v>Valor vacío</v>
      </c>
      <c r="K31" s="156">
        <f t="shared" si="4"/>
        <v>10115</v>
      </c>
      <c r="L31" s="114" t="str">
        <f t="shared" si="2"/>
        <v>Cumple</v>
      </c>
      <c r="M31" s="156">
        <f t="shared" si="3"/>
        <v>10115</v>
      </c>
    </row>
    <row r="32" spans="1:13" ht="105">
      <c r="A32" s="114">
        <v>22</v>
      </c>
      <c r="B32" s="115" t="s">
        <v>265</v>
      </c>
      <c r="C32" s="116" t="s">
        <v>266</v>
      </c>
      <c r="D32" s="114">
        <v>1</v>
      </c>
      <c r="E32" s="157">
        <v>13024.998233333332</v>
      </c>
      <c r="F32" s="157">
        <v>13024.998233333332</v>
      </c>
      <c r="G32" s="117"/>
      <c r="H32" s="117">
        <f t="shared" si="6"/>
        <v>0</v>
      </c>
      <c r="I32" s="155" t="s">
        <v>226</v>
      </c>
      <c r="J32" s="114" t="str">
        <f t="shared" si="1"/>
        <v>Valor vacío</v>
      </c>
      <c r="K32" s="156">
        <f t="shared" si="4"/>
        <v>13024.998233333332</v>
      </c>
      <c r="L32" s="114" t="str">
        <f t="shared" si="2"/>
        <v>Cumple</v>
      </c>
      <c r="M32" s="156">
        <f t="shared" si="3"/>
        <v>13024.998233333332</v>
      </c>
    </row>
    <row r="33" spans="1:13" ht="180">
      <c r="A33" s="114">
        <v>23</v>
      </c>
      <c r="B33" s="115" t="s">
        <v>267</v>
      </c>
      <c r="C33" s="116" t="s">
        <v>268</v>
      </c>
      <c r="D33" s="114">
        <v>1</v>
      </c>
      <c r="E33" s="157">
        <v>51566.666666666664</v>
      </c>
      <c r="F33" s="157">
        <v>51566.666666666664</v>
      </c>
      <c r="G33" s="117"/>
      <c r="H33" s="117">
        <f t="shared" si="6"/>
        <v>0</v>
      </c>
      <c r="I33" s="155" t="s">
        <v>226</v>
      </c>
      <c r="J33" s="114" t="str">
        <f t="shared" si="1"/>
        <v>Valor vacío</v>
      </c>
      <c r="K33" s="156">
        <f t="shared" si="4"/>
        <v>51566.666666666664</v>
      </c>
      <c r="L33" s="114" t="str">
        <f t="shared" si="2"/>
        <v>Cumple</v>
      </c>
      <c r="M33" s="156">
        <f t="shared" si="3"/>
        <v>51566.666666666664</v>
      </c>
    </row>
    <row r="34" spans="1:13" ht="45">
      <c r="A34" s="114">
        <v>24</v>
      </c>
      <c r="B34" s="115" t="s">
        <v>269</v>
      </c>
      <c r="C34" s="116" t="s">
        <v>270</v>
      </c>
      <c r="D34" s="114">
        <v>1</v>
      </c>
      <c r="E34" s="157">
        <v>18494.999833333331</v>
      </c>
      <c r="F34" s="157">
        <v>18494.999833333331</v>
      </c>
      <c r="G34" s="117"/>
      <c r="H34" s="117">
        <f t="shared" si="6"/>
        <v>0</v>
      </c>
      <c r="I34" s="155" t="s">
        <v>226</v>
      </c>
      <c r="J34" s="114" t="str">
        <f t="shared" si="1"/>
        <v>Valor vacío</v>
      </c>
      <c r="K34" s="156">
        <f t="shared" si="4"/>
        <v>18494.999833333331</v>
      </c>
      <c r="L34" s="114" t="str">
        <f t="shared" si="2"/>
        <v>Cumple</v>
      </c>
      <c r="M34" s="156">
        <f t="shared" si="3"/>
        <v>18494.999833333331</v>
      </c>
    </row>
    <row r="35" spans="1:13" ht="75">
      <c r="A35" s="114">
        <v>25</v>
      </c>
      <c r="B35" s="115" t="s">
        <v>271</v>
      </c>
      <c r="C35" s="116" t="s">
        <v>272</v>
      </c>
      <c r="D35" s="114">
        <v>1</v>
      </c>
      <c r="E35" s="157">
        <v>60816.731033333337</v>
      </c>
      <c r="F35" s="157">
        <v>60816.731033333337</v>
      </c>
      <c r="G35" s="117"/>
      <c r="H35" s="117">
        <f t="shared" si="6"/>
        <v>0</v>
      </c>
      <c r="I35" s="155" t="s">
        <v>226</v>
      </c>
      <c r="J35" s="114" t="str">
        <f t="shared" si="1"/>
        <v>Valor vacío</v>
      </c>
      <c r="K35" s="156">
        <f t="shared" si="4"/>
        <v>60816.731033333337</v>
      </c>
      <c r="L35" s="114" t="str">
        <f t="shared" si="2"/>
        <v>Cumple</v>
      </c>
      <c r="M35" s="156">
        <f t="shared" si="3"/>
        <v>60816.731033333337</v>
      </c>
    </row>
    <row r="36" spans="1:13" ht="90">
      <c r="A36" s="114">
        <v>26</v>
      </c>
      <c r="B36" s="115" t="s">
        <v>273</v>
      </c>
      <c r="C36" s="116" t="s">
        <v>274</v>
      </c>
      <c r="D36" s="114">
        <v>1</v>
      </c>
      <c r="E36" s="157">
        <v>29817.433333333334</v>
      </c>
      <c r="F36" s="157">
        <v>29817.433333333334</v>
      </c>
      <c r="G36" s="117"/>
      <c r="H36" s="117">
        <f t="shared" si="6"/>
        <v>0</v>
      </c>
      <c r="I36" s="155" t="s">
        <v>226</v>
      </c>
      <c r="J36" s="114" t="str">
        <f t="shared" si="1"/>
        <v>Valor vacío</v>
      </c>
      <c r="K36" s="156">
        <f t="shared" si="4"/>
        <v>29817.433333333334</v>
      </c>
      <c r="L36" s="114" t="str">
        <f t="shared" si="2"/>
        <v>Cumple</v>
      </c>
      <c r="M36" s="156">
        <f t="shared" si="3"/>
        <v>29817.433333333334</v>
      </c>
    </row>
    <row r="37" spans="1:13" ht="90">
      <c r="A37" s="114">
        <v>27</v>
      </c>
      <c r="B37" s="115" t="s">
        <v>275</v>
      </c>
      <c r="C37" s="116" t="s">
        <v>276</v>
      </c>
      <c r="D37" s="114">
        <v>1</v>
      </c>
      <c r="E37" s="157">
        <v>32050.666666666668</v>
      </c>
      <c r="F37" s="157">
        <v>32050.666666666668</v>
      </c>
      <c r="G37" s="117"/>
      <c r="H37" s="117">
        <f t="shared" si="5"/>
        <v>0</v>
      </c>
      <c r="I37" s="155" t="s">
        <v>226</v>
      </c>
      <c r="J37" s="114" t="str">
        <f t="shared" si="1"/>
        <v>Valor vacío</v>
      </c>
      <c r="K37" s="156">
        <f t="shared" si="4"/>
        <v>32050.666666666668</v>
      </c>
      <c r="L37" s="114" t="str">
        <f t="shared" si="2"/>
        <v>Cumple</v>
      </c>
      <c r="M37" s="156">
        <f t="shared" si="3"/>
        <v>32050.666666666668</v>
      </c>
    </row>
    <row r="38" spans="1:13" ht="90">
      <c r="A38" s="114">
        <v>28</v>
      </c>
      <c r="B38" s="115" t="s">
        <v>277</v>
      </c>
      <c r="C38" s="116" t="s">
        <v>278</v>
      </c>
      <c r="D38" s="114">
        <v>1</v>
      </c>
      <c r="E38" s="157">
        <v>69416.666666666672</v>
      </c>
      <c r="F38" s="157">
        <v>69416.666666666672</v>
      </c>
      <c r="G38" s="117"/>
      <c r="H38" s="117">
        <f t="shared" ref="H38:H55" si="7">G38*D38</f>
        <v>0</v>
      </c>
      <c r="I38" s="155" t="s">
        <v>226</v>
      </c>
      <c r="J38" s="114" t="str">
        <f t="shared" si="1"/>
        <v>Valor vacío</v>
      </c>
      <c r="K38" s="156">
        <f t="shared" si="4"/>
        <v>69416.666666666672</v>
      </c>
      <c r="L38" s="114" t="str">
        <f t="shared" si="2"/>
        <v>Cumple</v>
      </c>
      <c r="M38" s="156">
        <f t="shared" si="3"/>
        <v>69416.666666666672</v>
      </c>
    </row>
    <row r="39" spans="1:13" ht="90">
      <c r="A39" s="114">
        <v>29</v>
      </c>
      <c r="B39" s="115" t="s">
        <v>279</v>
      </c>
      <c r="C39" s="116" t="s">
        <v>280</v>
      </c>
      <c r="D39" s="114">
        <v>1</v>
      </c>
      <c r="E39" s="157">
        <v>33201</v>
      </c>
      <c r="F39" s="157">
        <v>33201</v>
      </c>
      <c r="G39" s="117"/>
      <c r="H39" s="117">
        <f t="shared" si="7"/>
        <v>0</v>
      </c>
      <c r="I39" s="155" t="s">
        <v>226</v>
      </c>
      <c r="J39" s="114" t="str">
        <f t="shared" si="1"/>
        <v>Valor vacío</v>
      </c>
      <c r="K39" s="156">
        <f t="shared" si="4"/>
        <v>33201</v>
      </c>
      <c r="L39" s="114" t="str">
        <f t="shared" si="2"/>
        <v>Cumple</v>
      </c>
      <c r="M39" s="156">
        <f t="shared" si="3"/>
        <v>33201</v>
      </c>
    </row>
    <row r="40" spans="1:13" ht="60">
      <c r="A40" s="114">
        <v>30</v>
      </c>
      <c r="B40" s="115" t="s">
        <v>281</v>
      </c>
      <c r="C40" s="116" t="s">
        <v>282</v>
      </c>
      <c r="D40" s="114">
        <v>1</v>
      </c>
      <c r="E40" s="157">
        <v>12536.332666666667</v>
      </c>
      <c r="F40" s="157">
        <v>12536.332666666667</v>
      </c>
      <c r="G40" s="117"/>
      <c r="H40" s="117">
        <f t="shared" si="7"/>
        <v>0</v>
      </c>
      <c r="I40" s="155" t="s">
        <v>226</v>
      </c>
      <c r="J40" s="114" t="str">
        <f t="shared" si="1"/>
        <v>Valor vacío</v>
      </c>
      <c r="K40" s="156">
        <f t="shared" si="4"/>
        <v>12536.332666666667</v>
      </c>
      <c r="L40" s="114" t="str">
        <f t="shared" si="2"/>
        <v>Cumple</v>
      </c>
      <c r="M40" s="156">
        <f t="shared" si="3"/>
        <v>12536.332666666667</v>
      </c>
    </row>
    <row r="41" spans="1:13" ht="30">
      <c r="A41" s="114">
        <v>31</v>
      </c>
      <c r="B41" s="115" t="s">
        <v>283</v>
      </c>
      <c r="C41" s="116" t="s">
        <v>284</v>
      </c>
      <c r="D41" s="114">
        <v>1</v>
      </c>
      <c r="E41" s="157">
        <v>56747.53</v>
      </c>
      <c r="F41" s="157">
        <v>56747.53</v>
      </c>
      <c r="G41" s="117"/>
      <c r="H41" s="117"/>
      <c r="I41" s="155"/>
      <c r="J41" s="114"/>
      <c r="K41" s="156"/>
      <c r="L41" s="114"/>
      <c r="M41" s="156"/>
    </row>
    <row r="42" spans="1:13" ht="30">
      <c r="A42" s="114">
        <v>32</v>
      </c>
      <c r="B42" s="115" t="s">
        <v>285</v>
      </c>
      <c r="C42" s="116" t="s">
        <v>286</v>
      </c>
      <c r="D42" s="114">
        <v>1</v>
      </c>
      <c r="E42" s="157">
        <v>388693.66666666669</v>
      </c>
      <c r="F42" s="157">
        <v>388693.66666666669</v>
      </c>
      <c r="G42" s="117"/>
      <c r="H42" s="117">
        <f t="shared" si="7"/>
        <v>0</v>
      </c>
      <c r="I42" s="155" t="s">
        <v>226</v>
      </c>
      <c r="J42" s="114" t="str">
        <f t="shared" si="1"/>
        <v>Valor vacío</v>
      </c>
      <c r="K42" s="156">
        <f t="shared" si="4"/>
        <v>388693.66666666669</v>
      </c>
      <c r="L42" s="114" t="str">
        <f t="shared" si="2"/>
        <v>Cumple</v>
      </c>
      <c r="M42" s="156">
        <f t="shared" si="3"/>
        <v>388693.66666666669</v>
      </c>
    </row>
    <row r="43" spans="1:13" ht="60">
      <c r="A43" s="114">
        <v>33</v>
      </c>
      <c r="B43" s="115" t="s">
        <v>287</v>
      </c>
      <c r="C43" s="116" t="s">
        <v>288</v>
      </c>
      <c r="D43" s="114">
        <v>1</v>
      </c>
      <c r="E43" s="157">
        <v>120885.33286666666</v>
      </c>
      <c r="F43" s="157">
        <v>120885.33286666666</v>
      </c>
      <c r="G43" s="117"/>
      <c r="H43" s="117"/>
      <c r="I43" s="155"/>
      <c r="J43" s="114"/>
      <c r="K43" s="156"/>
      <c r="L43" s="114"/>
      <c r="M43" s="156"/>
    </row>
    <row r="44" spans="1:13" ht="75">
      <c r="A44" s="114">
        <v>34</v>
      </c>
      <c r="B44" s="115" t="s">
        <v>289</v>
      </c>
      <c r="C44" s="116" t="s">
        <v>290</v>
      </c>
      <c r="D44" s="114">
        <v>1</v>
      </c>
      <c r="E44" s="157">
        <v>27498.666766666665</v>
      </c>
      <c r="F44" s="157">
        <v>27498.666766666665</v>
      </c>
      <c r="G44" s="117"/>
      <c r="H44" s="117"/>
      <c r="I44" s="155"/>
      <c r="J44" s="114"/>
      <c r="K44" s="156"/>
      <c r="L44" s="114"/>
      <c r="M44" s="156"/>
    </row>
    <row r="45" spans="1:13" ht="60">
      <c r="A45" s="114">
        <v>35</v>
      </c>
      <c r="B45" s="115" t="s">
        <v>291</v>
      </c>
      <c r="C45" s="116" t="s">
        <v>292</v>
      </c>
      <c r="D45" s="114">
        <v>1</v>
      </c>
      <c r="E45" s="157">
        <v>66348.334966666662</v>
      </c>
      <c r="F45" s="157">
        <v>66348.334966666662</v>
      </c>
      <c r="G45" s="117"/>
      <c r="H45" s="117"/>
      <c r="I45" s="155"/>
      <c r="J45" s="114"/>
      <c r="K45" s="156"/>
      <c r="L45" s="114"/>
      <c r="M45" s="156"/>
    </row>
    <row r="46" spans="1:13" ht="90">
      <c r="A46" s="114">
        <v>36</v>
      </c>
      <c r="B46" s="115" t="s">
        <v>293</v>
      </c>
      <c r="C46" s="116" t="s">
        <v>294</v>
      </c>
      <c r="D46" s="114">
        <v>1</v>
      </c>
      <c r="E46" s="157">
        <v>298024.19896666665</v>
      </c>
      <c r="F46" s="157">
        <v>298024.19896666665</v>
      </c>
      <c r="G46" s="117"/>
      <c r="H46" s="117"/>
      <c r="I46" s="155"/>
      <c r="J46" s="114"/>
      <c r="K46" s="156"/>
      <c r="L46" s="114"/>
      <c r="M46" s="156"/>
    </row>
    <row r="47" spans="1:13" ht="60">
      <c r="A47" s="114">
        <v>37</v>
      </c>
      <c r="B47" s="115" t="s">
        <v>295</v>
      </c>
      <c r="C47" s="116" t="s">
        <v>296</v>
      </c>
      <c r="D47" s="114">
        <v>1</v>
      </c>
      <c r="E47" s="157">
        <v>37683.333333333336</v>
      </c>
      <c r="F47" s="157">
        <v>37683.333333333336</v>
      </c>
      <c r="G47" s="117"/>
      <c r="H47" s="117"/>
      <c r="I47" s="155"/>
      <c r="J47" s="114"/>
      <c r="K47" s="156"/>
      <c r="L47" s="114"/>
      <c r="M47" s="156"/>
    </row>
    <row r="48" spans="1:13" ht="120">
      <c r="A48" s="114">
        <v>38</v>
      </c>
      <c r="B48" s="115" t="s">
        <v>297</v>
      </c>
      <c r="C48" s="116" t="s">
        <v>298</v>
      </c>
      <c r="D48" s="114">
        <v>1</v>
      </c>
      <c r="E48" s="157">
        <v>64260</v>
      </c>
      <c r="F48" s="157">
        <v>64260</v>
      </c>
      <c r="G48" s="117"/>
      <c r="H48" s="117"/>
      <c r="I48" s="155"/>
      <c r="J48" s="114"/>
      <c r="K48" s="156"/>
      <c r="L48" s="114"/>
      <c r="M48" s="156"/>
    </row>
    <row r="49" spans="1:13" ht="45">
      <c r="A49" s="114">
        <v>39</v>
      </c>
      <c r="B49" s="115" t="s">
        <v>299</v>
      </c>
      <c r="C49" s="116" t="s">
        <v>300</v>
      </c>
      <c r="D49" s="114">
        <v>1</v>
      </c>
      <c r="E49" s="157">
        <v>21420</v>
      </c>
      <c r="F49" s="157">
        <v>21420</v>
      </c>
      <c r="G49" s="117"/>
      <c r="H49" s="117"/>
      <c r="I49" s="155"/>
      <c r="J49" s="114"/>
      <c r="K49" s="156"/>
      <c r="L49" s="114"/>
      <c r="M49" s="156"/>
    </row>
    <row r="50" spans="1:13" ht="45">
      <c r="A50" s="114">
        <v>40</v>
      </c>
      <c r="B50" s="115" t="s">
        <v>301</v>
      </c>
      <c r="C50" s="116" t="s">
        <v>302</v>
      </c>
      <c r="D50" s="114">
        <v>1</v>
      </c>
      <c r="E50" s="157">
        <v>21420</v>
      </c>
      <c r="F50" s="157">
        <v>21420</v>
      </c>
      <c r="G50" s="117"/>
      <c r="H50" s="117"/>
      <c r="I50" s="155"/>
      <c r="J50" s="114"/>
      <c r="K50" s="156"/>
      <c r="L50" s="114"/>
      <c r="M50" s="156"/>
    </row>
    <row r="51" spans="1:13" ht="45">
      <c r="A51" s="114">
        <v>41</v>
      </c>
      <c r="B51" s="115" t="s">
        <v>303</v>
      </c>
      <c r="C51" s="116" t="s">
        <v>304</v>
      </c>
      <c r="D51" s="114">
        <v>1</v>
      </c>
      <c r="E51" s="157">
        <v>19016.668066666665</v>
      </c>
      <c r="F51" s="157">
        <v>19016.668066666665</v>
      </c>
      <c r="G51" s="117"/>
      <c r="H51" s="117"/>
      <c r="I51" s="155"/>
      <c r="J51" s="114"/>
      <c r="K51" s="156"/>
      <c r="L51" s="114"/>
      <c r="M51" s="156"/>
    </row>
    <row r="52" spans="1:13" ht="75">
      <c r="A52" s="114">
        <v>42</v>
      </c>
      <c r="B52" s="115" t="s">
        <v>305</v>
      </c>
      <c r="C52" s="116" t="s">
        <v>306</v>
      </c>
      <c r="D52" s="114">
        <v>1</v>
      </c>
      <c r="E52" s="157">
        <v>84093.333333333328</v>
      </c>
      <c r="F52" s="157">
        <v>84093.333333333328</v>
      </c>
      <c r="G52" s="117"/>
      <c r="H52" s="117"/>
      <c r="I52" s="155"/>
      <c r="J52" s="114"/>
      <c r="K52" s="156"/>
      <c r="L52" s="114"/>
      <c r="M52" s="156"/>
    </row>
    <row r="53" spans="1:13" ht="60">
      <c r="A53" s="114">
        <v>43</v>
      </c>
      <c r="B53" s="115" t="s">
        <v>307</v>
      </c>
      <c r="C53" s="116" t="s">
        <v>308</v>
      </c>
      <c r="D53" s="114">
        <v>1</v>
      </c>
      <c r="E53" s="157">
        <v>4904.6683000000003</v>
      </c>
      <c r="F53" s="157">
        <v>4904.6683000000003</v>
      </c>
      <c r="G53" s="117"/>
      <c r="H53" s="117"/>
      <c r="I53" s="155"/>
      <c r="J53" s="114"/>
      <c r="K53" s="156"/>
      <c r="L53" s="114"/>
      <c r="M53" s="156"/>
    </row>
    <row r="54" spans="1:13">
      <c r="A54" s="114">
        <v>44</v>
      </c>
      <c r="B54" s="115" t="s">
        <v>309</v>
      </c>
      <c r="C54" s="116" t="s">
        <v>310</v>
      </c>
      <c r="D54" s="114">
        <v>1</v>
      </c>
      <c r="E54" s="157">
        <v>80600.001066666664</v>
      </c>
      <c r="F54" s="157">
        <v>80600.001066666664</v>
      </c>
      <c r="G54" s="117"/>
      <c r="H54" s="117">
        <f t="shared" si="7"/>
        <v>0</v>
      </c>
      <c r="I54" s="155" t="s">
        <v>226</v>
      </c>
      <c r="J54" s="114" t="str">
        <f t="shared" si="1"/>
        <v>Valor vacío</v>
      </c>
      <c r="K54" s="156">
        <f t="shared" si="4"/>
        <v>80600.001066666664</v>
      </c>
      <c r="L54" s="114" t="str">
        <f t="shared" si="2"/>
        <v>Cumple</v>
      </c>
      <c r="M54" s="156">
        <f t="shared" si="3"/>
        <v>80600.001066666664</v>
      </c>
    </row>
    <row r="55" spans="1:13" ht="60">
      <c r="A55" s="114">
        <v>45</v>
      </c>
      <c r="B55" s="115" t="s">
        <v>311</v>
      </c>
      <c r="C55" s="116" t="s">
        <v>312</v>
      </c>
      <c r="D55" s="114">
        <v>1</v>
      </c>
      <c r="E55" s="157">
        <v>261972.66503333332</v>
      </c>
      <c r="F55" s="157">
        <v>261972.66503333332</v>
      </c>
      <c r="G55" s="117"/>
      <c r="H55" s="117">
        <f t="shared" si="7"/>
        <v>0</v>
      </c>
      <c r="I55" s="155" t="s">
        <v>226</v>
      </c>
      <c r="J55" s="114" t="str">
        <f t="shared" si="1"/>
        <v>Valor vacío</v>
      </c>
      <c r="K55" s="156">
        <f t="shared" si="4"/>
        <v>261972.66503333332</v>
      </c>
      <c r="L55" s="114" t="str">
        <f t="shared" si="2"/>
        <v>Cumple</v>
      </c>
      <c r="M55" s="156">
        <f t="shared" si="3"/>
        <v>261972.66503333332</v>
      </c>
    </row>
    <row r="56" spans="1:13" ht="195">
      <c r="A56" s="114">
        <v>46</v>
      </c>
      <c r="B56" s="115" t="s">
        <v>313</v>
      </c>
      <c r="C56" s="116" t="s">
        <v>314</v>
      </c>
      <c r="D56" s="114">
        <v>1</v>
      </c>
      <c r="E56" s="157">
        <v>76160</v>
      </c>
      <c r="F56" s="157">
        <v>76160</v>
      </c>
      <c r="G56" s="117"/>
      <c r="H56" s="117"/>
      <c r="I56" s="158"/>
      <c r="J56" s="159"/>
      <c r="K56" s="160"/>
      <c r="L56" s="159"/>
      <c r="M56" s="160"/>
    </row>
    <row r="57" spans="1:13" ht="60">
      <c r="A57" s="114">
        <v>47</v>
      </c>
      <c r="B57" s="115" t="s">
        <v>315</v>
      </c>
      <c r="C57" s="116" t="s">
        <v>316</v>
      </c>
      <c r="D57" s="114">
        <v>1</v>
      </c>
      <c r="E57" s="157">
        <v>47322.333333333336</v>
      </c>
      <c r="F57" s="157">
        <v>47322.333333333336</v>
      </c>
      <c r="G57" s="117"/>
      <c r="H57" s="117"/>
      <c r="I57" s="158"/>
      <c r="J57" s="159"/>
      <c r="K57" s="160"/>
      <c r="L57" s="159"/>
      <c r="M57" s="160"/>
    </row>
    <row r="58" spans="1:13" ht="30">
      <c r="A58" s="114">
        <v>48</v>
      </c>
      <c r="B58" s="115" t="s">
        <v>317</v>
      </c>
      <c r="C58" s="116" t="s">
        <v>318</v>
      </c>
      <c r="D58" s="114">
        <v>1</v>
      </c>
      <c r="E58" s="157">
        <v>20613.334699999999</v>
      </c>
      <c r="F58" s="157">
        <v>20613.334699999999</v>
      </c>
      <c r="G58" s="117"/>
      <c r="H58" s="117"/>
      <c r="I58" s="158"/>
      <c r="J58" s="159"/>
      <c r="K58" s="160"/>
      <c r="L58" s="159"/>
      <c r="M58" s="160"/>
    </row>
    <row r="59" spans="1:13" ht="30">
      <c r="A59" s="114">
        <v>49</v>
      </c>
      <c r="B59" s="115" t="s">
        <v>319</v>
      </c>
      <c r="C59" s="116" t="s">
        <v>320</v>
      </c>
      <c r="D59" s="114">
        <v>1</v>
      </c>
      <c r="E59" s="157">
        <v>104085.33333333333</v>
      </c>
      <c r="F59" s="157">
        <v>104085.33333333333</v>
      </c>
      <c r="G59" s="117"/>
      <c r="H59" s="117"/>
      <c r="I59" s="158"/>
      <c r="J59" s="159"/>
      <c r="K59" s="160"/>
      <c r="L59" s="159"/>
      <c r="M59" s="160"/>
    </row>
    <row r="60" spans="1:13" ht="45">
      <c r="A60" s="114">
        <v>50</v>
      </c>
      <c r="B60" s="115" t="s">
        <v>321</v>
      </c>
      <c r="C60" s="116" t="s">
        <v>322</v>
      </c>
      <c r="D60" s="114">
        <v>1</v>
      </c>
      <c r="E60" s="157">
        <v>89131</v>
      </c>
      <c r="F60" s="157">
        <v>89131</v>
      </c>
      <c r="G60" s="117"/>
      <c r="H60" s="117"/>
      <c r="I60" s="158"/>
      <c r="J60" s="159"/>
      <c r="K60" s="160"/>
      <c r="L60" s="159"/>
      <c r="M60" s="160"/>
    </row>
    <row r="61" spans="1:13" ht="30">
      <c r="A61" s="114">
        <v>51</v>
      </c>
      <c r="B61" s="115" t="s">
        <v>323</v>
      </c>
      <c r="C61" s="116" t="s">
        <v>324</v>
      </c>
      <c r="D61" s="114">
        <v>1</v>
      </c>
      <c r="E61" s="157">
        <v>393493.33333333331</v>
      </c>
      <c r="F61" s="157">
        <v>393493.33333333331</v>
      </c>
      <c r="G61" s="117"/>
      <c r="H61" s="117"/>
      <c r="I61" s="158"/>
      <c r="J61" s="159"/>
      <c r="K61" s="160"/>
      <c r="L61" s="159"/>
      <c r="M61" s="160"/>
    </row>
    <row r="62" spans="1:13" ht="75">
      <c r="A62" s="114">
        <v>52</v>
      </c>
      <c r="B62" s="115" t="s">
        <v>325</v>
      </c>
      <c r="C62" s="116" t="s">
        <v>326</v>
      </c>
      <c r="D62" s="114">
        <v>1</v>
      </c>
      <c r="E62" s="157">
        <v>245933.33333333334</v>
      </c>
      <c r="F62" s="157">
        <v>245933.33333333334</v>
      </c>
      <c r="G62" s="117"/>
      <c r="H62" s="117"/>
      <c r="I62" s="158"/>
      <c r="J62" s="159"/>
      <c r="K62" s="160"/>
      <c r="L62" s="159"/>
      <c r="M62" s="160"/>
    </row>
    <row r="63" spans="1:13" ht="90">
      <c r="A63" s="114">
        <v>53</v>
      </c>
      <c r="B63" s="115" t="s">
        <v>327</v>
      </c>
      <c r="C63" s="116" t="s">
        <v>328</v>
      </c>
      <c r="D63" s="114">
        <v>1</v>
      </c>
      <c r="E63" s="157">
        <v>222926.66666666666</v>
      </c>
      <c r="F63" s="157">
        <v>222926.66666666666</v>
      </c>
      <c r="G63" s="117"/>
      <c r="H63" s="117"/>
      <c r="I63" s="158"/>
      <c r="J63" s="159"/>
      <c r="K63" s="160"/>
      <c r="L63" s="159"/>
      <c r="M63" s="160"/>
    </row>
    <row r="64" spans="1:13" ht="45">
      <c r="A64" s="114">
        <v>54</v>
      </c>
      <c r="B64" s="115" t="s">
        <v>329</v>
      </c>
      <c r="C64" s="116" t="s">
        <v>330</v>
      </c>
      <c r="D64" s="114">
        <v>1</v>
      </c>
      <c r="E64" s="157">
        <v>65013.666666666664</v>
      </c>
      <c r="F64" s="157">
        <v>65013.666666666664</v>
      </c>
      <c r="G64" s="117"/>
      <c r="H64" s="117"/>
      <c r="I64" s="158"/>
      <c r="J64" s="159"/>
      <c r="K64" s="160"/>
      <c r="L64" s="159"/>
      <c r="M64" s="160"/>
    </row>
    <row r="65" spans="1:13" ht="30">
      <c r="A65" s="114">
        <v>55</v>
      </c>
      <c r="B65" s="115" t="s">
        <v>331</v>
      </c>
      <c r="C65" s="116" t="s">
        <v>332</v>
      </c>
      <c r="D65" s="114">
        <v>1</v>
      </c>
      <c r="E65" s="157">
        <v>50700.001566666666</v>
      </c>
      <c r="F65" s="157">
        <v>50700.001566666666</v>
      </c>
      <c r="G65" s="117"/>
      <c r="H65" s="117"/>
      <c r="I65" s="158"/>
      <c r="J65" s="159"/>
      <c r="K65" s="160"/>
      <c r="L65" s="159"/>
      <c r="M65" s="160"/>
    </row>
    <row r="66" spans="1:13" ht="45">
      <c r="A66" s="114">
        <v>56</v>
      </c>
      <c r="B66" s="115" t="s">
        <v>333</v>
      </c>
      <c r="C66" s="116" t="s">
        <v>334</v>
      </c>
      <c r="D66" s="114">
        <v>1</v>
      </c>
      <c r="E66" s="157">
        <v>44286.667133333336</v>
      </c>
      <c r="F66" s="157">
        <v>44286.667133333336</v>
      </c>
      <c r="G66" s="117"/>
      <c r="H66" s="117"/>
      <c r="I66" s="158"/>
      <c r="J66" s="159"/>
      <c r="K66" s="160"/>
      <c r="L66" s="159"/>
      <c r="M66" s="160"/>
    </row>
    <row r="67" spans="1:13" ht="15.75">
      <c r="A67" s="162" t="s">
        <v>335</v>
      </c>
      <c r="B67" s="162"/>
      <c r="C67" s="162"/>
      <c r="D67" s="163"/>
      <c r="E67" s="163"/>
      <c r="F67" s="163"/>
      <c r="G67" s="163"/>
      <c r="H67" s="163"/>
      <c r="I67" s="118"/>
    </row>
    <row r="68" spans="1:13" ht="15.75">
      <c r="A68" s="162" t="s">
        <v>336</v>
      </c>
      <c r="B68" s="162"/>
      <c r="C68" s="162"/>
      <c r="D68" s="163"/>
      <c r="E68" s="163"/>
      <c r="F68" s="163"/>
      <c r="G68" s="163"/>
      <c r="H68" s="163"/>
      <c r="I68" s="118"/>
    </row>
    <row r="69" spans="1:13" ht="15.75">
      <c r="A69" s="162" t="s">
        <v>337</v>
      </c>
      <c r="B69" s="162"/>
      <c r="C69" s="162"/>
      <c r="D69" s="163"/>
      <c r="E69" s="163"/>
      <c r="F69" s="163"/>
      <c r="G69" s="163"/>
      <c r="H69" s="163"/>
      <c r="I69" s="118"/>
    </row>
    <row r="70" spans="1:13" ht="15.75">
      <c r="A70" s="162" t="s">
        <v>338</v>
      </c>
      <c r="B70" s="162"/>
      <c r="C70" s="162"/>
      <c r="D70" s="163"/>
      <c r="E70" s="163"/>
      <c r="F70" s="163"/>
      <c r="G70" s="163"/>
      <c r="H70" s="163"/>
      <c r="I70" s="118"/>
    </row>
    <row r="71" spans="1:13" ht="212.25" customHeight="1">
      <c r="A71" s="164" t="s">
        <v>339</v>
      </c>
      <c r="B71" s="164"/>
      <c r="C71" s="164"/>
      <c r="D71" s="164"/>
      <c r="E71" s="164"/>
      <c r="F71" s="164"/>
      <c r="G71" s="164"/>
      <c r="H71" s="164"/>
    </row>
    <row r="72" spans="1:13">
      <c r="D72" s="7"/>
      <c r="E72" s="7"/>
      <c r="F72" s="7"/>
    </row>
    <row r="73" spans="1:13">
      <c r="C73" s="7"/>
      <c r="D73" s="7"/>
      <c r="E73" s="7"/>
      <c r="F73" s="7"/>
    </row>
    <row r="74" spans="1:13">
      <c r="C74" s="7"/>
      <c r="D74" s="7"/>
      <c r="E74" s="7"/>
      <c r="F74" s="7"/>
    </row>
    <row r="75" spans="1:13">
      <c r="C75" s="7"/>
      <c r="D75" s="7"/>
      <c r="E75" s="7"/>
      <c r="F75" s="7"/>
    </row>
    <row r="76" spans="1:13">
      <c r="C76" s="7"/>
      <c r="D76" s="7"/>
      <c r="E76" s="7"/>
      <c r="F76" s="7"/>
    </row>
  </sheetData>
  <autoFilter ref="A10:M71" xr:uid="{04FCE6CA-6834-47F3-A5CF-0904628C831E}"/>
  <mergeCells count="20">
    <mergeCell ref="A6:B7"/>
    <mergeCell ref="C6:H6"/>
    <mergeCell ref="D7:H7"/>
    <mergeCell ref="A8:D8"/>
    <mergeCell ref="A9:A10"/>
    <mergeCell ref="B9:B10"/>
    <mergeCell ref="C9:C10"/>
    <mergeCell ref="D9:D10"/>
    <mergeCell ref="E9:F9"/>
    <mergeCell ref="G9:H9"/>
    <mergeCell ref="I9:M9"/>
    <mergeCell ref="A67:C67"/>
    <mergeCell ref="D67:H67"/>
    <mergeCell ref="A68:C68"/>
    <mergeCell ref="D68:H68"/>
    <mergeCell ref="A69:C69"/>
    <mergeCell ref="D69:H69"/>
    <mergeCell ref="A70:C70"/>
    <mergeCell ref="D70:H70"/>
    <mergeCell ref="A71:H71"/>
  </mergeCells>
  <conditionalFormatting sqref="K12:K66 M12:M66">
    <cfRule type="cellIs" dxfId="3" priority="15" operator="lessThan">
      <formula>0</formula>
    </cfRule>
    <cfRule type="cellIs" dxfId="2" priority="16" operator="lessThan">
      <formula>0</formula>
    </cfRule>
  </conditionalFormatting>
  <dataValidations disablePrompts="1" count="1">
    <dataValidation type="list" allowBlank="1" showInputMessage="1" showErrorMessage="1" sqref="I12:I66" xr:uid="{00000000-0002-0000-0400-000000000000}">
      <formula1>"Ofertable,No Ofertable"</formula1>
    </dataValidation>
  </dataValidation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3:CN132"/>
  <sheetViews>
    <sheetView zoomScale="55" zoomScaleNormal="55" workbookViewId="0"/>
  </sheetViews>
  <sheetFormatPr defaultColWidth="11.28515625" defaultRowHeight="14.25"/>
  <cols>
    <col min="1" max="1" width="17.140625" style="3" customWidth="1"/>
    <col min="2" max="2" width="24.28515625" style="3" customWidth="1"/>
    <col min="3" max="4" width="52.28515625" style="3" customWidth="1"/>
    <col min="5" max="6" width="28.28515625" style="3" customWidth="1"/>
    <col min="7" max="7" width="31.28515625" style="3" customWidth="1"/>
    <col min="8" max="13" width="25.28515625" style="3" customWidth="1"/>
    <col min="14" max="40" width="24.28515625" style="3" customWidth="1"/>
    <col min="41" max="50" width="23" style="3" customWidth="1"/>
    <col min="51" max="51" width="56.28515625" style="3" customWidth="1"/>
    <col min="52" max="54" width="11.28515625" style="3"/>
    <col min="55" max="56" width="31.140625" style="3" customWidth="1"/>
    <col min="57" max="57" width="29.140625" style="3" customWidth="1"/>
    <col min="58" max="58" width="66.85546875" style="3" customWidth="1"/>
    <col min="59" max="61" width="22.85546875" style="3" customWidth="1"/>
    <col min="62" max="63" width="32.140625" style="3" customWidth="1"/>
    <col min="64" max="66" width="22.85546875" style="3" customWidth="1"/>
    <col min="67" max="88" width="11.28515625" style="3"/>
    <col min="89" max="89" width="5.28515625" style="3" bestFit="1" customWidth="1"/>
    <col min="90" max="16384" width="11.28515625" style="3"/>
  </cols>
  <sheetData>
    <row r="3" spans="1:92" s="1" customFormat="1" ht="32.450000000000003" customHeight="1">
      <c r="A3" s="212" t="s">
        <v>0</v>
      </c>
      <c r="B3" s="212"/>
      <c r="C3" s="212"/>
      <c r="D3" s="212"/>
      <c r="E3" s="212"/>
      <c r="F3" s="212"/>
      <c r="G3" s="212"/>
      <c r="H3" s="212"/>
      <c r="I3" s="212"/>
      <c r="J3" s="212"/>
      <c r="K3" s="212"/>
      <c r="L3" s="212"/>
      <c r="M3" s="246" t="s">
        <v>1</v>
      </c>
      <c r="N3" s="247"/>
      <c r="O3" s="247"/>
      <c r="P3" s="247"/>
      <c r="Q3" s="247"/>
      <c r="R3" s="247"/>
      <c r="S3" s="247"/>
      <c r="T3" s="247"/>
      <c r="U3" s="247"/>
      <c r="V3" s="247"/>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4"/>
    </row>
    <row r="4" spans="1:92" s="2" customFormat="1" ht="70.349999999999994" customHeight="1">
      <c r="A4" s="214"/>
      <c r="B4" s="214"/>
      <c r="C4" s="45" t="s">
        <v>340</v>
      </c>
      <c r="D4" s="17"/>
      <c r="E4" s="170" t="s">
        <v>3</v>
      </c>
      <c r="F4" s="170"/>
      <c r="G4" s="215"/>
      <c r="H4" s="215"/>
      <c r="I4" s="215"/>
      <c r="J4" s="215"/>
      <c r="K4" s="215"/>
      <c r="L4" s="215"/>
      <c r="M4" s="248"/>
      <c r="N4" s="249"/>
      <c r="O4" s="249"/>
      <c r="P4" s="249"/>
      <c r="Q4" s="249"/>
      <c r="R4" s="249"/>
      <c r="S4" s="249"/>
      <c r="T4" s="249"/>
      <c r="U4" s="249"/>
      <c r="V4" s="249"/>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5"/>
    </row>
    <row r="5" spans="1:92" s="2" customFormat="1" ht="63" customHeight="1">
      <c r="A5" s="214"/>
      <c r="B5" s="214"/>
      <c r="C5" s="20" t="s">
        <v>6</v>
      </c>
      <c r="D5" s="216"/>
      <c r="E5" s="217"/>
      <c r="F5" s="218"/>
      <c r="G5" s="20" t="s">
        <v>8</v>
      </c>
      <c r="H5" s="216"/>
      <c r="I5" s="218"/>
      <c r="J5" s="20" t="s">
        <v>9</v>
      </c>
      <c r="K5" s="216"/>
      <c r="L5" s="218"/>
      <c r="M5" s="248"/>
      <c r="N5" s="249"/>
      <c r="O5" s="249"/>
      <c r="P5" s="249"/>
      <c r="Q5" s="249"/>
      <c r="R5" s="249"/>
      <c r="S5" s="249"/>
      <c r="T5" s="249"/>
      <c r="U5" s="249"/>
      <c r="V5" s="249"/>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5"/>
    </row>
    <row r="6" spans="1:92" s="2" customFormat="1" ht="102" customHeight="1">
      <c r="A6" s="214"/>
      <c r="B6" s="214"/>
      <c r="C6" s="46" t="s">
        <v>11</v>
      </c>
      <c r="D6" s="170"/>
      <c r="E6" s="170"/>
      <c r="F6" s="170"/>
      <c r="G6" s="170"/>
      <c r="H6" s="170"/>
      <c r="I6" s="170"/>
      <c r="J6" s="170"/>
      <c r="K6" s="170"/>
      <c r="L6" s="170"/>
      <c r="M6" s="250"/>
      <c r="N6" s="251"/>
      <c r="O6" s="251"/>
      <c r="P6" s="251"/>
      <c r="Q6" s="251"/>
      <c r="R6" s="251"/>
      <c r="S6" s="251"/>
      <c r="T6" s="251"/>
      <c r="U6" s="251"/>
      <c r="V6" s="251"/>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7"/>
      <c r="BC6" s="200" t="s">
        <v>14</v>
      </c>
      <c r="BD6" s="200"/>
      <c r="BE6" s="200"/>
      <c r="BF6" s="200"/>
      <c r="BG6" s="200"/>
      <c r="BH6" s="200"/>
      <c r="BI6" s="200"/>
      <c r="BJ6" s="200"/>
      <c r="BK6" s="200"/>
      <c r="BL6" s="200"/>
      <c r="BM6" s="200"/>
      <c r="BN6" s="200"/>
    </row>
    <row r="8" spans="1:92">
      <c r="A8" s="4"/>
      <c r="I8" s="16"/>
      <c r="J8" s="16"/>
      <c r="K8" s="16"/>
      <c r="L8" s="16"/>
      <c r="O8" s="16"/>
      <c r="P8" s="16"/>
      <c r="Q8" s="16"/>
      <c r="R8" s="16"/>
      <c r="U8" s="16"/>
      <c r="V8" s="16"/>
      <c r="W8" s="16"/>
      <c r="X8" s="16"/>
      <c r="Y8" s="16"/>
      <c r="AA8" s="16"/>
      <c r="AB8" s="16"/>
      <c r="AC8" s="16"/>
      <c r="AD8" s="16"/>
      <c r="AE8" s="16"/>
    </row>
    <row r="9" spans="1:92" s="18" customFormat="1" ht="15.6" customHeight="1">
      <c r="G9" s="237" t="s">
        <v>15</v>
      </c>
      <c r="H9" s="238"/>
      <c r="I9" s="238"/>
      <c r="J9" s="238"/>
      <c r="K9" s="238"/>
      <c r="L9" s="239"/>
      <c r="M9" s="240" t="s">
        <v>16</v>
      </c>
      <c r="N9" s="241"/>
      <c r="O9" s="241"/>
      <c r="P9" s="241"/>
      <c r="Q9" s="241"/>
      <c r="R9" s="242"/>
      <c r="S9" s="243" t="s">
        <v>17</v>
      </c>
      <c r="T9" s="244"/>
      <c r="U9" s="244"/>
      <c r="V9" s="244"/>
      <c r="W9" s="244"/>
      <c r="X9" s="245"/>
      <c r="Y9" s="240" t="s">
        <v>341</v>
      </c>
      <c r="Z9" s="241"/>
      <c r="AA9" s="241"/>
      <c r="AB9" s="241"/>
      <c r="AC9" s="241"/>
      <c r="AD9" s="242"/>
      <c r="AE9" s="234" t="s">
        <v>18</v>
      </c>
      <c r="AF9" s="235"/>
      <c r="AG9" s="235"/>
      <c r="AH9" s="235"/>
      <c r="AI9" s="233" t="s">
        <v>342</v>
      </c>
      <c r="AJ9" s="233"/>
      <c r="AO9" s="234" t="s">
        <v>18</v>
      </c>
      <c r="AP9" s="235"/>
      <c r="AQ9" s="235"/>
      <c r="AR9" s="235"/>
      <c r="AS9" s="233" t="s">
        <v>342</v>
      </c>
      <c r="AT9" s="233"/>
    </row>
    <row r="10" spans="1:92" s="18" customFormat="1" ht="98.1" customHeight="1">
      <c r="A10" s="19" t="s">
        <v>19</v>
      </c>
      <c r="B10" s="19" t="s">
        <v>20</v>
      </c>
      <c r="C10" s="19" t="s">
        <v>21</v>
      </c>
      <c r="D10" s="19" t="s">
        <v>22</v>
      </c>
      <c r="E10" s="19" t="s">
        <v>23</v>
      </c>
      <c r="F10" s="19" t="s">
        <v>24</v>
      </c>
      <c r="G10" s="21" t="s">
        <v>25</v>
      </c>
      <c r="H10" s="21" t="s">
        <v>26</v>
      </c>
      <c r="I10" s="21" t="s">
        <v>27</v>
      </c>
      <c r="J10" s="21" t="s">
        <v>28</v>
      </c>
      <c r="K10" s="21" t="s">
        <v>29</v>
      </c>
      <c r="L10" s="21" t="s">
        <v>30</v>
      </c>
      <c r="M10" s="19" t="s">
        <v>31</v>
      </c>
      <c r="N10" s="19" t="s">
        <v>26</v>
      </c>
      <c r="O10" s="19" t="s">
        <v>27</v>
      </c>
      <c r="P10" s="19" t="s">
        <v>28</v>
      </c>
      <c r="Q10" s="19" t="s">
        <v>29</v>
      </c>
      <c r="R10" s="19" t="s">
        <v>30</v>
      </c>
      <c r="S10" s="28" t="s">
        <v>32</v>
      </c>
      <c r="T10" s="28" t="s">
        <v>26</v>
      </c>
      <c r="U10" s="28" t="s">
        <v>27</v>
      </c>
      <c r="V10" s="28" t="s">
        <v>28</v>
      </c>
      <c r="W10" s="28" t="s">
        <v>29</v>
      </c>
      <c r="X10" s="28" t="s">
        <v>30</v>
      </c>
      <c r="Y10" s="19" t="s">
        <v>343</v>
      </c>
      <c r="Z10" s="19" t="s">
        <v>26</v>
      </c>
      <c r="AA10" s="19" t="s">
        <v>27</v>
      </c>
      <c r="AB10" s="19" t="s">
        <v>28</v>
      </c>
      <c r="AC10" s="19" t="s">
        <v>29</v>
      </c>
      <c r="AD10" s="19" t="s">
        <v>30</v>
      </c>
      <c r="AE10" s="21" t="s">
        <v>33</v>
      </c>
      <c r="AF10" s="21" t="s">
        <v>34</v>
      </c>
      <c r="AG10" s="21" t="s">
        <v>35</v>
      </c>
      <c r="AH10" s="21" t="s">
        <v>36</v>
      </c>
      <c r="AI10" s="21" t="s">
        <v>33</v>
      </c>
      <c r="AJ10" s="21" t="s">
        <v>34</v>
      </c>
      <c r="AK10" s="21" t="s">
        <v>344</v>
      </c>
      <c r="AL10" s="21" t="s">
        <v>345</v>
      </c>
      <c r="AM10" s="21" t="s">
        <v>346</v>
      </c>
      <c r="AN10" s="21" t="s">
        <v>347</v>
      </c>
      <c r="AO10" s="72" t="s">
        <v>33</v>
      </c>
      <c r="AP10" s="72" t="s">
        <v>34</v>
      </c>
      <c r="AQ10" s="72" t="s">
        <v>35</v>
      </c>
      <c r="AR10" s="72" t="s">
        <v>36</v>
      </c>
      <c r="AS10" s="72" t="s">
        <v>33</v>
      </c>
      <c r="AT10" s="72" t="s">
        <v>34</v>
      </c>
      <c r="AU10" s="72" t="s">
        <v>344</v>
      </c>
      <c r="AV10" s="72" t="s">
        <v>345</v>
      </c>
      <c r="AW10" s="72" t="s">
        <v>346</v>
      </c>
      <c r="AX10" s="72" t="s">
        <v>347</v>
      </c>
      <c r="AY10" s="72" t="s">
        <v>37</v>
      </c>
      <c r="BC10" s="21" t="s">
        <v>20</v>
      </c>
      <c r="BD10" s="21" t="s">
        <v>38</v>
      </c>
      <c r="BE10" s="21" t="s">
        <v>39</v>
      </c>
      <c r="BF10" s="21" t="s">
        <v>40</v>
      </c>
      <c r="BG10" s="21" t="s">
        <v>41</v>
      </c>
      <c r="BH10" s="21" t="s">
        <v>42</v>
      </c>
      <c r="BI10" s="21" t="s">
        <v>43</v>
      </c>
      <c r="BJ10" s="21" t="s">
        <v>348</v>
      </c>
      <c r="BK10" s="21" t="s">
        <v>45</v>
      </c>
      <c r="BL10" s="21" t="s">
        <v>16</v>
      </c>
      <c r="BM10" s="21" t="s">
        <v>17</v>
      </c>
      <c r="BN10" s="21" t="s">
        <v>46</v>
      </c>
    </row>
    <row r="11" spans="1:92" s="7" customFormat="1" ht="15">
      <c r="A11" s="6" t="str">
        <f>IF(B11&lt;&gt;"",CN11,"")</f>
        <v/>
      </c>
      <c r="B11" s="43"/>
      <c r="C11" s="6"/>
      <c r="D11" s="6"/>
      <c r="E11" s="43"/>
      <c r="F11" s="44"/>
      <c r="G11" s="22"/>
      <c r="H11" s="23"/>
      <c r="I11" s="47">
        <f>H11*19%</f>
        <v>0</v>
      </c>
      <c r="J11" s="47">
        <f>H11+I11</f>
        <v>0</v>
      </c>
      <c r="K11" s="59" t="str">
        <f>IF(B11="","",(H11*F11))</f>
        <v/>
      </c>
      <c r="L11" s="59" t="str">
        <f>IF(B11="","",(J11*F11))</f>
        <v/>
      </c>
      <c r="M11" s="24"/>
      <c r="N11" s="25"/>
      <c r="O11" s="26">
        <f>N11*19%</f>
        <v>0</v>
      </c>
      <c r="P11" s="26">
        <f>N11+O11</f>
        <v>0</v>
      </c>
      <c r="Q11" s="27" t="str">
        <f>IF(B11="","",(N11*F11))</f>
        <v/>
      </c>
      <c r="R11" s="27" t="str">
        <f>IF(B11="","",(P11*F11))</f>
        <v/>
      </c>
      <c r="S11" s="29"/>
      <c r="T11" s="30"/>
      <c r="U11" s="31">
        <f>T11*19%</f>
        <v>0</v>
      </c>
      <c r="V11" s="31">
        <f>T11+U11</f>
        <v>0</v>
      </c>
      <c r="W11" s="32" t="str">
        <f>IF(B11="","",(T11*F11))</f>
        <v/>
      </c>
      <c r="X11" s="32" t="str">
        <f>IF(B11="","",(V11*F11))</f>
        <v/>
      </c>
      <c r="Y11" s="24"/>
      <c r="Z11" s="24"/>
      <c r="AA11" s="25">
        <f>Z11*19%</f>
        <v>0</v>
      </c>
      <c r="AB11" s="26">
        <f>Z11+AA11</f>
        <v>0</v>
      </c>
      <c r="AC11" s="26" t="str">
        <f>IF(E11="","",(Z11*F11))</f>
        <v/>
      </c>
      <c r="AD11" s="27" t="str">
        <f>IF(E11="","",(AB11*F11))</f>
        <v/>
      </c>
      <c r="AE11" s="39" t="str">
        <f>IF(A11="","",ROUND(AVERAGE(J11,P11,V11),0))</f>
        <v/>
      </c>
      <c r="AF11" s="39" t="str">
        <f>IF(B11="","",ROUND(AVERAGE(L11,R11,X11),0))</f>
        <v/>
      </c>
      <c r="AG11" s="40" t="str">
        <f>IF(B11="","",ROUND(STDEV(L11,R11,X11),0))</f>
        <v/>
      </c>
      <c r="AH11" s="41" t="str">
        <f t="shared" ref="AH11:AH74" si="0">IF(B11="","",(AG11/AF11))</f>
        <v/>
      </c>
      <c r="AI11" s="39" t="str">
        <f>IF(B11="","",ROUND(GEOMEAN((J11,P11,V11)),0))</f>
        <v/>
      </c>
      <c r="AJ11" s="39" t="str">
        <f>IF(B11="","",ROUND(GEOMEAN((L11,R11,X11)),0))</f>
        <v/>
      </c>
      <c r="AK11" s="40" t="str">
        <f t="shared" ref="AK11:AK74" si="1">IF(B11="","",(AF11-AG11))</f>
        <v/>
      </c>
      <c r="AL11" s="40" t="str">
        <f t="shared" ref="AL11:AL74" si="2">IF(B11="","",(AF11+AG11))</f>
        <v/>
      </c>
      <c r="AM11" s="42" t="e">
        <f>ROUND(AVERAGE(L11,R11,X11),0)</f>
        <v>#DIV/0!</v>
      </c>
      <c r="AN11" s="42" t="e">
        <f t="shared" ref="AN11:AN74" si="3">AM11*F11</f>
        <v>#DIV/0!</v>
      </c>
      <c r="AO11" s="39" t="str">
        <f>IF(A11="","",ROUND(AVERAGE(J11,P11,V11,AB11),0))</f>
        <v/>
      </c>
      <c r="AP11" s="39" t="str">
        <f>IF(B11="","",ROUND(AVERAGE(L11,R11,X11,AD11),0))</f>
        <v/>
      </c>
      <c r="AQ11" s="40" t="str">
        <f>IF(B11="","",ROUND(STDEV(L11,R11,X11,AD11),0))</f>
        <v/>
      </c>
      <c r="AR11" s="41" t="str">
        <f>IF(B11="","",(AQ11/AP11))</f>
        <v/>
      </c>
      <c r="AS11" s="39" t="str">
        <f>IF(L11="","",ROUND(GEOMEAN((J11,P11,V11,AB11)),0))</f>
        <v/>
      </c>
      <c r="AT11" s="39" t="str">
        <f>IF(L11="","",ROUND(GEOMEAN((L11,R11,X11,AD11)),0))</f>
        <v/>
      </c>
      <c r="AU11" s="40" t="str">
        <f>IF(B11="","",(AP11-AQ11))</f>
        <v/>
      </c>
      <c r="AV11" s="40" t="str">
        <f>IF(B11="","",(AP11+AQ11))</f>
        <v/>
      </c>
      <c r="AW11" s="42">
        <f>ROUND(AVERAGE(L11,R11,X11,AB11),0)</f>
        <v>0</v>
      </c>
      <c r="AX11" s="42">
        <f t="shared" ref="AX11:AX74" si="4">AW11*F11</f>
        <v>0</v>
      </c>
      <c r="AY11" s="5"/>
      <c r="BC11" s="64"/>
      <c r="BD11" s="64"/>
      <c r="BE11" s="5"/>
      <c r="BF11" s="5"/>
      <c r="BG11" s="5"/>
      <c r="BH11" s="65"/>
      <c r="BI11" s="66"/>
      <c r="BJ11" s="67"/>
      <c r="BK11" s="67" t="str">
        <f>IF(BG11="Tabla",(BJ11*BD11*BH11*BI11)," ")</f>
        <v xml:space="preserve"> </v>
      </c>
      <c r="BL11" s="5"/>
      <c r="BM11" s="5"/>
      <c r="BN11" s="68" t="e">
        <f>IF(BG11="Tabla",BK11,(AVERAGE(BJ11,BL11,BM11)*BI11*BD11))</f>
        <v>#DIV/0!</v>
      </c>
      <c r="CN11" s="7">
        <v>1</v>
      </c>
    </row>
    <row r="12" spans="1:92" s="7" customFormat="1" ht="15">
      <c r="A12" s="6" t="str">
        <f t="shared" ref="A12:A75" si="5">IF(B12&lt;&gt;"",CN12,"")</f>
        <v/>
      </c>
      <c r="B12" s="43"/>
      <c r="C12" s="6"/>
      <c r="D12" s="6"/>
      <c r="E12" s="43"/>
      <c r="F12" s="44"/>
      <c r="G12" s="22"/>
      <c r="H12" s="23"/>
      <c r="I12" s="47">
        <f t="shared" ref="I12:I75" si="6">H12*19%</f>
        <v>0</v>
      </c>
      <c r="J12" s="47">
        <f t="shared" ref="J12:J75" si="7">H12+I12</f>
        <v>0</v>
      </c>
      <c r="K12" s="59" t="str">
        <f t="shared" ref="K12:K75" si="8">IF(B12="","",(H12*F12))</f>
        <v/>
      </c>
      <c r="L12" s="59" t="str">
        <f t="shared" ref="L12:L75" si="9">IF(B12="","",(J12*F12))</f>
        <v/>
      </c>
      <c r="M12" s="24"/>
      <c r="N12" s="25"/>
      <c r="O12" s="26">
        <f t="shared" ref="O12:O75" si="10">N12*19%</f>
        <v>0</v>
      </c>
      <c r="P12" s="26">
        <f t="shared" ref="P12:P75" si="11">N12+O12</f>
        <v>0</v>
      </c>
      <c r="Q12" s="27" t="str">
        <f t="shared" ref="Q12:Q75" si="12">IF(B12="","",(N12*F12))</f>
        <v/>
      </c>
      <c r="R12" s="27" t="str">
        <f t="shared" ref="R12:R75" si="13">IF(B12="","",(P12*F12))</f>
        <v/>
      </c>
      <c r="S12" s="29"/>
      <c r="T12" s="30"/>
      <c r="U12" s="31">
        <f t="shared" ref="U12:U75" si="14">T12*19%</f>
        <v>0</v>
      </c>
      <c r="V12" s="31">
        <f t="shared" ref="V12:V75" si="15">T12+U12</f>
        <v>0</v>
      </c>
      <c r="W12" s="32" t="str">
        <f t="shared" ref="W12:W75" si="16">IF(B12="","",(T12*F12))</f>
        <v/>
      </c>
      <c r="X12" s="32" t="str">
        <f t="shared" ref="X12:X75" si="17">IF(B12="","",(V12*F12))</f>
        <v/>
      </c>
      <c r="Y12" s="24"/>
      <c r="Z12" s="24"/>
      <c r="AA12" s="25">
        <f t="shared" ref="AA12:AA75" si="18">Z12*19%</f>
        <v>0</v>
      </c>
      <c r="AB12" s="26">
        <f t="shared" ref="AB12:AB75" si="19">Z12+AA12</f>
        <v>0</v>
      </c>
      <c r="AC12" s="26" t="str">
        <f t="shared" ref="AC12:AC75" si="20">IF(E12="","",(Z12*F12))</f>
        <v/>
      </c>
      <c r="AD12" s="27" t="str">
        <f t="shared" ref="AD12:AD75" si="21">IF(E12="","",(AB12*F12))</f>
        <v/>
      </c>
      <c r="AE12" s="39" t="str">
        <f t="shared" ref="AE12:AE75" si="22">IF(A12="","",ROUND(AVERAGE(J12,P12,V12),0))</f>
        <v/>
      </c>
      <c r="AF12" s="39" t="str">
        <f t="shared" ref="AF12:AF75" si="23">IF(B12="","",ROUND(AVERAGE(L12,R12,X12),0))</f>
        <v/>
      </c>
      <c r="AG12" s="40" t="str">
        <f t="shared" ref="AG12:AG75" si="24">IF(B12="","",ROUND(STDEV(L12,R12,X12),0))</f>
        <v/>
      </c>
      <c r="AH12" s="41" t="str">
        <f t="shared" si="0"/>
        <v/>
      </c>
      <c r="AI12" s="39" t="str">
        <f>IF(B12="","",ROUND(GEOMEAN((J12,P12,V12)),0))</f>
        <v/>
      </c>
      <c r="AJ12" s="39" t="str">
        <f>IF(B12="","",ROUND(GEOMEAN((L12,R12,X12)),0))</f>
        <v/>
      </c>
      <c r="AK12" s="40" t="str">
        <f t="shared" si="1"/>
        <v/>
      </c>
      <c r="AL12" s="40" t="str">
        <f t="shared" si="2"/>
        <v/>
      </c>
      <c r="AM12" s="42" t="e">
        <f t="shared" ref="AM12:AM75" si="25">ROUND(AVERAGE(L12,R12,X12),0)</f>
        <v>#DIV/0!</v>
      </c>
      <c r="AN12" s="42" t="e">
        <f t="shared" si="3"/>
        <v>#DIV/0!</v>
      </c>
      <c r="AO12" s="39" t="str">
        <f t="shared" ref="AO12:AO75" si="26">IF(A12="","",ROUND(AVERAGE(J12,P12,V12,AB12),0))</f>
        <v/>
      </c>
      <c r="AP12" s="39" t="str">
        <f t="shared" ref="AP12:AP75" si="27">IF(B12="","",ROUND(AVERAGE(L12,R12,X12,AD12),0))</f>
        <v/>
      </c>
      <c r="AQ12" s="40" t="str">
        <f t="shared" ref="AQ12:AQ75" si="28">IF(B12="","",ROUND(STDEV(L12,R12,X12,AD12),0))</f>
        <v/>
      </c>
      <c r="AR12" s="41" t="str">
        <f t="shared" ref="AR12:AR75" si="29">IF(B12="","",(AQ12/AP12))</f>
        <v/>
      </c>
      <c r="AS12" s="39" t="str">
        <f>IF(L12="","",ROUND(GEOMEAN((J12,P12,V12,AB12)),0))</f>
        <v/>
      </c>
      <c r="AT12" s="39" t="str">
        <f>IF(L12="","",ROUND(GEOMEAN((L12,R12,X12,AD12)),0))</f>
        <v/>
      </c>
      <c r="AU12" s="40" t="str">
        <f t="shared" ref="AU12:AU75" si="30">IF(B12="","",(AP12-AQ12))</f>
        <v/>
      </c>
      <c r="AV12" s="40" t="str">
        <f t="shared" ref="AV12:AV75" si="31">IF(B12="","",(AP12+AQ12))</f>
        <v/>
      </c>
      <c r="AW12" s="42">
        <f t="shared" ref="AW12:AW75" si="32">ROUND(AVERAGE(L12,R12,X12,AB12),0)</f>
        <v>0</v>
      </c>
      <c r="AX12" s="42">
        <f t="shared" si="4"/>
        <v>0</v>
      </c>
      <c r="AY12" s="5"/>
      <c r="BC12" s="64"/>
      <c r="BD12" s="64"/>
      <c r="BE12" s="5"/>
      <c r="BF12" s="5"/>
      <c r="BG12" s="5"/>
      <c r="BH12" s="65"/>
      <c r="BI12" s="66"/>
      <c r="BJ12" s="67"/>
      <c r="BK12" s="67" t="str">
        <f t="shared" ref="BK12:BK36" si="33">IF(BG12="Tabla",(BJ12*BD12*BH12*BI12)," ")</f>
        <v xml:space="preserve"> </v>
      </c>
      <c r="BL12" s="5"/>
      <c r="BM12" s="5"/>
      <c r="BN12" s="68" t="e">
        <f t="shared" ref="BN12:BN36" si="34">IF(BG12="Tabla",BK12,(AVERAGE(BJ12,BL12,BM12)*BI12*BD12))</f>
        <v>#DIV/0!</v>
      </c>
      <c r="CN12" s="7">
        <v>2</v>
      </c>
    </row>
    <row r="13" spans="1:92" s="7" customFormat="1" ht="15">
      <c r="A13" s="6" t="str">
        <f t="shared" si="5"/>
        <v/>
      </c>
      <c r="B13" s="43"/>
      <c r="C13" s="6"/>
      <c r="D13" s="6"/>
      <c r="E13" s="43"/>
      <c r="F13" s="44"/>
      <c r="G13" s="22"/>
      <c r="H13" s="23"/>
      <c r="I13" s="47">
        <f t="shared" si="6"/>
        <v>0</v>
      </c>
      <c r="J13" s="47">
        <f t="shared" si="7"/>
        <v>0</v>
      </c>
      <c r="K13" s="59" t="str">
        <f t="shared" si="8"/>
        <v/>
      </c>
      <c r="L13" s="59" t="str">
        <f t="shared" si="9"/>
        <v/>
      </c>
      <c r="M13" s="24"/>
      <c r="N13" s="25"/>
      <c r="O13" s="26">
        <f t="shared" si="10"/>
        <v>0</v>
      </c>
      <c r="P13" s="26">
        <f t="shared" si="11"/>
        <v>0</v>
      </c>
      <c r="Q13" s="27" t="str">
        <f t="shared" si="12"/>
        <v/>
      </c>
      <c r="R13" s="27" t="str">
        <f t="shared" si="13"/>
        <v/>
      </c>
      <c r="S13" s="29"/>
      <c r="T13" s="30"/>
      <c r="U13" s="31">
        <f t="shared" si="14"/>
        <v>0</v>
      </c>
      <c r="V13" s="31">
        <f t="shared" si="15"/>
        <v>0</v>
      </c>
      <c r="W13" s="32" t="str">
        <f t="shared" si="16"/>
        <v/>
      </c>
      <c r="X13" s="32" t="str">
        <f t="shared" si="17"/>
        <v/>
      </c>
      <c r="Y13" s="24"/>
      <c r="Z13" s="24"/>
      <c r="AA13" s="25">
        <f t="shared" si="18"/>
        <v>0</v>
      </c>
      <c r="AB13" s="26">
        <f t="shared" si="19"/>
        <v>0</v>
      </c>
      <c r="AC13" s="26" t="str">
        <f t="shared" si="20"/>
        <v/>
      </c>
      <c r="AD13" s="27" t="str">
        <f t="shared" si="21"/>
        <v/>
      </c>
      <c r="AE13" s="39" t="str">
        <f t="shared" si="22"/>
        <v/>
      </c>
      <c r="AF13" s="39" t="str">
        <f t="shared" si="23"/>
        <v/>
      </c>
      <c r="AG13" s="40" t="str">
        <f t="shared" si="24"/>
        <v/>
      </c>
      <c r="AH13" s="41" t="str">
        <f t="shared" si="0"/>
        <v/>
      </c>
      <c r="AI13" s="39" t="str">
        <f>IF(B13="","",ROUND(GEOMEAN((J13,P13,V13)),0))</f>
        <v/>
      </c>
      <c r="AJ13" s="39" t="str">
        <f>IF(B13="","",ROUND(GEOMEAN((L13,R13,X13)),0))</f>
        <v/>
      </c>
      <c r="AK13" s="40" t="str">
        <f t="shared" si="1"/>
        <v/>
      </c>
      <c r="AL13" s="40" t="str">
        <f t="shared" si="2"/>
        <v/>
      </c>
      <c r="AM13" s="42" t="e">
        <f t="shared" si="25"/>
        <v>#DIV/0!</v>
      </c>
      <c r="AN13" s="42" t="e">
        <f t="shared" si="3"/>
        <v>#DIV/0!</v>
      </c>
      <c r="AO13" s="39" t="str">
        <f t="shared" si="26"/>
        <v/>
      </c>
      <c r="AP13" s="39" t="str">
        <f t="shared" si="27"/>
        <v/>
      </c>
      <c r="AQ13" s="40" t="str">
        <f t="shared" si="28"/>
        <v/>
      </c>
      <c r="AR13" s="41" t="str">
        <f t="shared" si="29"/>
        <v/>
      </c>
      <c r="AS13" s="39" t="str">
        <f>IF(L13="","",ROUND(GEOMEAN((J13,P13,V13,AB13)),0))</f>
        <v/>
      </c>
      <c r="AT13" s="39" t="str">
        <f>IF(L13="","",ROUND(GEOMEAN((L13,R13,X13,AD13)),0))</f>
        <v/>
      </c>
      <c r="AU13" s="40" t="str">
        <f t="shared" si="30"/>
        <v/>
      </c>
      <c r="AV13" s="40" t="str">
        <f t="shared" si="31"/>
        <v/>
      </c>
      <c r="AW13" s="42">
        <f t="shared" si="32"/>
        <v>0</v>
      </c>
      <c r="AX13" s="42">
        <f t="shared" si="4"/>
        <v>0</v>
      </c>
      <c r="AY13" s="5"/>
      <c r="BC13" s="64"/>
      <c r="BD13" s="64"/>
      <c r="BE13" s="5"/>
      <c r="BF13" s="5"/>
      <c r="BG13" s="5"/>
      <c r="BH13" s="65"/>
      <c r="BI13" s="66"/>
      <c r="BJ13" s="67"/>
      <c r="BK13" s="67" t="str">
        <f t="shared" si="33"/>
        <v xml:space="preserve"> </v>
      </c>
      <c r="BL13" s="5"/>
      <c r="BM13" s="5"/>
      <c r="BN13" s="68" t="e">
        <f t="shared" si="34"/>
        <v>#DIV/0!</v>
      </c>
      <c r="CN13" s="7">
        <v>3</v>
      </c>
    </row>
    <row r="14" spans="1:92" s="7" customFormat="1" ht="15">
      <c r="A14" s="6" t="str">
        <f t="shared" si="5"/>
        <v/>
      </c>
      <c r="B14" s="43"/>
      <c r="C14" s="6"/>
      <c r="D14" s="6"/>
      <c r="E14" s="43"/>
      <c r="F14" s="44"/>
      <c r="G14" s="22"/>
      <c r="H14" s="23"/>
      <c r="I14" s="47">
        <f t="shared" si="6"/>
        <v>0</v>
      </c>
      <c r="J14" s="47">
        <f t="shared" si="7"/>
        <v>0</v>
      </c>
      <c r="K14" s="59" t="str">
        <f t="shared" si="8"/>
        <v/>
      </c>
      <c r="L14" s="59" t="str">
        <f t="shared" si="9"/>
        <v/>
      </c>
      <c r="M14" s="24"/>
      <c r="N14" s="25"/>
      <c r="O14" s="26">
        <f t="shared" si="10"/>
        <v>0</v>
      </c>
      <c r="P14" s="26">
        <f t="shared" si="11"/>
        <v>0</v>
      </c>
      <c r="Q14" s="27" t="str">
        <f t="shared" si="12"/>
        <v/>
      </c>
      <c r="R14" s="27" t="str">
        <f t="shared" si="13"/>
        <v/>
      </c>
      <c r="S14" s="29"/>
      <c r="T14" s="30"/>
      <c r="U14" s="31">
        <f t="shared" si="14"/>
        <v>0</v>
      </c>
      <c r="V14" s="31">
        <f t="shared" si="15"/>
        <v>0</v>
      </c>
      <c r="W14" s="32" t="str">
        <f t="shared" si="16"/>
        <v/>
      </c>
      <c r="X14" s="32" t="str">
        <f t="shared" si="17"/>
        <v/>
      </c>
      <c r="Y14" s="24"/>
      <c r="Z14" s="24"/>
      <c r="AA14" s="25">
        <f t="shared" si="18"/>
        <v>0</v>
      </c>
      <c r="AB14" s="26">
        <f t="shared" si="19"/>
        <v>0</v>
      </c>
      <c r="AC14" s="26" t="str">
        <f t="shared" si="20"/>
        <v/>
      </c>
      <c r="AD14" s="27" t="str">
        <f t="shared" si="21"/>
        <v/>
      </c>
      <c r="AE14" s="39" t="str">
        <f t="shared" si="22"/>
        <v/>
      </c>
      <c r="AF14" s="39" t="str">
        <f t="shared" si="23"/>
        <v/>
      </c>
      <c r="AG14" s="40" t="str">
        <f t="shared" si="24"/>
        <v/>
      </c>
      <c r="AH14" s="41" t="str">
        <f t="shared" si="0"/>
        <v/>
      </c>
      <c r="AI14" s="39" t="str">
        <f>IF(B14="","",ROUND(GEOMEAN((J14,P14,V14)),0))</f>
        <v/>
      </c>
      <c r="AJ14" s="39" t="str">
        <f>IF(B14="","",ROUND(GEOMEAN((L14,R14,X14)),0))</f>
        <v/>
      </c>
      <c r="AK14" s="40" t="str">
        <f t="shared" si="1"/>
        <v/>
      </c>
      <c r="AL14" s="40" t="str">
        <f t="shared" si="2"/>
        <v/>
      </c>
      <c r="AM14" s="42" t="e">
        <f t="shared" si="25"/>
        <v>#DIV/0!</v>
      </c>
      <c r="AN14" s="42" t="e">
        <f t="shared" si="3"/>
        <v>#DIV/0!</v>
      </c>
      <c r="AO14" s="39" t="str">
        <f t="shared" si="26"/>
        <v/>
      </c>
      <c r="AP14" s="39" t="str">
        <f t="shared" si="27"/>
        <v/>
      </c>
      <c r="AQ14" s="40" t="str">
        <f t="shared" si="28"/>
        <v/>
      </c>
      <c r="AR14" s="41" t="str">
        <f t="shared" si="29"/>
        <v/>
      </c>
      <c r="AS14" s="39" t="str">
        <f>IF(L14="","",ROUND(GEOMEAN((J14,P14,V14,AB14)),0))</f>
        <v/>
      </c>
      <c r="AT14" s="39" t="str">
        <f>IF(L14="","",ROUND(GEOMEAN((L14,R14,X14,AD14)),0))</f>
        <v/>
      </c>
      <c r="AU14" s="40" t="str">
        <f t="shared" si="30"/>
        <v/>
      </c>
      <c r="AV14" s="40" t="str">
        <f t="shared" si="31"/>
        <v/>
      </c>
      <c r="AW14" s="42">
        <f t="shared" si="32"/>
        <v>0</v>
      </c>
      <c r="AX14" s="42">
        <f t="shared" si="4"/>
        <v>0</v>
      </c>
      <c r="AY14" s="5"/>
      <c r="BC14" s="64"/>
      <c r="BD14" s="64"/>
      <c r="BE14" s="5"/>
      <c r="BF14" s="5"/>
      <c r="BG14" s="5"/>
      <c r="BH14" s="65"/>
      <c r="BI14" s="66"/>
      <c r="BJ14" s="67"/>
      <c r="BK14" s="67" t="str">
        <f t="shared" si="33"/>
        <v xml:space="preserve"> </v>
      </c>
      <c r="BL14" s="5"/>
      <c r="BM14" s="5"/>
      <c r="BN14" s="68" t="e">
        <f t="shared" si="34"/>
        <v>#DIV/0!</v>
      </c>
      <c r="CN14" s="7">
        <v>4</v>
      </c>
    </row>
    <row r="15" spans="1:92" s="7" customFormat="1" ht="15">
      <c r="A15" s="6" t="str">
        <f t="shared" si="5"/>
        <v/>
      </c>
      <c r="B15" s="43"/>
      <c r="C15" s="6"/>
      <c r="D15" s="6"/>
      <c r="E15" s="43"/>
      <c r="F15" s="44"/>
      <c r="G15" s="22"/>
      <c r="H15" s="23"/>
      <c r="I15" s="47">
        <f t="shared" si="6"/>
        <v>0</v>
      </c>
      <c r="J15" s="47">
        <f t="shared" si="7"/>
        <v>0</v>
      </c>
      <c r="K15" s="59" t="str">
        <f t="shared" si="8"/>
        <v/>
      </c>
      <c r="L15" s="59" t="str">
        <f t="shared" si="9"/>
        <v/>
      </c>
      <c r="M15" s="24"/>
      <c r="N15" s="25"/>
      <c r="O15" s="26">
        <f t="shared" si="10"/>
        <v>0</v>
      </c>
      <c r="P15" s="26">
        <f t="shared" si="11"/>
        <v>0</v>
      </c>
      <c r="Q15" s="27" t="str">
        <f t="shared" si="12"/>
        <v/>
      </c>
      <c r="R15" s="27" t="str">
        <f t="shared" si="13"/>
        <v/>
      </c>
      <c r="S15" s="29"/>
      <c r="T15" s="30"/>
      <c r="U15" s="31">
        <f t="shared" si="14"/>
        <v>0</v>
      </c>
      <c r="V15" s="31">
        <f t="shared" si="15"/>
        <v>0</v>
      </c>
      <c r="W15" s="32" t="str">
        <f t="shared" si="16"/>
        <v/>
      </c>
      <c r="X15" s="32" t="str">
        <f t="shared" si="17"/>
        <v/>
      </c>
      <c r="Y15" s="24"/>
      <c r="Z15" s="24"/>
      <c r="AA15" s="25">
        <f t="shared" si="18"/>
        <v>0</v>
      </c>
      <c r="AB15" s="26">
        <f t="shared" si="19"/>
        <v>0</v>
      </c>
      <c r="AC15" s="26" t="str">
        <f t="shared" si="20"/>
        <v/>
      </c>
      <c r="AD15" s="27" t="str">
        <f t="shared" si="21"/>
        <v/>
      </c>
      <c r="AE15" s="39" t="str">
        <f t="shared" si="22"/>
        <v/>
      </c>
      <c r="AF15" s="39" t="str">
        <f t="shared" si="23"/>
        <v/>
      </c>
      <c r="AG15" s="40" t="str">
        <f t="shared" si="24"/>
        <v/>
      </c>
      <c r="AH15" s="41" t="str">
        <f t="shared" si="0"/>
        <v/>
      </c>
      <c r="AI15" s="39" t="str">
        <f>IF(B15="","",ROUND(GEOMEAN((J15,P15,V15)),0))</f>
        <v/>
      </c>
      <c r="AJ15" s="39" t="str">
        <f>IF(B15="","",ROUND(GEOMEAN((L15,R15,X15)),0))</f>
        <v/>
      </c>
      <c r="AK15" s="40" t="str">
        <f t="shared" si="1"/>
        <v/>
      </c>
      <c r="AL15" s="40" t="str">
        <f t="shared" si="2"/>
        <v/>
      </c>
      <c r="AM15" s="42" t="e">
        <f t="shared" si="25"/>
        <v>#DIV/0!</v>
      </c>
      <c r="AN15" s="42" t="e">
        <f t="shared" si="3"/>
        <v>#DIV/0!</v>
      </c>
      <c r="AO15" s="39" t="str">
        <f t="shared" si="26"/>
        <v/>
      </c>
      <c r="AP15" s="39" t="str">
        <f t="shared" si="27"/>
        <v/>
      </c>
      <c r="AQ15" s="40" t="str">
        <f t="shared" si="28"/>
        <v/>
      </c>
      <c r="AR15" s="41" t="str">
        <f t="shared" si="29"/>
        <v/>
      </c>
      <c r="AS15" s="39" t="str">
        <f>IF(L15="","",ROUND(GEOMEAN((J15,P15,V15,AB15)),0))</f>
        <v/>
      </c>
      <c r="AT15" s="39" t="str">
        <f>IF(L15="","",ROUND(GEOMEAN((L15,R15,X15,AD15)),0))</f>
        <v/>
      </c>
      <c r="AU15" s="40" t="str">
        <f t="shared" si="30"/>
        <v/>
      </c>
      <c r="AV15" s="40" t="str">
        <f t="shared" si="31"/>
        <v/>
      </c>
      <c r="AW15" s="42">
        <f t="shared" si="32"/>
        <v>0</v>
      </c>
      <c r="AX15" s="42">
        <f t="shared" si="4"/>
        <v>0</v>
      </c>
      <c r="AY15" s="5"/>
      <c r="BC15" s="64"/>
      <c r="BD15" s="64"/>
      <c r="BE15" s="5"/>
      <c r="BF15" s="5"/>
      <c r="BG15" s="5"/>
      <c r="BH15" s="65"/>
      <c r="BI15" s="66"/>
      <c r="BJ15" s="67"/>
      <c r="BK15" s="67" t="str">
        <f t="shared" si="33"/>
        <v xml:space="preserve"> </v>
      </c>
      <c r="BL15" s="5"/>
      <c r="BM15" s="5"/>
      <c r="BN15" s="68" t="e">
        <f t="shared" si="34"/>
        <v>#DIV/0!</v>
      </c>
      <c r="CN15" s="7">
        <v>5</v>
      </c>
    </row>
    <row r="16" spans="1:92" s="7" customFormat="1" ht="15">
      <c r="A16" s="6" t="str">
        <f t="shared" si="5"/>
        <v/>
      </c>
      <c r="B16" s="43"/>
      <c r="C16" s="6"/>
      <c r="D16" s="6"/>
      <c r="E16" s="43"/>
      <c r="F16" s="44"/>
      <c r="G16" s="22"/>
      <c r="H16" s="23"/>
      <c r="I16" s="47">
        <f t="shared" si="6"/>
        <v>0</v>
      </c>
      <c r="J16" s="47">
        <f t="shared" si="7"/>
        <v>0</v>
      </c>
      <c r="K16" s="59" t="str">
        <f t="shared" si="8"/>
        <v/>
      </c>
      <c r="L16" s="59" t="str">
        <f t="shared" si="9"/>
        <v/>
      </c>
      <c r="M16" s="24"/>
      <c r="N16" s="25"/>
      <c r="O16" s="26">
        <f t="shared" si="10"/>
        <v>0</v>
      </c>
      <c r="P16" s="26">
        <f t="shared" si="11"/>
        <v>0</v>
      </c>
      <c r="Q16" s="27" t="str">
        <f t="shared" si="12"/>
        <v/>
      </c>
      <c r="R16" s="27" t="str">
        <f t="shared" si="13"/>
        <v/>
      </c>
      <c r="S16" s="29"/>
      <c r="T16" s="30"/>
      <c r="U16" s="31">
        <f t="shared" si="14"/>
        <v>0</v>
      </c>
      <c r="V16" s="31">
        <f t="shared" si="15"/>
        <v>0</v>
      </c>
      <c r="W16" s="32" t="str">
        <f t="shared" si="16"/>
        <v/>
      </c>
      <c r="X16" s="32" t="str">
        <f t="shared" si="17"/>
        <v/>
      </c>
      <c r="Y16" s="24"/>
      <c r="Z16" s="24"/>
      <c r="AA16" s="25">
        <f t="shared" si="18"/>
        <v>0</v>
      </c>
      <c r="AB16" s="26">
        <f t="shared" si="19"/>
        <v>0</v>
      </c>
      <c r="AC16" s="26" t="str">
        <f t="shared" si="20"/>
        <v/>
      </c>
      <c r="AD16" s="27" t="str">
        <f t="shared" si="21"/>
        <v/>
      </c>
      <c r="AE16" s="39" t="str">
        <f t="shared" si="22"/>
        <v/>
      </c>
      <c r="AF16" s="39" t="str">
        <f t="shared" si="23"/>
        <v/>
      </c>
      <c r="AG16" s="40" t="str">
        <f t="shared" si="24"/>
        <v/>
      </c>
      <c r="AH16" s="41" t="str">
        <f t="shared" si="0"/>
        <v/>
      </c>
      <c r="AI16" s="39" t="str">
        <f>IF(B16="","",ROUND(GEOMEAN((J16,P16,V16)),0))</f>
        <v/>
      </c>
      <c r="AJ16" s="39" t="str">
        <f>IF(B16="","",ROUND(GEOMEAN((L16,R16,X16)),0))</f>
        <v/>
      </c>
      <c r="AK16" s="40" t="str">
        <f t="shared" si="1"/>
        <v/>
      </c>
      <c r="AL16" s="40" t="str">
        <f t="shared" si="2"/>
        <v/>
      </c>
      <c r="AM16" s="42" t="e">
        <f t="shared" si="25"/>
        <v>#DIV/0!</v>
      </c>
      <c r="AN16" s="42" t="e">
        <f t="shared" si="3"/>
        <v>#DIV/0!</v>
      </c>
      <c r="AO16" s="39" t="str">
        <f t="shared" si="26"/>
        <v/>
      </c>
      <c r="AP16" s="39" t="str">
        <f t="shared" si="27"/>
        <v/>
      </c>
      <c r="AQ16" s="40" t="str">
        <f t="shared" si="28"/>
        <v/>
      </c>
      <c r="AR16" s="41" t="str">
        <f t="shared" si="29"/>
        <v/>
      </c>
      <c r="AS16" s="39" t="str">
        <f>IF(L16="","",ROUND(GEOMEAN((J16,P16,V16,AB16)),0))</f>
        <v/>
      </c>
      <c r="AT16" s="39" t="str">
        <f>IF(L16="","",ROUND(GEOMEAN((L16,R16,X16,AD16)),0))</f>
        <v/>
      </c>
      <c r="AU16" s="40" t="str">
        <f t="shared" si="30"/>
        <v/>
      </c>
      <c r="AV16" s="40" t="str">
        <f t="shared" si="31"/>
        <v/>
      </c>
      <c r="AW16" s="42">
        <f t="shared" si="32"/>
        <v>0</v>
      </c>
      <c r="AX16" s="42">
        <f t="shared" si="4"/>
        <v>0</v>
      </c>
      <c r="AY16" s="5"/>
      <c r="BC16" s="64"/>
      <c r="BD16" s="64"/>
      <c r="BE16" s="5"/>
      <c r="BF16" s="5"/>
      <c r="BG16" s="5"/>
      <c r="BH16" s="65"/>
      <c r="BI16" s="66"/>
      <c r="BJ16" s="67"/>
      <c r="BK16" s="67" t="str">
        <f t="shared" si="33"/>
        <v xml:space="preserve"> </v>
      </c>
      <c r="BL16" s="5"/>
      <c r="BM16" s="5"/>
      <c r="BN16" s="68" t="e">
        <f t="shared" si="34"/>
        <v>#DIV/0!</v>
      </c>
      <c r="CN16" s="7">
        <v>6</v>
      </c>
    </row>
    <row r="17" spans="1:92" s="7" customFormat="1" ht="15">
      <c r="A17" s="6" t="str">
        <f t="shared" si="5"/>
        <v/>
      </c>
      <c r="B17" s="43"/>
      <c r="C17" s="6"/>
      <c r="D17" s="6"/>
      <c r="E17" s="43"/>
      <c r="F17" s="44"/>
      <c r="G17" s="22"/>
      <c r="H17" s="23"/>
      <c r="I17" s="47">
        <f t="shared" si="6"/>
        <v>0</v>
      </c>
      <c r="J17" s="47">
        <f t="shared" si="7"/>
        <v>0</v>
      </c>
      <c r="K17" s="59" t="str">
        <f t="shared" si="8"/>
        <v/>
      </c>
      <c r="L17" s="59" t="str">
        <f t="shared" si="9"/>
        <v/>
      </c>
      <c r="M17" s="24"/>
      <c r="N17" s="25"/>
      <c r="O17" s="26">
        <f t="shared" si="10"/>
        <v>0</v>
      </c>
      <c r="P17" s="26">
        <f t="shared" si="11"/>
        <v>0</v>
      </c>
      <c r="Q17" s="27" t="str">
        <f t="shared" si="12"/>
        <v/>
      </c>
      <c r="R17" s="27" t="str">
        <f t="shared" si="13"/>
        <v/>
      </c>
      <c r="S17" s="29"/>
      <c r="T17" s="30"/>
      <c r="U17" s="31">
        <f t="shared" si="14"/>
        <v>0</v>
      </c>
      <c r="V17" s="31">
        <f t="shared" si="15"/>
        <v>0</v>
      </c>
      <c r="W17" s="32" t="str">
        <f t="shared" si="16"/>
        <v/>
      </c>
      <c r="X17" s="32" t="str">
        <f t="shared" si="17"/>
        <v/>
      </c>
      <c r="Y17" s="24"/>
      <c r="Z17" s="24"/>
      <c r="AA17" s="25">
        <f t="shared" si="18"/>
        <v>0</v>
      </c>
      <c r="AB17" s="26">
        <f t="shared" si="19"/>
        <v>0</v>
      </c>
      <c r="AC17" s="26" t="str">
        <f t="shared" si="20"/>
        <v/>
      </c>
      <c r="AD17" s="27" t="str">
        <f t="shared" si="21"/>
        <v/>
      </c>
      <c r="AE17" s="39" t="str">
        <f t="shared" si="22"/>
        <v/>
      </c>
      <c r="AF17" s="39" t="str">
        <f t="shared" si="23"/>
        <v/>
      </c>
      <c r="AG17" s="40" t="str">
        <f t="shared" si="24"/>
        <v/>
      </c>
      <c r="AH17" s="41" t="str">
        <f t="shared" si="0"/>
        <v/>
      </c>
      <c r="AI17" s="39" t="str">
        <f>IF(B17="","",ROUND(GEOMEAN((J17,P17,V17)),0))</f>
        <v/>
      </c>
      <c r="AJ17" s="39" t="str">
        <f>IF(B17="","",ROUND(GEOMEAN((L17,R17,X17)),0))</f>
        <v/>
      </c>
      <c r="AK17" s="40" t="str">
        <f t="shared" si="1"/>
        <v/>
      </c>
      <c r="AL17" s="40" t="str">
        <f t="shared" si="2"/>
        <v/>
      </c>
      <c r="AM17" s="42" t="e">
        <f t="shared" si="25"/>
        <v>#DIV/0!</v>
      </c>
      <c r="AN17" s="42" t="e">
        <f t="shared" si="3"/>
        <v>#DIV/0!</v>
      </c>
      <c r="AO17" s="39" t="str">
        <f t="shared" si="26"/>
        <v/>
      </c>
      <c r="AP17" s="39" t="str">
        <f t="shared" si="27"/>
        <v/>
      </c>
      <c r="AQ17" s="40" t="str">
        <f t="shared" si="28"/>
        <v/>
      </c>
      <c r="AR17" s="41" t="str">
        <f t="shared" si="29"/>
        <v/>
      </c>
      <c r="AS17" s="39" t="str">
        <f>IF(L17="","",ROUND(GEOMEAN((J17,P17,V17,AB17)),0))</f>
        <v/>
      </c>
      <c r="AT17" s="39" t="str">
        <f>IF(L17="","",ROUND(GEOMEAN((L17,R17,X17,AD17)),0))</f>
        <v/>
      </c>
      <c r="AU17" s="40" t="str">
        <f t="shared" si="30"/>
        <v/>
      </c>
      <c r="AV17" s="40" t="str">
        <f t="shared" si="31"/>
        <v/>
      </c>
      <c r="AW17" s="42">
        <f t="shared" si="32"/>
        <v>0</v>
      </c>
      <c r="AX17" s="42">
        <f t="shared" si="4"/>
        <v>0</v>
      </c>
      <c r="AY17" s="5"/>
      <c r="BC17" s="64"/>
      <c r="BD17" s="64"/>
      <c r="BE17" s="5"/>
      <c r="BF17" s="5"/>
      <c r="BG17" s="5"/>
      <c r="BH17" s="65"/>
      <c r="BI17" s="66"/>
      <c r="BJ17" s="67"/>
      <c r="BK17" s="67" t="str">
        <f t="shared" si="33"/>
        <v xml:space="preserve"> </v>
      </c>
      <c r="BL17" s="5"/>
      <c r="BM17" s="5"/>
      <c r="BN17" s="68" t="e">
        <f t="shared" si="34"/>
        <v>#DIV/0!</v>
      </c>
      <c r="CN17" s="7">
        <v>7</v>
      </c>
    </row>
    <row r="18" spans="1:92" s="7" customFormat="1" ht="15">
      <c r="A18" s="6" t="str">
        <f t="shared" si="5"/>
        <v/>
      </c>
      <c r="B18" s="43"/>
      <c r="C18" s="6"/>
      <c r="D18" s="6"/>
      <c r="E18" s="43"/>
      <c r="F18" s="44"/>
      <c r="G18" s="22"/>
      <c r="H18" s="23"/>
      <c r="I18" s="47">
        <f t="shared" si="6"/>
        <v>0</v>
      </c>
      <c r="J18" s="47">
        <f t="shared" si="7"/>
        <v>0</v>
      </c>
      <c r="K18" s="59" t="str">
        <f t="shared" si="8"/>
        <v/>
      </c>
      <c r="L18" s="59" t="str">
        <f t="shared" si="9"/>
        <v/>
      </c>
      <c r="M18" s="24"/>
      <c r="N18" s="25"/>
      <c r="O18" s="26">
        <f t="shared" si="10"/>
        <v>0</v>
      </c>
      <c r="P18" s="26">
        <f t="shared" si="11"/>
        <v>0</v>
      </c>
      <c r="Q18" s="27" t="str">
        <f t="shared" si="12"/>
        <v/>
      </c>
      <c r="R18" s="27" t="str">
        <f t="shared" si="13"/>
        <v/>
      </c>
      <c r="S18" s="29"/>
      <c r="T18" s="30"/>
      <c r="U18" s="31">
        <f t="shared" si="14"/>
        <v>0</v>
      </c>
      <c r="V18" s="31">
        <f t="shared" si="15"/>
        <v>0</v>
      </c>
      <c r="W18" s="32" t="str">
        <f t="shared" si="16"/>
        <v/>
      </c>
      <c r="X18" s="32" t="str">
        <f t="shared" si="17"/>
        <v/>
      </c>
      <c r="Y18" s="24"/>
      <c r="Z18" s="24"/>
      <c r="AA18" s="25">
        <f t="shared" si="18"/>
        <v>0</v>
      </c>
      <c r="AB18" s="26">
        <f t="shared" si="19"/>
        <v>0</v>
      </c>
      <c r="AC18" s="26" t="str">
        <f t="shared" si="20"/>
        <v/>
      </c>
      <c r="AD18" s="27" t="str">
        <f t="shared" si="21"/>
        <v/>
      </c>
      <c r="AE18" s="39" t="str">
        <f t="shared" si="22"/>
        <v/>
      </c>
      <c r="AF18" s="39" t="str">
        <f t="shared" si="23"/>
        <v/>
      </c>
      <c r="AG18" s="40" t="str">
        <f t="shared" si="24"/>
        <v/>
      </c>
      <c r="AH18" s="41" t="str">
        <f t="shared" si="0"/>
        <v/>
      </c>
      <c r="AI18" s="39" t="str">
        <f>IF(B18="","",ROUND(GEOMEAN((J18,P18,V18)),0))</f>
        <v/>
      </c>
      <c r="AJ18" s="39" t="str">
        <f>IF(B18="","",ROUND(GEOMEAN((L18,R18,X18)),0))</f>
        <v/>
      </c>
      <c r="AK18" s="40" t="str">
        <f t="shared" si="1"/>
        <v/>
      </c>
      <c r="AL18" s="40" t="str">
        <f t="shared" si="2"/>
        <v/>
      </c>
      <c r="AM18" s="42" t="e">
        <f t="shared" si="25"/>
        <v>#DIV/0!</v>
      </c>
      <c r="AN18" s="42" t="e">
        <f t="shared" si="3"/>
        <v>#DIV/0!</v>
      </c>
      <c r="AO18" s="39" t="str">
        <f t="shared" si="26"/>
        <v/>
      </c>
      <c r="AP18" s="39" t="str">
        <f t="shared" si="27"/>
        <v/>
      </c>
      <c r="AQ18" s="40" t="str">
        <f t="shared" si="28"/>
        <v/>
      </c>
      <c r="AR18" s="41" t="str">
        <f t="shared" si="29"/>
        <v/>
      </c>
      <c r="AS18" s="39" t="str">
        <f>IF(L18="","",ROUND(GEOMEAN((J18,P18,V18,AB18)),0))</f>
        <v/>
      </c>
      <c r="AT18" s="39" t="str">
        <f>IF(L18="","",ROUND(GEOMEAN((L18,R18,X18,AD18)),0))</f>
        <v/>
      </c>
      <c r="AU18" s="40" t="str">
        <f t="shared" si="30"/>
        <v/>
      </c>
      <c r="AV18" s="40" t="str">
        <f t="shared" si="31"/>
        <v/>
      </c>
      <c r="AW18" s="42">
        <f t="shared" si="32"/>
        <v>0</v>
      </c>
      <c r="AX18" s="42">
        <f t="shared" si="4"/>
        <v>0</v>
      </c>
      <c r="AY18" s="5"/>
      <c r="BC18" s="64"/>
      <c r="BD18" s="64"/>
      <c r="BE18" s="64"/>
      <c r="BF18" s="64"/>
      <c r="BG18" s="64"/>
      <c r="BH18" s="64"/>
      <c r="BI18" s="64"/>
      <c r="BJ18" s="67"/>
      <c r="BK18" s="67" t="str">
        <f t="shared" si="33"/>
        <v xml:space="preserve"> </v>
      </c>
      <c r="BL18" s="64"/>
      <c r="BM18" s="64"/>
      <c r="BN18" s="68" t="e">
        <f t="shared" si="34"/>
        <v>#DIV/0!</v>
      </c>
      <c r="CN18" s="7">
        <v>8</v>
      </c>
    </row>
    <row r="19" spans="1:92" s="7" customFormat="1" ht="15">
      <c r="A19" s="6" t="str">
        <f>IF(B19&lt;&gt;"",CN19,"")</f>
        <v/>
      </c>
      <c r="B19" s="43"/>
      <c r="C19" s="6"/>
      <c r="D19" s="6"/>
      <c r="E19" s="43"/>
      <c r="F19" s="44"/>
      <c r="G19" s="22"/>
      <c r="H19" s="23"/>
      <c r="I19" s="47">
        <f t="shared" si="6"/>
        <v>0</v>
      </c>
      <c r="J19" s="47">
        <f t="shared" si="7"/>
        <v>0</v>
      </c>
      <c r="K19" s="59" t="str">
        <f t="shared" si="8"/>
        <v/>
      </c>
      <c r="L19" s="59" t="str">
        <f t="shared" si="9"/>
        <v/>
      </c>
      <c r="M19" s="24"/>
      <c r="N19" s="25"/>
      <c r="O19" s="26">
        <f t="shared" si="10"/>
        <v>0</v>
      </c>
      <c r="P19" s="26">
        <f t="shared" si="11"/>
        <v>0</v>
      </c>
      <c r="Q19" s="27" t="str">
        <f t="shared" si="12"/>
        <v/>
      </c>
      <c r="R19" s="27" t="str">
        <f t="shared" si="13"/>
        <v/>
      </c>
      <c r="S19" s="29"/>
      <c r="T19" s="30"/>
      <c r="U19" s="31">
        <f t="shared" si="14"/>
        <v>0</v>
      </c>
      <c r="V19" s="31">
        <f t="shared" si="15"/>
        <v>0</v>
      </c>
      <c r="W19" s="32" t="str">
        <f t="shared" si="16"/>
        <v/>
      </c>
      <c r="X19" s="32" t="str">
        <f t="shared" si="17"/>
        <v/>
      </c>
      <c r="Y19" s="24"/>
      <c r="Z19" s="24"/>
      <c r="AA19" s="25">
        <f t="shared" si="18"/>
        <v>0</v>
      </c>
      <c r="AB19" s="26">
        <f t="shared" si="19"/>
        <v>0</v>
      </c>
      <c r="AC19" s="26" t="str">
        <f t="shared" si="20"/>
        <v/>
      </c>
      <c r="AD19" s="27" t="str">
        <f t="shared" si="21"/>
        <v/>
      </c>
      <c r="AE19" s="39" t="str">
        <f t="shared" si="22"/>
        <v/>
      </c>
      <c r="AF19" s="39" t="str">
        <f t="shared" si="23"/>
        <v/>
      </c>
      <c r="AG19" s="40" t="str">
        <f t="shared" si="24"/>
        <v/>
      </c>
      <c r="AH19" s="41" t="str">
        <f t="shared" si="0"/>
        <v/>
      </c>
      <c r="AI19" s="39" t="str">
        <f>IF(B19="","",ROUND(GEOMEAN((J19,P19,V19)),0))</f>
        <v/>
      </c>
      <c r="AJ19" s="39" t="str">
        <f>IF(B19="","",ROUND(GEOMEAN((L19,R19,X19)),0))</f>
        <v/>
      </c>
      <c r="AK19" s="40" t="str">
        <f t="shared" si="1"/>
        <v/>
      </c>
      <c r="AL19" s="40" t="str">
        <f t="shared" si="2"/>
        <v/>
      </c>
      <c r="AM19" s="42" t="e">
        <f t="shared" si="25"/>
        <v>#DIV/0!</v>
      </c>
      <c r="AN19" s="42" t="e">
        <f t="shared" si="3"/>
        <v>#DIV/0!</v>
      </c>
      <c r="AO19" s="39" t="str">
        <f t="shared" si="26"/>
        <v/>
      </c>
      <c r="AP19" s="39" t="str">
        <f t="shared" si="27"/>
        <v/>
      </c>
      <c r="AQ19" s="40" t="str">
        <f t="shared" si="28"/>
        <v/>
      </c>
      <c r="AR19" s="41" t="str">
        <f t="shared" si="29"/>
        <v/>
      </c>
      <c r="AS19" s="39" t="str">
        <f>IF(L19="","",ROUND(GEOMEAN((J19,P19,V19,AB19)),0))</f>
        <v/>
      </c>
      <c r="AT19" s="39" t="str">
        <f>IF(L19="","",ROUND(GEOMEAN((L19,R19,X19,AD19)),0))</f>
        <v/>
      </c>
      <c r="AU19" s="40" t="str">
        <f t="shared" si="30"/>
        <v/>
      </c>
      <c r="AV19" s="40" t="str">
        <f t="shared" si="31"/>
        <v/>
      </c>
      <c r="AW19" s="42">
        <f t="shared" si="32"/>
        <v>0</v>
      </c>
      <c r="AX19" s="42">
        <f t="shared" si="4"/>
        <v>0</v>
      </c>
      <c r="AY19" s="5"/>
      <c r="BC19" s="64"/>
      <c r="BD19" s="64"/>
      <c r="BE19" s="64"/>
      <c r="BF19" s="64"/>
      <c r="BG19" s="64"/>
      <c r="BH19" s="64"/>
      <c r="BI19" s="64"/>
      <c r="BJ19" s="67"/>
      <c r="BK19" s="67" t="str">
        <f t="shared" si="33"/>
        <v xml:space="preserve"> </v>
      </c>
      <c r="BL19" s="64"/>
      <c r="BM19" s="64"/>
      <c r="BN19" s="68" t="e">
        <f t="shared" si="34"/>
        <v>#DIV/0!</v>
      </c>
      <c r="CN19" s="7">
        <v>9</v>
      </c>
    </row>
    <row r="20" spans="1:92" s="7" customFormat="1" ht="15">
      <c r="A20" s="6" t="str">
        <f t="shared" si="5"/>
        <v/>
      </c>
      <c r="B20" s="43"/>
      <c r="C20" s="6"/>
      <c r="D20" s="6"/>
      <c r="E20" s="43"/>
      <c r="F20" s="44"/>
      <c r="G20" s="22"/>
      <c r="H20" s="23"/>
      <c r="I20" s="47">
        <f t="shared" si="6"/>
        <v>0</v>
      </c>
      <c r="J20" s="47">
        <f t="shared" si="7"/>
        <v>0</v>
      </c>
      <c r="K20" s="59" t="str">
        <f t="shared" si="8"/>
        <v/>
      </c>
      <c r="L20" s="59" t="str">
        <f t="shared" si="9"/>
        <v/>
      </c>
      <c r="M20" s="24"/>
      <c r="N20" s="25"/>
      <c r="O20" s="26">
        <f t="shared" si="10"/>
        <v>0</v>
      </c>
      <c r="P20" s="26">
        <f t="shared" si="11"/>
        <v>0</v>
      </c>
      <c r="Q20" s="27" t="str">
        <f t="shared" si="12"/>
        <v/>
      </c>
      <c r="R20" s="27" t="str">
        <f t="shared" si="13"/>
        <v/>
      </c>
      <c r="S20" s="29"/>
      <c r="T20" s="30"/>
      <c r="U20" s="31">
        <f t="shared" si="14"/>
        <v>0</v>
      </c>
      <c r="V20" s="31">
        <f t="shared" si="15"/>
        <v>0</v>
      </c>
      <c r="W20" s="32" t="str">
        <f t="shared" si="16"/>
        <v/>
      </c>
      <c r="X20" s="32" t="str">
        <f t="shared" si="17"/>
        <v/>
      </c>
      <c r="Y20" s="24"/>
      <c r="Z20" s="24"/>
      <c r="AA20" s="25">
        <f t="shared" si="18"/>
        <v>0</v>
      </c>
      <c r="AB20" s="26">
        <f t="shared" si="19"/>
        <v>0</v>
      </c>
      <c r="AC20" s="26" t="str">
        <f t="shared" si="20"/>
        <v/>
      </c>
      <c r="AD20" s="27" t="str">
        <f t="shared" si="21"/>
        <v/>
      </c>
      <c r="AE20" s="39" t="str">
        <f t="shared" si="22"/>
        <v/>
      </c>
      <c r="AF20" s="39" t="str">
        <f t="shared" si="23"/>
        <v/>
      </c>
      <c r="AG20" s="40" t="str">
        <f t="shared" si="24"/>
        <v/>
      </c>
      <c r="AH20" s="41" t="str">
        <f t="shared" si="0"/>
        <v/>
      </c>
      <c r="AI20" s="39" t="str">
        <f>IF(B20="","",ROUND(GEOMEAN((J20,P20,V20)),0))</f>
        <v/>
      </c>
      <c r="AJ20" s="39" t="str">
        <f>IF(B20="","",ROUND(GEOMEAN((L20,R20,X20)),0))</f>
        <v/>
      </c>
      <c r="AK20" s="40" t="str">
        <f t="shared" si="1"/>
        <v/>
      </c>
      <c r="AL20" s="40" t="str">
        <f t="shared" si="2"/>
        <v/>
      </c>
      <c r="AM20" s="42" t="e">
        <f t="shared" si="25"/>
        <v>#DIV/0!</v>
      </c>
      <c r="AN20" s="42" t="e">
        <f t="shared" si="3"/>
        <v>#DIV/0!</v>
      </c>
      <c r="AO20" s="39" t="str">
        <f t="shared" si="26"/>
        <v/>
      </c>
      <c r="AP20" s="39" t="str">
        <f t="shared" si="27"/>
        <v/>
      </c>
      <c r="AQ20" s="40" t="str">
        <f t="shared" si="28"/>
        <v/>
      </c>
      <c r="AR20" s="41" t="str">
        <f t="shared" si="29"/>
        <v/>
      </c>
      <c r="AS20" s="39" t="str">
        <f>IF(L20="","",ROUND(GEOMEAN((J20,P20,V20,AB20)),0))</f>
        <v/>
      </c>
      <c r="AT20" s="39" t="str">
        <f>IF(L20="","",ROUND(GEOMEAN((L20,R20,X20,AD20)),0))</f>
        <v/>
      </c>
      <c r="AU20" s="40" t="str">
        <f t="shared" si="30"/>
        <v/>
      </c>
      <c r="AV20" s="40" t="str">
        <f t="shared" si="31"/>
        <v/>
      </c>
      <c r="AW20" s="42">
        <f t="shared" si="32"/>
        <v>0</v>
      </c>
      <c r="AX20" s="42">
        <f t="shared" si="4"/>
        <v>0</v>
      </c>
      <c r="AY20" s="5"/>
      <c r="BC20" s="64"/>
      <c r="BD20" s="64"/>
      <c r="BE20" s="64"/>
      <c r="BF20" s="64"/>
      <c r="BG20" s="64"/>
      <c r="BH20" s="64"/>
      <c r="BI20" s="64"/>
      <c r="BJ20" s="67"/>
      <c r="BK20" s="67" t="str">
        <f t="shared" si="33"/>
        <v xml:space="preserve"> </v>
      </c>
      <c r="BL20" s="64"/>
      <c r="BM20" s="64"/>
      <c r="BN20" s="68" t="e">
        <f t="shared" si="34"/>
        <v>#DIV/0!</v>
      </c>
      <c r="CN20" s="7">
        <v>10</v>
      </c>
    </row>
    <row r="21" spans="1:92" s="7" customFormat="1" ht="15">
      <c r="A21" s="6" t="str">
        <f t="shared" si="5"/>
        <v/>
      </c>
      <c r="B21" s="43"/>
      <c r="C21" s="6"/>
      <c r="D21" s="6"/>
      <c r="E21" s="43"/>
      <c r="F21" s="44"/>
      <c r="G21" s="22"/>
      <c r="H21" s="23"/>
      <c r="I21" s="47">
        <f t="shared" si="6"/>
        <v>0</v>
      </c>
      <c r="J21" s="47">
        <f t="shared" si="7"/>
        <v>0</v>
      </c>
      <c r="K21" s="59" t="str">
        <f t="shared" si="8"/>
        <v/>
      </c>
      <c r="L21" s="59" t="str">
        <f t="shared" si="9"/>
        <v/>
      </c>
      <c r="M21" s="24"/>
      <c r="N21" s="25"/>
      <c r="O21" s="26">
        <f t="shared" si="10"/>
        <v>0</v>
      </c>
      <c r="P21" s="26">
        <f t="shared" si="11"/>
        <v>0</v>
      </c>
      <c r="Q21" s="27" t="str">
        <f t="shared" si="12"/>
        <v/>
      </c>
      <c r="R21" s="27" t="str">
        <f t="shared" si="13"/>
        <v/>
      </c>
      <c r="S21" s="29"/>
      <c r="T21" s="30"/>
      <c r="U21" s="31">
        <f t="shared" si="14"/>
        <v>0</v>
      </c>
      <c r="V21" s="31">
        <f t="shared" si="15"/>
        <v>0</v>
      </c>
      <c r="W21" s="32" t="str">
        <f t="shared" si="16"/>
        <v/>
      </c>
      <c r="X21" s="32" t="str">
        <f t="shared" si="17"/>
        <v/>
      </c>
      <c r="Y21" s="24"/>
      <c r="Z21" s="24"/>
      <c r="AA21" s="25">
        <f t="shared" si="18"/>
        <v>0</v>
      </c>
      <c r="AB21" s="26">
        <f t="shared" si="19"/>
        <v>0</v>
      </c>
      <c r="AC21" s="26" t="str">
        <f t="shared" si="20"/>
        <v/>
      </c>
      <c r="AD21" s="27" t="str">
        <f t="shared" si="21"/>
        <v/>
      </c>
      <c r="AE21" s="39" t="str">
        <f t="shared" si="22"/>
        <v/>
      </c>
      <c r="AF21" s="39" t="str">
        <f t="shared" si="23"/>
        <v/>
      </c>
      <c r="AG21" s="40" t="str">
        <f t="shared" si="24"/>
        <v/>
      </c>
      <c r="AH21" s="41" t="str">
        <f t="shared" si="0"/>
        <v/>
      </c>
      <c r="AI21" s="39" t="str">
        <f>IF(B21="","",ROUND(GEOMEAN((J21,P21,V21)),0))</f>
        <v/>
      </c>
      <c r="AJ21" s="39" t="str">
        <f>IF(B21="","",ROUND(GEOMEAN((L21,R21,X21)),0))</f>
        <v/>
      </c>
      <c r="AK21" s="40" t="str">
        <f t="shared" si="1"/>
        <v/>
      </c>
      <c r="AL21" s="40" t="str">
        <f t="shared" si="2"/>
        <v/>
      </c>
      <c r="AM21" s="42" t="e">
        <f t="shared" si="25"/>
        <v>#DIV/0!</v>
      </c>
      <c r="AN21" s="42" t="e">
        <f t="shared" si="3"/>
        <v>#DIV/0!</v>
      </c>
      <c r="AO21" s="39" t="str">
        <f t="shared" si="26"/>
        <v/>
      </c>
      <c r="AP21" s="39" t="str">
        <f t="shared" si="27"/>
        <v/>
      </c>
      <c r="AQ21" s="40" t="str">
        <f t="shared" si="28"/>
        <v/>
      </c>
      <c r="AR21" s="41" t="str">
        <f t="shared" si="29"/>
        <v/>
      </c>
      <c r="AS21" s="39" t="str">
        <f>IF(L21="","",ROUND(GEOMEAN((J21,P21,V21,AB21)),0))</f>
        <v/>
      </c>
      <c r="AT21" s="39" t="str">
        <f>IF(L21="","",ROUND(GEOMEAN((L21,R21,X21,AD21)),0))</f>
        <v/>
      </c>
      <c r="AU21" s="40" t="str">
        <f t="shared" si="30"/>
        <v/>
      </c>
      <c r="AV21" s="40" t="str">
        <f t="shared" si="31"/>
        <v/>
      </c>
      <c r="AW21" s="42">
        <f t="shared" si="32"/>
        <v>0</v>
      </c>
      <c r="AX21" s="42">
        <f t="shared" si="4"/>
        <v>0</v>
      </c>
      <c r="AY21" s="5"/>
      <c r="BC21" s="64"/>
      <c r="BD21" s="64"/>
      <c r="BE21" s="64"/>
      <c r="BF21" s="64"/>
      <c r="BG21" s="64"/>
      <c r="BH21" s="64"/>
      <c r="BI21" s="64"/>
      <c r="BJ21" s="67"/>
      <c r="BK21" s="67" t="str">
        <f t="shared" si="33"/>
        <v xml:space="preserve"> </v>
      </c>
      <c r="BL21" s="64"/>
      <c r="BM21" s="64"/>
      <c r="BN21" s="68" t="e">
        <f t="shared" si="34"/>
        <v>#DIV/0!</v>
      </c>
      <c r="CN21" s="7">
        <v>11</v>
      </c>
    </row>
    <row r="22" spans="1:92" s="7" customFormat="1" ht="15">
      <c r="A22" s="6" t="str">
        <f t="shared" si="5"/>
        <v/>
      </c>
      <c r="B22" s="43"/>
      <c r="C22" s="6"/>
      <c r="D22" s="6"/>
      <c r="E22" s="43"/>
      <c r="F22" s="44"/>
      <c r="G22" s="22"/>
      <c r="H22" s="23"/>
      <c r="I22" s="47">
        <f t="shared" si="6"/>
        <v>0</v>
      </c>
      <c r="J22" s="47">
        <f t="shared" si="7"/>
        <v>0</v>
      </c>
      <c r="K22" s="59" t="str">
        <f t="shared" si="8"/>
        <v/>
      </c>
      <c r="L22" s="59" t="str">
        <f t="shared" si="9"/>
        <v/>
      </c>
      <c r="M22" s="24"/>
      <c r="N22" s="25"/>
      <c r="O22" s="26">
        <f t="shared" si="10"/>
        <v>0</v>
      </c>
      <c r="P22" s="26">
        <f t="shared" si="11"/>
        <v>0</v>
      </c>
      <c r="Q22" s="27" t="str">
        <f t="shared" si="12"/>
        <v/>
      </c>
      <c r="R22" s="27" t="str">
        <f t="shared" si="13"/>
        <v/>
      </c>
      <c r="S22" s="29"/>
      <c r="T22" s="30"/>
      <c r="U22" s="31">
        <f t="shared" si="14"/>
        <v>0</v>
      </c>
      <c r="V22" s="31">
        <f t="shared" si="15"/>
        <v>0</v>
      </c>
      <c r="W22" s="32" t="str">
        <f t="shared" si="16"/>
        <v/>
      </c>
      <c r="X22" s="32" t="str">
        <f t="shared" si="17"/>
        <v/>
      </c>
      <c r="Y22" s="24"/>
      <c r="Z22" s="24"/>
      <c r="AA22" s="25">
        <f t="shared" si="18"/>
        <v>0</v>
      </c>
      <c r="AB22" s="26">
        <f t="shared" si="19"/>
        <v>0</v>
      </c>
      <c r="AC22" s="26" t="str">
        <f t="shared" si="20"/>
        <v/>
      </c>
      <c r="AD22" s="27" t="str">
        <f t="shared" si="21"/>
        <v/>
      </c>
      <c r="AE22" s="39" t="str">
        <f t="shared" si="22"/>
        <v/>
      </c>
      <c r="AF22" s="39" t="str">
        <f t="shared" si="23"/>
        <v/>
      </c>
      <c r="AG22" s="40" t="str">
        <f t="shared" si="24"/>
        <v/>
      </c>
      <c r="AH22" s="41" t="str">
        <f t="shared" si="0"/>
        <v/>
      </c>
      <c r="AI22" s="39" t="str">
        <f>IF(B22="","",ROUND(GEOMEAN((J22,P22,V22)),0))</f>
        <v/>
      </c>
      <c r="AJ22" s="39" t="str">
        <f>IF(B22="","",ROUND(GEOMEAN((L22,R22,X22)),0))</f>
        <v/>
      </c>
      <c r="AK22" s="40" t="str">
        <f t="shared" si="1"/>
        <v/>
      </c>
      <c r="AL22" s="40" t="str">
        <f t="shared" si="2"/>
        <v/>
      </c>
      <c r="AM22" s="42" t="e">
        <f t="shared" si="25"/>
        <v>#DIV/0!</v>
      </c>
      <c r="AN22" s="42" t="e">
        <f t="shared" si="3"/>
        <v>#DIV/0!</v>
      </c>
      <c r="AO22" s="39" t="str">
        <f t="shared" si="26"/>
        <v/>
      </c>
      <c r="AP22" s="39" t="str">
        <f t="shared" si="27"/>
        <v/>
      </c>
      <c r="AQ22" s="40" t="str">
        <f t="shared" si="28"/>
        <v/>
      </c>
      <c r="AR22" s="41" t="str">
        <f t="shared" si="29"/>
        <v/>
      </c>
      <c r="AS22" s="39" t="str">
        <f>IF(L22="","",ROUND(GEOMEAN((J22,P22,V22,AB22)),0))</f>
        <v/>
      </c>
      <c r="AT22" s="39" t="str">
        <f>IF(L22="","",ROUND(GEOMEAN((L22,R22,X22,AD22)),0))</f>
        <v/>
      </c>
      <c r="AU22" s="40" t="str">
        <f t="shared" si="30"/>
        <v/>
      </c>
      <c r="AV22" s="40" t="str">
        <f t="shared" si="31"/>
        <v/>
      </c>
      <c r="AW22" s="42">
        <f t="shared" si="32"/>
        <v>0</v>
      </c>
      <c r="AX22" s="42">
        <f t="shared" si="4"/>
        <v>0</v>
      </c>
      <c r="AY22" s="5"/>
      <c r="BC22" s="64"/>
      <c r="BD22" s="64"/>
      <c r="BE22" s="64"/>
      <c r="BF22" s="64"/>
      <c r="BG22" s="64"/>
      <c r="BH22" s="64"/>
      <c r="BI22" s="64"/>
      <c r="BJ22" s="67"/>
      <c r="BK22" s="67" t="str">
        <f t="shared" si="33"/>
        <v xml:space="preserve"> </v>
      </c>
      <c r="BL22" s="64"/>
      <c r="BM22" s="64"/>
      <c r="BN22" s="68" t="e">
        <f t="shared" si="34"/>
        <v>#DIV/0!</v>
      </c>
      <c r="CN22" s="7">
        <v>12</v>
      </c>
    </row>
    <row r="23" spans="1:92" s="7" customFormat="1" ht="15">
      <c r="A23" s="6" t="str">
        <f t="shared" si="5"/>
        <v/>
      </c>
      <c r="B23" s="43"/>
      <c r="C23" s="6"/>
      <c r="D23" s="6"/>
      <c r="E23" s="43"/>
      <c r="F23" s="44"/>
      <c r="G23" s="22"/>
      <c r="H23" s="23"/>
      <c r="I23" s="47">
        <f t="shared" si="6"/>
        <v>0</v>
      </c>
      <c r="J23" s="47">
        <f t="shared" si="7"/>
        <v>0</v>
      </c>
      <c r="K23" s="59" t="str">
        <f t="shared" si="8"/>
        <v/>
      </c>
      <c r="L23" s="59" t="str">
        <f t="shared" si="9"/>
        <v/>
      </c>
      <c r="M23" s="24"/>
      <c r="N23" s="25"/>
      <c r="O23" s="26">
        <f t="shared" si="10"/>
        <v>0</v>
      </c>
      <c r="P23" s="26">
        <f t="shared" si="11"/>
        <v>0</v>
      </c>
      <c r="Q23" s="27" t="str">
        <f t="shared" si="12"/>
        <v/>
      </c>
      <c r="R23" s="27" t="str">
        <f t="shared" si="13"/>
        <v/>
      </c>
      <c r="S23" s="29"/>
      <c r="T23" s="30"/>
      <c r="U23" s="31">
        <f t="shared" si="14"/>
        <v>0</v>
      </c>
      <c r="V23" s="31">
        <f t="shared" si="15"/>
        <v>0</v>
      </c>
      <c r="W23" s="32" t="str">
        <f t="shared" si="16"/>
        <v/>
      </c>
      <c r="X23" s="32" t="str">
        <f t="shared" si="17"/>
        <v/>
      </c>
      <c r="Y23" s="24"/>
      <c r="Z23" s="24"/>
      <c r="AA23" s="25">
        <f t="shared" si="18"/>
        <v>0</v>
      </c>
      <c r="AB23" s="26">
        <f t="shared" si="19"/>
        <v>0</v>
      </c>
      <c r="AC23" s="26" t="str">
        <f t="shared" si="20"/>
        <v/>
      </c>
      <c r="AD23" s="27" t="str">
        <f t="shared" si="21"/>
        <v/>
      </c>
      <c r="AE23" s="39" t="str">
        <f t="shared" si="22"/>
        <v/>
      </c>
      <c r="AF23" s="39" t="str">
        <f t="shared" si="23"/>
        <v/>
      </c>
      <c r="AG23" s="40" t="str">
        <f t="shared" si="24"/>
        <v/>
      </c>
      <c r="AH23" s="41" t="str">
        <f t="shared" si="0"/>
        <v/>
      </c>
      <c r="AI23" s="39" t="str">
        <f>IF(B23="","",ROUND(GEOMEAN((J23,P23,V23)),0))</f>
        <v/>
      </c>
      <c r="AJ23" s="39" t="str">
        <f>IF(B23="","",ROUND(GEOMEAN((L23,R23,X23)),0))</f>
        <v/>
      </c>
      <c r="AK23" s="40" t="str">
        <f t="shared" si="1"/>
        <v/>
      </c>
      <c r="AL23" s="40" t="str">
        <f t="shared" si="2"/>
        <v/>
      </c>
      <c r="AM23" s="42" t="e">
        <f t="shared" si="25"/>
        <v>#DIV/0!</v>
      </c>
      <c r="AN23" s="42" t="e">
        <f t="shared" si="3"/>
        <v>#DIV/0!</v>
      </c>
      <c r="AO23" s="39" t="str">
        <f t="shared" si="26"/>
        <v/>
      </c>
      <c r="AP23" s="39" t="str">
        <f t="shared" si="27"/>
        <v/>
      </c>
      <c r="AQ23" s="40" t="str">
        <f t="shared" si="28"/>
        <v/>
      </c>
      <c r="AR23" s="41" t="str">
        <f t="shared" si="29"/>
        <v/>
      </c>
      <c r="AS23" s="39" t="str">
        <f>IF(L23="","",ROUND(GEOMEAN((J23,P23,V23,AB23)),0))</f>
        <v/>
      </c>
      <c r="AT23" s="39" t="str">
        <f>IF(L23="","",ROUND(GEOMEAN((L23,R23,X23,AD23)),0))</f>
        <v/>
      </c>
      <c r="AU23" s="40" t="str">
        <f t="shared" si="30"/>
        <v/>
      </c>
      <c r="AV23" s="40" t="str">
        <f t="shared" si="31"/>
        <v/>
      </c>
      <c r="AW23" s="42">
        <f t="shared" si="32"/>
        <v>0</v>
      </c>
      <c r="AX23" s="42">
        <f t="shared" si="4"/>
        <v>0</v>
      </c>
      <c r="AY23" s="5"/>
      <c r="BC23" s="64"/>
      <c r="BD23" s="64"/>
      <c r="BE23" s="64"/>
      <c r="BF23" s="64"/>
      <c r="BG23" s="64"/>
      <c r="BH23" s="64"/>
      <c r="BI23" s="64"/>
      <c r="BJ23" s="67"/>
      <c r="BK23" s="67" t="str">
        <f t="shared" si="33"/>
        <v xml:space="preserve"> </v>
      </c>
      <c r="BL23" s="64"/>
      <c r="BM23" s="64"/>
      <c r="BN23" s="68" t="e">
        <f t="shared" si="34"/>
        <v>#DIV/0!</v>
      </c>
      <c r="CN23" s="7">
        <v>13</v>
      </c>
    </row>
    <row r="24" spans="1:92" s="7" customFormat="1" ht="15">
      <c r="A24" s="6" t="str">
        <f t="shared" si="5"/>
        <v/>
      </c>
      <c r="B24" s="43"/>
      <c r="C24" s="6"/>
      <c r="D24" s="6"/>
      <c r="E24" s="43"/>
      <c r="F24" s="44"/>
      <c r="G24" s="22"/>
      <c r="H24" s="23"/>
      <c r="I24" s="47">
        <f t="shared" si="6"/>
        <v>0</v>
      </c>
      <c r="J24" s="47">
        <f t="shared" si="7"/>
        <v>0</v>
      </c>
      <c r="K24" s="59" t="str">
        <f t="shared" si="8"/>
        <v/>
      </c>
      <c r="L24" s="59" t="str">
        <f t="shared" si="9"/>
        <v/>
      </c>
      <c r="M24" s="24"/>
      <c r="N24" s="25"/>
      <c r="O24" s="26">
        <f t="shared" si="10"/>
        <v>0</v>
      </c>
      <c r="P24" s="26">
        <f t="shared" si="11"/>
        <v>0</v>
      </c>
      <c r="Q24" s="27" t="str">
        <f t="shared" si="12"/>
        <v/>
      </c>
      <c r="R24" s="27" t="str">
        <f t="shared" si="13"/>
        <v/>
      </c>
      <c r="S24" s="29"/>
      <c r="T24" s="30"/>
      <c r="U24" s="31">
        <f t="shared" si="14"/>
        <v>0</v>
      </c>
      <c r="V24" s="31">
        <f t="shared" si="15"/>
        <v>0</v>
      </c>
      <c r="W24" s="32" t="str">
        <f t="shared" si="16"/>
        <v/>
      </c>
      <c r="X24" s="32" t="str">
        <f t="shared" si="17"/>
        <v/>
      </c>
      <c r="Y24" s="24"/>
      <c r="Z24" s="24"/>
      <c r="AA24" s="25">
        <f t="shared" si="18"/>
        <v>0</v>
      </c>
      <c r="AB24" s="26">
        <f t="shared" si="19"/>
        <v>0</v>
      </c>
      <c r="AC24" s="26" t="str">
        <f t="shared" si="20"/>
        <v/>
      </c>
      <c r="AD24" s="27" t="str">
        <f t="shared" si="21"/>
        <v/>
      </c>
      <c r="AE24" s="39" t="str">
        <f t="shared" si="22"/>
        <v/>
      </c>
      <c r="AF24" s="39" t="str">
        <f t="shared" si="23"/>
        <v/>
      </c>
      <c r="AG24" s="40" t="str">
        <f t="shared" si="24"/>
        <v/>
      </c>
      <c r="AH24" s="41" t="str">
        <f t="shared" si="0"/>
        <v/>
      </c>
      <c r="AI24" s="39" t="str">
        <f>IF(B24="","",ROUND(GEOMEAN((J24,P24,V24)),0))</f>
        <v/>
      </c>
      <c r="AJ24" s="39" t="str">
        <f>IF(B24="","",ROUND(GEOMEAN((L24,R24,X24)),0))</f>
        <v/>
      </c>
      <c r="AK24" s="40" t="str">
        <f t="shared" si="1"/>
        <v/>
      </c>
      <c r="AL24" s="40" t="str">
        <f t="shared" si="2"/>
        <v/>
      </c>
      <c r="AM24" s="42" t="e">
        <f t="shared" si="25"/>
        <v>#DIV/0!</v>
      </c>
      <c r="AN24" s="42" t="e">
        <f t="shared" si="3"/>
        <v>#DIV/0!</v>
      </c>
      <c r="AO24" s="39" t="str">
        <f t="shared" si="26"/>
        <v/>
      </c>
      <c r="AP24" s="39" t="str">
        <f t="shared" si="27"/>
        <v/>
      </c>
      <c r="AQ24" s="40" t="str">
        <f t="shared" si="28"/>
        <v/>
      </c>
      <c r="AR24" s="41" t="str">
        <f t="shared" si="29"/>
        <v/>
      </c>
      <c r="AS24" s="39" t="str">
        <f>IF(L24="","",ROUND(GEOMEAN((J24,P24,V24,AB24)),0))</f>
        <v/>
      </c>
      <c r="AT24" s="39" t="str">
        <f>IF(L24="","",ROUND(GEOMEAN((L24,R24,X24,AD24)),0))</f>
        <v/>
      </c>
      <c r="AU24" s="40" t="str">
        <f t="shared" si="30"/>
        <v/>
      </c>
      <c r="AV24" s="40" t="str">
        <f t="shared" si="31"/>
        <v/>
      </c>
      <c r="AW24" s="42">
        <f t="shared" si="32"/>
        <v>0</v>
      </c>
      <c r="AX24" s="42">
        <f t="shared" si="4"/>
        <v>0</v>
      </c>
      <c r="AY24" s="5"/>
      <c r="BC24" s="64"/>
      <c r="BD24" s="64"/>
      <c r="BE24" s="64"/>
      <c r="BF24" s="64"/>
      <c r="BG24" s="64"/>
      <c r="BH24" s="64"/>
      <c r="BI24" s="64"/>
      <c r="BJ24" s="67"/>
      <c r="BK24" s="67" t="str">
        <f t="shared" si="33"/>
        <v xml:space="preserve"> </v>
      </c>
      <c r="BL24" s="64"/>
      <c r="BM24" s="64"/>
      <c r="BN24" s="68" t="e">
        <f t="shared" si="34"/>
        <v>#DIV/0!</v>
      </c>
      <c r="CN24" s="7">
        <v>14</v>
      </c>
    </row>
    <row r="25" spans="1:92" s="7" customFormat="1" ht="15">
      <c r="A25" s="6" t="str">
        <f t="shared" si="5"/>
        <v/>
      </c>
      <c r="B25" s="43"/>
      <c r="C25" s="6"/>
      <c r="D25" s="6"/>
      <c r="E25" s="43"/>
      <c r="F25" s="44"/>
      <c r="G25" s="22"/>
      <c r="H25" s="23"/>
      <c r="I25" s="47">
        <f t="shared" si="6"/>
        <v>0</v>
      </c>
      <c r="J25" s="47">
        <f t="shared" si="7"/>
        <v>0</v>
      </c>
      <c r="K25" s="59" t="str">
        <f t="shared" si="8"/>
        <v/>
      </c>
      <c r="L25" s="59" t="str">
        <f t="shared" si="9"/>
        <v/>
      </c>
      <c r="M25" s="24"/>
      <c r="N25" s="25"/>
      <c r="O25" s="26">
        <f t="shared" si="10"/>
        <v>0</v>
      </c>
      <c r="P25" s="26">
        <f t="shared" si="11"/>
        <v>0</v>
      </c>
      <c r="Q25" s="27" t="str">
        <f t="shared" si="12"/>
        <v/>
      </c>
      <c r="R25" s="27" t="str">
        <f t="shared" si="13"/>
        <v/>
      </c>
      <c r="S25" s="29"/>
      <c r="T25" s="30"/>
      <c r="U25" s="31">
        <f t="shared" si="14"/>
        <v>0</v>
      </c>
      <c r="V25" s="31">
        <f t="shared" si="15"/>
        <v>0</v>
      </c>
      <c r="W25" s="32" t="str">
        <f t="shared" si="16"/>
        <v/>
      </c>
      <c r="X25" s="32" t="str">
        <f t="shared" si="17"/>
        <v/>
      </c>
      <c r="Y25" s="24"/>
      <c r="Z25" s="24"/>
      <c r="AA25" s="25">
        <f t="shared" si="18"/>
        <v>0</v>
      </c>
      <c r="AB25" s="26">
        <f t="shared" si="19"/>
        <v>0</v>
      </c>
      <c r="AC25" s="26" t="str">
        <f t="shared" si="20"/>
        <v/>
      </c>
      <c r="AD25" s="27" t="str">
        <f t="shared" si="21"/>
        <v/>
      </c>
      <c r="AE25" s="39" t="str">
        <f t="shared" si="22"/>
        <v/>
      </c>
      <c r="AF25" s="39" t="str">
        <f t="shared" si="23"/>
        <v/>
      </c>
      <c r="AG25" s="40" t="str">
        <f t="shared" si="24"/>
        <v/>
      </c>
      <c r="AH25" s="41" t="str">
        <f t="shared" si="0"/>
        <v/>
      </c>
      <c r="AI25" s="39" t="str">
        <f>IF(B25="","",ROUND(GEOMEAN((J25,P25,V25)),0))</f>
        <v/>
      </c>
      <c r="AJ25" s="39" t="str">
        <f>IF(B25="","",ROUND(GEOMEAN((L25,R25,X25)),0))</f>
        <v/>
      </c>
      <c r="AK25" s="40" t="str">
        <f t="shared" si="1"/>
        <v/>
      </c>
      <c r="AL25" s="40" t="str">
        <f t="shared" si="2"/>
        <v/>
      </c>
      <c r="AM25" s="42" t="e">
        <f t="shared" si="25"/>
        <v>#DIV/0!</v>
      </c>
      <c r="AN25" s="42" t="e">
        <f t="shared" si="3"/>
        <v>#DIV/0!</v>
      </c>
      <c r="AO25" s="39" t="str">
        <f t="shared" si="26"/>
        <v/>
      </c>
      <c r="AP25" s="39" t="str">
        <f t="shared" si="27"/>
        <v/>
      </c>
      <c r="AQ25" s="40" t="str">
        <f t="shared" si="28"/>
        <v/>
      </c>
      <c r="AR25" s="41" t="str">
        <f t="shared" si="29"/>
        <v/>
      </c>
      <c r="AS25" s="39" t="str">
        <f>IF(L25="","",ROUND(GEOMEAN((J25,P25,V25,AB25)),0))</f>
        <v/>
      </c>
      <c r="AT25" s="39" t="str">
        <f>IF(L25="","",ROUND(GEOMEAN((L25,R25,X25,AD25)),0))</f>
        <v/>
      </c>
      <c r="AU25" s="40" t="str">
        <f t="shared" si="30"/>
        <v/>
      </c>
      <c r="AV25" s="40" t="str">
        <f t="shared" si="31"/>
        <v/>
      </c>
      <c r="AW25" s="42">
        <f t="shared" si="32"/>
        <v>0</v>
      </c>
      <c r="AX25" s="42">
        <f t="shared" si="4"/>
        <v>0</v>
      </c>
      <c r="AY25" s="5"/>
      <c r="BC25" s="64"/>
      <c r="BD25" s="64"/>
      <c r="BE25" s="64"/>
      <c r="BF25" s="64"/>
      <c r="BG25" s="64"/>
      <c r="BH25" s="64"/>
      <c r="BI25" s="64"/>
      <c r="BJ25" s="67"/>
      <c r="BK25" s="67" t="str">
        <f t="shared" si="33"/>
        <v xml:space="preserve"> </v>
      </c>
      <c r="BL25" s="64"/>
      <c r="BM25" s="64"/>
      <c r="BN25" s="68" t="e">
        <f t="shared" si="34"/>
        <v>#DIV/0!</v>
      </c>
      <c r="CN25" s="7">
        <v>15</v>
      </c>
    </row>
    <row r="26" spans="1:92" s="7" customFormat="1" ht="15">
      <c r="A26" s="6" t="str">
        <f t="shared" si="5"/>
        <v/>
      </c>
      <c r="B26" s="43"/>
      <c r="C26" s="6"/>
      <c r="D26" s="6"/>
      <c r="E26" s="43"/>
      <c r="F26" s="44"/>
      <c r="G26" s="22"/>
      <c r="H26" s="23"/>
      <c r="I26" s="47">
        <f t="shared" si="6"/>
        <v>0</v>
      </c>
      <c r="J26" s="47">
        <f t="shared" si="7"/>
        <v>0</v>
      </c>
      <c r="K26" s="59" t="str">
        <f t="shared" si="8"/>
        <v/>
      </c>
      <c r="L26" s="59" t="str">
        <f t="shared" si="9"/>
        <v/>
      </c>
      <c r="M26" s="24"/>
      <c r="N26" s="25"/>
      <c r="O26" s="26">
        <f t="shared" si="10"/>
        <v>0</v>
      </c>
      <c r="P26" s="26">
        <f t="shared" si="11"/>
        <v>0</v>
      </c>
      <c r="Q26" s="27" t="str">
        <f t="shared" si="12"/>
        <v/>
      </c>
      <c r="R26" s="27" t="str">
        <f t="shared" si="13"/>
        <v/>
      </c>
      <c r="S26" s="29"/>
      <c r="T26" s="30"/>
      <c r="U26" s="31">
        <f t="shared" si="14"/>
        <v>0</v>
      </c>
      <c r="V26" s="31">
        <f t="shared" si="15"/>
        <v>0</v>
      </c>
      <c r="W26" s="32" t="str">
        <f t="shared" si="16"/>
        <v/>
      </c>
      <c r="X26" s="32" t="str">
        <f t="shared" si="17"/>
        <v/>
      </c>
      <c r="Y26" s="24"/>
      <c r="Z26" s="24"/>
      <c r="AA26" s="25">
        <f t="shared" si="18"/>
        <v>0</v>
      </c>
      <c r="AB26" s="26">
        <f t="shared" si="19"/>
        <v>0</v>
      </c>
      <c r="AC26" s="26" t="str">
        <f t="shared" si="20"/>
        <v/>
      </c>
      <c r="AD26" s="27" t="str">
        <f t="shared" si="21"/>
        <v/>
      </c>
      <c r="AE26" s="39" t="str">
        <f t="shared" si="22"/>
        <v/>
      </c>
      <c r="AF26" s="39" t="str">
        <f t="shared" si="23"/>
        <v/>
      </c>
      <c r="AG26" s="40" t="str">
        <f t="shared" si="24"/>
        <v/>
      </c>
      <c r="AH26" s="41" t="str">
        <f t="shared" si="0"/>
        <v/>
      </c>
      <c r="AI26" s="39" t="str">
        <f>IF(B26="","",ROUND(GEOMEAN((J26,P26,V26)),0))</f>
        <v/>
      </c>
      <c r="AJ26" s="39" t="str">
        <f>IF(B26="","",ROUND(GEOMEAN((L26,R26,X26)),0))</f>
        <v/>
      </c>
      <c r="AK26" s="40" t="str">
        <f t="shared" si="1"/>
        <v/>
      </c>
      <c r="AL26" s="40" t="str">
        <f t="shared" si="2"/>
        <v/>
      </c>
      <c r="AM26" s="42" t="e">
        <f t="shared" si="25"/>
        <v>#DIV/0!</v>
      </c>
      <c r="AN26" s="42" t="e">
        <f t="shared" si="3"/>
        <v>#DIV/0!</v>
      </c>
      <c r="AO26" s="39" t="str">
        <f t="shared" si="26"/>
        <v/>
      </c>
      <c r="AP26" s="39" t="str">
        <f t="shared" si="27"/>
        <v/>
      </c>
      <c r="AQ26" s="40" t="str">
        <f t="shared" si="28"/>
        <v/>
      </c>
      <c r="AR26" s="41" t="str">
        <f t="shared" si="29"/>
        <v/>
      </c>
      <c r="AS26" s="39" t="str">
        <f>IF(L26="","",ROUND(GEOMEAN((J26,P26,V26,AB26)),0))</f>
        <v/>
      </c>
      <c r="AT26" s="39" t="str">
        <f>IF(L26="","",ROUND(GEOMEAN((L26,R26,X26,AD26)),0))</f>
        <v/>
      </c>
      <c r="AU26" s="40" t="str">
        <f t="shared" si="30"/>
        <v/>
      </c>
      <c r="AV26" s="40" t="str">
        <f t="shared" si="31"/>
        <v/>
      </c>
      <c r="AW26" s="42">
        <f t="shared" si="32"/>
        <v>0</v>
      </c>
      <c r="AX26" s="42">
        <f t="shared" si="4"/>
        <v>0</v>
      </c>
      <c r="AY26" s="5"/>
      <c r="BC26" s="64"/>
      <c r="BD26" s="64"/>
      <c r="BE26" s="5"/>
      <c r="BF26" s="5"/>
      <c r="BG26" s="5"/>
      <c r="BH26" s="65"/>
      <c r="BI26" s="66"/>
      <c r="BJ26" s="67"/>
      <c r="BK26" s="67" t="str">
        <f t="shared" si="33"/>
        <v xml:space="preserve"> </v>
      </c>
      <c r="BL26" s="5"/>
      <c r="BM26" s="5"/>
      <c r="BN26" s="68" t="e">
        <f t="shared" si="34"/>
        <v>#DIV/0!</v>
      </c>
      <c r="CN26" s="7">
        <v>16</v>
      </c>
    </row>
    <row r="27" spans="1:92" s="7" customFormat="1" ht="15">
      <c r="A27" s="6" t="str">
        <f t="shared" si="5"/>
        <v/>
      </c>
      <c r="B27" s="43"/>
      <c r="C27" s="6"/>
      <c r="D27" s="6"/>
      <c r="E27" s="43"/>
      <c r="F27" s="44"/>
      <c r="G27" s="22"/>
      <c r="H27" s="23"/>
      <c r="I27" s="47">
        <f t="shared" si="6"/>
        <v>0</v>
      </c>
      <c r="J27" s="47">
        <f t="shared" si="7"/>
        <v>0</v>
      </c>
      <c r="K27" s="59" t="str">
        <f t="shared" si="8"/>
        <v/>
      </c>
      <c r="L27" s="59" t="str">
        <f t="shared" si="9"/>
        <v/>
      </c>
      <c r="M27" s="24"/>
      <c r="N27" s="25"/>
      <c r="O27" s="26">
        <f t="shared" si="10"/>
        <v>0</v>
      </c>
      <c r="P27" s="26">
        <f t="shared" si="11"/>
        <v>0</v>
      </c>
      <c r="Q27" s="27" t="str">
        <f t="shared" si="12"/>
        <v/>
      </c>
      <c r="R27" s="27" t="str">
        <f t="shared" si="13"/>
        <v/>
      </c>
      <c r="S27" s="29"/>
      <c r="T27" s="30"/>
      <c r="U27" s="31">
        <f t="shared" si="14"/>
        <v>0</v>
      </c>
      <c r="V27" s="31">
        <f t="shared" si="15"/>
        <v>0</v>
      </c>
      <c r="W27" s="32" t="str">
        <f t="shared" si="16"/>
        <v/>
      </c>
      <c r="X27" s="32" t="str">
        <f t="shared" si="17"/>
        <v/>
      </c>
      <c r="Y27" s="24"/>
      <c r="Z27" s="24"/>
      <c r="AA27" s="25">
        <f t="shared" si="18"/>
        <v>0</v>
      </c>
      <c r="AB27" s="26">
        <f t="shared" si="19"/>
        <v>0</v>
      </c>
      <c r="AC27" s="26" t="str">
        <f t="shared" si="20"/>
        <v/>
      </c>
      <c r="AD27" s="27" t="str">
        <f t="shared" si="21"/>
        <v/>
      </c>
      <c r="AE27" s="39" t="str">
        <f t="shared" si="22"/>
        <v/>
      </c>
      <c r="AF27" s="39" t="str">
        <f t="shared" si="23"/>
        <v/>
      </c>
      <c r="AG27" s="40" t="str">
        <f t="shared" si="24"/>
        <v/>
      </c>
      <c r="AH27" s="41" t="str">
        <f t="shared" si="0"/>
        <v/>
      </c>
      <c r="AI27" s="39" t="str">
        <f>IF(B27="","",ROUND(GEOMEAN((J27,P27,V27)),0))</f>
        <v/>
      </c>
      <c r="AJ27" s="39" t="str">
        <f>IF(B27="","",ROUND(GEOMEAN((L27,R27,X27)),0))</f>
        <v/>
      </c>
      <c r="AK27" s="40" t="str">
        <f t="shared" si="1"/>
        <v/>
      </c>
      <c r="AL27" s="40" t="str">
        <f t="shared" si="2"/>
        <v/>
      </c>
      <c r="AM27" s="42" t="e">
        <f t="shared" si="25"/>
        <v>#DIV/0!</v>
      </c>
      <c r="AN27" s="42" t="e">
        <f t="shared" si="3"/>
        <v>#DIV/0!</v>
      </c>
      <c r="AO27" s="39" t="str">
        <f t="shared" si="26"/>
        <v/>
      </c>
      <c r="AP27" s="39" t="str">
        <f t="shared" si="27"/>
        <v/>
      </c>
      <c r="AQ27" s="40" t="str">
        <f t="shared" si="28"/>
        <v/>
      </c>
      <c r="AR27" s="41" t="str">
        <f t="shared" si="29"/>
        <v/>
      </c>
      <c r="AS27" s="39" t="str">
        <f>IF(L27="","",ROUND(GEOMEAN((J27,P27,V27,AB27)),0))</f>
        <v/>
      </c>
      <c r="AT27" s="39" t="str">
        <f>IF(L27="","",ROUND(GEOMEAN((L27,R27,X27,AD27)),0))</f>
        <v/>
      </c>
      <c r="AU27" s="40" t="str">
        <f t="shared" si="30"/>
        <v/>
      </c>
      <c r="AV27" s="40" t="str">
        <f t="shared" si="31"/>
        <v/>
      </c>
      <c r="AW27" s="42">
        <f t="shared" si="32"/>
        <v>0</v>
      </c>
      <c r="AX27" s="42">
        <f t="shared" si="4"/>
        <v>0</v>
      </c>
      <c r="AY27" s="5"/>
      <c r="BC27" s="64"/>
      <c r="BD27" s="64"/>
      <c r="BE27" s="5"/>
      <c r="BF27" s="5"/>
      <c r="BG27" s="5"/>
      <c r="BH27" s="65"/>
      <c r="BI27" s="66"/>
      <c r="BJ27" s="67"/>
      <c r="BK27" s="67" t="str">
        <f t="shared" si="33"/>
        <v xml:space="preserve"> </v>
      </c>
      <c r="BL27" s="5"/>
      <c r="BM27" s="5"/>
      <c r="BN27" s="68" t="e">
        <f t="shared" si="34"/>
        <v>#DIV/0!</v>
      </c>
      <c r="CN27" s="7">
        <v>17</v>
      </c>
    </row>
    <row r="28" spans="1:92" s="7" customFormat="1" ht="15">
      <c r="A28" s="6" t="str">
        <f t="shared" si="5"/>
        <v/>
      </c>
      <c r="B28" s="43"/>
      <c r="C28" s="6"/>
      <c r="D28" s="6"/>
      <c r="E28" s="43"/>
      <c r="F28" s="44"/>
      <c r="G28" s="22"/>
      <c r="H28" s="23"/>
      <c r="I28" s="47">
        <f t="shared" si="6"/>
        <v>0</v>
      </c>
      <c r="J28" s="47">
        <f t="shared" si="7"/>
        <v>0</v>
      </c>
      <c r="K28" s="59" t="str">
        <f t="shared" si="8"/>
        <v/>
      </c>
      <c r="L28" s="59" t="str">
        <f t="shared" si="9"/>
        <v/>
      </c>
      <c r="M28" s="24"/>
      <c r="N28" s="25"/>
      <c r="O28" s="26">
        <f t="shared" si="10"/>
        <v>0</v>
      </c>
      <c r="P28" s="26">
        <f t="shared" si="11"/>
        <v>0</v>
      </c>
      <c r="Q28" s="27" t="str">
        <f t="shared" si="12"/>
        <v/>
      </c>
      <c r="R28" s="27" t="str">
        <f t="shared" si="13"/>
        <v/>
      </c>
      <c r="S28" s="29"/>
      <c r="T28" s="30"/>
      <c r="U28" s="31">
        <f t="shared" si="14"/>
        <v>0</v>
      </c>
      <c r="V28" s="31">
        <f t="shared" si="15"/>
        <v>0</v>
      </c>
      <c r="W28" s="32" t="str">
        <f t="shared" si="16"/>
        <v/>
      </c>
      <c r="X28" s="32" t="str">
        <f t="shared" si="17"/>
        <v/>
      </c>
      <c r="Y28" s="24"/>
      <c r="Z28" s="24"/>
      <c r="AA28" s="25">
        <f t="shared" si="18"/>
        <v>0</v>
      </c>
      <c r="AB28" s="26">
        <f t="shared" si="19"/>
        <v>0</v>
      </c>
      <c r="AC28" s="26" t="str">
        <f t="shared" si="20"/>
        <v/>
      </c>
      <c r="AD28" s="27" t="str">
        <f t="shared" si="21"/>
        <v/>
      </c>
      <c r="AE28" s="39" t="str">
        <f t="shared" si="22"/>
        <v/>
      </c>
      <c r="AF28" s="39" t="str">
        <f t="shared" si="23"/>
        <v/>
      </c>
      <c r="AG28" s="40" t="str">
        <f t="shared" si="24"/>
        <v/>
      </c>
      <c r="AH28" s="41" t="str">
        <f t="shared" si="0"/>
        <v/>
      </c>
      <c r="AI28" s="39" t="str">
        <f>IF(B28="","",ROUND(GEOMEAN((J28,P28,V28)),0))</f>
        <v/>
      </c>
      <c r="AJ28" s="39" t="str">
        <f>IF(B28="","",ROUND(GEOMEAN((L28,R28,X28)),0))</f>
        <v/>
      </c>
      <c r="AK28" s="40" t="str">
        <f t="shared" si="1"/>
        <v/>
      </c>
      <c r="AL28" s="40" t="str">
        <f t="shared" si="2"/>
        <v/>
      </c>
      <c r="AM28" s="42" t="e">
        <f t="shared" si="25"/>
        <v>#DIV/0!</v>
      </c>
      <c r="AN28" s="42" t="e">
        <f t="shared" si="3"/>
        <v>#DIV/0!</v>
      </c>
      <c r="AO28" s="39" t="str">
        <f t="shared" si="26"/>
        <v/>
      </c>
      <c r="AP28" s="39" t="str">
        <f t="shared" si="27"/>
        <v/>
      </c>
      <c r="AQ28" s="40" t="str">
        <f t="shared" si="28"/>
        <v/>
      </c>
      <c r="AR28" s="41" t="str">
        <f t="shared" si="29"/>
        <v/>
      </c>
      <c r="AS28" s="39" t="str">
        <f>IF(L28="","",ROUND(GEOMEAN((J28,P28,V28,AB28)),0))</f>
        <v/>
      </c>
      <c r="AT28" s="39" t="str">
        <f>IF(L28="","",ROUND(GEOMEAN((L28,R28,X28,AD28)),0))</f>
        <v/>
      </c>
      <c r="AU28" s="40" t="str">
        <f t="shared" si="30"/>
        <v/>
      </c>
      <c r="AV28" s="40" t="str">
        <f t="shared" si="31"/>
        <v/>
      </c>
      <c r="AW28" s="42">
        <f t="shared" si="32"/>
        <v>0</v>
      </c>
      <c r="AX28" s="42">
        <f t="shared" si="4"/>
        <v>0</v>
      </c>
      <c r="AY28" s="5"/>
      <c r="BC28" s="64"/>
      <c r="BD28" s="64"/>
      <c r="BE28" s="5"/>
      <c r="BF28" s="5"/>
      <c r="BG28" s="5"/>
      <c r="BH28" s="65"/>
      <c r="BI28" s="66"/>
      <c r="BJ28" s="67"/>
      <c r="BK28" s="67" t="str">
        <f t="shared" si="33"/>
        <v xml:space="preserve"> </v>
      </c>
      <c r="BL28" s="5"/>
      <c r="BM28" s="5"/>
      <c r="BN28" s="68" t="e">
        <f t="shared" si="34"/>
        <v>#DIV/0!</v>
      </c>
      <c r="CN28" s="7">
        <v>18</v>
      </c>
    </row>
    <row r="29" spans="1:92" s="7" customFormat="1" ht="15">
      <c r="A29" s="6" t="str">
        <f t="shared" si="5"/>
        <v/>
      </c>
      <c r="B29" s="43"/>
      <c r="C29" s="6"/>
      <c r="D29" s="6"/>
      <c r="E29" s="43"/>
      <c r="F29" s="44"/>
      <c r="G29" s="22"/>
      <c r="H29" s="23"/>
      <c r="I29" s="47">
        <f t="shared" si="6"/>
        <v>0</v>
      </c>
      <c r="J29" s="47">
        <f t="shared" si="7"/>
        <v>0</v>
      </c>
      <c r="K29" s="59" t="str">
        <f t="shared" si="8"/>
        <v/>
      </c>
      <c r="L29" s="59" t="str">
        <f t="shared" si="9"/>
        <v/>
      </c>
      <c r="M29" s="24"/>
      <c r="N29" s="25"/>
      <c r="O29" s="26">
        <f t="shared" si="10"/>
        <v>0</v>
      </c>
      <c r="P29" s="26">
        <f t="shared" si="11"/>
        <v>0</v>
      </c>
      <c r="Q29" s="27" t="str">
        <f t="shared" si="12"/>
        <v/>
      </c>
      <c r="R29" s="27" t="str">
        <f t="shared" si="13"/>
        <v/>
      </c>
      <c r="S29" s="29"/>
      <c r="T29" s="30"/>
      <c r="U29" s="31">
        <f t="shared" si="14"/>
        <v>0</v>
      </c>
      <c r="V29" s="31">
        <f t="shared" si="15"/>
        <v>0</v>
      </c>
      <c r="W29" s="32" t="str">
        <f t="shared" si="16"/>
        <v/>
      </c>
      <c r="X29" s="32" t="str">
        <f t="shared" si="17"/>
        <v/>
      </c>
      <c r="Y29" s="24"/>
      <c r="Z29" s="24"/>
      <c r="AA29" s="25">
        <f t="shared" si="18"/>
        <v>0</v>
      </c>
      <c r="AB29" s="26">
        <f t="shared" si="19"/>
        <v>0</v>
      </c>
      <c r="AC29" s="26" t="str">
        <f t="shared" si="20"/>
        <v/>
      </c>
      <c r="AD29" s="27" t="str">
        <f t="shared" si="21"/>
        <v/>
      </c>
      <c r="AE29" s="39" t="str">
        <f t="shared" si="22"/>
        <v/>
      </c>
      <c r="AF29" s="39" t="str">
        <f t="shared" si="23"/>
        <v/>
      </c>
      <c r="AG29" s="40" t="str">
        <f t="shared" si="24"/>
        <v/>
      </c>
      <c r="AH29" s="41" t="str">
        <f t="shared" si="0"/>
        <v/>
      </c>
      <c r="AI29" s="39" t="str">
        <f>IF(B29="","",ROUND(GEOMEAN((J29,P29,V29)),0))</f>
        <v/>
      </c>
      <c r="AJ29" s="39" t="str">
        <f>IF(B29="","",ROUND(GEOMEAN((L29,R29,X29)),0))</f>
        <v/>
      </c>
      <c r="AK29" s="40" t="str">
        <f t="shared" si="1"/>
        <v/>
      </c>
      <c r="AL29" s="40" t="str">
        <f t="shared" si="2"/>
        <v/>
      </c>
      <c r="AM29" s="42" t="e">
        <f t="shared" si="25"/>
        <v>#DIV/0!</v>
      </c>
      <c r="AN29" s="42" t="e">
        <f t="shared" si="3"/>
        <v>#DIV/0!</v>
      </c>
      <c r="AO29" s="39" t="str">
        <f t="shared" si="26"/>
        <v/>
      </c>
      <c r="AP29" s="39" t="str">
        <f t="shared" si="27"/>
        <v/>
      </c>
      <c r="AQ29" s="40" t="str">
        <f t="shared" si="28"/>
        <v/>
      </c>
      <c r="AR29" s="41" t="str">
        <f t="shared" si="29"/>
        <v/>
      </c>
      <c r="AS29" s="39" t="str">
        <f>IF(L29="","",ROUND(GEOMEAN((J29,P29,V29,AB29)),0))</f>
        <v/>
      </c>
      <c r="AT29" s="39" t="str">
        <f>IF(L29="","",ROUND(GEOMEAN((L29,R29,X29,AD29)),0))</f>
        <v/>
      </c>
      <c r="AU29" s="40" t="str">
        <f t="shared" si="30"/>
        <v/>
      </c>
      <c r="AV29" s="40" t="str">
        <f t="shared" si="31"/>
        <v/>
      </c>
      <c r="AW29" s="42">
        <f t="shared" si="32"/>
        <v>0</v>
      </c>
      <c r="AX29" s="42">
        <f t="shared" si="4"/>
        <v>0</v>
      </c>
      <c r="AY29" s="5"/>
      <c r="BC29" s="64"/>
      <c r="BD29" s="64"/>
      <c r="BE29" s="5"/>
      <c r="BF29" s="5"/>
      <c r="BG29" s="5"/>
      <c r="BH29" s="65"/>
      <c r="BI29" s="66"/>
      <c r="BJ29" s="67"/>
      <c r="BK29" s="67" t="str">
        <f t="shared" si="33"/>
        <v xml:space="preserve"> </v>
      </c>
      <c r="BL29" s="5"/>
      <c r="BM29" s="5"/>
      <c r="BN29" s="68" t="e">
        <f t="shared" si="34"/>
        <v>#DIV/0!</v>
      </c>
      <c r="CN29" s="7">
        <v>19</v>
      </c>
    </row>
    <row r="30" spans="1:92" s="7" customFormat="1" ht="15">
      <c r="A30" s="6" t="str">
        <f t="shared" si="5"/>
        <v/>
      </c>
      <c r="B30" s="43"/>
      <c r="C30" s="6"/>
      <c r="D30" s="6"/>
      <c r="E30" s="43"/>
      <c r="F30" s="44"/>
      <c r="G30" s="22"/>
      <c r="H30" s="23"/>
      <c r="I30" s="47">
        <f t="shared" si="6"/>
        <v>0</v>
      </c>
      <c r="J30" s="47">
        <f t="shared" si="7"/>
        <v>0</v>
      </c>
      <c r="K30" s="59" t="str">
        <f t="shared" si="8"/>
        <v/>
      </c>
      <c r="L30" s="59" t="str">
        <f t="shared" si="9"/>
        <v/>
      </c>
      <c r="M30" s="24"/>
      <c r="N30" s="25"/>
      <c r="O30" s="26">
        <f t="shared" si="10"/>
        <v>0</v>
      </c>
      <c r="P30" s="26">
        <f t="shared" si="11"/>
        <v>0</v>
      </c>
      <c r="Q30" s="27" t="str">
        <f t="shared" si="12"/>
        <v/>
      </c>
      <c r="R30" s="27" t="str">
        <f t="shared" si="13"/>
        <v/>
      </c>
      <c r="S30" s="29"/>
      <c r="T30" s="30"/>
      <c r="U30" s="31">
        <f t="shared" si="14"/>
        <v>0</v>
      </c>
      <c r="V30" s="31">
        <f t="shared" si="15"/>
        <v>0</v>
      </c>
      <c r="W30" s="32" t="str">
        <f t="shared" si="16"/>
        <v/>
      </c>
      <c r="X30" s="32" t="str">
        <f t="shared" si="17"/>
        <v/>
      </c>
      <c r="Y30" s="24"/>
      <c r="Z30" s="24"/>
      <c r="AA30" s="25">
        <f t="shared" si="18"/>
        <v>0</v>
      </c>
      <c r="AB30" s="26">
        <f t="shared" si="19"/>
        <v>0</v>
      </c>
      <c r="AC30" s="26" t="str">
        <f t="shared" si="20"/>
        <v/>
      </c>
      <c r="AD30" s="27" t="str">
        <f t="shared" si="21"/>
        <v/>
      </c>
      <c r="AE30" s="39" t="str">
        <f t="shared" si="22"/>
        <v/>
      </c>
      <c r="AF30" s="39" t="str">
        <f t="shared" si="23"/>
        <v/>
      </c>
      <c r="AG30" s="40" t="str">
        <f t="shared" si="24"/>
        <v/>
      </c>
      <c r="AH30" s="41" t="str">
        <f t="shared" si="0"/>
        <v/>
      </c>
      <c r="AI30" s="39" t="str">
        <f>IF(B30="","",ROUND(GEOMEAN((J30,P30,V30)),0))</f>
        <v/>
      </c>
      <c r="AJ30" s="39" t="str">
        <f>IF(B30="","",ROUND(GEOMEAN((L30,R30,X30)),0))</f>
        <v/>
      </c>
      <c r="AK30" s="40" t="str">
        <f t="shared" si="1"/>
        <v/>
      </c>
      <c r="AL30" s="40" t="str">
        <f t="shared" si="2"/>
        <v/>
      </c>
      <c r="AM30" s="42" t="e">
        <f t="shared" si="25"/>
        <v>#DIV/0!</v>
      </c>
      <c r="AN30" s="42" t="e">
        <f t="shared" si="3"/>
        <v>#DIV/0!</v>
      </c>
      <c r="AO30" s="39" t="str">
        <f t="shared" si="26"/>
        <v/>
      </c>
      <c r="AP30" s="39" t="str">
        <f t="shared" si="27"/>
        <v/>
      </c>
      <c r="AQ30" s="40" t="str">
        <f t="shared" si="28"/>
        <v/>
      </c>
      <c r="AR30" s="41" t="str">
        <f t="shared" si="29"/>
        <v/>
      </c>
      <c r="AS30" s="39" t="str">
        <f>IF(L30="","",ROUND(GEOMEAN((J30,P30,V30,AB30)),0))</f>
        <v/>
      </c>
      <c r="AT30" s="39" t="str">
        <f>IF(L30="","",ROUND(GEOMEAN((L30,R30,X30,AD30)),0))</f>
        <v/>
      </c>
      <c r="AU30" s="40" t="str">
        <f t="shared" si="30"/>
        <v/>
      </c>
      <c r="AV30" s="40" t="str">
        <f t="shared" si="31"/>
        <v/>
      </c>
      <c r="AW30" s="42">
        <f t="shared" si="32"/>
        <v>0</v>
      </c>
      <c r="AX30" s="42">
        <f t="shared" si="4"/>
        <v>0</v>
      </c>
      <c r="AY30" s="5"/>
      <c r="BC30" s="64"/>
      <c r="BD30" s="64"/>
      <c r="BE30" s="5"/>
      <c r="BF30" s="5"/>
      <c r="BG30" s="5"/>
      <c r="BH30" s="65"/>
      <c r="BI30" s="66"/>
      <c r="BJ30" s="67"/>
      <c r="BK30" s="67" t="str">
        <f t="shared" si="33"/>
        <v xml:space="preserve"> </v>
      </c>
      <c r="BL30" s="5"/>
      <c r="BM30" s="5"/>
      <c r="BN30" s="68" t="e">
        <f t="shared" si="34"/>
        <v>#DIV/0!</v>
      </c>
      <c r="CN30" s="7">
        <v>20</v>
      </c>
    </row>
    <row r="31" spans="1:92" s="7" customFormat="1" ht="15">
      <c r="A31" s="6" t="str">
        <f t="shared" si="5"/>
        <v/>
      </c>
      <c r="B31" s="43"/>
      <c r="C31" s="6"/>
      <c r="D31" s="6"/>
      <c r="E31" s="43"/>
      <c r="F31" s="44"/>
      <c r="G31" s="22"/>
      <c r="H31" s="23"/>
      <c r="I31" s="47">
        <f t="shared" si="6"/>
        <v>0</v>
      </c>
      <c r="J31" s="47">
        <f t="shared" si="7"/>
        <v>0</v>
      </c>
      <c r="K31" s="59" t="str">
        <f t="shared" si="8"/>
        <v/>
      </c>
      <c r="L31" s="59" t="str">
        <f t="shared" si="9"/>
        <v/>
      </c>
      <c r="M31" s="24"/>
      <c r="N31" s="25"/>
      <c r="O31" s="26">
        <f t="shared" si="10"/>
        <v>0</v>
      </c>
      <c r="P31" s="26">
        <f t="shared" si="11"/>
        <v>0</v>
      </c>
      <c r="Q31" s="27" t="str">
        <f t="shared" si="12"/>
        <v/>
      </c>
      <c r="R31" s="27" t="str">
        <f t="shared" si="13"/>
        <v/>
      </c>
      <c r="S31" s="29"/>
      <c r="T31" s="30"/>
      <c r="U31" s="31">
        <f t="shared" si="14"/>
        <v>0</v>
      </c>
      <c r="V31" s="31">
        <f t="shared" si="15"/>
        <v>0</v>
      </c>
      <c r="W31" s="32" t="str">
        <f t="shared" si="16"/>
        <v/>
      </c>
      <c r="X31" s="32" t="str">
        <f t="shared" si="17"/>
        <v/>
      </c>
      <c r="Y31" s="24"/>
      <c r="Z31" s="24"/>
      <c r="AA31" s="25">
        <f t="shared" si="18"/>
        <v>0</v>
      </c>
      <c r="AB31" s="26">
        <f t="shared" si="19"/>
        <v>0</v>
      </c>
      <c r="AC31" s="26" t="str">
        <f t="shared" si="20"/>
        <v/>
      </c>
      <c r="AD31" s="27" t="str">
        <f t="shared" si="21"/>
        <v/>
      </c>
      <c r="AE31" s="39" t="str">
        <f t="shared" si="22"/>
        <v/>
      </c>
      <c r="AF31" s="39" t="str">
        <f t="shared" si="23"/>
        <v/>
      </c>
      <c r="AG31" s="40" t="str">
        <f t="shared" si="24"/>
        <v/>
      </c>
      <c r="AH31" s="41" t="str">
        <f t="shared" si="0"/>
        <v/>
      </c>
      <c r="AI31" s="39" t="str">
        <f>IF(B31="","",ROUND(GEOMEAN((J31,P31,V31)),0))</f>
        <v/>
      </c>
      <c r="AJ31" s="39" t="str">
        <f>IF(B31="","",ROUND(GEOMEAN((L31,R31,X31)),0))</f>
        <v/>
      </c>
      <c r="AK31" s="40" t="str">
        <f t="shared" si="1"/>
        <v/>
      </c>
      <c r="AL31" s="40" t="str">
        <f t="shared" si="2"/>
        <v/>
      </c>
      <c r="AM31" s="42" t="e">
        <f t="shared" si="25"/>
        <v>#DIV/0!</v>
      </c>
      <c r="AN31" s="42" t="e">
        <f t="shared" si="3"/>
        <v>#DIV/0!</v>
      </c>
      <c r="AO31" s="39" t="str">
        <f t="shared" si="26"/>
        <v/>
      </c>
      <c r="AP31" s="39" t="str">
        <f t="shared" si="27"/>
        <v/>
      </c>
      <c r="AQ31" s="40" t="str">
        <f t="shared" si="28"/>
        <v/>
      </c>
      <c r="AR31" s="41" t="str">
        <f t="shared" si="29"/>
        <v/>
      </c>
      <c r="AS31" s="39" t="str">
        <f>IF(L31="","",ROUND(GEOMEAN((J31,P31,V31,AB31)),0))</f>
        <v/>
      </c>
      <c r="AT31" s="39" t="str">
        <f>IF(L31="","",ROUND(GEOMEAN((L31,R31,X31,AD31)),0))</f>
        <v/>
      </c>
      <c r="AU31" s="40" t="str">
        <f t="shared" si="30"/>
        <v/>
      </c>
      <c r="AV31" s="40" t="str">
        <f t="shared" si="31"/>
        <v/>
      </c>
      <c r="AW31" s="42">
        <f t="shared" si="32"/>
        <v>0</v>
      </c>
      <c r="AX31" s="42">
        <f t="shared" si="4"/>
        <v>0</v>
      </c>
      <c r="AY31" s="5"/>
      <c r="BC31" s="64"/>
      <c r="BD31" s="64"/>
      <c r="BE31" s="5"/>
      <c r="BF31" s="5"/>
      <c r="BG31" s="5"/>
      <c r="BH31" s="65"/>
      <c r="BI31" s="66"/>
      <c r="BJ31" s="67"/>
      <c r="BK31" s="67" t="str">
        <f t="shared" si="33"/>
        <v xml:space="preserve"> </v>
      </c>
      <c r="BL31" s="5"/>
      <c r="BM31" s="5"/>
      <c r="BN31" s="68" t="e">
        <f t="shared" si="34"/>
        <v>#DIV/0!</v>
      </c>
      <c r="CN31" s="7">
        <v>21</v>
      </c>
    </row>
    <row r="32" spans="1:92" s="7" customFormat="1" ht="15">
      <c r="A32" s="6" t="str">
        <f t="shared" si="5"/>
        <v/>
      </c>
      <c r="B32" s="43"/>
      <c r="C32" s="6"/>
      <c r="D32" s="6"/>
      <c r="E32" s="43"/>
      <c r="F32" s="44"/>
      <c r="G32" s="22"/>
      <c r="H32" s="23"/>
      <c r="I32" s="47">
        <f t="shared" si="6"/>
        <v>0</v>
      </c>
      <c r="J32" s="47">
        <f t="shared" si="7"/>
        <v>0</v>
      </c>
      <c r="K32" s="59" t="str">
        <f t="shared" si="8"/>
        <v/>
      </c>
      <c r="L32" s="59" t="str">
        <f t="shared" si="9"/>
        <v/>
      </c>
      <c r="M32" s="24"/>
      <c r="N32" s="25"/>
      <c r="O32" s="26">
        <f t="shared" si="10"/>
        <v>0</v>
      </c>
      <c r="P32" s="26">
        <f t="shared" si="11"/>
        <v>0</v>
      </c>
      <c r="Q32" s="27" t="str">
        <f t="shared" si="12"/>
        <v/>
      </c>
      <c r="R32" s="27" t="str">
        <f t="shared" si="13"/>
        <v/>
      </c>
      <c r="S32" s="29"/>
      <c r="T32" s="30"/>
      <c r="U32" s="31">
        <f t="shared" si="14"/>
        <v>0</v>
      </c>
      <c r="V32" s="31">
        <f t="shared" si="15"/>
        <v>0</v>
      </c>
      <c r="W32" s="32" t="str">
        <f t="shared" si="16"/>
        <v/>
      </c>
      <c r="X32" s="32" t="str">
        <f t="shared" si="17"/>
        <v/>
      </c>
      <c r="Y32" s="24"/>
      <c r="Z32" s="24"/>
      <c r="AA32" s="25">
        <f t="shared" si="18"/>
        <v>0</v>
      </c>
      <c r="AB32" s="26">
        <f t="shared" si="19"/>
        <v>0</v>
      </c>
      <c r="AC32" s="26" t="str">
        <f t="shared" si="20"/>
        <v/>
      </c>
      <c r="AD32" s="27" t="str">
        <f t="shared" si="21"/>
        <v/>
      </c>
      <c r="AE32" s="39" t="str">
        <f t="shared" si="22"/>
        <v/>
      </c>
      <c r="AF32" s="39" t="str">
        <f t="shared" si="23"/>
        <v/>
      </c>
      <c r="AG32" s="40" t="str">
        <f t="shared" si="24"/>
        <v/>
      </c>
      <c r="AH32" s="41" t="str">
        <f t="shared" si="0"/>
        <v/>
      </c>
      <c r="AI32" s="39" t="str">
        <f>IF(B32="","",ROUND(GEOMEAN((J32,P32,V32)),0))</f>
        <v/>
      </c>
      <c r="AJ32" s="39" t="str">
        <f>IF(B32="","",ROUND(GEOMEAN((L32,R32,X32)),0))</f>
        <v/>
      </c>
      <c r="AK32" s="40" t="str">
        <f t="shared" si="1"/>
        <v/>
      </c>
      <c r="AL32" s="40" t="str">
        <f t="shared" si="2"/>
        <v/>
      </c>
      <c r="AM32" s="42" t="e">
        <f t="shared" si="25"/>
        <v>#DIV/0!</v>
      </c>
      <c r="AN32" s="42" t="e">
        <f t="shared" si="3"/>
        <v>#DIV/0!</v>
      </c>
      <c r="AO32" s="39" t="str">
        <f t="shared" si="26"/>
        <v/>
      </c>
      <c r="AP32" s="39" t="str">
        <f t="shared" si="27"/>
        <v/>
      </c>
      <c r="AQ32" s="40" t="str">
        <f t="shared" si="28"/>
        <v/>
      </c>
      <c r="AR32" s="41" t="str">
        <f t="shared" si="29"/>
        <v/>
      </c>
      <c r="AS32" s="39" t="str">
        <f>IF(L32="","",ROUND(GEOMEAN((J32,P32,V32,AB32)),0))</f>
        <v/>
      </c>
      <c r="AT32" s="39" t="str">
        <f>IF(L32="","",ROUND(GEOMEAN((L32,R32,X32,AD32)),0))</f>
        <v/>
      </c>
      <c r="AU32" s="40" t="str">
        <f t="shared" si="30"/>
        <v/>
      </c>
      <c r="AV32" s="40" t="str">
        <f t="shared" si="31"/>
        <v/>
      </c>
      <c r="AW32" s="42">
        <f t="shared" si="32"/>
        <v>0</v>
      </c>
      <c r="AX32" s="42">
        <f t="shared" si="4"/>
        <v>0</v>
      </c>
      <c r="AY32" s="5"/>
      <c r="BC32" s="64"/>
      <c r="BD32" s="64"/>
      <c r="BE32" s="5"/>
      <c r="BF32" s="5"/>
      <c r="BG32" s="5"/>
      <c r="BH32" s="65"/>
      <c r="BI32" s="66"/>
      <c r="BJ32" s="67"/>
      <c r="BK32" s="67" t="str">
        <f t="shared" si="33"/>
        <v xml:space="preserve"> </v>
      </c>
      <c r="BL32" s="5"/>
      <c r="BM32" s="5"/>
      <c r="BN32" s="68" t="e">
        <f t="shared" si="34"/>
        <v>#DIV/0!</v>
      </c>
      <c r="CN32" s="7">
        <v>22</v>
      </c>
    </row>
    <row r="33" spans="1:92" s="7" customFormat="1" ht="15">
      <c r="A33" s="6" t="str">
        <f t="shared" si="5"/>
        <v/>
      </c>
      <c r="B33" s="43"/>
      <c r="C33" s="6"/>
      <c r="D33" s="6"/>
      <c r="E33" s="43"/>
      <c r="F33" s="44"/>
      <c r="G33" s="22"/>
      <c r="H33" s="23"/>
      <c r="I33" s="47">
        <f t="shared" si="6"/>
        <v>0</v>
      </c>
      <c r="J33" s="47">
        <f t="shared" si="7"/>
        <v>0</v>
      </c>
      <c r="K33" s="59" t="str">
        <f t="shared" si="8"/>
        <v/>
      </c>
      <c r="L33" s="59" t="str">
        <f t="shared" si="9"/>
        <v/>
      </c>
      <c r="M33" s="24"/>
      <c r="N33" s="25"/>
      <c r="O33" s="26">
        <f t="shared" si="10"/>
        <v>0</v>
      </c>
      <c r="P33" s="26">
        <f t="shared" si="11"/>
        <v>0</v>
      </c>
      <c r="Q33" s="27" t="str">
        <f t="shared" si="12"/>
        <v/>
      </c>
      <c r="R33" s="27" t="str">
        <f t="shared" si="13"/>
        <v/>
      </c>
      <c r="S33" s="29"/>
      <c r="T33" s="30"/>
      <c r="U33" s="31">
        <f t="shared" si="14"/>
        <v>0</v>
      </c>
      <c r="V33" s="31">
        <f t="shared" si="15"/>
        <v>0</v>
      </c>
      <c r="W33" s="32" t="str">
        <f t="shared" si="16"/>
        <v/>
      </c>
      <c r="X33" s="32" t="str">
        <f t="shared" si="17"/>
        <v/>
      </c>
      <c r="Y33" s="24"/>
      <c r="Z33" s="24"/>
      <c r="AA33" s="25">
        <f t="shared" si="18"/>
        <v>0</v>
      </c>
      <c r="AB33" s="26">
        <f t="shared" si="19"/>
        <v>0</v>
      </c>
      <c r="AC33" s="26" t="str">
        <f t="shared" si="20"/>
        <v/>
      </c>
      <c r="AD33" s="27" t="str">
        <f t="shared" si="21"/>
        <v/>
      </c>
      <c r="AE33" s="39" t="str">
        <f t="shared" si="22"/>
        <v/>
      </c>
      <c r="AF33" s="39" t="str">
        <f t="shared" si="23"/>
        <v/>
      </c>
      <c r="AG33" s="40" t="str">
        <f t="shared" si="24"/>
        <v/>
      </c>
      <c r="AH33" s="41" t="str">
        <f t="shared" si="0"/>
        <v/>
      </c>
      <c r="AI33" s="39" t="str">
        <f>IF(B33="","",ROUND(GEOMEAN((J33,P33,V33)),0))</f>
        <v/>
      </c>
      <c r="AJ33" s="39" t="str">
        <f>IF(B33="","",ROUND(GEOMEAN((L33,R33,X33)),0))</f>
        <v/>
      </c>
      <c r="AK33" s="40" t="str">
        <f t="shared" si="1"/>
        <v/>
      </c>
      <c r="AL33" s="40" t="str">
        <f t="shared" si="2"/>
        <v/>
      </c>
      <c r="AM33" s="42" t="e">
        <f t="shared" si="25"/>
        <v>#DIV/0!</v>
      </c>
      <c r="AN33" s="42" t="e">
        <f t="shared" si="3"/>
        <v>#DIV/0!</v>
      </c>
      <c r="AO33" s="39" t="str">
        <f t="shared" si="26"/>
        <v/>
      </c>
      <c r="AP33" s="39" t="str">
        <f t="shared" si="27"/>
        <v/>
      </c>
      <c r="AQ33" s="40" t="str">
        <f t="shared" si="28"/>
        <v/>
      </c>
      <c r="AR33" s="41" t="str">
        <f t="shared" si="29"/>
        <v/>
      </c>
      <c r="AS33" s="39" t="str">
        <f>IF(L33="","",ROUND(GEOMEAN((J33,P33,V33,AB33)),0))</f>
        <v/>
      </c>
      <c r="AT33" s="39" t="str">
        <f>IF(L33="","",ROUND(GEOMEAN((L33,R33,X33,AD33)),0))</f>
        <v/>
      </c>
      <c r="AU33" s="40" t="str">
        <f t="shared" si="30"/>
        <v/>
      </c>
      <c r="AV33" s="40" t="str">
        <f t="shared" si="31"/>
        <v/>
      </c>
      <c r="AW33" s="42">
        <f t="shared" si="32"/>
        <v>0</v>
      </c>
      <c r="AX33" s="42">
        <f t="shared" si="4"/>
        <v>0</v>
      </c>
      <c r="AY33" s="5"/>
      <c r="BC33" s="64"/>
      <c r="BD33" s="64"/>
      <c r="BE33" s="5"/>
      <c r="BF33" s="5"/>
      <c r="BG33" s="5"/>
      <c r="BH33" s="65"/>
      <c r="BI33" s="66"/>
      <c r="BJ33" s="67"/>
      <c r="BK33" s="67" t="str">
        <f t="shared" si="33"/>
        <v xml:space="preserve"> </v>
      </c>
      <c r="BL33" s="5"/>
      <c r="BM33" s="5"/>
      <c r="BN33" s="68" t="e">
        <f t="shared" si="34"/>
        <v>#DIV/0!</v>
      </c>
      <c r="CN33" s="7">
        <v>23</v>
      </c>
    </row>
    <row r="34" spans="1:92" s="7" customFormat="1" ht="15">
      <c r="A34" s="6" t="str">
        <f t="shared" si="5"/>
        <v/>
      </c>
      <c r="B34" s="43"/>
      <c r="C34" s="6"/>
      <c r="D34" s="6"/>
      <c r="E34" s="43"/>
      <c r="F34" s="44"/>
      <c r="G34" s="22"/>
      <c r="H34" s="23"/>
      <c r="I34" s="47">
        <f t="shared" si="6"/>
        <v>0</v>
      </c>
      <c r="J34" s="47">
        <f t="shared" si="7"/>
        <v>0</v>
      </c>
      <c r="K34" s="59" t="str">
        <f t="shared" si="8"/>
        <v/>
      </c>
      <c r="L34" s="59" t="str">
        <f t="shared" si="9"/>
        <v/>
      </c>
      <c r="M34" s="24"/>
      <c r="N34" s="25"/>
      <c r="O34" s="26">
        <f t="shared" si="10"/>
        <v>0</v>
      </c>
      <c r="P34" s="26">
        <f t="shared" si="11"/>
        <v>0</v>
      </c>
      <c r="Q34" s="27" t="str">
        <f t="shared" si="12"/>
        <v/>
      </c>
      <c r="R34" s="27" t="str">
        <f t="shared" si="13"/>
        <v/>
      </c>
      <c r="S34" s="29"/>
      <c r="T34" s="30"/>
      <c r="U34" s="31">
        <f t="shared" si="14"/>
        <v>0</v>
      </c>
      <c r="V34" s="31">
        <f t="shared" si="15"/>
        <v>0</v>
      </c>
      <c r="W34" s="32" t="str">
        <f t="shared" si="16"/>
        <v/>
      </c>
      <c r="X34" s="32" t="str">
        <f t="shared" si="17"/>
        <v/>
      </c>
      <c r="Y34" s="24"/>
      <c r="Z34" s="24"/>
      <c r="AA34" s="25">
        <f t="shared" si="18"/>
        <v>0</v>
      </c>
      <c r="AB34" s="26">
        <f t="shared" si="19"/>
        <v>0</v>
      </c>
      <c r="AC34" s="26" t="str">
        <f t="shared" si="20"/>
        <v/>
      </c>
      <c r="AD34" s="27" t="str">
        <f t="shared" si="21"/>
        <v/>
      </c>
      <c r="AE34" s="39" t="str">
        <f t="shared" si="22"/>
        <v/>
      </c>
      <c r="AF34" s="39" t="str">
        <f t="shared" si="23"/>
        <v/>
      </c>
      <c r="AG34" s="40" t="str">
        <f t="shared" si="24"/>
        <v/>
      </c>
      <c r="AH34" s="41" t="str">
        <f t="shared" si="0"/>
        <v/>
      </c>
      <c r="AI34" s="39" t="str">
        <f>IF(B34="","",ROUND(GEOMEAN((J34,P34,V34)),0))</f>
        <v/>
      </c>
      <c r="AJ34" s="39" t="str">
        <f>IF(B34="","",ROUND(GEOMEAN((L34,R34,X34)),0))</f>
        <v/>
      </c>
      <c r="AK34" s="40" t="str">
        <f t="shared" si="1"/>
        <v/>
      </c>
      <c r="AL34" s="40" t="str">
        <f t="shared" si="2"/>
        <v/>
      </c>
      <c r="AM34" s="42" t="e">
        <f t="shared" si="25"/>
        <v>#DIV/0!</v>
      </c>
      <c r="AN34" s="42" t="e">
        <f t="shared" si="3"/>
        <v>#DIV/0!</v>
      </c>
      <c r="AO34" s="39" t="str">
        <f t="shared" si="26"/>
        <v/>
      </c>
      <c r="AP34" s="39" t="str">
        <f t="shared" si="27"/>
        <v/>
      </c>
      <c r="AQ34" s="40" t="str">
        <f t="shared" si="28"/>
        <v/>
      </c>
      <c r="AR34" s="41" t="str">
        <f t="shared" si="29"/>
        <v/>
      </c>
      <c r="AS34" s="39" t="str">
        <f>IF(L34="","",ROUND(GEOMEAN((J34,P34,V34,AB34)),0))</f>
        <v/>
      </c>
      <c r="AT34" s="39" t="str">
        <f>IF(L34="","",ROUND(GEOMEAN((L34,R34,X34,AD34)),0))</f>
        <v/>
      </c>
      <c r="AU34" s="40" t="str">
        <f t="shared" si="30"/>
        <v/>
      </c>
      <c r="AV34" s="40" t="str">
        <f t="shared" si="31"/>
        <v/>
      </c>
      <c r="AW34" s="42">
        <f t="shared" si="32"/>
        <v>0</v>
      </c>
      <c r="AX34" s="42">
        <f t="shared" si="4"/>
        <v>0</v>
      </c>
      <c r="AY34" s="5"/>
      <c r="BC34" s="64"/>
      <c r="BD34" s="64"/>
      <c r="BE34" s="5"/>
      <c r="BF34" s="5"/>
      <c r="BG34" s="5"/>
      <c r="BH34" s="65"/>
      <c r="BI34" s="66"/>
      <c r="BJ34" s="67"/>
      <c r="BK34" s="67" t="str">
        <f t="shared" si="33"/>
        <v xml:space="preserve"> </v>
      </c>
      <c r="BL34" s="5"/>
      <c r="BM34" s="5"/>
      <c r="BN34" s="68" t="e">
        <f t="shared" si="34"/>
        <v>#DIV/0!</v>
      </c>
      <c r="CN34" s="7">
        <v>24</v>
      </c>
    </row>
    <row r="35" spans="1:92" s="7" customFormat="1" ht="15">
      <c r="A35" s="6" t="str">
        <f t="shared" si="5"/>
        <v/>
      </c>
      <c r="B35" s="43"/>
      <c r="C35" s="6"/>
      <c r="D35" s="6"/>
      <c r="E35" s="43"/>
      <c r="F35" s="44"/>
      <c r="G35" s="22"/>
      <c r="H35" s="23"/>
      <c r="I35" s="47">
        <f t="shared" si="6"/>
        <v>0</v>
      </c>
      <c r="J35" s="47">
        <f t="shared" si="7"/>
        <v>0</v>
      </c>
      <c r="K35" s="59" t="str">
        <f t="shared" si="8"/>
        <v/>
      </c>
      <c r="L35" s="59" t="str">
        <f t="shared" si="9"/>
        <v/>
      </c>
      <c r="M35" s="24"/>
      <c r="N35" s="25"/>
      <c r="O35" s="26">
        <f t="shared" si="10"/>
        <v>0</v>
      </c>
      <c r="P35" s="26">
        <f t="shared" si="11"/>
        <v>0</v>
      </c>
      <c r="Q35" s="27" t="str">
        <f t="shared" si="12"/>
        <v/>
      </c>
      <c r="R35" s="27" t="str">
        <f t="shared" si="13"/>
        <v/>
      </c>
      <c r="S35" s="29"/>
      <c r="T35" s="30"/>
      <c r="U35" s="31">
        <f t="shared" si="14"/>
        <v>0</v>
      </c>
      <c r="V35" s="31">
        <f t="shared" si="15"/>
        <v>0</v>
      </c>
      <c r="W35" s="32" t="str">
        <f t="shared" si="16"/>
        <v/>
      </c>
      <c r="X35" s="32" t="str">
        <f t="shared" si="17"/>
        <v/>
      </c>
      <c r="Y35" s="24"/>
      <c r="Z35" s="24"/>
      <c r="AA35" s="25">
        <f t="shared" si="18"/>
        <v>0</v>
      </c>
      <c r="AB35" s="26">
        <f t="shared" si="19"/>
        <v>0</v>
      </c>
      <c r="AC35" s="26" t="str">
        <f t="shared" si="20"/>
        <v/>
      </c>
      <c r="AD35" s="27" t="str">
        <f t="shared" si="21"/>
        <v/>
      </c>
      <c r="AE35" s="39" t="str">
        <f t="shared" si="22"/>
        <v/>
      </c>
      <c r="AF35" s="39" t="str">
        <f t="shared" si="23"/>
        <v/>
      </c>
      <c r="AG35" s="40" t="str">
        <f t="shared" si="24"/>
        <v/>
      </c>
      <c r="AH35" s="41" t="str">
        <f t="shared" si="0"/>
        <v/>
      </c>
      <c r="AI35" s="39" t="str">
        <f>IF(B35="","",ROUND(GEOMEAN((J35,P35,V35)),0))</f>
        <v/>
      </c>
      <c r="AJ35" s="39" t="str">
        <f>IF(B35="","",ROUND(GEOMEAN((L35,R35,X35)),0))</f>
        <v/>
      </c>
      <c r="AK35" s="40" t="str">
        <f t="shared" si="1"/>
        <v/>
      </c>
      <c r="AL35" s="40" t="str">
        <f t="shared" si="2"/>
        <v/>
      </c>
      <c r="AM35" s="42" t="e">
        <f t="shared" si="25"/>
        <v>#DIV/0!</v>
      </c>
      <c r="AN35" s="42" t="e">
        <f t="shared" si="3"/>
        <v>#DIV/0!</v>
      </c>
      <c r="AO35" s="39" t="str">
        <f t="shared" si="26"/>
        <v/>
      </c>
      <c r="AP35" s="39" t="str">
        <f t="shared" si="27"/>
        <v/>
      </c>
      <c r="AQ35" s="40" t="str">
        <f t="shared" si="28"/>
        <v/>
      </c>
      <c r="AR35" s="41" t="str">
        <f t="shared" si="29"/>
        <v/>
      </c>
      <c r="AS35" s="39" t="str">
        <f>IF(L35="","",ROUND(GEOMEAN((J35,P35,V35,AB35)),0))</f>
        <v/>
      </c>
      <c r="AT35" s="39" t="str">
        <f>IF(L35="","",ROUND(GEOMEAN((L35,R35,X35,AD35)),0))</f>
        <v/>
      </c>
      <c r="AU35" s="40" t="str">
        <f t="shared" si="30"/>
        <v/>
      </c>
      <c r="AV35" s="40" t="str">
        <f t="shared" si="31"/>
        <v/>
      </c>
      <c r="AW35" s="42">
        <f t="shared" si="32"/>
        <v>0</v>
      </c>
      <c r="AX35" s="42">
        <f t="shared" si="4"/>
        <v>0</v>
      </c>
      <c r="AY35" s="5"/>
      <c r="BC35" s="64"/>
      <c r="BD35" s="64"/>
      <c r="BE35" s="5"/>
      <c r="BF35" s="5"/>
      <c r="BG35" s="5"/>
      <c r="BH35" s="65"/>
      <c r="BI35" s="66"/>
      <c r="BJ35" s="67"/>
      <c r="BK35" s="67" t="str">
        <f t="shared" si="33"/>
        <v xml:space="preserve"> </v>
      </c>
      <c r="BL35" s="5"/>
      <c r="BM35" s="5"/>
      <c r="BN35" s="68" t="e">
        <f t="shared" si="34"/>
        <v>#DIV/0!</v>
      </c>
      <c r="CN35" s="7">
        <v>25</v>
      </c>
    </row>
    <row r="36" spans="1:92" s="7" customFormat="1" ht="15">
      <c r="A36" s="6" t="str">
        <f t="shared" si="5"/>
        <v/>
      </c>
      <c r="B36" s="43"/>
      <c r="C36" s="6"/>
      <c r="D36" s="6"/>
      <c r="E36" s="43"/>
      <c r="F36" s="44"/>
      <c r="G36" s="22"/>
      <c r="H36" s="23"/>
      <c r="I36" s="47">
        <f t="shared" si="6"/>
        <v>0</v>
      </c>
      <c r="J36" s="47">
        <f t="shared" si="7"/>
        <v>0</v>
      </c>
      <c r="K36" s="59" t="str">
        <f t="shared" si="8"/>
        <v/>
      </c>
      <c r="L36" s="59" t="str">
        <f t="shared" si="9"/>
        <v/>
      </c>
      <c r="M36" s="24"/>
      <c r="N36" s="25"/>
      <c r="O36" s="26">
        <f t="shared" si="10"/>
        <v>0</v>
      </c>
      <c r="P36" s="26">
        <f t="shared" si="11"/>
        <v>0</v>
      </c>
      <c r="Q36" s="27" t="str">
        <f t="shared" si="12"/>
        <v/>
      </c>
      <c r="R36" s="27" t="str">
        <f t="shared" si="13"/>
        <v/>
      </c>
      <c r="S36" s="29"/>
      <c r="T36" s="30"/>
      <c r="U36" s="31">
        <f t="shared" si="14"/>
        <v>0</v>
      </c>
      <c r="V36" s="31">
        <f t="shared" si="15"/>
        <v>0</v>
      </c>
      <c r="W36" s="32" t="str">
        <f t="shared" si="16"/>
        <v/>
      </c>
      <c r="X36" s="32" t="str">
        <f t="shared" si="17"/>
        <v/>
      </c>
      <c r="Y36" s="24"/>
      <c r="Z36" s="24"/>
      <c r="AA36" s="25">
        <f t="shared" si="18"/>
        <v>0</v>
      </c>
      <c r="AB36" s="26">
        <f t="shared" si="19"/>
        <v>0</v>
      </c>
      <c r="AC36" s="26" t="str">
        <f t="shared" si="20"/>
        <v/>
      </c>
      <c r="AD36" s="27" t="str">
        <f t="shared" si="21"/>
        <v/>
      </c>
      <c r="AE36" s="39" t="str">
        <f t="shared" si="22"/>
        <v/>
      </c>
      <c r="AF36" s="39" t="str">
        <f t="shared" si="23"/>
        <v/>
      </c>
      <c r="AG36" s="40" t="str">
        <f t="shared" si="24"/>
        <v/>
      </c>
      <c r="AH36" s="41" t="str">
        <f t="shared" si="0"/>
        <v/>
      </c>
      <c r="AI36" s="39" t="str">
        <f>IF(B36="","",ROUND(GEOMEAN((J36,P36,V36)),0))</f>
        <v/>
      </c>
      <c r="AJ36" s="39" t="str">
        <f>IF(B36="","",ROUND(GEOMEAN((L36,R36,X36)),0))</f>
        <v/>
      </c>
      <c r="AK36" s="40" t="str">
        <f t="shared" si="1"/>
        <v/>
      </c>
      <c r="AL36" s="40" t="str">
        <f t="shared" si="2"/>
        <v/>
      </c>
      <c r="AM36" s="42" t="e">
        <f t="shared" si="25"/>
        <v>#DIV/0!</v>
      </c>
      <c r="AN36" s="42" t="e">
        <f t="shared" si="3"/>
        <v>#DIV/0!</v>
      </c>
      <c r="AO36" s="39" t="str">
        <f t="shared" si="26"/>
        <v/>
      </c>
      <c r="AP36" s="39" t="str">
        <f t="shared" si="27"/>
        <v/>
      </c>
      <c r="AQ36" s="40" t="str">
        <f t="shared" si="28"/>
        <v/>
      </c>
      <c r="AR36" s="41" t="str">
        <f t="shared" si="29"/>
        <v/>
      </c>
      <c r="AS36" s="39" t="str">
        <f>IF(L36="","",ROUND(GEOMEAN((J36,P36,V36,AB36)),0))</f>
        <v/>
      </c>
      <c r="AT36" s="39" t="str">
        <f>IF(L36="","",ROUND(GEOMEAN((L36,R36,X36,AD36)),0))</f>
        <v/>
      </c>
      <c r="AU36" s="40" t="str">
        <f t="shared" si="30"/>
        <v/>
      </c>
      <c r="AV36" s="40" t="str">
        <f t="shared" si="31"/>
        <v/>
      </c>
      <c r="AW36" s="42">
        <f t="shared" si="32"/>
        <v>0</v>
      </c>
      <c r="AX36" s="42">
        <f t="shared" si="4"/>
        <v>0</v>
      </c>
      <c r="AY36" s="5"/>
      <c r="BC36" s="64"/>
      <c r="BD36" s="64"/>
      <c r="BE36" s="5"/>
      <c r="BF36" s="5"/>
      <c r="BG36" s="5"/>
      <c r="BH36" s="65"/>
      <c r="BI36" s="66"/>
      <c r="BJ36" s="67"/>
      <c r="BK36" s="67" t="str">
        <f t="shared" si="33"/>
        <v xml:space="preserve"> </v>
      </c>
      <c r="BL36" s="5"/>
      <c r="BM36" s="5"/>
      <c r="BN36" s="68" t="e">
        <f t="shared" si="34"/>
        <v>#DIV/0!</v>
      </c>
      <c r="CN36" s="7">
        <v>26</v>
      </c>
    </row>
    <row r="37" spans="1:92" s="7" customFormat="1" ht="15">
      <c r="A37" s="6" t="str">
        <f t="shared" si="5"/>
        <v/>
      </c>
      <c r="B37" s="43"/>
      <c r="C37" s="6"/>
      <c r="D37" s="6"/>
      <c r="E37" s="43"/>
      <c r="F37" s="44"/>
      <c r="G37" s="22"/>
      <c r="H37" s="23"/>
      <c r="I37" s="47">
        <f t="shared" si="6"/>
        <v>0</v>
      </c>
      <c r="J37" s="47">
        <f t="shared" si="7"/>
        <v>0</v>
      </c>
      <c r="K37" s="59" t="str">
        <f t="shared" si="8"/>
        <v/>
      </c>
      <c r="L37" s="59" t="str">
        <f t="shared" si="9"/>
        <v/>
      </c>
      <c r="M37" s="24"/>
      <c r="N37" s="25"/>
      <c r="O37" s="26">
        <f t="shared" si="10"/>
        <v>0</v>
      </c>
      <c r="P37" s="26">
        <f t="shared" si="11"/>
        <v>0</v>
      </c>
      <c r="Q37" s="27" t="str">
        <f t="shared" si="12"/>
        <v/>
      </c>
      <c r="R37" s="27" t="str">
        <f t="shared" si="13"/>
        <v/>
      </c>
      <c r="S37" s="29"/>
      <c r="T37" s="30"/>
      <c r="U37" s="31">
        <f t="shared" si="14"/>
        <v>0</v>
      </c>
      <c r="V37" s="31">
        <f t="shared" si="15"/>
        <v>0</v>
      </c>
      <c r="W37" s="32" t="str">
        <f t="shared" si="16"/>
        <v/>
      </c>
      <c r="X37" s="32" t="str">
        <f t="shared" si="17"/>
        <v/>
      </c>
      <c r="Y37" s="24"/>
      <c r="Z37" s="24"/>
      <c r="AA37" s="25">
        <f t="shared" si="18"/>
        <v>0</v>
      </c>
      <c r="AB37" s="26">
        <f t="shared" si="19"/>
        <v>0</v>
      </c>
      <c r="AC37" s="26" t="str">
        <f t="shared" si="20"/>
        <v/>
      </c>
      <c r="AD37" s="27" t="str">
        <f t="shared" si="21"/>
        <v/>
      </c>
      <c r="AE37" s="39" t="str">
        <f t="shared" si="22"/>
        <v/>
      </c>
      <c r="AF37" s="39" t="str">
        <f t="shared" si="23"/>
        <v/>
      </c>
      <c r="AG37" s="40" t="str">
        <f t="shared" si="24"/>
        <v/>
      </c>
      <c r="AH37" s="41" t="str">
        <f t="shared" si="0"/>
        <v/>
      </c>
      <c r="AI37" s="39" t="str">
        <f>IF(B37="","",ROUND(GEOMEAN((J37,P37,V37)),0))</f>
        <v/>
      </c>
      <c r="AJ37" s="39" t="str">
        <f>IF(B37="","",ROUND(GEOMEAN((L37,R37,X37)),0))</f>
        <v/>
      </c>
      <c r="AK37" s="40" t="str">
        <f t="shared" si="1"/>
        <v/>
      </c>
      <c r="AL37" s="40" t="str">
        <f t="shared" si="2"/>
        <v/>
      </c>
      <c r="AM37" s="42" t="e">
        <f t="shared" si="25"/>
        <v>#DIV/0!</v>
      </c>
      <c r="AN37" s="42" t="e">
        <f t="shared" si="3"/>
        <v>#DIV/0!</v>
      </c>
      <c r="AO37" s="39" t="str">
        <f t="shared" si="26"/>
        <v/>
      </c>
      <c r="AP37" s="39" t="str">
        <f t="shared" si="27"/>
        <v/>
      </c>
      <c r="AQ37" s="40" t="str">
        <f t="shared" si="28"/>
        <v/>
      </c>
      <c r="AR37" s="41" t="str">
        <f t="shared" si="29"/>
        <v/>
      </c>
      <c r="AS37" s="39" t="str">
        <f>IF(L37="","",ROUND(GEOMEAN((J37,P37,V37,AB37)),0))</f>
        <v/>
      </c>
      <c r="AT37" s="39" t="str">
        <f>IF(L37="","",ROUND(GEOMEAN((L37,R37,X37,AD37)),0))</f>
        <v/>
      </c>
      <c r="AU37" s="40" t="str">
        <f t="shared" si="30"/>
        <v/>
      </c>
      <c r="AV37" s="40" t="str">
        <f t="shared" si="31"/>
        <v/>
      </c>
      <c r="AW37" s="42">
        <f t="shared" si="32"/>
        <v>0</v>
      </c>
      <c r="AX37" s="42">
        <f t="shared" si="4"/>
        <v>0</v>
      </c>
      <c r="AY37" s="5"/>
      <c r="BF37" s="181" t="s">
        <v>162</v>
      </c>
      <c r="BG37" s="181"/>
      <c r="BH37" s="181"/>
      <c r="BI37" s="181"/>
      <c r="BJ37" s="181"/>
      <c r="BK37" s="181"/>
      <c r="BL37" s="181"/>
      <c r="BM37" s="182"/>
      <c r="BN37" s="69" t="e">
        <f>SUM(BN11:BN36)</f>
        <v>#DIV/0!</v>
      </c>
      <c r="CN37" s="7">
        <v>27</v>
      </c>
    </row>
    <row r="38" spans="1:92" s="7" customFormat="1" ht="15">
      <c r="A38" s="6" t="str">
        <f t="shared" si="5"/>
        <v/>
      </c>
      <c r="B38" s="43"/>
      <c r="C38" s="6"/>
      <c r="D38" s="6"/>
      <c r="E38" s="43"/>
      <c r="F38" s="44"/>
      <c r="G38" s="22"/>
      <c r="H38" s="23"/>
      <c r="I38" s="47">
        <f t="shared" si="6"/>
        <v>0</v>
      </c>
      <c r="J38" s="47">
        <f t="shared" si="7"/>
        <v>0</v>
      </c>
      <c r="K38" s="59" t="str">
        <f t="shared" si="8"/>
        <v/>
      </c>
      <c r="L38" s="59" t="str">
        <f t="shared" si="9"/>
        <v/>
      </c>
      <c r="M38" s="24"/>
      <c r="N38" s="25"/>
      <c r="O38" s="26">
        <f t="shared" si="10"/>
        <v>0</v>
      </c>
      <c r="P38" s="26">
        <f t="shared" si="11"/>
        <v>0</v>
      </c>
      <c r="Q38" s="27" t="str">
        <f t="shared" si="12"/>
        <v/>
      </c>
      <c r="R38" s="27" t="str">
        <f t="shared" si="13"/>
        <v/>
      </c>
      <c r="S38" s="29"/>
      <c r="T38" s="30"/>
      <c r="U38" s="31">
        <f t="shared" si="14"/>
        <v>0</v>
      </c>
      <c r="V38" s="31">
        <f t="shared" si="15"/>
        <v>0</v>
      </c>
      <c r="W38" s="32" t="str">
        <f t="shared" si="16"/>
        <v/>
      </c>
      <c r="X38" s="32" t="str">
        <f t="shared" si="17"/>
        <v/>
      </c>
      <c r="Y38" s="24"/>
      <c r="Z38" s="24"/>
      <c r="AA38" s="25">
        <f t="shared" si="18"/>
        <v>0</v>
      </c>
      <c r="AB38" s="26">
        <f t="shared" si="19"/>
        <v>0</v>
      </c>
      <c r="AC38" s="26" t="str">
        <f t="shared" si="20"/>
        <v/>
      </c>
      <c r="AD38" s="27" t="str">
        <f t="shared" si="21"/>
        <v/>
      </c>
      <c r="AE38" s="39" t="str">
        <f t="shared" si="22"/>
        <v/>
      </c>
      <c r="AF38" s="39" t="str">
        <f t="shared" si="23"/>
        <v/>
      </c>
      <c r="AG38" s="40" t="str">
        <f t="shared" si="24"/>
        <v/>
      </c>
      <c r="AH38" s="41" t="str">
        <f t="shared" si="0"/>
        <v/>
      </c>
      <c r="AI38" s="39" t="str">
        <f>IF(B38="","",ROUND(GEOMEAN((J38,P38,V38)),0))</f>
        <v/>
      </c>
      <c r="AJ38" s="39" t="str">
        <f>IF(B38="","",ROUND(GEOMEAN((L38,R38,X38)),0))</f>
        <v/>
      </c>
      <c r="AK38" s="40" t="str">
        <f t="shared" si="1"/>
        <v/>
      </c>
      <c r="AL38" s="40" t="str">
        <f t="shared" si="2"/>
        <v/>
      </c>
      <c r="AM38" s="42" t="e">
        <f t="shared" si="25"/>
        <v>#DIV/0!</v>
      </c>
      <c r="AN38" s="42" t="e">
        <f t="shared" si="3"/>
        <v>#DIV/0!</v>
      </c>
      <c r="AO38" s="39" t="str">
        <f t="shared" si="26"/>
        <v/>
      </c>
      <c r="AP38" s="39" t="str">
        <f t="shared" si="27"/>
        <v/>
      </c>
      <c r="AQ38" s="40" t="str">
        <f t="shared" si="28"/>
        <v/>
      </c>
      <c r="AR38" s="41" t="str">
        <f t="shared" si="29"/>
        <v/>
      </c>
      <c r="AS38" s="39" t="str">
        <f>IF(L38="","",ROUND(GEOMEAN((J38,P38,V38,AB38)),0))</f>
        <v/>
      </c>
      <c r="AT38" s="39" t="str">
        <f>IF(L38="","",ROUND(GEOMEAN((L38,R38,X38,AD38)),0))</f>
        <v/>
      </c>
      <c r="AU38" s="40" t="str">
        <f t="shared" si="30"/>
        <v/>
      </c>
      <c r="AV38" s="40" t="str">
        <f t="shared" si="31"/>
        <v/>
      </c>
      <c r="AW38" s="42">
        <f t="shared" si="32"/>
        <v>0</v>
      </c>
      <c r="AX38" s="42">
        <f t="shared" si="4"/>
        <v>0</v>
      </c>
      <c r="AY38" s="5"/>
      <c r="BF38" s="10"/>
      <c r="BG38" s="10"/>
      <c r="BH38" s="10"/>
      <c r="BI38" s="10"/>
      <c r="BJ38" s="10"/>
      <c r="BK38" s="3"/>
      <c r="BL38" s="3"/>
      <c r="BM38" s="3"/>
      <c r="BN38" s="3"/>
      <c r="CN38" s="7">
        <v>28</v>
      </c>
    </row>
    <row r="39" spans="1:92" s="7" customFormat="1" ht="15">
      <c r="A39" s="6" t="str">
        <f t="shared" si="5"/>
        <v/>
      </c>
      <c r="B39" s="43"/>
      <c r="C39" s="6"/>
      <c r="D39" s="6"/>
      <c r="E39" s="43"/>
      <c r="F39" s="44"/>
      <c r="G39" s="22"/>
      <c r="H39" s="23"/>
      <c r="I39" s="47">
        <f t="shared" si="6"/>
        <v>0</v>
      </c>
      <c r="J39" s="47">
        <f t="shared" si="7"/>
        <v>0</v>
      </c>
      <c r="K39" s="59" t="str">
        <f t="shared" si="8"/>
        <v/>
      </c>
      <c r="L39" s="59" t="str">
        <f t="shared" si="9"/>
        <v/>
      </c>
      <c r="M39" s="24"/>
      <c r="N39" s="25"/>
      <c r="O39" s="26">
        <f t="shared" si="10"/>
        <v>0</v>
      </c>
      <c r="P39" s="26">
        <f t="shared" si="11"/>
        <v>0</v>
      </c>
      <c r="Q39" s="27" t="str">
        <f t="shared" si="12"/>
        <v/>
      </c>
      <c r="R39" s="27" t="str">
        <f t="shared" si="13"/>
        <v/>
      </c>
      <c r="S39" s="29"/>
      <c r="T39" s="30"/>
      <c r="U39" s="31">
        <f t="shared" si="14"/>
        <v>0</v>
      </c>
      <c r="V39" s="31">
        <f t="shared" si="15"/>
        <v>0</v>
      </c>
      <c r="W39" s="32" t="str">
        <f t="shared" si="16"/>
        <v/>
      </c>
      <c r="X39" s="32" t="str">
        <f t="shared" si="17"/>
        <v/>
      </c>
      <c r="Y39" s="24"/>
      <c r="Z39" s="24"/>
      <c r="AA39" s="25">
        <f t="shared" si="18"/>
        <v>0</v>
      </c>
      <c r="AB39" s="26">
        <f t="shared" si="19"/>
        <v>0</v>
      </c>
      <c r="AC39" s="26" t="str">
        <f t="shared" si="20"/>
        <v/>
      </c>
      <c r="AD39" s="27" t="str">
        <f t="shared" si="21"/>
        <v/>
      </c>
      <c r="AE39" s="39" t="str">
        <f t="shared" si="22"/>
        <v/>
      </c>
      <c r="AF39" s="39" t="str">
        <f t="shared" si="23"/>
        <v/>
      </c>
      <c r="AG39" s="40" t="str">
        <f t="shared" si="24"/>
        <v/>
      </c>
      <c r="AH39" s="41" t="str">
        <f t="shared" si="0"/>
        <v/>
      </c>
      <c r="AI39" s="39" t="str">
        <f>IF(B39="","",ROUND(GEOMEAN((J39,P39,V39)),0))</f>
        <v/>
      </c>
      <c r="AJ39" s="39" t="str">
        <f>IF(B39="","",ROUND(GEOMEAN((L39,R39,X39)),0))</f>
        <v/>
      </c>
      <c r="AK39" s="40" t="str">
        <f t="shared" si="1"/>
        <v/>
      </c>
      <c r="AL39" s="40" t="str">
        <f t="shared" si="2"/>
        <v/>
      </c>
      <c r="AM39" s="42" t="e">
        <f t="shared" si="25"/>
        <v>#DIV/0!</v>
      </c>
      <c r="AN39" s="42" t="e">
        <f t="shared" si="3"/>
        <v>#DIV/0!</v>
      </c>
      <c r="AO39" s="39" t="str">
        <f t="shared" si="26"/>
        <v/>
      </c>
      <c r="AP39" s="39" t="str">
        <f t="shared" si="27"/>
        <v/>
      </c>
      <c r="AQ39" s="40" t="str">
        <f t="shared" si="28"/>
        <v/>
      </c>
      <c r="AR39" s="41" t="str">
        <f t="shared" si="29"/>
        <v/>
      </c>
      <c r="AS39" s="39" t="str">
        <f>IF(L39="","",ROUND(GEOMEAN((J39,P39,V39,AB39)),0))</f>
        <v/>
      </c>
      <c r="AT39" s="39" t="str">
        <f>IF(L39="","",ROUND(GEOMEAN((L39,R39,X39,AD39)),0))</f>
        <v/>
      </c>
      <c r="AU39" s="40" t="str">
        <f t="shared" si="30"/>
        <v/>
      </c>
      <c r="AV39" s="40" t="str">
        <f t="shared" si="31"/>
        <v/>
      </c>
      <c r="AW39" s="42">
        <f t="shared" si="32"/>
        <v>0</v>
      </c>
      <c r="AX39" s="42">
        <f t="shared" si="4"/>
        <v>0</v>
      </c>
      <c r="AY39" s="5"/>
      <c r="BF39" s="10"/>
      <c r="BG39" s="10"/>
      <c r="BH39" s="10"/>
      <c r="BI39" s="10"/>
      <c r="BJ39" s="10"/>
      <c r="BK39" s="3"/>
      <c r="BL39" s="3"/>
      <c r="BM39" s="3"/>
      <c r="BN39" s="3"/>
      <c r="CN39" s="7">
        <v>29</v>
      </c>
    </row>
    <row r="40" spans="1:92" s="7" customFormat="1" ht="15">
      <c r="A40" s="6" t="str">
        <f t="shared" si="5"/>
        <v/>
      </c>
      <c r="B40" s="43"/>
      <c r="C40" s="6"/>
      <c r="D40" s="6"/>
      <c r="E40" s="43"/>
      <c r="F40" s="44"/>
      <c r="G40" s="22"/>
      <c r="H40" s="23"/>
      <c r="I40" s="47">
        <f t="shared" si="6"/>
        <v>0</v>
      </c>
      <c r="J40" s="47">
        <f t="shared" si="7"/>
        <v>0</v>
      </c>
      <c r="K40" s="59" t="str">
        <f t="shared" si="8"/>
        <v/>
      </c>
      <c r="L40" s="59" t="str">
        <f t="shared" si="9"/>
        <v/>
      </c>
      <c r="M40" s="24"/>
      <c r="N40" s="25"/>
      <c r="O40" s="26">
        <f t="shared" si="10"/>
        <v>0</v>
      </c>
      <c r="P40" s="26">
        <f t="shared" si="11"/>
        <v>0</v>
      </c>
      <c r="Q40" s="27" t="str">
        <f t="shared" si="12"/>
        <v/>
      </c>
      <c r="R40" s="27" t="str">
        <f t="shared" si="13"/>
        <v/>
      </c>
      <c r="S40" s="29"/>
      <c r="T40" s="30"/>
      <c r="U40" s="31">
        <f t="shared" si="14"/>
        <v>0</v>
      </c>
      <c r="V40" s="31">
        <f t="shared" si="15"/>
        <v>0</v>
      </c>
      <c r="W40" s="32" t="str">
        <f t="shared" si="16"/>
        <v/>
      </c>
      <c r="X40" s="32" t="str">
        <f t="shared" si="17"/>
        <v/>
      </c>
      <c r="Y40" s="24"/>
      <c r="Z40" s="24"/>
      <c r="AA40" s="25">
        <f t="shared" si="18"/>
        <v>0</v>
      </c>
      <c r="AB40" s="26">
        <f t="shared" si="19"/>
        <v>0</v>
      </c>
      <c r="AC40" s="26" t="str">
        <f t="shared" si="20"/>
        <v/>
      </c>
      <c r="AD40" s="27" t="str">
        <f t="shared" si="21"/>
        <v/>
      </c>
      <c r="AE40" s="39" t="str">
        <f t="shared" si="22"/>
        <v/>
      </c>
      <c r="AF40" s="39" t="str">
        <f t="shared" si="23"/>
        <v/>
      </c>
      <c r="AG40" s="40" t="str">
        <f t="shared" si="24"/>
        <v/>
      </c>
      <c r="AH40" s="41" t="str">
        <f t="shared" si="0"/>
        <v/>
      </c>
      <c r="AI40" s="39" t="str">
        <f>IF(B40="","",ROUND(GEOMEAN((J40,P40,V40)),0))</f>
        <v/>
      </c>
      <c r="AJ40" s="39" t="str">
        <f>IF(B40="","",ROUND(GEOMEAN((L40,R40,X40)),0))</f>
        <v/>
      </c>
      <c r="AK40" s="40" t="str">
        <f t="shared" si="1"/>
        <v/>
      </c>
      <c r="AL40" s="40" t="str">
        <f t="shared" si="2"/>
        <v/>
      </c>
      <c r="AM40" s="42" t="e">
        <f t="shared" si="25"/>
        <v>#DIV/0!</v>
      </c>
      <c r="AN40" s="42" t="e">
        <f t="shared" si="3"/>
        <v>#DIV/0!</v>
      </c>
      <c r="AO40" s="39" t="str">
        <f t="shared" si="26"/>
        <v/>
      </c>
      <c r="AP40" s="39" t="str">
        <f t="shared" si="27"/>
        <v/>
      </c>
      <c r="AQ40" s="40" t="str">
        <f t="shared" si="28"/>
        <v/>
      </c>
      <c r="AR40" s="41" t="str">
        <f t="shared" si="29"/>
        <v/>
      </c>
      <c r="AS40" s="39" t="str">
        <f>IF(L40="","",ROUND(GEOMEAN((J40,P40,V40,AB40)),0))</f>
        <v/>
      </c>
      <c r="AT40" s="39" t="str">
        <f>IF(L40="","",ROUND(GEOMEAN((L40,R40,X40,AD40)),0))</f>
        <v/>
      </c>
      <c r="AU40" s="40" t="str">
        <f t="shared" si="30"/>
        <v/>
      </c>
      <c r="AV40" s="40" t="str">
        <f t="shared" si="31"/>
        <v/>
      </c>
      <c r="AW40" s="42">
        <f t="shared" si="32"/>
        <v>0</v>
      </c>
      <c r="AX40" s="42">
        <f t="shared" si="4"/>
        <v>0</v>
      </c>
      <c r="AY40" s="5"/>
      <c r="BK40" s="3"/>
      <c r="BL40" s="3"/>
      <c r="BM40" s="3"/>
      <c r="BN40" s="3"/>
      <c r="CN40" s="7">
        <v>30</v>
      </c>
    </row>
    <row r="41" spans="1:92" s="7" customFormat="1" ht="15">
      <c r="A41" s="6" t="str">
        <f t="shared" si="5"/>
        <v/>
      </c>
      <c r="B41" s="43"/>
      <c r="C41" s="6"/>
      <c r="D41" s="6"/>
      <c r="E41" s="43"/>
      <c r="F41" s="44"/>
      <c r="G41" s="22"/>
      <c r="H41" s="23"/>
      <c r="I41" s="47">
        <f t="shared" si="6"/>
        <v>0</v>
      </c>
      <c r="J41" s="47">
        <f t="shared" si="7"/>
        <v>0</v>
      </c>
      <c r="K41" s="59" t="str">
        <f t="shared" si="8"/>
        <v/>
      </c>
      <c r="L41" s="59" t="str">
        <f t="shared" si="9"/>
        <v/>
      </c>
      <c r="M41" s="24"/>
      <c r="N41" s="25"/>
      <c r="O41" s="26">
        <f t="shared" si="10"/>
        <v>0</v>
      </c>
      <c r="P41" s="26">
        <f t="shared" si="11"/>
        <v>0</v>
      </c>
      <c r="Q41" s="27" t="str">
        <f t="shared" si="12"/>
        <v/>
      </c>
      <c r="R41" s="27" t="str">
        <f t="shared" si="13"/>
        <v/>
      </c>
      <c r="S41" s="29"/>
      <c r="T41" s="30"/>
      <c r="U41" s="31">
        <f t="shared" si="14"/>
        <v>0</v>
      </c>
      <c r="V41" s="31">
        <f t="shared" si="15"/>
        <v>0</v>
      </c>
      <c r="W41" s="32" t="str">
        <f t="shared" si="16"/>
        <v/>
      </c>
      <c r="X41" s="32" t="str">
        <f t="shared" si="17"/>
        <v/>
      </c>
      <c r="Y41" s="24"/>
      <c r="Z41" s="24"/>
      <c r="AA41" s="25">
        <f t="shared" si="18"/>
        <v>0</v>
      </c>
      <c r="AB41" s="26">
        <f t="shared" si="19"/>
        <v>0</v>
      </c>
      <c r="AC41" s="26" t="str">
        <f t="shared" si="20"/>
        <v/>
      </c>
      <c r="AD41" s="27" t="str">
        <f t="shared" si="21"/>
        <v/>
      </c>
      <c r="AE41" s="39" t="str">
        <f t="shared" si="22"/>
        <v/>
      </c>
      <c r="AF41" s="39" t="str">
        <f t="shared" si="23"/>
        <v/>
      </c>
      <c r="AG41" s="40" t="str">
        <f t="shared" si="24"/>
        <v/>
      </c>
      <c r="AH41" s="41" t="str">
        <f t="shared" si="0"/>
        <v/>
      </c>
      <c r="AI41" s="39" t="str">
        <f>IF(B41="","",ROUND(GEOMEAN((J41,P41,V41)),0))</f>
        <v/>
      </c>
      <c r="AJ41" s="39" t="str">
        <f>IF(B41="","",ROUND(GEOMEAN((L41,R41,X41)),0))</f>
        <v/>
      </c>
      <c r="AK41" s="40" t="str">
        <f t="shared" si="1"/>
        <v/>
      </c>
      <c r="AL41" s="40" t="str">
        <f t="shared" si="2"/>
        <v/>
      </c>
      <c r="AM41" s="42" t="e">
        <f t="shared" si="25"/>
        <v>#DIV/0!</v>
      </c>
      <c r="AN41" s="42" t="e">
        <f t="shared" si="3"/>
        <v>#DIV/0!</v>
      </c>
      <c r="AO41" s="39" t="str">
        <f t="shared" si="26"/>
        <v/>
      </c>
      <c r="AP41" s="39" t="str">
        <f t="shared" si="27"/>
        <v/>
      </c>
      <c r="AQ41" s="40" t="str">
        <f t="shared" si="28"/>
        <v/>
      </c>
      <c r="AR41" s="41" t="str">
        <f t="shared" si="29"/>
        <v/>
      </c>
      <c r="AS41" s="39" t="str">
        <f>IF(L41="","",ROUND(GEOMEAN((J41,P41,V41,AB41)),0))</f>
        <v/>
      </c>
      <c r="AT41" s="39" t="str">
        <f>IF(L41="","",ROUND(GEOMEAN((L41,R41,X41,AD41)),0))</f>
        <v/>
      </c>
      <c r="AU41" s="40" t="str">
        <f t="shared" si="30"/>
        <v/>
      </c>
      <c r="AV41" s="40" t="str">
        <f t="shared" si="31"/>
        <v/>
      </c>
      <c r="AW41" s="42">
        <f t="shared" si="32"/>
        <v>0</v>
      </c>
      <c r="AX41" s="42">
        <f t="shared" si="4"/>
        <v>0</v>
      </c>
      <c r="AY41" s="5"/>
      <c r="CN41" s="7">
        <v>31</v>
      </c>
    </row>
    <row r="42" spans="1:92" s="7" customFormat="1" ht="15">
      <c r="A42" s="6" t="str">
        <f t="shared" si="5"/>
        <v/>
      </c>
      <c r="B42" s="43"/>
      <c r="C42" s="6"/>
      <c r="D42" s="6"/>
      <c r="E42" s="43"/>
      <c r="F42" s="44"/>
      <c r="G42" s="22"/>
      <c r="H42" s="23"/>
      <c r="I42" s="47">
        <f t="shared" si="6"/>
        <v>0</v>
      </c>
      <c r="J42" s="47">
        <f t="shared" si="7"/>
        <v>0</v>
      </c>
      <c r="K42" s="59" t="str">
        <f t="shared" si="8"/>
        <v/>
      </c>
      <c r="L42" s="59" t="str">
        <f t="shared" si="9"/>
        <v/>
      </c>
      <c r="M42" s="24"/>
      <c r="N42" s="25"/>
      <c r="O42" s="26">
        <f t="shared" si="10"/>
        <v>0</v>
      </c>
      <c r="P42" s="26">
        <f t="shared" si="11"/>
        <v>0</v>
      </c>
      <c r="Q42" s="27" t="str">
        <f t="shared" si="12"/>
        <v/>
      </c>
      <c r="R42" s="27" t="str">
        <f t="shared" si="13"/>
        <v/>
      </c>
      <c r="S42" s="29"/>
      <c r="T42" s="30"/>
      <c r="U42" s="31">
        <f t="shared" si="14"/>
        <v>0</v>
      </c>
      <c r="V42" s="31">
        <f t="shared" si="15"/>
        <v>0</v>
      </c>
      <c r="W42" s="32" t="str">
        <f t="shared" si="16"/>
        <v/>
      </c>
      <c r="X42" s="32" t="str">
        <f t="shared" si="17"/>
        <v/>
      </c>
      <c r="Y42" s="24"/>
      <c r="Z42" s="24"/>
      <c r="AA42" s="25">
        <f t="shared" si="18"/>
        <v>0</v>
      </c>
      <c r="AB42" s="26">
        <f t="shared" si="19"/>
        <v>0</v>
      </c>
      <c r="AC42" s="26" t="str">
        <f t="shared" si="20"/>
        <v/>
      </c>
      <c r="AD42" s="27" t="str">
        <f t="shared" si="21"/>
        <v/>
      </c>
      <c r="AE42" s="39" t="str">
        <f t="shared" si="22"/>
        <v/>
      </c>
      <c r="AF42" s="39" t="str">
        <f t="shared" si="23"/>
        <v/>
      </c>
      <c r="AG42" s="40" t="str">
        <f t="shared" si="24"/>
        <v/>
      </c>
      <c r="AH42" s="41" t="str">
        <f t="shared" si="0"/>
        <v/>
      </c>
      <c r="AI42" s="39" t="str">
        <f>IF(B42="","",ROUND(GEOMEAN((J42,P42,V42)),0))</f>
        <v/>
      </c>
      <c r="AJ42" s="39" t="str">
        <f>IF(B42="","",ROUND(GEOMEAN((L42,R42,X42)),0))</f>
        <v/>
      </c>
      <c r="AK42" s="40" t="str">
        <f t="shared" si="1"/>
        <v/>
      </c>
      <c r="AL42" s="40" t="str">
        <f t="shared" si="2"/>
        <v/>
      </c>
      <c r="AM42" s="42" t="e">
        <f t="shared" si="25"/>
        <v>#DIV/0!</v>
      </c>
      <c r="AN42" s="42" t="e">
        <f t="shared" si="3"/>
        <v>#DIV/0!</v>
      </c>
      <c r="AO42" s="39" t="str">
        <f t="shared" si="26"/>
        <v/>
      </c>
      <c r="AP42" s="39" t="str">
        <f t="shared" si="27"/>
        <v/>
      </c>
      <c r="AQ42" s="40" t="str">
        <f t="shared" si="28"/>
        <v/>
      </c>
      <c r="AR42" s="41" t="str">
        <f t="shared" si="29"/>
        <v/>
      </c>
      <c r="AS42" s="39" t="str">
        <f>IF(L42="","",ROUND(GEOMEAN((J42,P42,V42,AB42)),0))</f>
        <v/>
      </c>
      <c r="AT42" s="39" t="str">
        <f>IF(L42="","",ROUND(GEOMEAN((L42,R42,X42,AD42)),0))</f>
        <v/>
      </c>
      <c r="AU42" s="40" t="str">
        <f t="shared" si="30"/>
        <v/>
      </c>
      <c r="AV42" s="40" t="str">
        <f t="shared" si="31"/>
        <v/>
      </c>
      <c r="AW42" s="42">
        <f t="shared" si="32"/>
        <v>0</v>
      </c>
      <c r="AX42" s="42">
        <f t="shared" si="4"/>
        <v>0</v>
      </c>
      <c r="AY42" s="5"/>
      <c r="CN42" s="7">
        <v>32</v>
      </c>
    </row>
    <row r="43" spans="1:92" s="7" customFormat="1" ht="15">
      <c r="A43" s="6" t="str">
        <f t="shared" si="5"/>
        <v/>
      </c>
      <c r="B43" s="43"/>
      <c r="C43" s="6"/>
      <c r="D43" s="6"/>
      <c r="E43" s="43"/>
      <c r="F43" s="44"/>
      <c r="G43" s="22"/>
      <c r="H43" s="23"/>
      <c r="I43" s="47">
        <f t="shared" si="6"/>
        <v>0</v>
      </c>
      <c r="J43" s="47">
        <f t="shared" si="7"/>
        <v>0</v>
      </c>
      <c r="K43" s="59" t="str">
        <f t="shared" si="8"/>
        <v/>
      </c>
      <c r="L43" s="59" t="str">
        <f t="shared" si="9"/>
        <v/>
      </c>
      <c r="M43" s="24"/>
      <c r="N43" s="25"/>
      <c r="O43" s="26">
        <f t="shared" si="10"/>
        <v>0</v>
      </c>
      <c r="P43" s="26">
        <f t="shared" si="11"/>
        <v>0</v>
      </c>
      <c r="Q43" s="27" t="str">
        <f t="shared" si="12"/>
        <v/>
      </c>
      <c r="R43" s="27" t="str">
        <f t="shared" si="13"/>
        <v/>
      </c>
      <c r="S43" s="29"/>
      <c r="T43" s="30"/>
      <c r="U43" s="31">
        <f t="shared" si="14"/>
        <v>0</v>
      </c>
      <c r="V43" s="31">
        <f t="shared" si="15"/>
        <v>0</v>
      </c>
      <c r="W43" s="32" t="str">
        <f t="shared" si="16"/>
        <v/>
      </c>
      <c r="X43" s="32" t="str">
        <f t="shared" si="17"/>
        <v/>
      </c>
      <c r="Y43" s="24"/>
      <c r="Z43" s="24"/>
      <c r="AA43" s="25">
        <f t="shared" si="18"/>
        <v>0</v>
      </c>
      <c r="AB43" s="26">
        <f t="shared" si="19"/>
        <v>0</v>
      </c>
      <c r="AC43" s="26" t="str">
        <f t="shared" si="20"/>
        <v/>
      </c>
      <c r="AD43" s="27" t="str">
        <f t="shared" si="21"/>
        <v/>
      </c>
      <c r="AE43" s="39" t="str">
        <f t="shared" si="22"/>
        <v/>
      </c>
      <c r="AF43" s="39" t="str">
        <f t="shared" si="23"/>
        <v/>
      </c>
      <c r="AG43" s="40" t="str">
        <f t="shared" si="24"/>
        <v/>
      </c>
      <c r="AH43" s="41" t="str">
        <f t="shared" si="0"/>
        <v/>
      </c>
      <c r="AI43" s="39" t="str">
        <f>IF(B43="","",ROUND(GEOMEAN((J43,P43,V43)),0))</f>
        <v/>
      </c>
      <c r="AJ43" s="39" t="str">
        <f>IF(B43="","",ROUND(GEOMEAN((L43,R43,X43)),0))</f>
        <v/>
      </c>
      <c r="AK43" s="40" t="str">
        <f t="shared" si="1"/>
        <v/>
      </c>
      <c r="AL43" s="40" t="str">
        <f t="shared" si="2"/>
        <v/>
      </c>
      <c r="AM43" s="42" t="e">
        <f t="shared" si="25"/>
        <v>#DIV/0!</v>
      </c>
      <c r="AN43" s="42" t="e">
        <f t="shared" si="3"/>
        <v>#DIV/0!</v>
      </c>
      <c r="AO43" s="39" t="str">
        <f t="shared" si="26"/>
        <v/>
      </c>
      <c r="AP43" s="39" t="str">
        <f t="shared" si="27"/>
        <v/>
      </c>
      <c r="AQ43" s="40" t="str">
        <f t="shared" si="28"/>
        <v/>
      </c>
      <c r="AR43" s="41" t="str">
        <f t="shared" si="29"/>
        <v/>
      </c>
      <c r="AS43" s="39" t="str">
        <f>IF(L43="","",ROUND(GEOMEAN((J43,P43,V43,AB43)),0))</f>
        <v/>
      </c>
      <c r="AT43" s="39" t="str">
        <f>IF(L43="","",ROUND(GEOMEAN((L43,R43,X43,AD43)),0))</f>
        <v/>
      </c>
      <c r="AU43" s="40" t="str">
        <f t="shared" si="30"/>
        <v/>
      </c>
      <c r="AV43" s="40" t="str">
        <f t="shared" si="31"/>
        <v/>
      </c>
      <c r="AW43" s="42">
        <f t="shared" si="32"/>
        <v>0</v>
      </c>
      <c r="AX43" s="42">
        <f t="shared" si="4"/>
        <v>0</v>
      </c>
      <c r="AY43" s="5"/>
      <c r="CN43" s="7">
        <v>33</v>
      </c>
    </row>
    <row r="44" spans="1:92" s="7" customFormat="1" ht="15">
      <c r="A44" s="6" t="str">
        <f t="shared" si="5"/>
        <v/>
      </c>
      <c r="B44" s="43"/>
      <c r="C44" s="6"/>
      <c r="D44" s="6"/>
      <c r="E44" s="43"/>
      <c r="F44" s="44"/>
      <c r="G44" s="22"/>
      <c r="H44" s="23"/>
      <c r="I44" s="47">
        <f t="shared" si="6"/>
        <v>0</v>
      </c>
      <c r="J44" s="47">
        <f t="shared" si="7"/>
        <v>0</v>
      </c>
      <c r="K44" s="59" t="str">
        <f t="shared" si="8"/>
        <v/>
      </c>
      <c r="L44" s="59" t="str">
        <f t="shared" si="9"/>
        <v/>
      </c>
      <c r="M44" s="24"/>
      <c r="N44" s="25"/>
      <c r="O44" s="26">
        <f t="shared" si="10"/>
        <v>0</v>
      </c>
      <c r="P44" s="26">
        <f t="shared" si="11"/>
        <v>0</v>
      </c>
      <c r="Q44" s="27" t="str">
        <f t="shared" si="12"/>
        <v/>
      </c>
      <c r="R44" s="27" t="str">
        <f t="shared" si="13"/>
        <v/>
      </c>
      <c r="S44" s="29"/>
      <c r="T44" s="30"/>
      <c r="U44" s="31">
        <f t="shared" si="14"/>
        <v>0</v>
      </c>
      <c r="V44" s="31">
        <f t="shared" si="15"/>
        <v>0</v>
      </c>
      <c r="W44" s="32" t="str">
        <f t="shared" si="16"/>
        <v/>
      </c>
      <c r="X44" s="32" t="str">
        <f t="shared" si="17"/>
        <v/>
      </c>
      <c r="Y44" s="24"/>
      <c r="Z44" s="24"/>
      <c r="AA44" s="25">
        <f t="shared" si="18"/>
        <v>0</v>
      </c>
      <c r="AB44" s="26">
        <f t="shared" si="19"/>
        <v>0</v>
      </c>
      <c r="AC44" s="26" t="str">
        <f t="shared" si="20"/>
        <v/>
      </c>
      <c r="AD44" s="27" t="str">
        <f t="shared" si="21"/>
        <v/>
      </c>
      <c r="AE44" s="39" t="str">
        <f t="shared" si="22"/>
        <v/>
      </c>
      <c r="AF44" s="39" t="str">
        <f t="shared" si="23"/>
        <v/>
      </c>
      <c r="AG44" s="40" t="str">
        <f t="shared" si="24"/>
        <v/>
      </c>
      <c r="AH44" s="41" t="str">
        <f t="shared" si="0"/>
        <v/>
      </c>
      <c r="AI44" s="39" t="str">
        <f>IF(B44="","",ROUND(GEOMEAN((J44,P44,V44)),0))</f>
        <v/>
      </c>
      <c r="AJ44" s="39" t="str">
        <f>IF(B44="","",ROUND(GEOMEAN((L44,R44,X44)),0))</f>
        <v/>
      </c>
      <c r="AK44" s="40" t="str">
        <f t="shared" si="1"/>
        <v/>
      </c>
      <c r="AL44" s="40" t="str">
        <f t="shared" si="2"/>
        <v/>
      </c>
      <c r="AM44" s="42" t="e">
        <f t="shared" si="25"/>
        <v>#DIV/0!</v>
      </c>
      <c r="AN44" s="42" t="e">
        <f t="shared" si="3"/>
        <v>#DIV/0!</v>
      </c>
      <c r="AO44" s="39" t="str">
        <f t="shared" si="26"/>
        <v/>
      </c>
      <c r="AP44" s="39" t="str">
        <f t="shared" si="27"/>
        <v/>
      </c>
      <c r="AQ44" s="40" t="str">
        <f t="shared" si="28"/>
        <v/>
      </c>
      <c r="AR44" s="41" t="str">
        <f t="shared" si="29"/>
        <v/>
      </c>
      <c r="AS44" s="39" t="str">
        <f>IF(L44="","",ROUND(GEOMEAN((J44,P44,V44,AB44)),0))</f>
        <v/>
      </c>
      <c r="AT44" s="39" t="str">
        <f>IF(L44="","",ROUND(GEOMEAN((L44,R44,X44,AD44)),0))</f>
        <v/>
      </c>
      <c r="AU44" s="40" t="str">
        <f t="shared" si="30"/>
        <v/>
      </c>
      <c r="AV44" s="40" t="str">
        <f t="shared" si="31"/>
        <v/>
      </c>
      <c r="AW44" s="42">
        <f t="shared" si="32"/>
        <v>0</v>
      </c>
      <c r="AX44" s="42">
        <f t="shared" si="4"/>
        <v>0</v>
      </c>
      <c r="AY44" s="5"/>
      <c r="CN44" s="7">
        <v>34</v>
      </c>
    </row>
    <row r="45" spans="1:92" s="7" customFormat="1" ht="15">
      <c r="A45" s="6" t="str">
        <f t="shared" si="5"/>
        <v/>
      </c>
      <c r="B45" s="43"/>
      <c r="C45" s="6"/>
      <c r="D45" s="6"/>
      <c r="E45" s="43"/>
      <c r="F45" s="44"/>
      <c r="G45" s="22"/>
      <c r="H45" s="23"/>
      <c r="I45" s="47">
        <f t="shared" si="6"/>
        <v>0</v>
      </c>
      <c r="J45" s="47">
        <f t="shared" si="7"/>
        <v>0</v>
      </c>
      <c r="K45" s="59" t="str">
        <f t="shared" si="8"/>
        <v/>
      </c>
      <c r="L45" s="59" t="str">
        <f t="shared" si="9"/>
        <v/>
      </c>
      <c r="M45" s="24"/>
      <c r="N45" s="25"/>
      <c r="O45" s="26">
        <f t="shared" si="10"/>
        <v>0</v>
      </c>
      <c r="P45" s="26">
        <f t="shared" si="11"/>
        <v>0</v>
      </c>
      <c r="Q45" s="27" t="str">
        <f t="shared" si="12"/>
        <v/>
      </c>
      <c r="R45" s="27" t="str">
        <f t="shared" si="13"/>
        <v/>
      </c>
      <c r="S45" s="29"/>
      <c r="T45" s="30"/>
      <c r="U45" s="31">
        <f t="shared" si="14"/>
        <v>0</v>
      </c>
      <c r="V45" s="31">
        <f t="shared" si="15"/>
        <v>0</v>
      </c>
      <c r="W45" s="32" t="str">
        <f t="shared" si="16"/>
        <v/>
      </c>
      <c r="X45" s="32" t="str">
        <f t="shared" si="17"/>
        <v/>
      </c>
      <c r="Y45" s="24"/>
      <c r="Z45" s="24"/>
      <c r="AA45" s="25">
        <f t="shared" si="18"/>
        <v>0</v>
      </c>
      <c r="AB45" s="26">
        <f t="shared" si="19"/>
        <v>0</v>
      </c>
      <c r="AC45" s="26" t="str">
        <f t="shared" si="20"/>
        <v/>
      </c>
      <c r="AD45" s="27" t="str">
        <f t="shared" si="21"/>
        <v/>
      </c>
      <c r="AE45" s="39" t="str">
        <f t="shared" si="22"/>
        <v/>
      </c>
      <c r="AF45" s="39" t="str">
        <f t="shared" si="23"/>
        <v/>
      </c>
      <c r="AG45" s="40" t="str">
        <f t="shared" si="24"/>
        <v/>
      </c>
      <c r="AH45" s="41" t="str">
        <f t="shared" si="0"/>
        <v/>
      </c>
      <c r="AI45" s="39" t="str">
        <f>IF(B45="","",ROUND(GEOMEAN((J45,P45,V45)),0))</f>
        <v/>
      </c>
      <c r="AJ45" s="39" t="str">
        <f>IF(B45="","",ROUND(GEOMEAN((L45,R45,X45)),0))</f>
        <v/>
      </c>
      <c r="AK45" s="40" t="str">
        <f t="shared" si="1"/>
        <v/>
      </c>
      <c r="AL45" s="40" t="str">
        <f t="shared" si="2"/>
        <v/>
      </c>
      <c r="AM45" s="42" t="e">
        <f t="shared" si="25"/>
        <v>#DIV/0!</v>
      </c>
      <c r="AN45" s="42" t="e">
        <f t="shared" si="3"/>
        <v>#DIV/0!</v>
      </c>
      <c r="AO45" s="39" t="str">
        <f t="shared" si="26"/>
        <v/>
      </c>
      <c r="AP45" s="39" t="str">
        <f t="shared" si="27"/>
        <v/>
      </c>
      <c r="AQ45" s="40" t="str">
        <f t="shared" si="28"/>
        <v/>
      </c>
      <c r="AR45" s="41" t="str">
        <f t="shared" si="29"/>
        <v/>
      </c>
      <c r="AS45" s="39" t="str">
        <f>IF(L45="","",ROUND(GEOMEAN((J45,P45,V45,AB45)),0))</f>
        <v/>
      </c>
      <c r="AT45" s="39" t="str">
        <f>IF(L45="","",ROUND(GEOMEAN((L45,R45,X45,AD45)),0))</f>
        <v/>
      </c>
      <c r="AU45" s="40" t="str">
        <f t="shared" si="30"/>
        <v/>
      </c>
      <c r="AV45" s="40" t="str">
        <f t="shared" si="31"/>
        <v/>
      </c>
      <c r="AW45" s="42">
        <f t="shared" si="32"/>
        <v>0</v>
      </c>
      <c r="AX45" s="42">
        <f t="shared" si="4"/>
        <v>0</v>
      </c>
      <c r="AY45" s="5"/>
      <c r="CN45" s="7">
        <v>35</v>
      </c>
    </row>
    <row r="46" spans="1:92" s="7" customFormat="1" ht="14.45" customHeight="1">
      <c r="A46" s="6" t="str">
        <f t="shared" si="5"/>
        <v/>
      </c>
      <c r="B46" s="43"/>
      <c r="C46" s="6"/>
      <c r="D46" s="6"/>
      <c r="E46" s="43"/>
      <c r="F46" s="44"/>
      <c r="G46" s="22"/>
      <c r="H46" s="23"/>
      <c r="I46" s="47">
        <f t="shared" si="6"/>
        <v>0</v>
      </c>
      <c r="J46" s="47">
        <f t="shared" si="7"/>
        <v>0</v>
      </c>
      <c r="K46" s="59" t="str">
        <f t="shared" si="8"/>
        <v/>
      </c>
      <c r="L46" s="59" t="str">
        <f t="shared" si="9"/>
        <v/>
      </c>
      <c r="M46" s="24"/>
      <c r="N46" s="25"/>
      <c r="O46" s="26">
        <f t="shared" si="10"/>
        <v>0</v>
      </c>
      <c r="P46" s="26">
        <f t="shared" si="11"/>
        <v>0</v>
      </c>
      <c r="Q46" s="27" t="str">
        <f t="shared" si="12"/>
        <v/>
      </c>
      <c r="R46" s="27" t="str">
        <f t="shared" si="13"/>
        <v/>
      </c>
      <c r="S46" s="29"/>
      <c r="T46" s="30"/>
      <c r="U46" s="31">
        <f t="shared" si="14"/>
        <v>0</v>
      </c>
      <c r="V46" s="31">
        <f t="shared" si="15"/>
        <v>0</v>
      </c>
      <c r="W46" s="32" t="str">
        <f t="shared" si="16"/>
        <v/>
      </c>
      <c r="X46" s="32" t="str">
        <f t="shared" si="17"/>
        <v/>
      </c>
      <c r="Y46" s="24"/>
      <c r="Z46" s="24"/>
      <c r="AA46" s="25">
        <f t="shared" si="18"/>
        <v>0</v>
      </c>
      <c r="AB46" s="26">
        <f t="shared" si="19"/>
        <v>0</v>
      </c>
      <c r="AC46" s="26" t="str">
        <f t="shared" si="20"/>
        <v/>
      </c>
      <c r="AD46" s="27" t="str">
        <f t="shared" si="21"/>
        <v/>
      </c>
      <c r="AE46" s="39" t="str">
        <f t="shared" si="22"/>
        <v/>
      </c>
      <c r="AF46" s="39" t="str">
        <f t="shared" si="23"/>
        <v/>
      </c>
      <c r="AG46" s="40" t="str">
        <f t="shared" si="24"/>
        <v/>
      </c>
      <c r="AH46" s="41" t="str">
        <f t="shared" si="0"/>
        <v/>
      </c>
      <c r="AI46" s="39" t="str">
        <f>IF(B46="","",ROUND(GEOMEAN((J46,P46,V46)),0))</f>
        <v/>
      </c>
      <c r="AJ46" s="39" t="str">
        <f>IF(B46="","",ROUND(GEOMEAN((L46,R46,X46)),0))</f>
        <v/>
      </c>
      <c r="AK46" s="40" t="str">
        <f t="shared" si="1"/>
        <v/>
      </c>
      <c r="AL46" s="40" t="str">
        <f t="shared" si="2"/>
        <v/>
      </c>
      <c r="AM46" s="42" t="e">
        <f t="shared" si="25"/>
        <v>#DIV/0!</v>
      </c>
      <c r="AN46" s="42" t="e">
        <f t="shared" si="3"/>
        <v>#DIV/0!</v>
      </c>
      <c r="AO46" s="39" t="str">
        <f t="shared" si="26"/>
        <v/>
      </c>
      <c r="AP46" s="39" t="str">
        <f t="shared" si="27"/>
        <v/>
      </c>
      <c r="AQ46" s="40" t="str">
        <f t="shared" si="28"/>
        <v/>
      </c>
      <c r="AR46" s="41" t="str">
        <f t="shared" si="29"/>
        <v/>
      </c>
      <c r="AS46" s="39" t="str">
        <f>IF(L46="","",ROUND(GEOMEAN((J46,P46,V46,AB46)),0))</f>
        <v/>
      </c>
      <c r="AT46" s="39" t="str">
        <f>IF(L46="","",ROUND(GEOMEAN((L46,R46,X46,AD46)),0))</f>
        <v/>
      </c>
      <c r="AU46" s="40" t="str">
        <f t="shared" si="30"/>
        <v/>
      </c>
      <c r="AV46" s="40" t="str">
        <f t="shared" si="31"/>
        <v/>
      </c>
      <c r="AW46" s="42">
        <f t="shared" si="32"/>
        <v>0</v>
      </c>
      <c r="AX46" s="42">
        <f t="shared" si="4"/>
        <v>0</v>
      </c>
      <c r="AY46" s="5"/>
      <c r="BC46" s="183" t="s">
        <v>183</v>
      </c>
      <c r="BD46" s="184"/>
      <c r="BE46" s="184"/>
      <c r="BF46" s="184"/>
      <c r="BG46" s="184"/>
      <c r="BH46" s="184"/>
      <c r="BI46" s="184"/>
      <c r="BJ46" s="185"/>
      <c r="BK46" s="186" t="s">
        <v>184</v>
      </c>
      <c r="BL46" s="189" t="e">
        <f>SUM(AP98,BN37)</f>
        <v>#DIV/0!</v>
      </c>
      <c r="BM46" s="190"/>
      <c r="CN46" s="7">
        <v>36</v>
      </c>
    </row>
    <row r="47" spans="1:92" s="7" customFormat="1" ht="14.45" customHeight="1">
      <c r="A47" s="6" t="str">
        <f t="shared" si="5"/>
        <v/>
      </c>
      <c r="B47" s="43"/>
      <c r="C47" s="6"/>
      <c r="D47" s="6"/>
      <c r="E47" s="43"/>
      <c r="F47" s="44"/>
      <c r="G47" s="22"/>
      <c r="H47" s="23"/>
      <c r="I47" s="47">
        <f t="shared" si="6"/>
        <v>0</v>
      </c>
      <c r="J47" s="47">
        <f t="shared" si="7"/>
        <v>0</v>
      </c>
      <c r="K47" s="59" t="str">
        <f t="shared" si="8"/>
        <v/>
      </c>
      <c r="L47" s="59" t="str">
        <f t="shared" si="9"/>
        <v/>
      </c>
      <c r="M47" s="24"/>
      <c r="N47" s="25"/>
      <c r="O47" s="26">
        <f t="shared" si="10"/>
        <v>0</v>
      </c>
      <c r="P47" s="26">
        <f t="shared" si="11"/>
        <v>0</v>
      </c>
      <c r="Q47" s="27" t="str">
        <f t="shared" si="12"/>
        <v/>
      </c>
      <c r="R47" s="27" t="str">
        <f t="shared" si="13"/>
        <v/>
      </c>
      <c r="S47" s="29"/>
      <c r="T47" s="30"/>
      <c r="U47" s="31">
        <f t="shared" si="14"/>
        <v>0</v>
      </c>
      <c r="V47" s="31">
        <f t="shared" si="15"/>
        <v>0</v>
      </c>
      <c r="W47" s="32" t="str">
        <f t="shared" si="16"/>
        <v/>
      </c>
      <c r="X47" s="32" t="str">
        <f t="shared" si="17"/>
        <v/>
      </c>
      <c r="Y47" s="24"/>
      <c r="Z47" s="24"/>
      <c r="AA47" s="25">
        <f t="shared" si="18"/>
        <v>0</v>
      </c>
      <c r="AB47" s="26">
        <f t="shared" si="19"/>
        <v>0</v>
      </c>
      <c r="AC47" s="26" t="str">
        <f t="shared" si="20"/>
        <v/>
      </c>
      <c r="AD47" s="27" t="str">
        <f t="shared" si="21"/>
        <v/>
      </c>
      <c r="AE47" s="39" t="str">
        <f t="shared" si="22"/>
        <v/>
      </c>
      <c r="AF47" s="39" t="str">
        <f t="shared" si="23"/>
        <v/>
      </c>
      <c r="AG47" s="40" t="str">
        <f t="shared" si="24"/>
        <v/>
      </c>
      <c r="AH47" s="41" t="str">
        <f t="shared" si="0"/>
        <v/>
      </c>
      <c r="AI47" s="39" t="str">
        <f>IF(B47="","",ROUND(GEOMEAN((J47,P47,V47)),0))</f>
        <v/>
      </c>
      <c r="AJ47" s="39" t="str">
        <f>IF(B47="","",ROUND(GEOMEAN((L47,R47,X47)),0))</f>
        <v/>
      </c>
      <c r="AK47" s="40" t="str">
        <f t="shared" si="1"/>
        <v/>
      </c>
      <c r="AL47" s="40" t="str">
        <f t="shared" si="2"/>
        <v/>
      </c>
      <c r="AM47" s="42" t="e">
        <f t="shared" si="25"/>
        <v>#DIV/0!</v>
      </c>
      <c r="AN47" s="42" t="e">
        <f t="shared" si="3"/>
        <v>#DIV/0!</v>
      </c>
      <c r="AO47" s="39" t="str">
        <f t="shared" si="26"/>
        <v/>
      </c>
      <c r="AP47" s="39" t="str">
        <f t="shared" si="27"/>
        <v/>
      </c>
      <c r="AQ47" s="40" t="str">
        <f t="shared" si="28"/>
        <v/>
      </c>
      <c r="AR47" s="41" t="str">
        <f t="shared" si="29"/>
        <v/>
      </c>
      <c r="AS47" s="39" t="str">
        <f>IF(L47="","",ROUND(GEOMEAN((J47,P47,V47,AB47)),0))</f>
        <v/>
      </c>
      <c r="AT47" s="39" t="str">
        <f>IF(L47="","",ROUND(GEOMEAN((L47,R47,X47,AD47)),0))</f>
        <v/>
      </c>
      <c r="AU47" s="40" t="str">
        <f t="shared" si="30"/>
        <v/>
      </c>
      <c r="AV47" s="40" t="str">
        <f t="shared" si="31"/>
        <v/>
      </c>
      <c r="AW47" s="42">
        <f t="shared" si="32"/>
        <v>0</v>
      </c>
      <c r="AX47" s="42">
        <f t="shared" si="4"/>
        <v>0</v>
      </c>
      <c r="AY47" s="5"/>
      <c r="BC47" s="195" t="s">
        <v>185</v>
      </c>
      <c r="BD47" s="195"/>
      <c r="BE47" s="195"/>
      <c r="BF47" s="195"/>
      <c r="BG47" s="195"/>
      <c r="BH47" s="195"/>
      <c r="BI47" s="195"/>
      <c r="BJ47" s="195"/>
      <c r="BK47" s="187"/>
      <c r="BL47" s="191"/>
      <c r="BM47" s="192"/>
      <c r="CN47" s="7">
        <v>37</v>
      </c>
    </row>
    <row r="48" spans="1:92" s="7" customFormat="1" ht="14.45" customHeight="1">
      <c r="A48" s="6" t="str">
        <f t="shared" si="5"/>
        <v/>
      </c>
      <c r="B48" s="43"/>
      <c r="C48" s="6"/>
      <c r="D48" s="6"/>
      <c r="E48" s="43"/>
      <c r="F48" s="44"/>
      <c r="G48" s="22"/>
      <c r="H48" s="23"/>
      <c r="I48" s="47">
        <f t="shared" si="6"/>
        <v>0</v>
      </c>
      <c r="J48" s="47">
        <f t="shared" si="7"/>
        <v>0</v>
      </c>
      <c r="K48" s="59" t="str">
        <f t="shared" si="8"/>
        <v/>
      </c>
      <c r="L48" s="59" t="str">
        <f t="shared" si="9"/>
        <v/>
      </c>
      <c r="M48" s="24"/>
      <c r="N48" s="25"/>
      <c r="O48" s="26">
        <f t="shared" si="10"/>
        <v>0</v>
      </c>
      <c r="P48" s="26">
        <f t="shared" si="11"/>
        <v>0</v>
      </c>
      <c r="Q48" s="27" t="str">
        <f t="shared" si="12"/>
        <v/>
      </c>
      <c r="R48" s="27" t="str">
        <f t="shared" si="13"/>
        <v/>
      </c>
      <c r="S48" s="29"/>
      <c r="T48" s="30"/>
      <c r="U48" s="31">
        <f t="shared" si="14"/>
        <v>0</v>
      </c>
      <c r="V48" s="31">
        <f t="shared" si="15"/>
        <v>0</v>
      </c>
      <c r="W48" s="32" t="str">
        <f t="shared" si="16"/>
        <v/>
      </c>
      <c r="X48" s="32" t="str">
        <f t="shared" si="17"/>
        <v/>
      </c>
      <c r="Y48" s="24"/>
      <c r="Z48" s="24"/>
      <c r="AA48" s="25">
        <f t="shared" si="18"/>
        <v>0</v>
      </c>
      <c r="AB48" s="26">
        <f t="shared" si="19"/>
        <v>0</v>
      </c>
      <c r="AC48" s="26" t="str">
        <f t="shared" si="20"/>
        <v/>
      </c>
      <c r="AD48" s="27" t="str">
        <f t="shared" si="21"/>
        <v/>
      </c>
      <c r="AE48" s="39" t="str">
        <f t="shared" si="22"/>
        <v/>
      </c>
      <c r="AF48" s="39" t="str">
        <f t="shared" si="23"/>
        <v/>
      </c>
      <c r="AG48" s="40" t="str">
        <f t="shared" si="24"/>
        <v/>
      </c>
      <c r="AH48" s="41" t="str">
        <f t="shared" si="0"/>
        <v/>
      </c>
      <c r="AI48" s="39" t="str">
        <f>IF(B48="","",ROUND(GEOMEAN((J48,P48,V48)),0))</f>
        <v/>
      </c>
      <c r="AJ48" s="39" t="str">
        <f>IF(B48="","",ROUND(GEOMEAN((L48,R48,X48)),0))</f>
        <v/>
      </c>
      <c r="AK48" s="40" t="str">
        <f t="shared" si="1"/>
        <v/>
      </c>
      <c r="AL48" s="40" t="str">
        <f t="shared" si="2"/>
        <v/>
      </c>
      <c r="AM48" s="42" t="e">
        <f t="shared" si="25"/>
        <v>#DIV/0!</v>
      </c>
      <c r="AN48" s="42" t="e">
        <f t="shared" si="3"/>
        <v>#DIV/0!</v>
      </c>
      <c r="AO48" s="39" t="str">
        <f t="shared" si="26"/>
        <v/>
      </c>
      <c r="AP48" s="39" t="str">
        <f t="shared" si="27"/>
        <v/>
      </c>
      <c r="AQ48" s="40" t="str">
        <f t="shared" si="28"/>
        <v/>
      </c>
      <c r="AR48" s="41" t="str">
        <f t="shared" si="29"/>
        <v/>
      </c>
      <c r="AS48" s="39" t="str">
        <f>IF(L48="","",ROUND(GEOMEAN((J48,P48,V48,AB48)),0))</f>
        <v/>
      </c>
      <c r="AT48" s="39" t="str">
        <f>IF(L48="","",ROUND(GEOMEAN((L48,R48,X48,AD48)),0))</f>
        <v/>
      </c>
      <c r="AU48" s="40" t="str">
        <f t="shared" si="30"/>
        <v/>
      </c>
      <c r="AV48" s="40" t="str">
        <f t="shared" si="31"/>
        <v/>
      </c>
      <c r="AW48" s="42">
        <f t="shared" si="32"/>
        <v>0</v>
      </c>
      <c r="AX48" s="42">
        <f t="shared" si="4"/>
        <v>0</v>
      </c>
      <c r="AY48" s="5"/>
      <c r="BC48" s="195"/>
      <c r="BD48" s="195"/>
      <c r="BE48" s="195"/>
      <c r="BF48" s="195"/>
      <c r="BG48" s="195"/>
      <c r="BH48" s="195"/>
      <c r="BI48" s="195"/>
      <c r="BJ48" s="195"/>
      <c r="BK48" s="187"/>
      <c r="BL48" s="191"/>
      <c r="BM48" s="192"/>
      <c r="CN48" s="7">
        <v>38</v>
      </c>
    </row>
    <row r="49" spans="1:92" s="7" customFormat="1" ht="14.45" customHeight="1">
      <c r="A49" s="6" t="str">
        <f t="shared" si="5"/>
        <v/>
      </c>
      <c r="B49" s="43"/>
      <c r="C49" s="6"/>
      <c r="D49" s="6"/>
      <c r="E49" s="43"/>
      <c r="F49" s="44"/>
      <c r="G49" s="22"/>
      <c r="H49" s="23"/>
      <c r="I49" s="47">
        <f t="shared" si="6"/>
        <v>0</v>
      </c>
      <c r="J49" s="47">
        <f t="shared" si="7"/>
        <v>0</v>
      </c>
      <c r="K49" s="59" t="str">
        <f t="shared" si="8"/>
        <v/>
      </c>
      <c r="L49" s="59" t="str">
        <f t="shared" si="9"/>
        <v/>
      </c>
      <c r="M49" s="24"/>
      <c r="N49" s="25"/>
      <c r="O49" s="26">
        <f t="shared" si="10"/>
        <v>0</v>
      </c>
      <c r="P49" s="26">
        <f t="shared" si="11"/>
        <v>0</v>
      </c>
      <c r="Q49" s="27" t="str">
        <f t="shared" si="12"/>
        <v/>
      </c>
      <c r="R49" s="27" t="str">
        <f t="shared" si="13"/>
        <v/>
      </c>
      <c r="S49" s="29"/>
      <c r="T49" s="30"/>
      <c r="U49" s="31">
        <f t="shared" si="14"/>
        <v>0</v>
      </c>
      <c r="V49" s="31">
        <f t="shared" si="15"/>
        <v>0</v>
      </c>
      <c r="W49" s="32" t="str">
        <f t="shared" si="16"/>
        <v/>
      </c>
      <c r="X49" s="32" t="str">
        <f t="shared" si="17"/>
        <v/>
      </c>
      <c r="Y49" s="24"/>
      <c r="Z49" s="24"/>
      <c r="AA49" s="25">
        <f t="shared" si="18"/>
        <v>0</v>
      </c>
      <c r="AB49" s="26">
        <f t="shared" si="19"/>
        <v>0</v>
      </c>
      <c r="AC49" s="26" t="str">
        <f t="shared" si="20"/>
        <v/>
      </c>
      <c r="AD49" s="27" t="str">
        <f t="shared" si="21"/>
        <v/>
      </c>
      <c r="AE49" s="39" t="str">
        <f t="shared" si="22"/>
        <v/>
      </c>
      <c r="AF49" s="39" t="str">
        <f t="shared" si="23"/>
        <v/>
      </c>
      <c r="AG49" s="40" t="str">
        <f t="shared" si="24"/>
        <v/>
      </c>
      <c r="AH49" s="41" t="str">
        <f t="shared" si="0"/>
        <v/>
      </c>
      <c r="AI49" s="39" t="str">
        <f>IF(B49="","",ROUND(GEOMEAN((J49,P49,V49)),0))</f>
        <v/>
      </c>
      <c r="AJ49" s="39" t="str">
        <f>IF(B49="","",ROUND(GEOMEAN((L49,R49,X49)),0))</f>
        <v/>
      </c>
      <c r="AK49" s="40" t="str">
        <f t="shared" si="1"/>
        <v/>
      </c>
      <c r="AL49" s="40" t="str">
        <f t="shared" si="2"/>
        <v/>
      </c>
      <c r="AM49" s="42" t="e">
        <f t="shared" si="25"/>
        <v>#DIV/0!</v>
      </c>
      <c r="AN49" s="42" t="e">
        <f t="shared" si="3"/>
        <v>#DIV/0!</v>
      </c>
      <c r="AO49" s="39" t="str">
        <f t="shared" si="26"/>
        <v/>
      </c>
      <c r="AP49" s="39" t="str">
        <f t="shared" si="27"/>
        <v/>
      </c>
      <c r="AQ49" s="40" t="str">
        <f t="shared" si="28"/>
        <v/>
      </c>
      <c r="AR49" s="41" t="str">
        <f t="shared" si="29"/>
        <v/>
      </c>
      <c r="AS49" s="39" t="str">
        <f>IF(L49="","",ROUND(GEOMEAN((J49,P49,V49,AB49)),0))</f>
        <v/>
      </c>
      <c r="AT49" s="39" t="str">
        <f>IF(L49="","",ROUND(GEOMEAN((L49,R49,X49,AD49)),0))</f>
        <v/>
      </c>
      <c r="AU49" s="40" t="str">
        <f t="shared" si="30"/>
        <v/>
      </c>
      <c r="AV49" s="40" t="str">
        <f t="shared" si="31"/>
        <v/>
      </c>
      <c r="AW49" s="42">
        <f t="shared" si="32"/>
        <v>0</v>
      </c>
      <c r="AX49" s="42">
        <f t="shared" si="4"/>
        <v>0</v>
      </c>
      <c r="AY49" s="5"/>
      <c r="BC49" s="195"/>
      <c r="BD49" s="195"/>
      <c r="BE49" s="195"/>
      <c r="BF49" s="195"/>
      <c r="BG49" s="195"/>
      <c r="BH49" s="195"/>
      <c r="BI49" s="195"/>
      <c r="BJ49" s="195"/>
      <c r="BK49" s="187"/>
      <c r="BL49" s="191"/>
      <c r="BM49" s="192"/>
      <c r="CN49" s="7">
        <v>39</v>
      </c>
    </row>
    <row r="50" spans="1:92" s="7" customFormat="1" ht="14.45" customHeight="1">
      <c r="A50" s="6" t="str">
        <f t="shared" si="5"/>
        <v/>
      </c>
      <c r="B50" s="43"/>
      <c r="C50" s="6"/>
      <c r="D50" s="6"/>
      <c r="E50" s="43"/>
      <c r="F50" s="44"/>
      <c r="G50" s="22"/>
      <c r="H50" s="23"/>
      <c r="I50" s="47">
        <f t="shared" si="6"/>
        <v>0</v>
      </c>
      <c r="J50" s="47">
        <f t="shared" si="7"/>
        <v>0</v>
      </c>
      <c r="K50" s="59" t="str">
        <f t="shared" si="8"/>
        <v/>
      </c>
      <c r="L50" s="59" t="str">
        <f t="shared" si="9"/>
        <v/>
      </c>
      <c r="M50" s="24"/>
      <c r="N50" s="25"/>
      <c r="O50" s="26">
        <f t="shared" si="10"/>
        <v>0</v>
      </c>
      <c r="P50" s="26">
        <f t="shared" si="11"/>
        <v>0</v>
      </c>
      <c r="Q50" s="27" t="str">
        <f t="shared" si="12"/>
        <v/>
      </c>
      <c r="R50" s="27" t="str">
        <f t="shared" si="13"/>
        <v/>
      </c>
      <c r="S50" s="29"/>
      <c r="T50" s="30"/>
      <c r="U50" s="31">
        <f t="shared" si="14"/>
        <v>0</v>
      </c>
      <c r="V50" s="31">
        <f t="shared" si="15"/>
        <v>0</v>
      </c>
      <c r="W50" s="32" t="str">
        <f t="shared" si="16"/>
        <v/>
      </c>
      <c r="X50" s="32" t="str">
        <f t="shared" si="17"/>
        <v/>
      </c>
      <c r="Y50" s="24"/>
      <c r="Z50" s="24"/>
      <c r="AA50" s="25">
        <f t="shared" si="18"/>
        <v>0</v>
      </c>
      <c r="AB50" s="26">
        <f t="shared" si="19"/>
        <v>0</v>
      </c>
      <c r="AC50" s="26" t="str">
        <f t="shared" si="20"/>
        <v/>
      </c>
      <c r="AD50" s="27" t="str">
        <f t="shared" si="21"/>
        <v/>
      </c>
      <c r="AE50" s="39" t="str">
        <f t="shared" si="22"/>
        <v/>
      </c>
      <c r="AF50" s="39" t="str">
        <f t="shared" si="23"/>
        <v/>
      </c>
      <c r="AG50" s="40" t="str">
        <f t="shared" si="24"/>
        <v/>
      </c>
      <c r="AH50" s="41" t="str">
        <f t="shared" si="0"/>
        <v/>
      </c>
      <c r="AI50" s="39" t="str">
        <f>IF(B50="","",ROUND(GEOMEAN((J50,P50,V50)),0))</f>
        <v/>
      </c>
      <c r="AJ50" s="39" t="str">
        <f>IF(B50="","",ROUND(GEOMEAN((L50,R50,X50)),0))</f>
        <v/>
      </c>
      <c r="AK50" s="40" t="str">
        <f t="shared" si="1"/>
        <v/>
      </c>
      <c r="AL50" s="40" t="str">
        <f t="shared" si="2"/>
        <v/>
      </c>
      <c r="AM50" s="42" t="e">
        <f t="shared" si="25"/>
        <v>#DIV/0!</v>
      </c>
      <c r="AN50" s="42" t="e">
        <f t="shared" si="3"/>
        <v>#DIV/0!</v>
      </c>
      <c r="AO50" s="39" t="str">
        <f t="shared" si="26"/>
        <v/>
      </c>
      <c r="AP50" s="39" t="str">
        <f t="shared" si="27"/>
        <v/>
      </c>
      <c r="AQ50" s="40" t="str">
        <f t="shared" si="28"/>
        <v/>
      </c>
      <c r="AR50" s="41" t="str">
        <f t="shared" si="29"/>
        <v/>
      </c>
      <c r="AS50" s="39" t="str">
        <f>IF(L50="","",ROUND(GEOMEAN((J50,P50,V50,AB50)),0))</f>
        <v/>
      </c>
      <c r="AT50" s="39" t="str">
        <f>IF(L50="","",ROUND(GEOMEAN((L50,R50,X50,AD50)),0))</f>
        <v/>
      </c>
      <c r="AU50" s="40" t="str">
        <f t="shared" si="30"/>
        <v/>
      </c>
      <c r="AV50" s="40" t="str">
        <f t="shared" si="31"/>
        <v/>
      </c>
      <c r="AW50" s="42">
        <f t="shared" si="32"/>
        <v>0</v>
      </c>
      <c r="AX50" s="42">
        <f t="shared" si="4"/>
        <v>0</v>
      </c>
      <c r="AY50" s="5"/>
      <c r="BC50" s="195"/>
      <c r="BD50" s="195"/>
      <c r="BE50" s="195"/>
      <c r="BF50" s="195"/>
      <c r="BG50" s="195"/>
      <c r="BH50" s="195"/>
      <c r="BI50" s="195"/>
      <c r="BJ50" s="195"/>
      <c r="BK50" s="187"/>
      <c r="BL50" s="191"/>
      <c r="BM50" s="192"/>
      <c r="CN50" s="7">
        <v>40</v>
      </c>
    </row>
    <row r="51" spans="1:92" s="7" customFormat="1" ht="14.45" customHeight="1">
      <c r="A51" s="6" t="str">
        <f t="shared" si="5"/>
        <v/>
      </c>
      <c r="B51" s="43"/>
      <c r="C51" s="6"/>
      <c r="D51" s="6"/>
      <c r="E51" s="43"/>
      <c r="F51" s="44"/>
      <c r="G51" s="22"/>
      <c r="H51" s="23"/>
      <c r="I51" s="47">
        <f t="shared" si="6"/>
        <v>0</v>
      </c>
      <c r="J51" s="47">
        <f t="shared" si="7"/>
        <v>0</v>
      </c>
      <c r="K51" s="59" t="str">
        <f t="shared" si="8"/>
        <v/>
      </c>
      <c r="L51" s="59" t="str">
        <f t="shared" si="9"/>
        <v/>
      </c>
      <c r="M51" s="24"/>
      <c r="N51" s="25"/>
      <c r="O51" s="26">
        <f t="shared" si="10"/>
        <v>0</v>
      </c>
      <c r="P51" s="26">
        <f t="shared" si="11"/>
        <v>0</v>
      </c>
      <c r="Q51" s="27" t="str">
        <f t="shared" si="12"/>
        <v/>
      </c>
      <c r="R51" s="27" t="str">
        <f t="shared" si="13"/>
        <v/>
      </c>
      <c r="S51" s="29"/>
      <c r="T51" s="30"/>
      <c r="U51" s="31">
        <f t="shared" si="14"/>
        <v>0</v>
      </c>
      <c r="V51" s="31">
        <f t="shared" si="15"/>
        <v>0</v>
      </c>
      <c r="W51" s="32" t="str">
        <f t="shared" si="16"/>
        <v/>
      </c>
      <c r="X51" s="32" t="str">
        <f t="shared" si="17"/>
        <v/>
      </c>
      <c r="Y51" s="24"/>
      <c r="Z51" s="24"/>
      <c r="AA51" s="25">
        <f t="shared" si="18"/>
        <v>0</v>
      </c>
      <c r="AB51" s="26">
        <f t="shared" si="19"/>
        <v>0</v>
      </c>
      <c r="AC51" s="26" t="str">
        <f t="shared" si="20"/>
        <v/>
      </c>
      <c r="AD51" s="27" t="str">
        <f t="shared" si="21"/>
        <v/>
      </c>
      <c r="AE51" s="39" t="str">
        <f t="shared" si="22"/>
        <v/>
      </c>
      <c r="AF51" s="39" t="str">
        <f t="shared" si="23"/>
        <v/>
      </c>
      <c r="AG51" s="40" t="str">
        <f t="shared" si="24"/>
        <v/>
      </c>
      <c r="AH51" s="41" t="str">
        <f t="shared" si="0"/>
        <v/>
      </c>
      <c r="AI51" s="39" t="str">
        <f>IF(B51="","",ROUND(GEOMEAN((J51,P51,V51)),0))</f>
        <v/>
      </c>
      <c r="AJ51" s="39" t="str">
        <f>IF(B51="","",ROUND(GEOMEAN((L51,R51,X51)),0))</f>
        <v/>
      </c>
      <c r="AK51" s="40" t="str">
        <f t="shared" si="1"/>
        <v/>
      </c>
      <c r="AL51" s="40" t="str">
        <f t="shared" si="2"/>
        <v/>
      </c>
      <c r="AM51" s="42" t="e">
        <f t="shared" si="25"/>
        <v>#DIV/0!</v>
      </c>
      <c r="AN51" s="42" t="e">
        <f t="shared" si="3"/>
        <v>#DIV/0!</v>
      </c>
      <c r="AO51" s="39" t="str">
        <f t="shared" si="26"/>
        <v/>
      </c>
      <c r="AP51" s="39" t="str">
        <f t="shared" si="27"/>
        <v/>
      </c>
      <c r="AQ51" s="40" t="str">
        <f t="shared" si="28"/>
        <v/>
      </c>
      <c r="AR51" s="41" t="str">
        <f t="shared" si="29"/>
        <v/>
      </c>
      <c r="AS51" s="39" t="str">
        <f>IF(L51="","",ROUND(GEOMEAN((J51,P51,V51,AB51)),0))</f>
        <v/>
      </c>
      <c r="AT51" s="39" t="str">
        <f>IF(L51="","",ROUND(GEOMEAN((L51,R51,X51,AD51)),0))</f>
        <v/>
      </c>
      <c r="AU51" s="40" t="str">
        <f t="shared" si="30"/>
        <v/>
      </c>
      <c r="AV51" s="40" t="str">
        <f t="shared" si="31"/>
        <v/>
      </c>
      <c r="AW51" s="42">
        <f t="shared" si="32"/>
        <v>0</v>
      </c>
      <c r="AX51" s="42">
        <f t="shared" si="4"/>
        <v>0</v>
      </c>
      <c r="AY51" s="5"/>
      <c r="BC51" s="195"/>
      <c r="BD51" s="195"/>
      <c r="BE51" s="195"/>
      <c r="BF51" s="195"/>
      <c r="BG51" s="195"/>
      <c r="BH51" s="195"/>
      <c r="BI51" s="195"/>
      <c r="BJ51" s="195"/>
      <c r="BK51" s="187"/>
      <c r="BL51" s="191"/>
      <c r="BM51" s="192"/>
      <c r="CN51" s="7">
        <v>41</v>
      </c>
    </row>
    <row r="52" spans="1:92" s="7" customFormat="1" ht="14.45" customHeight="1">
      <c r="A52" s="6" t="str">
        <f t="shared" si="5"/>
        <v/>
      </c>
      <c r="B52" s="43"/>
      <c r="C52" s="6"/>
      <c r="D52" s="6"/>
      <c r="E52" s="43"/>
      <c r="F52" s="44"/>
      <c r="G52" s="22"/>
      <c r="H52" s="23"/>
      <c r="I52" s="47">
        <f t="shared" si="6"/>
        <v>0</v>
      </c>
      <c r="J52" s="47">
        <f t="shared" si="7"/>
        <v>0</v>
      </c>
      <c r="K52" s="59" t="str">
        <f t="shared" si="8"/>
        <v/>
      </c>
      <c r="L52" s="59" t="str">
        <f t="shared" si="9"/>
        <v/>
      </c>
      <c r="M52" s="24"/>
      <c r="N52" s="25"/>
      <c r="O52" s="26">
        <f t="shared" si="10"/>
        <v>0</v>
      </c>
      <c r="P52" s="26">
        <f t="shared" si="11"/>
        <v>0</v>
      </c>
      <c r="Q52" s="27" t="str">
        <f t="shared" si="12"/>
        <v/>
      </c>
      <c r="R52" s="27" t="str">
        <f t="shared" si="13"/>
        <v/>
      </c>
      <c r="S52" s="29"/>
      <c r="T52" s="30"/>
      <c r="U52" s="31">
        <f t="shared" si="14"/>
        <v>0</v>
      </c>
      <c r="V52" s="31">
        <f t="shared" si="15"/>
        <v>0</v>
      </c>
      <c r="W52" s="32" t="str">
        <f t="shared" si="16"/>
        <v/>
      </c>
      <c r="X52" s="32" t="str">
        <f t="shared" si="17"/>
        <v/>
      </c>
      <c r="Y52" s="24"/>
      <c r="Z52" s="24"/>
      <c r="AA52" s="25">
        <f t="shared" si="18"/>
        <v>0</v>
      </c>
      <c r="AB52" s="26">
        <f t="shared" si="19"/>
        <v>0</v>
      </c>
      <c r="AC52" s="26" t="str">
        <f t="shared" si="20"/>
        <v/>
      </c>
      <c r="AD52" s="27" t="str">
        <f t="shared" si="21"/>
        <v/>
      </c>
      <c r="AE52" s="39" t="str">
        <f t="shared" si="22"/>
        <v/>
      </c>
      <c r="AF52" s="39" t="str">
        <f t="shared" si="23"/>
        <v/>
      </c>
      <c r="AG52" s="40" t="str">
        <f t="shared" si="24"/>
        <v/>
      </c>
      <c r="AH52" s="41" t="str">
        <f t="shared" si="0"/>
        <v/>
      </c>
      <c r="AI52" s="39" t="str">
        <f>IF(B52="","",ROUND(GEOMEAN((J52,P52,V52)),0))</f>
        <v/>
      </c>
      <c r="AJ52" s="39" t="str">
        <f>IF(B52="","",ROUND(GEOMEAN((L52,R52,X52)),0))</f>
        <v/>
      </c>
      <c r="AK52" s="40" t="str">
        <f t="shared" si="1"/>
        <v/>
      </c>
      <c r="AL52" s="40" t="str">
        <f t="shared" si="2"/>
        <v/>
      </c>
      <c r="AM52" s="42" t="e">
        <f t="shared" si="25"/>
        <v>#DIV/0!</v>
      </c>
      <c r="AN52" s="42" t="e">
        <f t="shared" si="3"/>
        <v>#DIV/0!</v>
      </c>
      <c r="AO52" s="39" t="str">
        <f t="shared" si="26"/>
        <v/>
      </c>
      <c r="AP52" s="39" t="str">
        <f t="shared" si="27"/>
        <v/>
      </c>
      <c r="AQ52" s="40" t="str">
        <f t="shared" si="28"/>
        <v/>
      </c>
      <c r="AR52" s="41" t="str">
        <f t="shared" si="29"/>
        <v/>
      </c>
      <c r="AS52" s="39" t="str">
        <f>IF(L52="","",ROUND(GEOMEAN((J52,P52,V52,AB52)),0))</f>
        <v/>
      </c>
      <c r="AT52" s="39" t="str">
        <f>IF(L52="","",ROUND(GEOMEAN((L52,R52,X52,AD52)),0))</f>
        <v/>
      </c>
      <c r="AU52" s="40" t="str">
        <f t="shared" si="30"/>
        <v/>
      </c>
      <c r="AV52" s="40" t="str">
        <f t="shared" si="31"/>
        <v/>
      </c>
      <c r="AW52" s="42">
        <f t="shared" si="32"/>
        <v>0</v>
      </c>
      <c r="AX52" s="42">
        <f t="shared" si="4"/>
        <v>0</v>
      </c>
      <c r="AY52" s="5"/>
      <c r="BC52" s="195"/>
      <c r="BD52" s="195"/>
      <c r="BE52" s="195"/>
      <c r="BF52" s="195"/>
      <c r="BG52" s="195"/>
      <c r="BH52" s="195"/>
      <c r="BI52" s="195"/>
      <c r="BJ52" s="195"/>
      <c r="BK52" s="187"/>
      <c r="BL52" s="191"/>
      <c r="BM52" s="192"/>
      <c r="CN52" s="7">
        <v>42</v>
      </c>
    </row>
    <row r="53" spans="1:92" s="7" customFormat="1" ht="14.45" customHeight="1">
      <c r="A53" s="6" t="str">
        <f t="shared" si="5"/>
        <v/>
      </c>
      <c r="B53" s="43"/>
      <c r="C53" s="6"/>
      <c r="D53" s="6"/>
      <c r="E53" s="43"/>
      <c r="F53" s="44"/>
      <c r="G53" s="22"/>
      <c r="H53" s="23"/>
      <c r="I53" s="47">
        <f t="shared" si="6"/>
        <v>0</v>
      </c>
      <c r="J53" s="47">
        <f t="shared" si="7"/>
        <v>0</v>
      </c>
      <c r="K53" s="59" t="str">
        <f t="shared" si="8"/>
        <v/>
      </c>
      <c r="L53" s="59" t="str">
        <f t="shared" si="9"/>
        <v/>
      </c>
      <c r="M53" s="24"/>
      <c r="N53" s="25"/>
      <c r="O53" s="26">
        <f t="shared" si="10"/>
        <v>0</v>
      </c>
      <c r="P53" s="26">
        <f t="shared" si="11"/>
        <v>0</v>
      </c>
      <c r="Q53" s="27" t="str">
        <f t="shared" si="12"/>
        <v/>
      </c>
      <c r="R53" s="27" t="str">
        <f t="shared" si="13"/>
        <v/>
      </c>
      <c r="S53" s="29"/>
      <c r="T53" s="30"/>
      <c r="U53" s="31">
        <f t="shared" si="14"/>
        <v>0</v>
      </c>
      <c r="V53" s="31">
        <f t="shared" si="15"/>
        <v>0</v>
      </c>
      <c r="W53" s="32" t="str">
        <f t="shared" si="16"/>
        <v/>
      </c>
      <c r="X53" s="32" t="str">
        <f t="shared" si="17"/>
        <v/>
      </c>
      <c r="Y53" s="24"/>
      <c r="Z53" s="24"/>
      <c r="AA53" s="25">
        <f t="shared" si="18"/>
        <v>0</v>
      </c>
      <c r="AB53" s="26">
        <f t="shared" si="19"/>
        <v>0</v>
      </c>
      <c r="AC53" s="26" t="str">
        <f t="shared" si="20"/>
        <v/>
      </c>
      <c r="AD53" s="27" t="str">
        <f t="shared" si="21"/>
        <v/>
      </c>
      <c r="AE53" s="39" t="str">
        <f t="shared" si="22"/>
        <v/>
      </c>
      <c r="AF53" s="39" t="str">
        <f t="shared" si="23"/>
        <v/>
      </c>
      <c r="AG53" s="40" t="str">
        <f t="shared" si="24"/>
        <v/>
      </c>
      <c r="AH53" s="41" t="str">
        <f t="shared" si="0"/>
        <v/>
      </c>
      <c r="AI53" s="39" t="str">
        <f>IF(B53="","",ROUND(GEOMEAN((J53,P53,V53)),0))</f>
        <v/>
      </c>
      <c r="AJ53" s="39" t="str">
        <f>IF(B53="","",ROUND(GEOMEAN((L53,R53,X53)),0))</f>
        <v/>
      </c>
      <c r="AK53" s="40" t="str">
        <f t="shared" si="1"/>
        <v/>
      </c>
      <c r="AL53" s="40" t="str">
        <f t="shared" si="2"/>
        <v/>
      </c>
      <c r="AM53" s="42" t="e">
        <f t="shared" si="25"/>
        <v>#DIV/0!</v>
      </c>
      <c r="AN53" s="42" t="e">
        <f t="shared" si="3"/>
        <v>#DIV/0!</v>
      </c>
      <c r="AO53" s="39" t="str">
        <f t="shared" si="26"/>
        <v/>
      </c>
      <c r="AP53" s="39" t="str">
        <f t="shared" si="27"/>
        <v/>
      </c>
      <c r="AQ53" s="40" t="str">
        <f t="shared" si="28"/>
        <v/>
      </c>
      <c r="AR53" s="41" t="str">
        <f t="shared" si="29"/>
        <v/>
      </c>
      <c r="AS53" s="39" t="str">
        <f>IF(L53="","",ROUND(GEOMEAN((J53,P53,V53,AB53)),0))</f>
        <v/>
      </c>
      <c r="AT53" s="39" t="str">
        <f>IF(L53="","",ROUND(GEOMEAN((L53,R53,X53,AD53)),0))</f>
        <v/>
      </c>
      <c r="AU53" s="40" t="str">
        <f t="shared" si="30"/>
        <v/>
      </c>
      <c r="AV53" s="40" t="str">
        <f t="shared" si="31"/>
        <v/>
      </c>
      <c r="AW53" s="42">
        <f t="shared" si="32"/>
        <v>0</v>
      </c>
      <c r="AX53" s="42">
        <f t="shared" si="4"/>
        <v>0</v>
      </c>
      <c r="AY53" s="5"/>
      <c r="BC53" s="195"/>
      <c r="BD53" s="195"/>
      <c r="BE53" s="195"/>
      <c r="BF53" s="195"/>
      <c r="BG53" s="195"/>
      <c r="BH53" s="195"/>
      <c r="BI53" s="195"/>
      <c r="BJ53" s="195"/>
      <c r="BK53" s="187"/>
      <c r="BL53" s="191"/>
      <c r="BM53" s="192"/>
      <c r="CN53" s="7">
        <v>43</v>
      </c>
    </row>
    <row r="54" spans="1:92" s="7" customFormat="1" ht="14.45" customHeight="1">
      <c r="A54" s="6" t="str">
        <f t="shared" si="5"/>
        <v/>
      </c>
      <c r="B54" s="43"/>
      <c r="C54" s="6"/>
      <c r="D54" s="6"/>
      <c r="E54" s="43"/>
      <c r="F54" s="44"/>
      <c r="G54" s="22"/>
      <c r="H54" s="23"/>
      <c r="I54" s="47">
        <f t="shared" si="6"/>
        <v>0</v>
      </c>
      <c r="J54" s="47">
        <f t="shared" si="7"/>
        <v>0</v>
      </c>
      <c r="K54" s="59" t="str">
        <f t="shared" si="8"/>
        <v/>
      </c>
      <c r="L54" s="59" t="str">
        <f t="shared" si="9"/>
        <v/>
      </c>
      <c r="M54" s="24"/>
      <c r="N54" s="25"/>
      <c r="O54" s="26">
        <f t="shared" si="10"/>
        <v>0</v>
      </c>
      <c r="P54" s="26">
        <f t="shared" si="11"/>
        <v>0</v>
      </c>
      <c r="Q54" s="27" t="str">
        <f t="shared" si="12"/>
        <v/>
      </c>
      <c r="R54" s="27" t="str">
        <f t="shared" si="13"/>
        <v/>
      </c>
      <c r="S54" s="29"/>
      <c r="T54" s="30"/>
      <c r="U54" s="31">
        <f t="shared" si="14"/>
        <v>0</v>
      </c>
      <c r="V54" s="31">
        <f t="shared" si="15"/>
        <v>0</v>
      </c>
      <c r="W54" s="32" t="str">
        <f t="shared" si="16"/>
        <v/>
      </c>
      <c r="X54" s="32" t="str">
        <f t="shared" si="17"/>
        <v/>
      </c>
      <c r="Y54" s="24"/>
      <c r="Z54" s="24"/>
      <c r="AA54" s="25">
        <f t="shared" si="18"/>
        <v>0</v>
      </c>
      <c r="AB54" s="26">
        <f t="shared" si="19"/>
        <v>0</v>
      </c>
      <c r="AC54" s="26" t="str">
        <f t="shared" si="20"/>
        <v/>
      </c>
      <c r="AD54" s="27" t="str">
        <f t="shared" si="21"/>
        <v/>
      </c>
      <c r="AE54" s="39" t="str">
        <f t="shared" si="22"/>
        <v/>
      </c>
      <c r="AF54" s="39" t="str">
        <f t="shared" si="23"/>
        <v/>
      </c>
      <c r="AG54" s="40" t="str">
        <f t="shared" si="24"/>
        <v/>
      </c>
      <c r="AH54" s="41" t="str">
        <f t="shared" si="0"/>
        <v/>
      </c>
      <c r="AI54" s="39" t="str">
        <f>IF(B54="","",ROUND(GEOMEAN((J54,P54,V54)),0))</f>
        <v/>
      </c>
      <c r="AJ54" s="39" t="str">
        <f>IF(B54="","",ROUND(GEOMEAN((L54,R54,X54)),0))</f>
        <v/>
      </c>
      <c r="AK54" s="40" t="str">
        <f t="shared" si="1"/>
        <v/>
      </c>
      <c r="AL54" s="40" t="str">
        <f t="shared" si="2"/>
        <v/>
      </c>
      <c r="AM54" s="42" t="e">
        <f t="shared" si="25"/>
        <v>#DIV/0!</v>
      </c>
      <c r="AN54" s="42" t="e">
        <f t="shared" si="3"/>
        <v>#DIV/0!</v>
      </c>
      <c r="AO54" s="39" t="str">
        <f t="shared" si="26"/>
        <v/>
      </c>
      <c r="AP54" s="39" t="str">
        <f t="shared" si="27"/>
        <v/>
      </c>
      <c r="AQ54" s="40" t="str">
        <f t="shared" si="28"/>
        <v/>
      </c>
      <c r="AR54" s="41" t="str">
        <f t="shared" si="29"/>
        <v/>
      </c>
      <c r="AS54" s="39" t="str">
        <f>IF(L54="","",ROUND(GEOMEAN((J54,P54,V54,AB54)),0))</f>
        <v/>
      </c>
      <c r="AT54" s="39" t="str">
        <f>IF(L54="","",ROUND(GEOMEAN((L54,R54,X54,AD54)),0))</f>
        <v/>
      </c>
      <c r="AU54" s="40" t="str">
        <f t="shared" si="30"/>
        <v/>
      </c>
      <c r="AV54" s="40" t="str">
        <f t="shared" si="31"/>
        <v/>
      </c>
      <c r="AW54" s="42">
        <f t="shared" si="32"/>
        <v>0</v>
      </c>
      <c r="AX54" s="42">
        <f t="shared" si="4"/>
        <v>0</v>
      </c>
      <c r="AY54" s="5"/>
      <c r="BC54" s="195"/>
      <c r="BD54" s="195"/>
      <c r="BE54" s="195"/>
      <c r="BF54" s="195"/>
      <c r="BG54" s="195"/>
      <c r="BH54" s="195"/>
      <c r="BI54" s="195"/>
      <c r="BJ54" s="195"/>
      <c r="BK54" s="187"/>
      <c r="BL54" s="191"/>
      <c r="BM54" s="192"/>
      <c r="CN54" s="7">
        <v>44</v>
      </c>
    </row>
    <row r="55" spans="1:92" s="7" customFormat="1" ht="14.45" customHeight="1">
      <c r="A55" s="6" t="str">
        <f t="shared" si="5"/>
        <v/>
      </c>
      <c r="B55" s="43"/>
      <c r="C55" s="6"/>
      <c r="D55" s="6"/>
      <c r="E55" s="43"/>
      <c r="F55" s="44"/>
      <c r="G55" s="22"/>
      <c r="H55" s="23"/>
      <c r="I55" s="47">
        <f t="shared" si="6"/>
        <v>0</v>
      </c>
      <c r="J55" s="47">
        <f t="shared" si="7"/>
        <v>0</v>
      </c>
      <c r="K55" s="59" t="str">
        <f t="shared" si="8"/>
        <v/>
      </c>
      <c r="L55" s="59" t="str">
        <f t="shared" si="9"/>
        <v/>
      </c>
      <c r="M55" s="24"/>
      <c r="N55" s="25"/>
      <c r="O55" s="26">
        <f t="shared" si="10"/>
        <v>0</v>
      </c>
      <c r="P55" s="26">
        <f t="shared" si="11"/>
        <v>0</v>
      </c>
      <c r="Q55" s="27" t="str">
        <f t="shared" si="12"/>
        <v/>
      </c>
      <c r="R55" s="27" t="str">
        <f t="shared" si="13"/>
        <v/>
      </c>
      <c r="S55" s="29"/>
      <c r="T55" s="30"/>
      <c r="U55" s="31">
        <f t="shared" si="14"/>
        <v>0</v>
      </c>
      <c r="V55" s="31">
        <f t="shared" si="15"/>
        <v>0</v>
      </c>
      <c r="W55" s="32" t="str">
        <f t="shared" si="16"/>
        <v/>
      </c>
      <c r="X55" s="32" t="str">
        <f t="shared" si="17"/>
        <v/>
      </c>
      <c r="Y55" s="24"/>
      <c r="Z55" s="24"/>
      <c r="AA55" s="25">
        <f t="shared" si="18"/>
        <v>0</v>
      </c>
      <c r="AB55" s="26">
        <f t="shared" si="19"/>
        <v>0</v>
      </c>
      <c r="AC55" s="26" t="str">
        <f t="shared" si="20"/>
        <v/>
      </c>
      <c r="AD55" s="27" t="str">
        <f t="shared" si="21"/>
        <v/>
      </c>
      <c r="AE55" s="39" t="str">
        <f t="shared" si="22"/>
        <v/>
      </c>
      <c r="AF55" s="39" t="str">
        <f t="shared" si="23"/>
        <v/>
      </c>
      <c r="AG55" s="40" t="str">
        <f t="shared" si="24"/>
        <v/>
      </c>
      <c r="AH55" s="41" t="str">
        <f t="shared" si="0"/>
        <v/>
      </c>
      <c r="AI55" s="39" t="str">
        <f>IF(B55="","",ROUND(GEOMEAN((J55,P55,V55)),0))</f>
        <v/>
      </c>
      <c r="AJ55" s="39" t="str">
        <f>IF(B55="","",ROUND(GEOMEAN((L55,R55,X55)),0))</f>
        <v/>
      </c>
      <c r="AK55" s="40" t="str">
        <f t="shared" si="1"/>
        <v/>
      </c>
      <c r="AL55" s="40" t="str">
        <f t="shared" si="2"/>
        <v/>
      </c>
      <c r="AM55" s="42" t="e">
        <f t="shared" si="25"/>
        <v>#DIV/0!</v>
      </c>
      <c r="AN55" s="42" t="e">
        <f t="shared" si="3"/>
        <v>#DIV/0!</v>
      </c>
      <c r="AO55" s="39" t="str">
        <f t="shared" si="26"/>
        <v/>
      </c>
      <c r="AP55" s="39" t="str">
        <f t="shared" si="27"/>
        <v/>
      </c>
      <c r="AQ55" s="40" t="str">
        <f t="shared" si="28"/>
        <v/>
      </c>
      <c r="AR55" s="41" t="str">
        <f t="shared" si="29"/>
        <v/>
      </c>
      <c r="AS55" s="39" t="str">
        <f>IF(L55="","",ROUND(GEOMEAN((J55,P55,V55,AB55)),0))</f>
        <v/>
      </c>
      <c r="AT55" s="39" t="str">
        <f>IF(L55="","",ROUND(GEOMEAN((L55,R55,X55,AD55)),0))</f>
        <v/>
      </c>
      <c r="AU55" s="40" t="str">
        <f t="shared" si="30"/>
        <v/>
      </c>
      <c r="AV55" s="40" t="str">
        <f t="shared" si="31"/>
        <v/>
      </c>
      <c r="AW55" s="42">
        <f t="shared" si="32"/>
        <v>0</v>
      </c>
      <c r="AX55" s="42">
        <f t="shared" si="4"/>
        <v>0</v>
      </c>
      <c r="AY55" s="5"/>
      <c r="BC55" s="195"/>
      <c r="BD55" s="195"/>
      <c r="BE55" s="195"/>
      <c r="BF55" s="195"/>
      <c r="BG55" s="195"/>
      <c r="BH55" s="195"/>
      <c r="BI55" s="195"/>
      <c r="BJ55" s="195"/>
      <c r="BK55" s="187"/>
      <c r="BL55" s="191"/>
      <c r="BM55" s="192"/>
      <c r="CN55" s="7">
        <v>45</v>
      </c>
    </row>
    <row r="56" spans="1:92" s="7" customFormat="1" ht="14.45" customHeight="1">
      <c r="A56" s="6" t="str">
        <f t="shared" si="5"/>
        <v/>
      </c>
      <c r="B56" s="43"/>
      <c r="C56" s="6"/>
      <c r="D56" s="6"/>
      <c r="E56" s="43"/>
      <c r="F56" s="44"/>
      <c r="G56" s="22"/>
      <c r="H56" s="23"/>
      <c r="I56" s="47">
        <f t="shared" si="6"/>
        <v>0</v>
      </c>
      <c r="J56" s="47">
        <f t="shared" si="7"/>
        <v>0</v>
      </c>
      <c r="K56" s="59" t="str">
        <f t="shared" si="8"/>
        <v/>
      </c>
      <c r="L56" s="59" t="str">
        <f t="shared" si="9"/>
        <v/>
      </c>
      <c r="M56" s="24"/>
      <c r="N56" s="25"/>
      <c r="O56" s="26">
        <f t="shared" si="10"/>
        <v>0</v>
      </c>
      <c r="P56" s="26">
        <f t="shared" si="11"/>
        <v>0</v>
      </c>
      <c r="Q56" s="27" t="str">
        <f t="shared" si="12"/>
        <v/>
      </c>
      <c r="R56" s="27" t="str">
        <f t="shared" si="13"/>
        <v/>
      </c>
      <c r="S56" s="29"/>
      <c r="T56" s="30"/>
      <c r="U56" s="31">
        <f t="shared" si="14"/>
        <v>0</v>
      </c>
      <c r="V56" s="31">
        <f t="shared" si="15"/>
        <v>0</v>
      </c>
      <c r="W56" s="32" t="str">
        <f t="shared" si="16"/>
        <v/>
      </c>
      <c r="X56" s="32" t="str">
        <f t="shared" si="17"/>
        <v/>
      </c>
      <c r="Y56" s="24"/>
      <c r="Z56" s="24"/>
      <c r="AA56" s="25">
        <f t="shared" si="18"/>
        <v>0</v>
      </c>
      <c r="AB56" s="26">
        <f t="shared" si="19"/>
        <v>0</v>
      </c>
      <c r="AC56" s="26" t="str">
        <f t="shared" si="20"/>
        <v/>
      </c>
      <c r="AD56" s="27" t="str">
        <f t="shared" si="21"/>
        <v/>
      </c>
      <c r="AE56" s="39" t="str">
        <f t="shared" si="22"/>
        <v/>
      </c>
      <c r="AF56" s="39" t="str">
        <f t="shared" si="23"/>
        <v/>
      </c>
      <c r="AG56" s="40" t="str">
        <f t="shared" si="24"/>
        <v/>
      </c>
      <c r="AH56" s="41" t="str">
        <f t="shared" si="0"/>
        <v/>
      </c>
      <c r="AI56" s="39" t="str">
        <f>IF(B56="","",ROUND(GEOMEAN((J56,P56,V56)),0))</f>
        <v/>
      </c>
      <c r="AJ56" s="39" t="str">
        <f>IF(B56="","",ROUND(GEOMEAN((L56,R56,X56)),0))</f>
        <v/>
      </c>
      <c r="AK56" s="40" t="str">
        <f t="shared" si="1"/>
        <v/>
      </c>
      <c r="AL56" s="40" t="str">
        <f t="shared" si="2"/>
        <v/>
      </c>
      <c r="AM56" s="42" t="e">
        <f t="shared" si="25"/>
        <v>#DIV/0!</v>
      </c>
      <c r="AN56" s="42" t="e">
        <f t="shared" si="3"/>
        <v>#DIV/0!</v>
      </c>
      <c r="AO56" s="39" t="str">
        <f t="shared" si="26"/>
        <v/>
      </c>
      <c r="AP56" s="39" t="str">
        <f t="shared" si="27"/>
        <v/>
      </c>
      <c r="AQ56" s="40" t="str">
        <f t="shared" si="28"/>
        <v/>
      </c>
      <c r="AR56" s="41" t="str">
        <f t="shared" si="29"/>
        <v/>
      </c>
      <c r="AS56" s="39" t="str">
        <f>IF(L56="","",ROUND(GEOMEAN((J56,P56,V56,AB56)),0))</f>
        <v/>
      </c>
      <c r="AT56" s="39" t="str">
        <f>IF(L56="","",ROUND(GEOMEAN((L56,R56,X56,AD56)),0))</f>
        <v/>
      </c>
      <c r="AU56" s="40" t="str">
        <f t="shared" si="30"/>
        <v/>
      </c>
      <c r="AV56" s="40" t="str">
        <f t="shared" si="31"/>
        <v/>
      </c>
      <c r="AW56" s="42">
        <f t="shared" si="32"/>
        <v>0</v>
      </c>
      <c r="AX56" s="42">
        <f t="shared" si="4"/>
        <v>0</v>
      </c>
      <c r="AY56" s="5"/>
      <c r="BC56" s="195"/>
      <c r="BD56" s="195"/>
      <c r="BE56" s="195"/>
      <c r="BF56" s="195"/>
      <c r="BG56" s="195"/>
      <c r="BH56" s="195"/>
      <c r="BI56" s="195"/>
      <c r="BJ56" s="195"/>
      <c r="BK56" s="187"/>
      <c r="BL56" s="191"/>
      <c r="BM56" s="192"/>
      <c r="CN56" s="7">
        <v>46</v>
      </c>
    </row>
    <row r="57" spans="1:92" s="7" customFormat="1" ht="14.45" customHeight="1">
      <c r="A57" s="6" t="str">
        <f t="shared" si="5"/>
        <v/>
      </c>
      <c r="B57" s="43"/>
      <c r="C57" s="6"/>
      <c r="D57" s="6"/>
      <c r="E57" s="43"/>
      <c r="F57" s="44"/>
      <c r="G57" s="22"/>
      <c r="H57" s="23"/>
      <c r="I57" s="47">
        <f t="shared" si="6"/>
        <v>0</v>
      </c>
      <c r="J57" s="47">
        <f t="shared" si="7"/>
        <v>0</v>
      </c>
      <c r="K57" s="59" t="str">
        <f t="shared" si="8"/>
        <v/>
      </c>
      <c r="L57" s="59" t="str">
        <f t="shared" si="9"/>
        <v/>
      </c>
      <c r="M57" s="24"/>
      <c r="N57" s="25"/>
      <c r="O57" s="26">
        <f t="shared" si="10"/>
        <v>0</v>
      </c>
      <c r="P57" s="26">
        <f t="shared" si="11"/>
        <v>0</v>
      </c>
      <c r="Q57" s="27" t="str">
        <f t="shared" si="12"/>
        <v/>
      </c>
      <c r="R57" s="27" t="str">
        <f t="shared" si="13"/>
        <v/>
      </c>
      <c r="S57" s="29"/>
      <c r="T57" s="30"/>
      <c r="U57" s="31">
        <f t="shared" si="14"/>
        <v>0</v>
      </c>
      <c r="V57" s="31">
        <f t="shared" si="15"/>
        <v>0</v>
      </c>
      <c r="W57" s="32" t="str">
        <f t="shared" si="16"/>
        <v/>
      </c>
      <c r="X57" s="32" t="str">
        <f t="shared" si="17"/>
        <v/>
      </c>
      <c r="Y57" s="24"/>
      <c r="Z57" s="24"/>
      <c r="AA57" s="25">
        <f t="shared" si="18"/>
        <v>0</v>
      </c>
      <c r="AB57" s="26">
        <f t="shared" si="19"/>
        <v>0</v>
      </c>
      <c r="AC57" s="26" t="str">
        <f t="shared" si="20"/>
        <v/>
      </c>
      <c r="AD57" s="27" t="str">
        <f t="shared" si="21"/>
        <v/>
      </c>
      <c r="AE57" s="39" t="str">
        <f t="shared" si="22"/>
        <v/>
      </c>
      <c r="AF57" s="39" t="str">
        <f t="shared" si="23"/>
        <v/>
      </c>
      <c r="AG57" s="40" t="str">
        <f t="shared" si="24"/>
        <v/>
      </c>
      <c r="AH57" s="41" t="str">
        <f t="shared" si="0"/>
        <v/>
      </c>
      <c r="AI57" s="39" t="str">
        <f>IF(B57="","",ROUND(GEOMEAN((J57,P57,V57)),0))</f>
        <v/>
      </c>
      <c r="AJ57" s="39" t="str">
        <f>IF(B57="","",ROUND(GEOMEAN((L57,R57,X57)),0))</f>
        <v/>
      </c>
      <c r="AK57" s="40" t="str">
        <f t="shared" si="1"/>
        <v/>
      </c>
      <c r="AL57" s="40" t="str">
        <f t="shared" si="2"/>
        <v/>
      </c>
      <c r="AM57" s="42" t="e">
        <f t="shared" si="25"/>
        <v>#DIV/0!</v>
      </c>
      <c r="AN57" s="42" t="e">
        <f t="shared" si="3"/>
        <v>#DIV/0!</v>
      </c>
      <c r="AO57" s="39" t="str">
        <f t="shared" si="26"/>
        <v/>
      </c>
      <c r="AP57" s="39" t="str">
        <f t="shared" si="27"/>
        <v/>
      </c>
      <c r="AQ57" s="40" t="str">
        <f t="shared" si="28"/>
        <v/>
      </c>
      <c r="AR57" s="41" t="str">
        <f t="shared" si="29"/>
        <v/>
      </c>
      <c r="AS57" s="39" t="str">
        <f>IF(L57="","",ROUND(GEOMEAN((J57,P57,V57,AB57)),0))</f>
        <v/>
      </c>
      <c r="AT57" s="39" t="str">
        <f>IF(L57="","",ROUND(GEOMEAN((L57,R57,X57,AD57)),0))</f>
        <v/>
      </c>
      <c r="AU57" s="40" t="str">
        <f t="shared" si="30"/>
        <v/>
      </c>
      <c r="AV57" s="40" t="str">
        <f t="shared" si="31"/>
        <v/>
      </c>
      <c r="AW57" s="42">
        <f t="shared" si="32"/>
        <v>0</v>
      </c>
      <c r="AX57" s="42">
        <f t="shared" si="4"/>
        <v>0</v>
      </c>
      <c r="AY57" s="5"/>
      <c r="BC57" s="195"/>
      <c r="BD57" s="195"/>
      <c r="BE57" s="195"/>
      <c r="BF57" s="195"/>
      <c r="BG57" s="195"/>
      <c r="BH57" s="195"/>
      <c r="BI57" s="195"/>
      <c r="BJ57" s="195"/>
      <c r="BK57" s="187"/>
      <c r="BL57" s="191"/>
      <c r="BM57" s="192"/>
      <c r="CN57" s="7">
        <v>47</v>
      </c>
    </row>
    <row r="58" spans="1:92" s="7" customFormat="1" ht="14.45" customHeight="1">
      <c r="A58" s="6" t="str">
        <f t="shared" si="5"/>
        <v/>
      </c>
      <c r="B58" s="43"/>
      <c r="C58" s="6"/>
      <c r="D58" s="6"/>
      <c r="E58" s="43"/>
      <c r="F58" s="44"/>
      <c r="G58" s="22"/>
      <c r="H58" s="23"/>
      <c r="I58" s="47">
        <f t="shared" si="6"/>
        <v>0</v>
      </c>
      <c r="J58" s="47">
        <f t="shared" si="7"/>
        <v>0</v>
      </c>
      <c r="K58" s="59" t="str">
        <f t="shared" si="8"/>
        <v/>
      </c>
      <c r="L58" s="59" t="str">
        <f t="shared" si="9"/>
        <v/>
      </c>
      <c r="M58" s="24"/>
      <c r="N58" s="25"/>
      <c r="O58" s="26">
        <f t="shared" si="10"/>
        <v>0</v>
      </c>
      <c r="P58" s="26">
        <f t="shared" si="11"/>
        <v>0</v>
      </c>
      <c r="Q58" s="27" t="str">
        <f t="shared" si="12"/>
        <v/>
      </c>
      <c r="R58" s="27" t="str">
        <f t="shared" si="13"/>
        <v/>
      </c>
      <c r="S58" s="29"/>
      <c r="T58" s="30"/>
      <c r="U58" s="31">
        <f t="shared" si="14"/>
        <v>0</v>
      </c>
      <c r="V58" s="31">
        <f t="shared" si="15"/>
        <v>0</v>
      </c>
      <c r="W58" s="32" t="str">
        <f t="shared" si="16"/>
        <v/>
      </c>
      <c r="X58" s="32" t="str">
        <f t="shared" si="17"/>
        <v/>
      </c>
      <c r="Y58" s="24"/>
      <c r="Z58" s="24"/>
      <c r="AA58" s="25">
        <f t="shared" si="18"/>
        <v>0</v>
      </c>
      <c r="AB58" s="26">
        <f t="shared" si="19"/>
        <v>0</v>
      </c>
      <c r="AC58" s="26" t="str">
        <f t="shared" si="20"/>
        <v/>
      </c>
      <c r="AD58" s="27" t="str">
        <f t="shared" si="21"/>
        <v/>
      </c>
      <c r="AE58" s="39" t="str">
        <f t="shared" si="22"/>
        <v/>
      </c>
      <c r="AF58" s="39" t="str">
        <f t="shared" si="23"/>
        <v/>
      </c>
      <c r="AG58" s="40" t="str">
        <f t="shared" si="24"/>
        <v/>
      </c>
      <c r="AH58" s="41" t="str">
        <f t="shared" si="0"/>
        <v/>
      </c>
      <c r="AI58" s="39" t="str">
        <f>IF(B58="","",ROUND(GEOMEAN((J58,P58,V58)),0))</f>
        <v/>
      </c>
      <c r="AJ58" s="39" t="str">
        <f>IF(B58="","",ROUND(GEOMEAN((L58,R58,X58)),0))</f>
        <v/>
      </c>
      <c r="AK58" s="40" t="str">
        <f t="shared" si="1"/>
        <v/>
      </c>
      <c r="AL58" s="40" t="str">
        <f t="shared" si="2"/>
        <v/>
      </c>
      <c r="AM58" s="42" t="e">
        <f t="shared" si="25"/>
        <v>#DIV/0!</v>
      </c>
      <c r="AN58" s="42" t="e">
        <f t="shared" si="3"/>
        <v>#DIV/0!</v>
      </c>
      <c r="AO58" s="39" t="str">
        <f t="shared" si="26"/>
        <v/>
      </c>
      <c r="AP58" s="39" t="str">
        <f t="shared" si="27"/>
        <v/>
      </c>
      <c r="AQ58" s="40" t="str">
        <f t="shared" si="28"/>
        <v/>
      </c>
      <c r="AR58" s="41" t="str">
        <f t="shared" si="29"/>
        <v/>
      </c>
      <c r="AS58" s="39" t="str">
        <f>IF(L58="","",ROUND(GEOMEAN((J58,P58,V58,AB58)),0))</f>
        <v/>
      </c>
      <c r="AT58" s="39" t="str">
        <f>IF(L58="","",ROUND(GEOMEAN((L58,R58,X58,AD58)),0))</f>
        <v/>
      </c>
      <c r="AU58" s="40" t="str">
        <f t="shared" si="30"/>
        <v/>
      </c>
      <c r="AV58" s="40" t="str">
        <f t="shared" si="31"/>
        <v/>
      </c>
      <c r="AW58" s="42">
        <f t="shared" si="32"/>
        <v>0</v>
      </c>
      <c r="AX58" s="42">
        <f t="shared" si="4"/>
        <v>0</v>
      </c>
      <c r="AY58" s="5"/>
      <c r="BC58" s="195"/>
      <c r="BD58" s="195"/>
      <c r="BE58" s="195"/>
      <c r="BF58" s="195"/>
      <c r="BG58" s="195"/>
      <c r="BH58" s="195"/>
      <c r="BI58" s="195"/>
      <c r="BJ58" s="195"/>
      <c r="BK58" s="187"/>
      <c r="BL58" s="191"/>
      <c r="BM58" s="192"/>
      <c r="CN58" s="7">
        <v>48</v>
      </c>
    </row>
    <row r="59" spans="1:92" s="7" customFormat="1" ht="14.45" customHeight="1">
      <c r="A59" s="6" t="str">
        <f t="shared" si="5"/>
        <v/>
      </c>
      <c r="B59" s="43"/>
      <c r="C59" s="6"/>
      <c r="D59" s="6"/>
      <c r="E59" s="43"/>
      <c r="F59" s="44"/>
      <c r="G59" s="22"/>
      <c r="H59" s="23"/>
      <c r="I59" s="47">
        <f t="shared" si="6"/>
        <v>0</v>
      </c>
      <c r="J59" s="47">
        <f t="shared" si="7"/>
        <v>0</v>
      </c>
      <c r="K59" s="59" t="str">
        <f t="shared" si="8"/>
        <v/>
      </c>
      <c r="L59" s="59" t="str">
        <f t="shared" si="9"/>
        <v/>
      </c>
      <c r="M59" s="24"/>
      <c r="N59" s="25"/>
      <c r="O59" s="26">
        <f t="shared" si="10"/>
        <v>0</v>
      </c>
      <c r="P59" s="26">
        <f t="shared" si="11"/>
        <v>0</v>
      </c>
      <c r="Q59" s="27" t="str">
        <f t="shared" si="12"/>
        <v/>
      </c>
      <c r="R59" s="27" t="str">
        <f t="shared" si="13"/>
        <v/>
      </c>
      <c r="S59" s="29"/>
      <c r="T59" s="30"/>
      <c r="U59" s="31">
        <f t="shared" si="14"/>
        <v>0</v>
      </c>
      <c r="V59" s="31">
        <f t="shared" si="15"/>
        <v>0</v>
      </c>
      <c r="W59" s="32" t="str">
        <f t="shared" si="16"/>
        <v/>
      </c>
      <c r="X59" s="32" t="str">
        <f t="shared" si="17"/>
        <v/>
      </c>
      <c r="Y59" s="24"/>
      <c r="Z59" s="24"/>
      <c r="AA59" s="25">
        <f t="shared" si="18"/>
        <v>0</v>
      </c>
      <c r="AB59" s="26">
        <f t="shared" si="19"/>
        <v>0</v>
      </c>
      <c r="AC59" s="26" t="str">
        <f t="shared" si="20"/>
        <v/>
      </c>
      <c r="AD59" s="27" t="str">
        <f t="shared" si="21"/>
        <v/>
      </c>
      <c r="AE59" s="39" t="str">
        <f t="shared" si="22"/>
        <v/>
      </c>
      <c r="AF59" s="39" t="str">
        <f t="shared" si="23"/>
        <v/>
      </c>
      <c r="AG59" s="40" t="str">
        <f t="shared" si="24"/>
        <v/>
      </c>
      <c r="AH59" s="41" t="str">
        <f t="shared" si="0"/>
        <v/>
      </c>
      <c r="AI59" s="39" t="str">
        <f>IF(B59="","",ROUND(GEOMEAN((J59,P59,V59)),0))</f>
        <v/>
      </c>
      <c r="AJ59" s="39" t="str">
        <f>IF(B59="","",ROUND(GEOMEAN((L59,R59,X59)),0))</f>
        <v/>
      </c>
      <c r="AK59" s="40" t="str">
        <f t="shared" si="1"/>
        <v/>
      </c>
      <c r="AL59" s="40" t="str">
        <f t="shared" si="2"/>
        <v/>
      </c>
      <c r="AM59" s="42" t="e">
        <f t="shared" si="25"/>
        <v>#DIV/0!</v>
      </c>
      <c r="AN59" s="42" t="e">
        <f t="shared" si="3"/>
        <v>#DIV/0!</v>
      </c>
      <c r="AO59" s="39" t="str">
        <f t="shared" si="26"/>
        <v/>
      </c>
      <c r="AP59" s="39" t="str">
        <f t="shared" si="27"/>
        <v/>
      </c>
      <c r="AQ59" s="40" t="str">
        <f t="shared" si="28"/>
        <v/>
      </c>
      <c r="AR59" s="41" t="str">
        <f t="shared" si="29"/>
        <v/>
      </c>
      <c r="AS59" s="39" t="str">
        <f>IF(L59="","",ROUND(GEOMEAN((J59,P59,V59,AB59)),0))</f>
        <v/>
      </c>
      <c r="AT59" s="39" t="str">
        <f>IF(L59="","",ROUND(GEOMEAN((L59,R59,X59,AD59)),0))</f>
        <v/>
      </c>
      <c r="AU59" s="40" t="str">
        <f t="shared" si="30"/>
        <v/>
      </c>
      <c r="AV59" s="40" t="str">
        <f t="shared" si="31"/>
        <v/>
      </c>
      <c r="AW59" s="42">
        <f t="shared" si="32"/>
        <v>0</v>
      </c>
      <c r="AX59" s="42">
        <f t="shared" si="4"/>
        <v>0</v>
      </c>
      <c r="AY59" s="5"/>
      <c r="BC59" s="195"/>
      <c r="BD59" s="195"/>
      <c r="BE59" s="195"/>
      <c r="BF59" s="195"/>
      <c r="BG59" s="195"/>
      <c r="BH59" s="195"/>
      <c r="BI59" s="195"/>
      <c r="BJ59" s="195"/>
      <c r="BK59" s="188"/>
      <c r="BL59" s="193"/>
      <c r="BM59" s="194"/>
      <c r="CN59" s="7">
        <v>49</v>
      </c>
    </row>
    <row r="60" spans="1:92" s="7" customFormat="1" ht="15">
      <c r="A60" s="6" t="str">
        <f t="shared" si="5"/>
        <v/>
      </c>
      <c r="B60" s="43"/>
      <c r="C60" s="6"/>
      <c r="D60" s="6"/>
      <c r="E60" s="43"/>
      <c r="F60" s="44"/>
      <c r="G60" s="22"/>
      <c r="H60" s="23"/>
      <c r="I60" s="47">
        <f t="shared" si="6"/>
        <v>0</v>
      </c>
      <c r="J60" s="47">
        <f t="shared" si="7"/>
        <v>0</v>
      </c>
      <c r="K60" s="59" t="str">
        <f t="shared" si="8"/>
        <v/>
      </c>
      <c r="L60" s="59" t="str">
        <f t="shared" si="9"/>
        <v/>
      </c>
      <c r="M60" s="24"/>
      <c r="N60" s="25"/>
      <c r="O60" s="26">
        <f t="shared" si="10"/>
        <v>0</v>
      </c>
      <c r="P60" s="26">
        <f t="shared" si="11"/>
        <v>0</v>
      </c>
      <c r="Q60" s="27" t="str">
        <f t="shared" si="12"/>
        <v/>
      </c>
      <c r="R60" s="27" t="str">
        <f t="shared" si="13"/>
        <v/>
      </c>
      <c r="S60" s="29"/>
      <c r="T60" s="30"/>
      <c r="U60" s="31">
        <f t="shared" si="14"/>
        <v>0</v>
      </c>
      <c r="V60" s="31">
        <f t="shared" si="15"/>
        <v>0</v>
      </c>
      <c r="W60" s="32" t="str">
        <f t="shared" si="16"/>
        <v/>
      </c>
      <c r="X60" s="32" t="str">
        <f t="shared" si="17"/>
        <v/>
      </c>
      <c r="Y60" s="24"/>
      <c r="Z60" s="24"/>
      <c r="AA60" s="25">
        <f t="shared" si="18"/>
        <v>0</v>
      </c>
      <c r="AB60" s="26">
        <f t="shared" si="19"/>
        <v>0</v>
      </c>
      <c r="AC60" s="26" t="str">
        <f t="shared" si="20"/>
        <v/>
      </c>
      <c r="AD60" s="27" t="str">
        <f t="shared" si="21"/>
        <v/>
      </c>
      <c r="AE60" s="39" t="str">
        <f t="shared" si="22"/>
        <v/>
      </c>
      <c r="AF60" s="39" t="str">
        <f t="shared" si="23"/>
        <v/>
      </c>
      <c r="AG60" s="40" t="str">
        <f t="shared" si="24"/>
        <v/>
      </c>
      <c r="AH60" s="41" t="str">
        <f t="shared" si="0"/>
        <v/>
      </c>
      <c r="AI60" s="39" t="str">
        <f>IF(B60="","",ROUND(GEOMEAN((J60,P60,V60)),0))</f>
        <v/>
      </c>
      <c r="AJ60" s="39" t="str">
        <f>IF(B60="","",ROUND(GEOMEAN((L60,R60,X60)),0))</f>
        <v/>
      </c>
      <c r="AK60" s="40" t="str">
        <f t="shared" si="1"/>
        <v/>
      </c>
      <c r="AL60" s="40" t="str">
        <f t="shared" si="2"/>
        <v/>
      </c>
      <c r="AM60" s="42" t="e">
        <f t="shared" si="25"/>
        <v>#DIV/0!</v>
      </c>
      <c r="AN60" s="42" t="e">
        <f t="shared" si="3"/>
        <v>#DIV/0!</v>
      </c>
      <c r="AO60" s="39" t="str">
        <f t="shared" si="26"/>
        <v/>
      </c>
      <c r="AP60" s="39" t="str">
        <f t="shared" si="27"/>
        <v/>
      </c>
      <c r="AQ60" s="40" t="str">
        <f t="shared" si="28"/>
        <v/>
      </c>
      <c r="AR60" s="41" t="str">
        <f t="shared" si="29"/>
        <v/>
      </c>
      <c r="AS60" s="39" t="str">
        <f>IF(L60="","",ROUND(GEOMEAN((J60,P60,V60,AB60)),0))</f>
        <v/>
      </c>
      <c r="AT60" s="39" t="str">
        <f>IF(L60="","",ROUND(GEOMEAN((L60,R60,X60,AD60)),0))</f>
        <v/>
      </c>
      <c r="AU60" s="40" t="str">
        <f t="shared" si="30"/>
        <v/>
      </c>
      <c r="AV60" s="40" t="str">
        <f t="shared" si="31"/>
        <v/>
      </c>
      <c r="AW60" s="42">
        <f t="shared" si="32"/>
        <v>0</v>
      </c>
      <c r="AX60" s="42">
        <f t="shared" si="4"/>
        <v>0</v>
      </c>
      <c r="AY60" s="5"/>
      <c r="CN60" s="7">
        <v>50</v>
      </c>
    </row>
    <row r="61" spans="1:92" s="7" customFormat="1" ht="15">
      <c r="A61" s="6" t="str">
        <f t="shared" si="5"/>
        <v/>
      </c>
      <c r="B61" s="43"/>
      <c r="C61" s="6"/>
      <c r="D61" s="6"/>
      <c r="E61" s="43"/>
      <c r="F61" s="44"/>
      <c r="G61" s="22"/>
      <c r="H61" s="23"/>
      <c r="I61" s="47">
        <f t="shared" si="6"/>
        <v>0</v>
      </c>
      <c r="J61" s="47">
        <f t="shared" si="7"/>
        <v>0</v>
      </c>
      <c r="K61" s="59" t="str">
        <f t="shared" si="8"/>
        <v/>
      </c>
      <c r="L61" s="59" t="str">
        <f t="shared" si="9"/>
        <v/>
      </c>
      <c r="M61" s="24"/>
      <c r="N61" s="25"/>
      <c r="O61" s="26">
        <f t="shared" si="10"/>
        <v>0</v>
      </c>
      <c r="P61" s="26">
        <f t="shared" si="11"/>
        <v>0</v>
      </c>
      <c r="Q61" s="27" t="str">
        <f t="shared" si="12"/>
        <v/>
      </c>
      <c r="R61" s="27" t="str">
        <f t="shared" si="13"/>
        <v/>
      </c>
      <c r="S61" s="29"/>
      <c r="T61" s="30"/>
      <c r="U61" s="31">
        <f t="shared" si="14"/>
        <v>0</v>
      </c>
      <c r="V61" s="31">
        <f t="shared" si="15"/>
        <v>0</v>
      </c>
      <c r="W61" s="32" t="str">
        <f t="shared" si="16"/>
        <v/>
      </c>
      <c r="X61" s="32" t="str">
        <f t="shared" si="17"/>
        <v/>
      </c>
      <c r="Y61" s="24"/>
      <c r="Z61" s="24"/>
      <c r="AA61" s="25">
        <f t="shared" si="18"/>
        <v>0</v>
      </c>
      <c r="AB61" s="26">
        <f t="shared" si="19"/>
        <v>0</v>
      </c>
      <c r="AC61" s="26" t="str">
        <f t="shared" si="20"/>
        <v/>
      </c>
      <c r="AD61" s="27" t="str">
        <f t="shared" si="21"/>
        <v/>
      </c>
      <c r="AE61" s="39" t="str">
        <f t="shared" si="22"/>
        <v/>
      </c>
      <c r="AF61" s="39" t="str">
        <f t="shared" si="23"/>
        <v/>
      </c>
      <c r="AG61" s="40" t="str">
        <f t="shared" si="24"/>
        <v/>
      </c>
      <c r="AH61" s="41" t="str">
        <f t="shared" si="0"/>
        <v/>
      </c>
      <c r="AI61" s="39" t="str">
        <f>IF(B61="","",ROUND(GEOMEAN((J61,P61,V61)),0))</f>
        <v/>
      </c>
      <c r="AJ61" s="39" t="str">
        <f>IF(B61="","",ROUND(GEOMEAN((L61,R61,X61)),0))</f>
        <v/>
      </c>
      <c r="AK61" s="40" t="str">
        <f t="shared" si="1"/>
        <v/>
      </c>
      <c r="AL61" s="40" t="str">
        <f t="shared" si="2"/>
        <v/>
      </c>
      <c r="AM61" s="42" t="e">
        <f t="shared" si="25"/>
        <v>#DIV/0!</v>
      </c>
      <c r="AN61" s="42" t="e">
        <f t="shared" si="3"/>
        <v>#DIV/0!</v>
      </c>
      <c r="AO61" s="39" t="str">
        <f t="shared" si="26"/>
        <v/>
      </c>
      <c r="AP61" s="39" t="str">
        <f t="shared" si="27"/>
        <v/>
      </c>
      <c r="AQ61" s="40" t="str">
        <f t="shared" si="28"/>
        <v/>
      </c>
      <c r="AR61" s="41" t="str">
        <f t="shared" si="29"/>
        <v/>
      </c>
      <c r="AS61" s="39" t="str">
        <f>IF(L61="","",ROUND(GEOMEAN((J61,P61,V61,AB61)),0))</f>
        <v/>
      </c>
      <c r="AT61" s="39" t="str">
        <f>IF(L61="","",ROUND(GEOMEAN((L61,R61,X61,AD61)),0))</f>
        <v/>
      </c>
      <c r="AU61" s="40" t="str">
        <f t="shared" si="30"/>
        <v/>
      </c>
      <c r="AV61" s="40" t="str">
        <f t="shared" si="31"/>
        <v/>
      </c>
      <c r="AW61" s="42">
        <f t="shared" si="32"/>
        <v>0</v>
      </c>
      <c r="AX61" s="42">
        <f t="shared" si="4"/>
        <v>0</v>
      </c>
      <c r="AY61" s="5"/>
      <c r="CN61" s="7">
        <v>51</v>
      </c>
    </row>
    <row r="62" spans="1:92" s="7" customFormat="1" ht="15">
      <c r="A62" s="6" t="str">
        <f t="shared" si="5"/>
        <v/>
      </c>
      <c r="B62" s="43"/>
      <c r="C62" s="6"/>
      <c r="D62" s="6"/>
      <c r="E62" s="43"/>
      <c r="F62" s="44"/>
      <c r="G62" s="22"/>
      <c r="H62" s="23"/>
      <c r="I62" s="47">
        <f t="shared" si="6"/>
        <v>0</v>
      </c>
      <c r="J62" s="47">
        <f t="shared" si="7"/>
        <v>0</v>
      </c>
      <c r="K62" s="59" t="str">
        <f t="shared" si="8"/>
        <v/>
      </c>
      <c r="L62" s="59" t="str">
        <f t="shared" si="9"/>
        <v/>
      </c>
      <c r="M62" s="24"/>
      <c r="N62" s="25"/>
      <c r="O62" s="26">
        <f t="shared" si="10"/>
        <v>0</v>
      </c>
      <c r="P62" s="26">
        <f t="shared" si="11"/>
        <v>0</v>
      </c>
      <c r="Q62" s="27" t="str">
        <f t="shared" si="12"/>
        <v/>
      </c>
      <c r="R62" s="27" t="str">
        <f t="shared" si="13"/>
        <v/>
      </c>
      <c r="S62" s="29"/>
      <c r="T62" s="30"/>
      <c r="U62" s="31">
        <f t="shared" si="14"/>
        <v>0</v>
      </c>
      <c r="V62" s="31">
        <f t="shared" si="15"/>
        <v>0</v>
      </c>
      <c r="W62" s="32" t="str">
        <f t="shared" si="16"/>
        <v/>
      </c>
      <c r="X62" s="32" t="str">
        <f t="shared" si="17"/>
        <v/>
      </c>
      <c r="Y62" s="24"/>
      <c r="Z62" s="24"/>
      <c r="AA62" s="25">
        <f t="shared" si="18"/>
        <v>0</v>
      </c>
      <c r="AB62" s="26">
        <f t="shared" si="19"/>
        <v>0</v>
      </c>
      <c r="AC62" s="26" t="str">
        <f t="shared" si="20"/>
        <v/>
      </c>
      <c r="AD62" s="27" t="str">
        <f t="shared" si="21"/>
        <v/>
      </c>
      <c r="AE62" s="39" t="str">
        <f t="shared" si="22"/>
        <v/>
      </c>
      <c r="AF62" s="39" t="str">
        <f t="shared" si="23"/>
        <v/>
      </c>
      <c r="AG62" s="40" t="str">
        <f t="shared" si="24"/>
        <v/>
      </c>
      <c r="AH62" s="41" t="str">
        <f t="shared" si="0"/>
        <v/>
      </c>
      <c r="AI62" s="39" t="str">
        <f>IF(B62="","",ROUND(GEOMEAN((J62,P62,V62)),0))</f>
        <v/>
      </c>
      <c r="AJ62" s="39" t="str">
        <f>IF(B62="","",ROUND(GEOMEAN((L62,R62,X62)),0))</f>
        <v/>
      </c>
      <c r="AK62" s="40" t="str">
        <f t="shared" si="1"/>
        <v/>
      </c>
      <c r="AL62" s="40" t="str">
        <f t="shared" si="2"/>
        <v/>
      </c>
      <c r="AM62" s="42" t="e">
        <f t="shared" si="25"/>
        <v>#DIV/0!</v>
      </c>
      <c r="AN62" s="42" t="e">
        <f t="shared" si="3"/>
        <v>#DIV/0!</v>
      </c>
      <c r="AO62" s="39" t="str">
        <f t="shared" si="26"/>
        <v/>
      </c>
      <c r="AP62" s="39" t="str">
        <f t="shared" si="27"/>
        <v/>
      </c>
      <c r="AQ62" s="40" t="str">
        <f t="shared" si="28"/>
        <v/>
      </c>
      <c r="AR62" s="41" t="str">
        <f t="shared" si="29"/>
        <v/>
      </c>
      <c r="AS62" s="39" t="str">
        <f>IF(L62="","",ROUND(GEOMEAN((J62,P62,V62,AB62)),0))</f>
        <v/>
      </c>
      <c r="AT62" s="39" t="str">
        <f>IF(L62="","",ROUND(GEOMEAN((L62,R62,X62,AD62)),0))</f>
        <v/>
      </c>
      <c r="AU62" s="40" t="str">
        <f t="shared" si="30"/>
        <v/>
      </c>
      <c r="AV62" s="40" t="str">
        <f t="shared" si="31"/>
        <v/>
      </c>
      <c r="AW62" s="42">
        <f t="shared" si="32"/>
        <v>0</v>
      </c>
      <c r="AX62" s="42">
        <f t="shared" si="4"/>
        <v>0</v>
      </c>
      <c r="AY62" s="5"/>
      <c r="CN62" s="7">
        <v>52</v>
      </c>
    </row>
    <row r="63" spans="1:92" s="7" customFormat="1" ht="15">
      <c r="A63" s="6" t="str">
        <f t="shared" si="5"/>
        <v/>
      </c>
      <c r="B63" s="43"/>
      <c r="C63" s="6"/>
      <c r="D63" s="6"/>
      <c r="E63" s="43"/>
      <c r="F63" s="44"/>
      <c r="G63" s="22"/>
      <c r="H63" s="23"/>
      <c r="I63" s="47">
        <f t="shared" si="6"/>
        <v>0</v>
      </c>
      <c r="J63" s="47">
        <f t="shared" si="7"/>
        <v>0</v>
      </c>
      <c r="K63" s="59" t="str">
        <f t="shared" si="8"/>
        <v/>
      </c>
      <c r="L63" s="59" t="str">
        <f t="shared" si="9"/>
        <v/>
      </c>
      <c r="M63" s="24"/>
      <c r="N63" s="25"/>
      <c r="O63" s="26">
        <f t="shared" si="10"/>
        <v>0</v>
      </c>
      <c r="P63" s="26">
        <f t="shared" si="11"/>
        <v>0</v>
      </c>
      <c r="Q63" s="27" t="str">
        <f t="shared" si="12"/>
        <v/>
      </c>
      <c r="R63" s="27" t="str">
        <f t="shared" si="13"/>
        <v/>
      </c>
      <c r="S63" s="29"/>
      <c r="T63" s="30"/>
      <c r="U63" s="31">
        <f t="shared" si="14"/>
        <v>0</v>
      </c>
      <c r="V63" s="31">
        <f t="shared" si="15"/>
        <v>0</v>
      </c>
      <c r="W63" s="32" t="str">
        <f t="shared" si="16"/>
        <v/>
      </c>
      <c r="X63" s="32" t="str">
        <f t="shared" si="17"/>
        <v/>
      </c>
      <c r="Y63" s="24"/>
      <c r="Z63" s="24"/>
      <c r="AA63" s="25">
        <f t="shared" si="18"/>
        <v>0</v>
      </c>
      <c r="AB63" s="26">
        <f t="shared" si="19"/>
        <v>0</v>
      </c>
      <c r="AC63" s="26" t="str">
        <f t="shared" si="20"/>
        <v/>
      </c>
      <c r="AD63" s="27" t="str">
        <f t="shared" si="21"/>
        <v/>
      </c>
      <c r="AE63" s="39" t="str">
        <f t="shared" si="22"/>
        <v/>
      </c>
      <c r="AF63" s="39" t="str">
        <f t="shared" si="23"/>
        <v/>
      </c>
      <c r="AG63" s="40" t="str">
        <f t="shared" si="24"/>
        <v/>
      </c>
      <c r="AH63" s="41" t="str">
        <f t="shared" si="0"/>
        <v/>
      </c>
      <c r="AI63" s="39" t="str">
        <f>IF(B63="","",ROUND(GEOMEAN((J63,P63,V63)),0))</f>
        <v/>
      </c>
      <c r="AJ63" s="39" t="str">
        <f>IF(B63="","",ROUND(GEOMEAN((L63,R63,X63)),0))</f>
        <v/>
      </c>
      <c r="AK63" s="40" t="str">
        <f t="shared" si="1"/>
        <v/>
      </c>
      <c r="AL63" s="40" t="str">
        <f t="shared" si="2"/>
        <v/>
      </c>
      <c r="AM63" s="42" t="e">
        <f t="shared" si="25"/>
        <v>#DIV/0!</v>
      </c>
      <c r="AN63" s="42" t="e">
        <f t="shared" si="3"/>
        <v>#DIV/0!</v>
      </c>
      <c r="AO63" s="39" t="str">
        <f t="shared" si="26"/>
        <v/>
      </c>
      <c r="AP63" s="39" t="str">
        <f t="shared" si="27"/>
        <v/>
      </c>
      <c r="AQ63" s="40" t="str">
        <f t="shared" si="28"/>
        <v/>
      </c>
      <c r="AR63" s="41" t="str">
        <f t="shared" si="29"/>
        <v/>
      </c>
      <c r="AS63" s="39" t="str">
        <f>IF(L63="","",ROUND(GEOMEAN((J63,P63,V63,AB63)),0))</f>
        <v/>
      </c>
      <c r="AT63" s="39" t="str">
        <f>IF(L63="","",ROUND(GEOMEAN((L63,R63,X63,AD63)),0))</f>
        <v/>
      </c>
      <c r="AU63" s="40" t="str">
        <f t="shared" si="30"/>
        <v/>
      </c>
      <c r="AV63" s="40" t="str">
        <f t="shared" si="31"/>
        <v/>
      </c>
      <c r="AW63" s="42">
        <f t="shared" si="32"/>
        <v>0</v>
      </c>
      <c r="AX63" s="42">
        <f t="shared" si="4"/>
        <v>0</v>
      </c>
      <c r="AY63" s="5"/>
      <c r="CN63" s="7">
        <v>53</v>
      </c>
    </row>
    <row r="64" spans="1:92" s="7" customFormat="1" ht="15">
      <c r="A64" s="6" t="str">
        <f t="shared" si="5"/>
        <v/>
      </c>
      <c r="B64" s="43"/>
      <c r="C64" s="6"/>
      <c r="D64" s="6"/>
      <c r="E64" s="43"/>
      <c r="F64" s="44"/>
      <c r="G64" s="22"/>
      <c r="H64" s="23"/>
      <c r="I64" s="47">
        <f t="shared" si="6"/>
        <v>0</v>
      </c>
      <c r="J64" s="47">
        <f t="shared" si="7"/>
        <v>0</v>
      </c>
      <c r="K64" s="59" t="str">
        <f t="shared" si="8"/>
        <v/>
      </c>
      <c r="L64" s="59" t="str">
        <f t="shared" si="9"/>
        <v/>
      </c>
      <c r="M64" s="24"/>
      <c r="N64" s="25"/>
      <c r="O64" s="26">
        <f t="shared" si="10"/>
        <v>0</v>
      </c>
      <c r="P64" s="26">
        <f t="shared" si="11"/>
        <v>0</v>
      </c>
      <c r="Q64" s="27" t="str">
        <f t="shared" si="12"/>
        <v/>
      </c>
      <c r="R64" s="27" t="str">
        <f t="shared" si="13"/>
        <v/>
      </c>
      <c r="S64" s="29"/>
      <c r="T64" s="30"/>
      <c r="U64" s="31">
        <f t="shared" si="14"/>
        <v>0</v>
      </c>
      <c r="V64" s="31">
        <f t="shared" si="15"/>
        <v>0</v>
      </c>
      <c r="W64" s="32" t="str">
        <f t="shared" si="16"/>
        <v/>
      </c>
      <c r="X64" s="32" t="str">
        <f t="shared" si="17"/>
        <v/>
      </c>
      <c r="Y64" s="24"/>
      <c r="Z64" s="24"/>
      <c r="AA64" s="25">
        <f t="shared" si="18"/>
        <v>0</v>
      </c>
      <c r="AB64" s="26">
        <f t="shared" si="19"/>
        <v>0</v>
      </c>
      <c r="AC64" s="26" t="str">
        <f t="shared" si="20"/>
        <v/>
      </c>
      <c r="AD64" s="27" t="str">
        <f t="shared" si="21"/>
        <v/>
      </c>
      <c r="AE64" s="39" t="str">
        <f t="shared" si="22"/>
        <v/>
      </c>
      <c r="AF64" s="39" t="str">
        <f t="shared" si="23"/>
        <v/>
      </c>
      <c r="AG64" s="40" t="str">
        <f t="shared" si="24"/>
        <v/>
      </c>
      <c r="AH64" s="41" t="str">
        <f t="shared" si="0"/>
        <v/>
      </c>
      <c r="AI64" s="39" t="str">
        <f>IF(B64="","",ROUND(GEOMEAN((J64,P64,V64)),0))</f>
        <v/>
      </c>
      <c r="AJ64" s="39" t="str">
        <f>IF(B64="","",ROUND(GEOMEAN((L64,R64,X64)),0))</f>
        <v/>
      </c>
      <c r="AK64" s="40" t="str">
        <f t="shared" si="1"/>
        <v/>
      </c>
      <c r="AL64" s="40" t="str">
        <f t="shared" si="2"/>
        <v/>
      </c>
      <c r="AM64" s="42" t="e">
        <f t="shared" si="25"/>
        <v>#DIV/0!</v>
      </c>
      <c r="AN64" s="42" t="e">
        <f t="shared" si="3"/>
        <v>#DIV/0!</v>
      </c>
      <c r="AO64" s="39" t="str">
        <f t="shared" si="26"/>
        <v/>
      </c>
      <c r="AP64" s="39" t="str">
        <f t="shared" si="27"/>
        <v/>
      </c>
      <c r="AQ64" s="40" t="str">
        <f t="shared" si="28"/>
        <v/>
      </c>
      <c r="AR64" s="41" t="str">
        <f t="shared" si="29"/>
        <v/>
      </c>
      <c r="AS64" s="39" t="str">
        <f>IF(L64="","",ROUND(GEOMEAN((J64,P64,V64,AB64)),0))</f>
        <v/>
      </c>
      <c r="AT64" s="39" t="str">
        <f>IF(L64="","",ROUND(GEOMEAN((L64,R64,X64,AD64)),0))</f>
        <v/>
      </c>
      <c r="AU64" s="40" t="str">
        <f t="shared" si="30"/>
        <v/>
      </c>
      <c r="AV64" s="40" t="str">
        <f t="shared" si="31"/>
        <v/>
      </c>
      <c r="AW64" s="42">
        <f t="shared" si="32"/>
        <v>0</v>
      </c>
      <c r="AX64" s="42">
        <f t="shared" si="4"/>
        <v>0</v>
      </c>
      <c r="AY64" s="5"/>
      <c r="CN64" s="7">
        <v>54</v>
      </c>
    </row>
    <row r="65" spans="1:92" s="7" customFormat="1" ht="15">
      <c r="A65" s="6" t="str">
        <f t="shared" si="5"/>
        <v/>
      </c>
      <c r="B65" s="43"/>
      <c r="C65" s="6"/>
      <c r="D65" s="6"/>
      <c r="E65" s="43"/>
      <c r="F65" s="44"/>
      <c r="G65" s="22"/>
      <c r="H65" s="23"/>
      <c r="I65" s="47">
        <f t="shared" si="6"/>
        <v>0</v>
      </c>
      <c r="J65" s="47">
        <f t="shared" si="7"/>
        <v>0</v>
      </c>
      <c r="K65" s="59" t="str">
        <f t="shared" si="8"/>
        <v/>
      </c>
      <c r="L65" s="59" t="str">
        <f t="shared" si="9"/>
        <v/>
      </c>
      <c r="M65" s="24"/>
      <c r="N65" s="25"/>
      <c r="O65" s="26">
        <f t="shared" si="10"/>
        <v>0</v>
      </c>
      <c r="P65" s="26">
        <f t="shared" si="11"/>
        <v>0</v>
      </c>
      <c r="Q65" s="27" t="str">
        <f t="shared" si="12"/>
        <v/>
      </c>
      <c r="R65" s="27" t="str">
        <f t="shared" si="13"/>
        <v/>
      </c>
      <c r="S65" s="29"/>
      <c r="T65" s="30"/>
      <c r="U65" s="31">
        <f t="shared" si="14"/>
        <v>0</v>
      </c>
      <c r="V65" s="31">
        <f t="shared" si="15"/>
        <v>0</v>
      </c>
      <c r="W65" s="32" t="str">
        <f t="shared" si="16"/>
        <v/>
      </c>
      <c r="X65" s="32" t="str">
        <f t="shared" si="17"/>
        <v/>
      </c>
      <c r="Y65" s="24"/>
      <c r="Z65" s="24"/>
      <c r="AA65" s="25">
        <f t="shared" si="18"/>
        <v>0</v>
      </c>
      <c r="AB65" s="26">
        <f t="shared" si="19"/>
        <v>0</v>
      </c>
      <c r="AC65" s="26" t="str">
        <f t="shared" si="20"/>
        <v/>
      </c>
      <c r="AD65" s="27" t="str">
        <f t="shared" si="21"/>
        <v/>
      </c>
      <c r="AE65" s="39" t="str">
        <f t="shared" si="22"/>
        <v/>
      </c>
      <c r="AF65" s="39" t="str">
        <f t="shared" si="23"/>
        <v/>
      </c>
      <c r="AG65" s="40" t="str">
        <f t="shared" si="24"/>
        <v/>
      </c>
      <c r="AH65" s="41" t="str">
        <f t="shared" si="0"/>
        <v/>
      </c>
      <c r="AI65" s="39" t="str">
        <f>IF(B65="","",ROUND(GEOMEAN((J65,P65,V65)),0))</f>
        <v/>
      </c>
      <c r="AJ65" s="39" t="str">
        <f>IF(B65="","",ROUND(GEOMEAN((L65,R65,X65)),0))</f>
        <v/>
      </c>
      <c r="AK65" s="40" t="str">
        <f t="shared" si="1"/>
        <v/>
      </c>
      <c r="AL65" s="40" t="str">
        <f t="shared" si="2"/>
        <v/>
      </c>
      <c r="AM65" s="42" t="e">
        <f t="shared" si="25"/>
        <v>#DIV/0!</v>
      </c>
      <c r="AN65" s="42" t="e">
        <f t="shared" si="3"/>
        <v>#DIV/0!</v>
      </c>
      <c r="AO65" s="39" t="str">
        <f t="shared" si="26"/>
        <v/>
      </c>
      <c r="AP65" s="39" t="str">
        <f t="shared" si="27"/>
        <v/>
      </c>
      <c r="AQ65" s="40" t="str">
        <f t="shared" si="28"/>
        <v/>
      </c>
      <c r="AR65" s="41" t="str">
        <f t="shared" si="29"/>
        <v/>
      </c>
      <c r="AS65" s="39" t="str">
        <f>IF(L65="","",ROUND(GEOMEAN((J65,P65,V65,AB65)),0))</f>
        <v/>
      </c>
      <c r="AT65" s="39" t="str">
        <f>IF(L65="","",ROUND(GEOMEAN((L65,R65,X65,AD65)),0))</f>
        <v/>
      </c>
      <c r="AU65" s="40" t="str">
        <f t="shared" si="30"/>
        <v/>
      </c>
      <c r="AV65" s="40" t="str">
        <f t="shared" si="31"/>
        <v/>
      </c>
      <c r="AW65" s="42">
        <f t="shared" si="32"/>
        <v>0</v>
      </c>
      <c r="AX65" s="42">
        <f t="shared" si="4"/>
        <v>0</v>
      </c>
      <c r="AY65" s="5"/>
      <c r="CN65" s="7">
        <v>55</v>
      </c>
    </row>
    <row r="66" spans="1:92" s="7" customFormat="1" ht="15">
      <c r="A66" s="6" t="str">
        <f t="shared" si="5"/>
        <v/>
      </c>
      <c r="B66" s="43"/>
      <c r="C66" s="6"/>
      <c r="D66" s="6"/>
      <c r="E66" s="43"/>
      <c r="F66" s="44"/>
      <c r="G66" s="22"/>
      <c r="H66" s="23"/>
      <c r="I66" s="47">
        <f t="shared" si="6"/>
        <v>0</v>
      </c>
      <c r="J66" s="47">
        <f t="shared" si="7"/>
        <v>0</v>
      </c>
      <c r="K66" s="59" t="str">
        <f t="shared" si="8"/>
        <v/>
      </c>
      <c r="L66" s="59" t="str">
        <f t="shared" si="9"/>
        <v/>
      </c>
      <c r="M66" s="24"/>
      <c r="N66" s="25"/>
      <c r="O66" s="26">
        <f t="shared" si="10"/>
        <v>0</v>
      </c>
      <c r="P66" s="26">
        <f t="shared" si="11"/>
        <v>0</v>
      </c>
      <c r="Q66" s="27" t="str">
        <f t="shared" si="12"/>
        <v/>
      </c>
      <c r="R66" s="27" t="str">
        <f t="shared" si="13"/>
        <v/>
      </c>
      <c r="S66" s="29"/>
      <c r="T66" s="30"/>
      <c r="U66" s="31">
        <f t="shared" si="14"/>
        <v>0</v>
      </c>
      <c r="V66" s="31">
        <f t="shared" si="15"/>
        <v>0</v>
      </c>
      <c r="W66" s="32" t="str">
        <f t="shared" si="16"/>
        <v/>
      </c>
      <c r="X66" s="32" t="str">
        <f t="shared" si="17"/>
        <v/>
      </c>
      <c r="Y66" s="24"/>
      <c r="Z66" s="24"/>
      <c r="AA66" s="25">
        <f t="shared" si="18"/>
        <v>0</v>
      </c>
      <c r="AB66" s="26">
        <f t="shared" si="19"/>
        <v>0</v>
      </c>
      <c r="AC66" s="26" t="str">
        <f t="shared" si="20"/>
        <v/>
      </c>
      <c r="AD66" s="27" t="str">
        <f t="shared" si="21"/>
        <v/>
      </c>
      <c r="AE66" s="39" t="str">
        <f t="shared" si="22"/>
        <v/>
      </c>
      <c r="AF66" s="39" t="str">
        <f t="shared" si="23"/>
        <v/>
      </c>
      <c r="AG66" s="40" t="str">
        <f t="shared" si="24"/>
        <v/>
      </c>
      <c r="AH66" s="41" t="str">
        <f t="shared" si="0"/>
        <v/>
      </c>
      <c r="AI66" s="39" t="str">
        <f>IF(B66="","",ROUND(GEOMEAN((J66,P66,V66)),0))</f>
        <v/>
      </c>
      <c r="AJ66" s="39" t="str">
        <f>IF(B66="","",ROUND(GEOMEAN((L66,R66,X66)),0))</f>
        <v/>
      </c>
      <c r="AK66" s="40" t="str">
        <f t="shared" si="1"/>
        <v/>
      </c>
      <c r="AL66" s="40" t="str">
        <f t="shared" si="2"/>
        <v/>
      </c>
      <c r="AM66" s="42" t="e">
        <f t="shared" si="25"/>
        <v>#DIV/0!</v>
      </c>
      <c r="AN66" s="42" t="e">
        <f t="shared" si="3"/>
        <v>#DIV/0!</v>
      </c>
      <c r="AO66" s="39" t="str">
        <f t="shared" si="26"/>
        <v/>
      </c>
      <c r="AP66" s="39" t="str">
        <f t="shared" si="27"/>
        <v/>
      </c>
      <c r="AQ66" s="40" t="str">
        <f t="shared" si="28"/>
        <v/>
      </c>
      <c r="AR66" s="41" t="str">
        <f t="shared" si="29"/>
        <v/>
      </c>
      <c r="AS66" s="39" t="str">
        <f>IF(L66="","",ROUND(GEOMEAN((J66,P66,V66,AB66)),0))</f>
        <v/>
      </c>
      <c r="AT66" s="39" t="str">
        <f>IF(L66="","",ROUND(GEOMEAN((L66,R66,X66,AD66)),0))</f>
        <v/>
      </c>
      <c r="AU66" s="40" t="str">
        <f t="shared" si="30"/>
        <v/>
      </c>
      <c r="AV66" s="40" t="str">
        <f t="shared" si="31"/>
        <v/>
      </c>
      <c r="AW66" s="42">
        <f t="shared" si="32"/>
        <v>0</v>
      </c>
      <c r="AX66" s="42">
        <f t="shared" si="4"/>
        <v>0</v>
      </c>
      <c r="AY66" s="5"/>
      <c r="CN66" s="7">
        <v>56</v>
      </c>
    </row>
    <row r="67" spans="1:92" s="7" customFormat="1" ht="15">
      <c r="A67" s="6" t="str">
        <f t="shared" si="5"/>
        <v/>
      </c>
      <c r="B67" s="43"/>
      <c r="C67" s="6"/>
      <c r="D67" s="6"/>
      <c r="E67" s="43"/>
      <c r="F67" s="44"/>
      <c r="G67" s="22"/>
      <c r="H67" s="23"/>
      <c r="I67" s="47">
        <f t="shared" si="6"/>
        <v>0</v>
      </c>
      <c r="J67" s="47">
        <f t="shared" si="7"/>
        <v>0</v>
      </c>
      <c r="K67" s="59" t="str">
        <f t="shared" si="8"/>
        <v/>
      </c>
      <c r="L67" s="59" t="str">
        <f t="shared" si="9"/>
        <v/>
      </c>
      <c r="M67" s="24"/>
      <c r="N67" s="25"/>
      <c r="O67" s="26">
        <f t="shared" si="10"/>
        <v>0</v>
      </c>
      <c r="P67" s="26">
        <f t="shared" si="11"/>
        <v>0</v>
      </c>
      <c r="Q67" s="27" t="str">
        <f t="shared" si="12"/>
        <v/>
      </c>
      <c r="R67" s="27" t="str">
        <f t="shared" si="13"/>
        <v/>
      </c>
      <c r="S67" s="29"/>
      <c r="T67" s="30"/>
      <c r="U67" s="31">
        <f t="shared" si="14"/>
        <v>0</v>
      </c>
      <c r="V67" s="31">
        <f t="shared" si="15"/>
        <v>0</v>
      </c>
      <c r="W67" s="32" t="str">
        <f t="shared" si="16"/>
        <v/>
      </c>
      <c r="X67" s="32" t="str">
        <f t="shared" si="17"/>
        <v/>
      </c>
      <c r="Y67" s="24"/>
      <c r="Z67" s="24"/>
      <c r="AA67" s="25">
        <f t="shared" si="18"/>
        <v>0</v>
      </c>
      <c r="AB67" s="26">
        <f t="shared" si="19"/>
        <v>0</v>
      </c>
      <c r="AC67" s="26" t="str">
        <f t="shared" si="20"/>
        <v/>
      </c>
      <c r="AD67" s="27" t="str">
        <f t="shared" si="21"/>
        <v/>
      </c>
      <c r="AE67" s="39" t="str">
        <f t="shared" si="22"/>
        <v/>
      </c>
      <c r="AF67" s="39" t="str">
        <f t="shared" si="23"/>
        <v/>
      </c>
      <c r="AG67" s="40" t="str">
        <f t="shared" si="24"/>
        <v/>
      </c>
      <c r="AH67" s="41" t="str">
        <f t="shared" si="0"/>
        <v/>
      </c>
      <c r="AI67" s="39" t="str">
        <f>IF(B67="","",ROUND(GEOMEAN((J67,P67,V67)),0))</f>
        <v/>
      </c>
      <c r="AJ67" s="39" t="str">
        <f>IF(B67="","",ROUND(GEOMEAN((L67,R67,X67)),0))</f>
        <v/>
      </c>
      <c r="AK67" s="40" t="str">
        <f t="shared" si="1"/>
        <v/>
      </c>
      <c r="AL67" s="40" t="str">
        <f t="shared" si="2"/>
        <v/>
      </c>
      <c r="AM67" s="42" t="e">
        <f t="shared" si="25"/>
        <v>#DIV/0!</v>
      </c>
      <c r="AN67" s="42" t="e">
        <f t="shared" si="3"/>
        <v>#DIV/0!</v>
      </c>
      <c r="AO67" s="39" t="str">
        <f t="shared" si="26"/>
        <v/>
      </c>
      <c r="AP67" s="39" t="str">
        <f t="shared" si="27"/>
        <v/>
      </c>
      <c r="AQ67" s="40" t="str">
        <f t="shared" si="28"/>
        <v/>
      </c>
      <c r="AR67" s="41" t="str">
        <f t="shared" si="29"/>
        <v/>
      </c>
      <c r="AS67" s="39" t="str">
        <f>IF(L67="","",ROUND(GEOMEAN((J67,P67,V67,AB67)),0))</f>
        <v/>
      </c>
      <c r="AT67" s="39" t="str">
        <f>IF(L67="","",ROUND(GEOMEAN((L67,R67,X67,AD67)),0))</f>
        <v/>
      </c>
      <c r="AU67" s="40" t="str">
        <f t="shared" si="30"/>
        <v/>
      </c>
      <c r="AV67" s="40" t="str">
        <f t="shared" si="31"/>
        <v/>
      </c>
      <c r="AW67" s="42">
        <f t="shared" si="32"/>
        <v>0</v>
      </c>
      <c r="AX67" s="42">
        <f t="shared" si="4"/>
        <v>0</v>
      </c>
      <c r="AY67" s="5"/>
      <c r="CN67" s="7">
        <v>57</v>
      </c>
    </row>
    <row r="68" spans="1:92" s="7" customFormat="1" ht="14.45" customHeight="1">
      <c r="A68" s="6" t="str">
        <f t="shared" si="5"/>
        <v/>
      </c>
      <c r="B68" s="43"/>
      <c r="C68" s="6"/>
      <c r="D68" s="6"/>
      <c r="E68" s="43"/>
      <c r="F68" s="44"/>
      <c r="G68" s="22"/>
      <c r="H68" s="23"/>
      <c r="I68" s="47">
        <f t="shared" si="6"/>
        <v>0</v>
      </c>
      <c r="J68" s="47">
        <f t="shared" si="7"/>
        <v>0</v>
      </c>
      <c r="K68" s="59" t="str">
        <f t="shared" si="8"/>
        <v/>
      </c>
      <c r="L68" s="59" t="str">
        <f t="shared" si="9"/>
        <v/>
      </c>
      <c r="M68" s="24"/>
      <c r="N68" s="25"/>
      <c r="O68" s="26">
        <f t="shared" si="10"/>
        <v>0</v>
      </c>
      <c r="P68" s="26">
        <f t="shared" si="11"/>
        <v>0</v>
      </c>
      <c r="Q68" s="27" t="str">
        <f t="shared" si="12"/>
        <v/>
      </c>
      <c r="R68" s="27" t="str">
        <f t="shared" si="13"/>
        <v/>
      </c>
      <c r="S68" s="29"/>
      <c r="T68" s="30"/>
      <c r="U68" s="31">
        <f t="shared" si="14"/>
        <v>0</v>
      </c>
      <c r="V68" s="31">
        <f t="shared" si="15"/>
        <v>0</v>
      </c>
      <c r="W68" s="32" t="str">
        <f t="shared" si="16"/>
        <v/>
      </c>
      <c r="X68" s="32" t="str">
        <f t="shared" si="17"/>
        <v/>
      </c>
      <c r="Y68" s="24"/>
      <c r="Z68" s="24"/>
      <c r="AA68" s="25">
        <f t="shared" si="18"/>
        <v>0</v>
      </c>
      <c r="AB68" s="26">
        <f t="shared" si="19"/>
        <v>0</v>
      </c>
      <c r="AC68" s="26" t="str">
        <f t="shared" si="20"/>
        <v/>
      </c>
      <c r="AD68" s="27" t="str">
        <f t="shared" si="21"/>
        <v/>
      </c>
      <c r="AE68" s="39" t="str">
        <f t="shared" si="22"/>
        <v/>
      </c>
      <c r="AF68" s="39" t="str">
        <f t="shared" si="23"/>
        <v/>
      </c>
      <c r="AG68" s="40" t="str">
        <f t="shared" si="24"/>
        <v/>
      </c>
      <c r="AH68" s="41" t="str">
        <f t="shared" si="0"/>
        <v/>
      </c>
      <c r="AI68" s="39" t="str">
        <f>IF(B68="","",ROUND(GEOMEAN((J68,P68,V68)),0))</f>
        <v/>
      </c>
      <c r="AJ68" s="39" t="str">
        <f>IF(B68="","",ROUND(GEOMEAN((L68,R68,X68)),0))</f>
        <v/>
      </c>
      <c r="AK68" s="40" t="str">
        <f t="shared" si="1"/>
        <v/>
      </c>
      <c r="AL68" s="40" t="str">
        <f t="shared" si="2"/>
        <v/>
      </c>
      <c r="AM68" s="42" t="e">
        <f t="shared" si="25"/>
        <v>#DIV/0!</v>
      </c>
      <c r="AN68" s="42" t="e">
        <f t="shared" si="3"/>
        <v>#DIV/0!</v>
      </c>
      <c r="AO68" s="39" t="str">
        <f t="shared" si="26"/>
        <v/>
      </c>
      <c r="AP68" s="39" t="str">
        <f t="shared" si="27"/>
        <v/>
      </c>
      <c r="AQ68" s="40" t="str">
        <f t="shared" si="28"/>
        <v/>
      </c>
      <c r="AR68" s="41" t="str">
        <f t="shared" si="29"/>
        <v/>
      </c>
      <c r="AS68" s="39" t="str">
        <f>IF(L68="","",ROUND(GEOMEAN((J68,P68,V68,AB68)),0))</f>
        <v/>
      </c>
      <c r="AT68" s="39" t="str">
        <f>IF(L68="","",ROUND(GEOMEAN((L68,R68,X68,AD68)),0))</f>
        <v/>
      </c>
      <c r="AU68" s="40" t="str">
        <f t="shared" si="30"/>
        <v/>
      </c>
      <c r="AV68" s="40" t="str">
        <f t="shared" si="31"/>
        <v/>
      </c>
      <c r="AW68" s="42">
        <f t="shared" si="32"/>
        <v>0</v>
      </c>
      <c r="AX68" s="42">
        <f t="shared" si="4"/>
        <v>0</v>
      </c>
      <c r="AY68" s="5"/>
      <c r="CN68" s="7">
        <v>58</v>
      </c>
    </row>
    <row r="69" spans="1:92" s="7" customFormat="1" ht="14.45" customHeight="1">
      <c r="A69" s="6" t="str">
        <f t="shared" si="5"/>
        <v/>
      </c>
      <c r="B69" s="43"/>
      <c r="C69" s="6"/>
      <c r="D69" s="6"/>
      <c r="E69" s="43"/>
      <c r="F69" s="44"/>
      <c r="G69" s="22"/>
      <c r="H69" s="23"/>
      <c r="I69" s="47">
        <f t="shared" si="6"/>
        <v>0</v>
      </c>
      <c r="J69" s="47">
        <f t="shared" si="7"/>
        <v>0</v>
      </c>
      <c r="K69" s="59" t="str">
        <f t="shared" si="8"/>
        <v/>
      </c>
      <c r="L69" s="59" t="str">
        <f t="shared" si="9"/>
        <v/>
      </c>
      <c r="M69" s="24"/>
      <c r="N69" s="25"/>
      <c r="O69" s="26">
        <f t="shared" si="10"/>
        <v>0</v>
      </c>
      <c r="P69" s="26">
        <f t="shared" si="11"/>
        <v>0</v>
      </c>
      <c r="Q69" s="27" t="str">
        <f t="shared" si="12"/>
        <v/>
      </c>
      <c r="R69" s="27" t="str">
        <f t="shared" si="13"/>
        <v/>
      </c>
      <c r="S69" s="29"/>
      <c r="T69" s="30"/>
      <c r="U69" s="31">
        <f t="shared" si="14"/>
        <v>0</v>
      </c>
      <c r="V69" s="31">
        <f t="shared" si="15"/>
        <v>0</v>
      </c>
      <c r="W69" s="32" t="str">
        <f t="shared" si="16"/>
        <v/>
      </c>
      <c r="X69" s="32" t="str">
        <f t="shared" si="17"/>
        <v/>
      </c>
      <c r="Y69" s="24"/>
      <c r="Z69" s="24"/>
      <c r="AA69" s="25">
        <f t="shared" si="18"/>
        <v>0</v>
      </c>
      <c r="AB69" s="26">
        <f t="shared" si="19"/>
        <v>0</v>
      </c>
      <c r="AC69" s="26" t="str">
        <f t="shared" si="20"/>
        <v/>
      </c>
      <c r="AD69" s="27" t="str">
        <f t="shared" si="21"/>
        <v/>
      </c>
      <c r="AE69" s="39" t="str">
        <f t="shared" si="22"/>
        <v/>
      </c>
      <c r="AF69" s="39" t="str">
        <f t="shared" si="23"/>
        <v/>
      </c>
      <c r="AG69" s="40" t="str">
        <f t="shared" si="24"/>
        <v/>
      </c>
      <c r="AH69" s="41" t="str">
        <f t="shared" si="0"/>
        <v/>
      </c>
      <c r="AI69" s="39" t="str">
        <f>IF(B69="","",ROUND(GEOMEAN((J69,P69,V69)),0))</f>
        <v/>
      </c>
      <c r="AJ69" s="39" t="str">
        <f>IF(B69="","",ROUND(GEOMEAN((L69,R69,X69)),0))</f>
        <v/>
      </c>
      <c r="AK69" s="40" t="str">
        <f t="shared" si="1"/>
        <v/>
      </c>
      <c r="AL69" s="40" t="str">
        <f t="shared" si="2"/>
        <v/>
      </c>
      <c r="AM69" s="42" t="e">
        <f t="shared" si="25"/>
        <v>#DIV/0!</v>
      </c>
      <c r="AN69" s="42" t="e">
        <f t="shared" si="3"/>
        <v>#DIV/0!</v>
      </c>
      <c r="AO69" s="39" t="str">
        <f t="shared" si="26"/>
        <v/>
      </c>
      <c r="AP69" s="39" t="str">
        <f t="shared" si="27"/>
        <v/>
      </c>
      <c r="AQ69" s="40" t="str">
        <f t="shared" si="28"/>
        <v/>
      </c>
      <c r="AR69" s="41" t="str">
        <f t="shared" si="29"/>
        <v/>
      </c>
      <c r="AS69" s="39" t="str">
        <f>IF(L69="","",ROUND(GEOMEAN((J69,P69,V69,AB69)),0))</f>
        <v/>
      </c>
      <c r="AT69" s="39" t="str">
        <f>IF(L69="","",ROUND(GEOMEAN((L69,R69,X69,AD69)),0))</f>
        <v/>
      </c>
      <c r="AU69" s="40" t="str">
        <f t="shared" si="30"/>
        <v/>
      </c>
      <c r="AV69" s="40" t="str">
        <f t="shared" si="31"/>
        <v/>
      </c>
      <c r="AW69" s="42">
        <f t="shared" si="32"/>
        <v>0</v>
      </c>
      <c r="AX69" s="42">
        <f t="shared" si="4"/>
        <v>0</v>
      </c>
      <c r="AY69" s="5"/>
      <c r="BY69" s="183" t="s">
        <v>183</v>
      </c>
      <c r="BZ69" s="184"/>
      <c r="CA69" s="184"/>
      <c r="CB69" s="184"/>
      <c r="CC69" s="184"/>
      <c r="CD69" s="184"/>
      <c r="CE69" s="184"/>
      <c r="CF69" s="185"/>
      <c r="CG69" s="186" t="s">
        <v>184</v>
      </c>
      <c r="CH69" s="189">
        <f>SUM(AF120,BN59)</f>
        <v>0</v>
      </c>
      <c r="CI69" s="190"/>
      <c r="CN69" s="7">
        <v>59</v>
      </c>
    </row>
    <row r="70" spans="1:92" s="7" customFormat="1" ht="14.45" customHeight="1">
      <c r="A70" s="6" t="str">
        <f t="shared" si="5"/>
        <v/>
      </c>
      <c r="B70" s="43"/>
      <c r="C70" s="6"/>
      <c r="D70" s="6"/>
      <c r="E70" s="43"/>
      <c r="F70" s="44"/>
      <c r="G70" s="22"/>
      <c r="H70" s="23"/>
      <c r="I70" s="47">
        <f t="shared" si="6"/>
        <v>0</v>
      </c>
      <c r="J70" s="47">
        <f t="shared" si="7"/>
        <v>0</v>
      </c>
      <c r="K70" s="59" t="str">
        <f t="shared" si="8"/>
        <v/>
      </c>
      <c r="L70" s="59" t="str">
        <f t="shared" si="9"/>
        <v/>
      </c>
      <c r="M70" s="24"/>
      <c r="N70" s="25"/>
      <c r="O70" s="26">
        <f t="shared" si="10"/>
        <v>0</v>
      </c>
      <c r="P70" s="26">
        <f t="shared" si="11"/>
        <v>0</v>
      </c>
      <c r="Q70" s="27" t="str">
        <f t="shared" si="12"/>
        <v/>
      </c>
      <c r="R70" s="27" t="str">
        <f t="shared" si="13"/>
        <v/>
      </c>
      <c r="S70" s="29"/>
      <c r="T70" s="30"/>
      <c r="U70" s="31">
        <f t="shared" si="14"/>
        <v>0</v>
      </c>
      <c r="V70" s="31">
        <f t="shared" si="15"/>
        <v>0</v>
      </c>
      <c r="W70" s="32" t="str">
        <f t="shared" si="16"/>
        <v/>
      </c>
      <c r="X70" s="32" t="str">
        <f t="shared" si="17"/>
        <v/>
      </c>
      <c r="Y70" s="24"/>
      <c r="Z70" s="24"/>
      <c r="AA70" s="25">
        <f t="shared" si="18"/>
        <v>0</v>
      </c>
      <c r="AB70" s="26">
        <f t="shared" si="19"/>
        <v>0</v>
      </c>
      <c r="AC70" s="26" t="str">
        <f t="shared" si="20"/>
        <v/>
      </c>
      <c r="AD70" s="27" t="str">
        <f t="shared" si="21"/>
        <v/>
      </c>
      <c r="AE70" s="39" t="str">
        <f t="shared" si="22"/>
        <v/>
      </c>
      <c r="AF70" s="39" t="str">
        <f t="shared" si="23"/>
        <v/>
      </c>
      <c r="AG70" s="40" t="str">
        <f t="shared" si="24"/>
        <v/>
      </c>
      <c r="AH70" s="41" t="str">
        <f t="shared" si="0"/>
        <v/>
      </c>
      <c r="AI70" s="39" t="str">
        <f>IF(B70="","",ROUND(GEOMEAN((J70,P70,V70)),0))</f>
        <v/>
      </c>
      <c r="AJ70" s="39" t="str">
        <f>IF(B70="","",ROUND(GEOMEAN((L70,R70,X70)),0))</f>
        <v/>
      </c>
      <c r="AK70" s="40" t="str">
        <f t="shared" si="1"/>
        <v/>
      </c>
      <c r="AL70" s="40" t="str">
        <f t="shared" si="2"/>
        <v/>
      </c>
      <c r="AM70" s="42" t="e">
        <f t="shared" si="25"/>
        <v>#DIV/0!</v>
      </c>
      <c r="AN70" s="42" t="e">
        <f t="shared" si="3"/>
        <v>#DIV/0!</v>
      </c>
      <c r="AO70" s="39" t="str">
        <f t="shared" si="26"/>
        <v/>
      </c>
      <c r="AP70" s="39" t="str">
        <f t="shared" si="27"/>
        <v/>
      </c>
      <c r="AQ70" s="40" t="str">
        <f t="shared" si="28"/>
        <v/>
      </c>
      <c r="AR70" s="41" t="str">
        <f t="shared" si="29"/>
        <v/>
      </c>
      <c r="AS70" s="39" t="str">
        <f>IF(L70="","",ROUND(GEOMEAN((J70,P70,V70,AB70)),0))</f>
        <v/>
      </c>
      <c r="AT70" s="39" t="str">
        <f>IF(L70="","",ROUND(GEOMEAN((L70,R70,X70,AD70)),0))</f>
        <v/>
      </c>
      <c r="AU70" s="40" t="str">
        <f t="shared" si="30"/>
        <v/>
      </c>
      <c r="AV70" s="40" t="str">
        <f t="shared" si="31"/>
        <v/>
      </c>
      <c r="AW70" s="42">
        <f t="shared" si="32"/>
        <v>0</v>
      </c>
      <c r="AX70" s="42">
        <f t="shared" si="4"/>
        <v>0</v>
      </c>
      <c r="AY70" s="5"/>
      <c r="BY70" s="195" t="s">
        <v>185</v>
      </c>
      <c r="BZ70" s="195"/>
      <c r="CA70" s="195"/>
      <c r="CB70" s="195"/>
      <c r="CC70" s="195"/>
      <c r="CD70" s="195"/>
      <c r="CE70" s="195"/>
      <c r="CF70" s="195"/>
      <c r="CG70" s="187"/>
      <c r="CH70" s="191"/>
      <c r="CI70" s="192"/>
      <c r="CN70" s="7">
        <v>60</v>
      </c>
    </row>
    <row r="71" spans="1:92" s="7" customFormat="1" ht="14.45" customHeight="1">
      <c r="A71" s="6" t="str">
        <f t="shared" si="5"/>
        <v/>
      </c>
      <c r="B71" s="43"/>
      <c r="C71" s="6"/>
      <c r="D71" s="6"/>
      <c r="E71" s="43"/>
      <c r="F71" s="44"/>
      <c r="G71" s="22"/>
      <c r="H71" s="23"/>
      <c r="I71" s="47">
        <f t="shared" si="6"/>
        <v>0</v>
      </c>
      <c r="J71" s="47">
        <f t="shared" si="7"/>
        <v>0</v>
      </c>
      <c r="K71" s="59" t="str">
        <f t="shared" si="8"/>
        <v/>
      </c>
      <c r="L71" s="59" t="str">
        <f t="shared" si="9"/>
        <v/>
      </c>
      <c r="M71" s="24"/>
      <c r="N71" s="25"/>
      <c r="O71" s="26">
        <f t="shared" si="10"/>
        <v>0</v>
      </c>
      <c r="P71" s="26">
        <f t="shared" si="11"/>
        <v>0</v>
      </c>
      <c r="Q71" s="27" t="str">
        <f t="shared" si="12"/>
        <v/>
      </c>
      <c r="R71" s="27" t="str">
        <f t="shared" si="13"/>
        <v/>
      </c>
      <c r="S71" s="29"/>
      <c r="T71" s="30"/>
      <c r="U71" s="31">
        <f t="shared" si="14"/>
        <v>0</v>
      </c>
      <c r="V71" s="31">
        <f t="shared" si="15"/>
        <v>0</v>
      </c>
      <c r="W71" s="32" t="str">
        <f t="shared" si="16"/>
        <v/>
      </c>
      <c r="X71" s="32" t="str">
        <f t="shared" si="17"/>
        <v/>
      </c>
      <c r="Y71" s="24"/>
      <c r="Z71" s="24"/>
      <c r="AA71" s="25">
        <f t="shared" si="18"/>
        <v>0</v>
      </c>
      <c r="AB71" s="26">
        <f t="shared" si="19"/>
        <v>0</v>
      </c>
      <c r="AC71" s="26" t="str">
        <f t="shared" si="20"/>
        <v/>
      </c>
      <c r="AD71" s="27" t="str">
        <f t="shared" si="21"/>
        <v/>
      </c>
      <c r="AE71" s="39" t="str">
        <f t="shared" si="22"/>
        <v/>
      </c>
      <c r="AF71" s="39" t="str">
        <f t="shared" si="23"/>
        <v/>
      </c>
      <c r="AG71" s="40" t="str">
        <f t="shared" si="24"/>
        <v/>
      </c>
      <c r="AH71" s="41" t="str">
        <f t="shared" si="0"/>
        <v/>
      </c>
      <c r="AI71" s="39" t="str">
        <f>IF(B71="","",ROUND(GEOMEAN((J71,P71,V71)),0))</f>
        <v/>
      </c>
      <c r="AJ71" s="39" t="str">
        <f>IF(B71="","",ROUND(GEOMEAN((L71,R71,X71)),0))</f>
        <v/>
      </c>
      <c r="AK71" s="40" t="str">
        <f t="shared" si="1"/>
        <v/>
      </c>
      <c r="AL71" s="40" t="str">
        <f t="shared" si="2"/>
        <v/>
      </c>
      <c r="AM71" s="42" t="e">
        <f t="shared" si="25"/>
        <v>#DIV/0!</v>
      </c>
      <c r="AN71" s="42" t="e">
        <f t="shared" si="3"/>
        <v>#DIV/0!</v>
      </c>
      <c r="AO71" s="39" t="str">
        <f t="shared" si="26"/>
        <v/>
      </c>
      <c r="AP71" s="39" t="str">
        <f t="shared" si="27"/>
        <v/>
      </c>
      <c r="AQ71" s="40" t="str">
        <f t="shared" si="28"/>
        <v/>
      </c>
      <c r="AR71" s="41" t="str">
        <f t="shared" si="29"/>
        <v/>
      </c>
      <c r="AS71" s="39" t="str">
        <f>IF(L71="","",ROUND(GEOMEAN((J71,P71,V71,AB71)),0))</f>
        <v/>
      </c>
      <c r="AT71" s="39" t="str">
        <f>IF(L71="","",ROUND(GEOMEAN((L71,R71,X71,AD71)),0))</f>
        <v/>
      </c>
      <c r="AU71" s="40" t="str">
        <f t="shared" si="30"/>
        <v/>
      </c>
      <c r="AV71" s="40" t="str">
        <f t="shared" si="31"/>
        <v/>
      </c>
      <c r="AW71" s="42">
        <f t="shared" si="32"/>
        <v>0</v>
      </c>
      <c r="AX71" s="42">
        <f t="shared" si="4"/>
        <v>0</v>
      </c>
      <c r="AY71" s="5"/>
      <c r="BY71" s="195"/>
      <c r="BZ71" s="195"/>
      <c r="CA71" s="195"/>
      <c r="CB71" s="195"/>
      <c r="CC71" s="195"/>
      <c r="CD71" s="195"/>
      <c r="CE71" s="195"/>
      <c r="CF71" s="195"/>
      <c r="CG71" s="187"/>
      <c r="CH71" s="191"/>
      <c r="CI71" s="192"/>
      <c r="CN71" s="7">
        <v>61</v>
      </c>
    </row>
    <row r="72" spans="1:92" s="7" customFormat="1" ht="14.45" customHeight="1">
      <c r="A72" s="6" t="str">
        <f t="shared" si="5"/>
        <v/>
      </c>
      <c r="B72" s="43"/>
      <c r="C72" s="6"/>
      <c r="D72" s="6"/>
      <c r="E72" s="43"/>
      <c r="F72" s="44"/>
      <c r="G72" s="22"/>
      <c r="H72" s="23"/>
      <c r="I72" s="47">
        <f t="shared" si="6"/>
        <v>0</v>
      </c>
      <c r="J72" s="47">
        <f t="shared" si="7"/>
        <v>0</v>
      </c>
      <c r="K72" s="59" t="str">
        <f t="shared" si="8"/>
        <v/>
      </c>
      <c r="L72" s="59" t="str">
        <f t="shared" si="9"/>
        <v/>
      </c>
      <c r="M72" s="24"/>
      <c r="N72" s="25"/>
      <c r="O72" s="26">
        <f t="shared" si="10"/>
        <v>0</v>
      </c>
      <c r="P72" s="26">
        <f t="shared" si="11"/>
        <v>0</v>
      </c>
      <c r="Q72" s="27" t="str">
        <f t="shared" si="12"/>
        <v/>
      </c>
      <c r="R72" s="27" t="str">
        <f t="shared" si="13"/>
        <v/>
      </c>
      <c r="S72" s="29"/>
      <c r="T72" s="30"/>
      <c r="U72" s="31">
        <f t="shared" si="14"/>
        <v>0</v>
      </c>
      <c r="V72" s="31">
        <f t="shared" si="15"/>
        <v>0</v>
      </c>
      <c r="W72" s="32" t="str">
        <f t="shared" si="16"/>
        <v/>
      </c>
      <c r="X72" s="32" t="str">
        <f t="shared" si="17"/>
        <v/>
      </c>
      <c r="Y72" s="24"/>
      <c r="Z72" s="24"/>
      <c r="AA72" s="25">
        <f t="shared" si="18"/>
        <v>0</v>
      </c>
      <c r="AB72" s="26">
        <f t="shared" si="19"/>
        <v>0</v>
      </c>
      <c r="AC72" s="26" t="str">
        <f t="shared" si="20"/>
        <v/>
      </c>
      <c r="AD72" s="27" t="str">
        <f t="shared" si="21"/>
        <v/>
      </c>
      <c r="AE72" s="39" t="str">
        <f t="shared" si="22"/>
        <v/>
      </c>
      <c r="AF72" s="39" t="str">
        <f t="shared" si="23"/>
        <v/>
      </c>
      <c r="AG72" s="40" t="str">
        <f t="shared" si="24"/>
        <v/>
      </c>
      <c r="AH72" s="41" t="str">
        <f t="shared" si="0"/>
        <v/>
      </c>
      <c r="AI72" s="39" t="str">
        <f>IF(B72="","",ROUND(GEOMEAN((J72,P72,V72)),0))</f>
        <v/>
      </c>
      <c r="AJ72" s="39" t="str">
        <f>IF(B72="","",ROUND(GEOMEAN((L72,R72,X72)),0))</f>
        <v/>
      </c>
      <c r="AK72" s="40" t="str">
        <f t="shared" si="1"/>
        <v/>
      </c>
      <c r="AL72" s="40" t="str">
        <f t="shared" si="2"/>
        <v/>
      </c>
      <c r="AM72" s="42" t="e">
        <f t="shared" si="25"/>
        <v>#DIV/0!</v>
      </c>
      <c r="AN72" s="42" t="e">
        <f t="shared" si="3"/>
        <v>#DIV/0!</v>
      </c>
      <c r="AO72" s="39" t="str">
        <f t="shared" si="26"/>
        <v/>
      </c>
      <c r="AP72" s="39" t="str">
        <f t="shared" si="27"/>
        <v/>
      </c>
      <c r="AQ72" s="40" t="str">
        <f t="shared" si="28"/>
        <v/>
      </c>
      <c r="AR72" s="41" t="str">
        <f t="shared" si="29"/>
        <v/>
      </c>
      <c r="AS72" s="39" t="str">
        <f>IF(L72="","",ROUND(GEOMEAN((J72,P72,V72,AB72)),0))</f>
        <v/>
      </c>
      <c r="AT72" s="39" t="str">
        <f>IF(L72="","",ROUND(GEOMEAN((L72,R72,X72,AD72)),0))</f>
        <v/>
      </c>
      <c r="AU72" s="40" t="str">
        <f t="shared" si="30"/>
        <v/>
      </c>
      <c r="AV72" s="40" t="str">
        <f t="shared" si="31"/>
        <v/>
      </c>
      <c r="AW72" s="42">
        <f t="shared" si="32"/>
        <v>0</v>
      </c>
      <c r="AX72" s="42">
        <f t="shared" si="4"/>
        <v>0</v>
      </c>
      <c r="AY72" s="5"/>
      <c r="BY72" s="195"/>
      <c r="BZ72" s="195"/>
      <c r="CA72" s="195"/>
      <c r="CB72" s="195"/>
      <c r="CC72" s="195"/>
      <c r="CD72" s="195"/>
      <c r="CE72" s="195"/>
      <c r="CF72" s="195"/>
      <c r="CG72" s="187"/>
      <c r="CH72" s="191"/>
      <c r="CI72" s="192"/>
      <c r="CN72" s="7">
        <v>62</v>
      </c>
    </row>
    <row r="73" spans="1:92" s="7" customFormat="1" ht="14.45" customHeight="1">
      <c r="A73" s="6" t="str">
        <f t="shared" si="5"/>
        <v/>
      </c>
      <c r="B73" s="43"/>
      <c r="C73" s="6"/>
      <c r="D73" s="6"/>
      <c r="E73" s="43"/>
      <c r="F73" s="44"/>
      <c r="G73" s="22"/>
      <c r="H73" s="23"/>
      <c r="I73" s="47">
        <f t="shared" si="6"/>
        <v>0</v>
      </c>
      <c r="J73" s="47">
        <f t="shared" si="7"/>
        <v>0</v>
      </c>
      <c r="K73" s="59" t="str">
        <f t="shared" si="8"/>
        <v/>
      </c>
      <c r="L73" s="59" t="str">
        <f t="shared" si="9"/>
        <v/>
      </c>
      <c r="M73" s="24"/>
      <c r="N73" s="25"/>
      <c r="O73" s="26">
        <f t="shared" si="10"/>
        <v>0</v>
      </c>
      <c r="P73" s="26">
        <f t="shared" si="11"/>
        <v>0</v>
      </c>
      <c r="Q73" s="27" t="str">
        <f t="shared" si="12"/>
        <v/>
      </c>
      <c r="R73" s="27" t="str">
        <f t="shared" si="13"/>
        <v/>
      </c>
      <c r="S73" s="29"/>
      <c r="T73" s="30"/>
      <c r="U73" s="31">
        <f t="shared" si="14"/>
        <v>0</v>
      </c>
      <c r="V73" s="31">
        <f t="shared" si="15"/>
        <v>0</v>
      </c>
      <c r="W73" s="32" t="str">
        <f t="shared" si="16"/>
        <v/>
      </c>
      <c r="X73" s="32" t="str">
        <f t="shared" si="17"/>
        <v/>
      </c>
      <c r="Y73" s="24"/>
      <c r="Z73" s="24"/>
      <c r="AA73" s="25">
        <f t="shared" si="18"/>
        <v>0</v>
      </c>
      <c r="AB73" s="26">
        <f t="shared" si="19"/>
        <v>0</v>
      </c>
      <c r="AC73" s="26" t="str">
        <f t="shared" si="20"/>
        <v/>
      </c>
      <c r="AD73" s="27" t="str">
        <f t="shared" si="21"/>
        <v/>
      </c>
      <c r="AE73" s="39" t="str">
        <f t="shared" si="22"/>
        <v/>
      </c>
      <c r="AF73" s="39" t="str">
        <f t="shared" si="23"/>
        <v/>
      </c>
      <c r="AG73" s="40" t="str">
        <f t="shared" si="24"/>
        <v/>
      </c>
      <c r="AH73" s="41" t="str">
        <f t="shared" si="0"/>
        <v/>
      </c>
      <c r="AI73" s="39" t="str">
        <f>IF(B73="","",ROUND(GEOMEAN((J73,P73,V73)),0))</f>
        <v/>
      </c>
      <c r="AJ73" s="39" t="str">
        <f>IF(B73="","",ROUND(GEOMEAN((L73,R73,X73)),0))</f>
        <v/>
      </c>
      <c r="AK73" s="40" t="str">
        <f t="shared" si="1"/>
        <v/>
      </c>
      <c r="AL73" s="40" t="str">
        <f t="shared" si="2"/>
        <v/>
      </c>
      <c r="AM73" s="42" t="e">
        <f t="shared" si="25"/>
        <v>#DIV/0!</v>
      </c>
      <c r="AN73" s="42" t="e">
        <f t="shared" si="3"/>
        <v>#DIV/0!</v>
      </c>
      <c r="AO73" s="39" t="str">
        <f t="shared" si="26"/>
        <v/>
      </c>
      <c r="AP73" s="39" t="str">
        <f t="shared" si="27"/>
        <v/>
      </c>
      <c r="AQ73" s="40" t="str">
        <f t="shared" si="28"/>
        <v/>
      </c>
      <c r="AR73" s="41" t="str">
        <f t="shared" si="29"/>
        <v/>
      </c>
      <c r="AS73" s="39" t="str">
        <f>IF(L73="","",ROUND(GEOMEAN((J73,P73,V73,AB73)),0))</f>
        <v/>
      </c>
      <c r="AT73" s="39" t="str">
        <f>IF(L73="","",ROUND(GEOMEAN((L73,R73,X73,AD73)),0))</f>
        <v/>
      </c>
      <c r="AU73" s="40" t="str">
        <f t="shared" si="30"/>
        <v/>
      </c>
      <c r="AV73" s="40" t="str">
        <f t="shared" si="31"/>
        <v/>
      </c>
      <c r="AW73" s="42">
        <f t="shared" si="32"/>
        <v>0</v>
      </c>
      <c r="AX73" s="42">
        <f t="shared" si="4"/>
        <v>0</v>
      </c>
      <c r="AY73" s="5"/>
      <c r="BY73" s="195"/>
      <c r="BZ73" s="195"/>
      <c r="CA73" s="195"/>
      <c r="CB73" s="195"/>
      <c r="CC73" s="195"/>
      <c r="CD73" s="195"/>
      <c r="CE73" s="195"/>
      <c r="CF73" s="195"/>
      <c r="CG73" s="187"/>
      <c r="CH73" s="191"/>
      <c r="CI73" s="192"/>
      <c r="CN73" s="7">
        <v>63</v>
      </c>
    </row>
    <row r="74" spans="1:92" s="7" customFormat="1" ht="14.45" customHeight="1">
      <c r="A74" s="6" t="str">
        <f t="shared" si="5"/>
        <v/>
      </c>
      <c r="B74" s="43"/>
      <c r="C74" s="6"/>
      <c r="D74" s="6"/>
      <c r="E74" s="43"/>
      <c r="F74" s="44"/>
      <c r="G74" s="22"/>
      <c r="H74" s="23"/>
      <c r="I74" s="47">
        <f t="shared" si="6"/>
        <v>0</v>
      </c>
      <c r="J74" s="47">
        <f t="shared" si="7"/>
        <v>0</v>
      </c>
      <c r="K74" s="59" t="str">
        <f t="shared" si="8"/>
        <v/>
      </c>
      <c r="L74" s="59" t="str">
        <f t="shared" si="9"/>
        <v/>
      </c>
      <c r="M74" s="24"/>
      <c r="N74" s="25"/>
      <c r="O74" s="26">
        <f t="shared" si="10"/>
        <v>0</v>
      </c>
      <c r="P74" s="26">
        <f t="shared" si="11"/>
        <v>0</v>
      </c>
      <c r="Q74" s="27" t="str">
        <f t="shared" si="12"/>
        <v/>
      </c>
      <c r="R74" s="27" t="str">
        <f t="shared" si="13"/>
        <v/>
      </c>
      <c r="S74" s="29"/>
      <c r="T74" s="30"/>
      <c r="U74" s="31">
        <f t="shared" si="14"/>
        <v>0</v>
      </c>
      <c r="V74" s="31">
        <f t="shared" si="15"/>
        <v>0</v>
      </c>
      <c r="W74" s="32" t="str">
        <f t="shared" si="16"/>
        <v/>
      </c>
      <c r="X74" s="32" t="str">
        <f t="shared" si="17"/>
        <v/>
      </c>
      <c r="Y74" s="24"/>
      <c r="Z74" s="24"/>
      <c r="AA74" s="25">
        <f t="shared" si="18"/>
        <v>0</v>
      </c>
      <c r="AB74" s="26">
        <f t="shared" si="19"/>
        <v>0</v>
      </c>
      <c r="AC74" s="26" t="str">
        <f t="shared" si="20"/>
        <v/>
      </c>
      <c r="AD74" s="27" t="str">
        <f t="shared" si="21"/>
        <v/>
      </c>
      <c r="AE74" s="39" t="str">
        <f t="shared" si="22"/>
        <v/>
      </c>
      <c r="AF74" s="39" t="str">
        <f t="shared" si="23"/>
        <v/>
      </c>
      <c r="AG74" s="40" t="str">
        <f t="shared" si="24"/>
        <v/>
      </c>
      <c r="AH74" s="41" t="str">
        <f t="shared" si="0"/>
        <v/>
      </c>
      <c r="AI74" s="39" t="str">
        <f>IF(B74="","",ROUND(GEOMEAN((J74,P74,V74)),0))</f>
        <v/>
      </c>
      <c r="AJ74" s="39" t="str">
        <f>IF(B74="","",ROUND(GEOMEAN((L74,R74,X74)),0))</f>
        <v/>
      </c>
      <c r="AK74" s="40" t="str">
        <f t="shared" si="1"/>
        <v/>
      </c>
      <c r="AL74" s="40" t="str">
        <f t="shared" si="2"/>
        <v/>
      </c>
      <c r="AM74" s="42" t="e">
        <f t="shared" si="25"/>
        <v>#DIV/0!</v>
      </c>
      <c r="AN74" s="42" t="e">
        <f t="shared" si="3"/>
        <v>#DIV/0!</v>
      </c>
      <c r="AO74" s="39" t="str">
        <f t="shared" si="26"/>
        <v/>
      </c>
      <c r="AP74" s="39" t="str">
        <f t="shared" si="27"/>
        <v/>
      </c>
      <c r="AQ74" s="40" t="str">
        <f t="shared" si="28"/>
        <v/>
      </c>
      <c r="AR74" s="41" t="str">
        <f t="shared" si="29"/>
        <v/>
      </c>
      <c r="AS74" s="39" t="str">
        <f>IF(L74="","",ROUND(GEOMEAN((J74,P74,V74,AB74)),0))</f>
        <v/>
      </c>
      <c r="AT74" s="39" t="str">
        <f>IF(L74="","",ROUND(GEOMEAN((L74,R74,X74,AD74)),0))</f>
        <v/>
      </c>
      <c r="AU74" s="40" t="str">
        <f t="shared" si="30"/>
        <v/>
      </c>
      <c r="AV74" s="40" t="str">
        <f t="shared" si="31"/>
        <v/>
      </c>
      <c r="AW74" s="42">
        <f t="shared" si="32"/>
        <v>0</v>
      </c>
      <c r="AX74" s="42">
        <f t="shared" si="4"/>
        <v>0</v>
      </c>
      <c r="AY74" s="5"/>
      <c r="BY74" s="195"/>
      <c r="BZ74" s="195"/>
      <c r="CA74" s="195"/>
      <c r="CB74" s="195"/>
      <c r="CC74" s="195"/>
      <c r="CD74" s="195"/>
      <c r="CE74" s="195"/>
      <c r="CF74" s="195"/>
      <c r="CG74" s="187"/>
      <c r="CH74" s="191"/>
      <c r="CI74" s="192"/>
      <c r="CN74" s="7">
        <v>64</v>
      </c>
    </row>
    <row r="75" spans="1:92" s="7" customFormat="1" ht="14.45" customHeight="1">
      <c r="A75" s="6" t="str">
        <f t="shared" si="5"/>
        <v/>
      </c>
      <c r="B75" s="43"/>
      <c r="C75" s="6"/>
      <c r="D75" s="6"/>
      <c r="E75" s="43"/>
      <c r="F75" s="44"/>
      <c r="G75" s="22"/>
      <c r="H75" s="23"/>
      <c r="I75" s="47">
        <f t="shared" si="6"/>
        <v>0</v>
      </c>
      <c r="J75" s="47">
        <f t="shared" si="7"/>
        <v>0</v>
      </c>
      <c r="K75" s="59" t="str">
        <f t="shared" si="8"/>
        <v/>
      </c>
      <c r="L75" s="59" t="str">
        <f t="shared" si="9"/>
        <v/>
      </c>
      <c r="M75" s="24"/>
      <c r="N75" s="25"/>
      <c r="O75" s="26">
        <f t="shared" si="10"/>
        <v>0</v>
      </c>
      <c r="P75" s="26">
        <f t="shared" si="11"/>
        <v>0</v>
      </c>
      <c r="Q75" s="27" t="str">
        <f t="shared" si="12"/>
        <v/>
      </c>
      <c r="R75" s="27" t="str">
        <f t="shared" si="13"/>
        <v/>
      </c>
      <c r="S75" s="29"/>
      <c r="T75" s="30"/>
      <c r="U75" s="31">
        <f t="shared" si="14"/>
        <v>0</v>
      </c>
      <c r="V75" s="31">
        <f t="shared" si="15"/>
        <v>0</v>
      </c>
      <c r="W75" s="32" t="str">
        <f t="shared" si="16"/>
        <v/>
      </c>
      <c r="X75" s="32" t="str">
        <f t="shared" si="17"/>
        <v/>
      </c>
      <c r="Y75" s="24"/>
      <c r="Z75" s="24"/>
      <c r="AA75" s="25">
        <f t="shared" si="18"/>
        <v>0</v>
      </c>
      <c r="AB75" s="26">
        <f t="shared" si="19"/>
        <v>0</v>
      </c>
      <c r="AC75" s="26" t="str">
        <f t="shared" si="20"/>
        <v/>
      </c>
      <c r="AD75" s="27" t="str">
        <f t="shared" si="21"/>
        <v/>
      </c>
      <c r="AE75" s="39" t="str">
        <f t="shared" si="22"/>
        <v/>
      </c>
      <c r="AF75" s="39" t="str">
        <f t="shared" si="23"/>
        <v/>
      </c>
      <c r="AG75" s="40" t="str">
        <f t="shared" si="24"/>
        <v/>
      </c>
      <c r="AH75" s="41" t="str">
        <f t="shared" ref="AH75:AH97" si="35">IF(B75="","",(AG75/AF75))</f>
        <v/>
      </c>
      <c r="AI75" s="39" t="str">
        <f>IF(B75="","",ROUND(GEOMEAN((J75,P75,V75)),0))</f>
        <v/>
      </c>
      <c r="AJ75" s="39" t="str">
        <f>IF(B75="","",ROUND(GEOMEAN((L75,R75,X75)),0))</f>
        <v/>
      </c>
      <c r="AK75" s="40" t="str">
        <f t="shared" ref="AK75:AK97" si="36">IF(B75="","",(AF75-AG75))</f>
        <v/>
      </c>
      <c r="AL75" s="40" t="str">
        <f t="shared" ref="AL75:AL97" si="37">IF(B75="","",(AF75+AG75))</f>
        <v/>
      </c>
      <c r="AM75" s="42" t="e">
        <f t="shared" si="25"/>
        <v>#DIV/0!</v>
      </c>
      <c r="AN75" s="42" t="e">
        <f t="shared" ref="AN75:AN97" si="38">AM75*F75</f>
        <v>#DIV/0!</v>
      </c>
      <c r="AO75" s="39" t="str">
        <f t="shared" si="26"/>
        <v/>
      </c>
      <c r="AP75" s="39" t="str">
        <f t="shared" si="27"/>
        <v/>
      </c>
      <c r="AQ75" s="40" t="str">
        <f t="shared" si="28"/>
        <v/>
      </c>
      <c r="AR75" s="41" t="str">
        <f t="shared" si="29"/>
        <v/>
      </c>
      <c r="AS75" s="39" t="str">
        <f>IF(L75="","",ROUND(GEOMEAN((J75,P75,V75,AB75)),0))</f>
        <v/>
      </c>
      <c r="AT75" s="39" t="str">
        <f>IF(L75="","",ROUND(GEOMEAN((L75,R75,X75,AD75)),0))</f>
        <v/>
      </c>
      <c r="AU75" s="40" t="str">
        <f t="shared" si="30"/>
        <v/>
      </c>
      <c r="AV75" s="40" t="str">
        <f t="shared" si="31"/>
        <v/>
      </c>
      <c r="AW75" s="42">
        <f t="shared" si="32"/>
        <v>0</v>
      </c>
      <c r="AX75" s="42">
        <f t="shared" ref="AX75:AX97" si="39">AW75*F75</f>
        <v>0</v>
      </c>
      <c r="AY75" s="5"/>
      <c r="BY75" s="195"/>
      <c r="BZ75" s="195"/>
      <c r="CA75" s="195"/>
      <c r="CB75" s="195"/>
      <c r="CC75" s="195"/>
      <c r="CD75" s="195"/>
      <c r="CE75" s="195"/>
      <c r="CF75" s="195"/>
      <c r="CG75" s="187"/>
      <c r="CH75" s="191"/>
      <c r="CI75" s="192"/>
      <c r="CN75" s="7">
        <v>65</v>
      </c>
    </row>
    <row r="76" spans="1:92" s="7" customFormat="1" ht="14.45" customHeight="1">
      <c r="A76" s="6" t="str">
        <f t="shared" ref="A76:A97" si="40">IF(B76&lt;&gt;"",CN76,"")</f>
        <v/>
      </c>
      <c r="B76" s="43"/>
      <c r="C76" s="6"/>
      <c r="D76" s="6"/>
      <c r="E76" s="43"/>
      <c r="F76" s="44"/>
      <c r="G76" s="22"/>
      <c r="H76" s="23"/>
      <c r="I76" s="47">
        <f t="shared" ref="I76:I97" si="41">H76*19%</f>
        <v>0</v>
      </c>
      <c r="J76" s="47">
        <f t="shared" ref="J76:J97" si="42">H76+I76</f>
        <v>0</v>
      </c>
      <c r="K76" s="59" t="str">
        <f t="shared" ref="K76:K97" si="43">IF(B76="","",(H76*F76))</f>
        <v/>
      </c>
      <c r="L76" s="59" t="str">
        <f t="shared" ref="L76:L97" si="44">IF(B76="","",(J76*F76))</f>
        <v/>
      </c>
      <c r="M76" s="24"/>
      <c r="N76" s="25"/>
      <c r="O76" s="26">
        <f t="shared" ref="O76:O97" si="45">N76*19%</f>
        <v>0</v>
      </c>
      <c r="P76" s="26">
        <f t="shared" ref="P76:P97" si="46">N76+O76</f>
        <v>0</v>
      </c>
      <c r="Q76" s="27" t="str">
        <f t="shared" ref="Q76:Q97" si="47">IF(B76="","",(N76*F76))</f>
        <v/>
      </c>
      <c r="R76" s="27" t="str">
        <f t="shared" ref="R76:R97" si="48">IF(B76="","",(P76*F76))</f>
        <v/>
      </c>
      <c r="S76" s="29"/>
      <c r="T76" s="30"/>
      <c r="U76" s="31">
        <f t="shared" ref="U76:U97" si="49">T76*19%</f>
        <v>0</v>
      </c>
      <c r="V76" s="31">
        <f t="shared" ref="V76:V97" si="50">T76+U76</f>
        <v>0</v>
      </c>
      <c r="W76" s="32" t="str">
        <f t="shared" ref="W76:W97" si="51">IF(B76="","",(T76*F76))</f>
        <v/>
      </c>
      <c r="X76" s="32" t="str">
        <f t="shared" ref="X76:X97" si="52">IF(B76="","",(V76*F76))</f>
        <v/>
      </c>
      <c r="Y76" s="24"/>
      <c r="Z76" s="24"/>
      <c r="AA76" s="25">
        <f t="shared" ref="AA76:AA97" si="53">Z76*19%</f>
        <v>0</v>
      </c>
      <c r="AB76" s="26">
        <f t="shared" ref="AB76:AB97" si="54">Z76+AA76</f>
        <v>0</v>
      </c>
      <c r="AC76" s="26" t="str">
        <f t="shared" ref="AC76:AC97" si="55">IF(E76="","",(Z76*F76))</f>
        <v/>
      </c>
      <c r="AD76" s="27" t="str">
        <f t="shared" ref="AD76:AD97" si="56">IF(E76="","",(AB76*F76))</f>
        <v/>
      </c>
      <c r="AE76" s="39" t="str">
        <f t="shared" ref="AE76:AE97" si="57">IF(A76="","",ROUND(AVERAGE(J76,P76,V76),0))</f>
        <v/>
      </c>
      <c r="AF76" s="39" t="str">
        <f t="shared" ref="AF76:AF97" si="58">IF(B76="","",ROUND(AVERAGE(L76,R76,X76),0))</f>
        <v/>
      </c>
      <c r="AG76" s="40" t="str">
        <f t="shared" ref="AG76:AG97" si="59">IF(B76="","",ROUND(STDEV(L76,R76,X76),0))</f>
        <v/>
      </c>
      <c r="AH76" s="41" t="str">
        <f t="shared" si="35"/>
        <v/>
      </c>
      <c r="AI76" s="39" t="str">
        <f>IF(B76="","",ROUND(GEOMEAN((J76,P76,V76)),0))</f>
        <v/>
      </c>
      <c r="AJ76" s="39" t="str">
        <f>IF(B76="","",ROUND(GEOMEAN((L76,R76,X76)),0))</f>
        <v/>
      </c>
      <c r="AK76" s="40" t="str">
        <f t="shared" si="36"/>
        <v/>
      </c>
      <c r="AL76" s="40" t="str">
        <f t="shared" si="37"/>
        <v/>
      </c>
      <c r="AM76" s="42" t="e">
        <f t="shared" ref="AM76:AM97" si="60">ROUND(AVERAGE(L76,R76,X76),0)</f>
        <v>#DIV/0!</v>
      </c>
      <c r="AN76" s="42" t="e">
        <f t="shared" si="38"/>
        <v>#DIV/0!</v>
      </c>
      <c r="AO76" s="39" t="str">
        <f t="shared" ref="AO76:AO97" si="61">IF(A76="","",ROUND(AVERAGE(J76,P76,V76,AB76),0))</f>
        <v/>
      </c>
      <c r="AP76" s="39" t="str">
        <f t="shared" ref="AP76:AP97" si="62">IF(B76="","",ROUND(AVERAGE(L76,R76,X76,AD76),0))</f>
        <v/>
      </c>
      <c r="AQ76" s="40" t="str">
        <f t="shared" ref="AQ76:AQ97" si="63">IF(B76="","",ROUND(STDEV(L76,R76,X76,AD76),0))</f>
        <v/>
      </c>
      <c r="AR76" s="41" t="str">
        <f t="shared" ref="AR76:AR97" si="64">IF(B76="","",(AQ76/AP76))</f>
        <v/>
      </c>
      <c r="AS76" s="39" t="str">
        <f>IF(L76="","",ROUND(GEOMEAN((J76,P76,V76,AB76)),0))</f>
        <v/>
      </c>
      <c r="AT76" s="39" t="str">
        <f>IF(L76="","",ROUND(GEOMEAN((L76,R76,X76,AD76)),0))</f>
        <v/>
      </c>
      <c r="AU76" s="40" t="str">
        <f t="shared" ref="AU76:AU97" si="65">IF(B76="","",(AP76-AQ76))</f>
        <v/>
      </c>
      <c r="AV76" s="40" t="str">
        <f t="shared" ref="AV76:AV97" si="66">IF(B76="","",(AP76+AQ76))</f>
        <v/>
      </c>
      <c r="AW76" s="42">
        <f t="shared" ref="AW76:AW97" si="67">ROUND(AVERAGE(L76,R76,X76,AB76),0)</f>
        <v>0</v>
      </c>
      <c r="AX76" s="42">
        <f t="shared" si="39"/>
        <v>0</v>
      </c>
      <c r="AY76" s="5"/>
      <c r="BY76" s="195"/>
      <c r="BZ76" s="195"/>
      <c r="CA76" s="195"/>
      <c r="CB76" s="195"/>
      <c r="CC76" s="195"/>
      <c r="CD76" s="195"/>
      <c r="CE76" s="195"/>
      <c r="CF76" s="195"/>
      <c r="CG76" s="187"/>
      <c r="CH76" s="191"/>
      <c r="CI76" s="192"/>
      <c r="CN76" s="7">
        <v>66</v>
      </c>
    </row>
    <row r="77" spans="1:92" s="7" customFormat="1" ht="14.45" customHeight="1">
      <c r="A77" s="6" t="str">
        <f t="shared" si="40"/>
        <v/>
      </c>
      <c r="B77" s="43"/>
      <c r="C77" s="6"/>
      <c r="D77" s="6"/>
      <c r="E77" s="43"/>
      <c r="F77" s="44"/>
      <c r="G77" s="22"/>
      <c r="H77" s="23"/>
      <c r="I77" s="47">
        <f t="shared" si="41"/>
        <v>0</v>
      </c>
      <c r="J77" s="47">
        <f t="shared" si="42"/>
        <v>0</v>
      </c>
      <c r="K77" s="59" t="str">
        <f t="shared" si="43"/>
        <v/>
      </c>
      <c r="L77" s="59" t="str">
        <f t="shared" si="44"/>
        <v/>
      </c>
      <c r="M77" s="24"/>
      <c r="N77" s="25"/>
      <c r="O77" s="26">
        <f t="shared" si="45"/>
        <v>0</v>
      </c>
      <c r="P77" s="26">
        <f t="shared" si="46"/>
        <v>0</v>
      </c>
      <c r="Q77" s="27" t="str">
        <f t="shared" si="47"/>
        <v/>
      </c>
      <c r="R77" s="27" t="str">
        <f t="shared" si="48"/>
        <v/>
      </c>
      <c r="S77" s="29"/>
      <c r="T77" s="30"/>
      <c r="U77" s="31">
        <f t="shared" si="49"/>
        <v>0</v>
      </c>
      <c r="V77" s="31">
        <f t="shared" si="50"/>
        <v>0</v>
      </c>
      <c r="W77" s="32" t="str">
        <f t="shared" si="51"/>
        <v/>
      </c>
      <c r="X77" s="32" t="str">
        <f t="shared" si="52"/>
        <v/>
      </c>
      <c r="Y77" s="24"/>
      <c r="Z77" s="24"/>
      <c r="AA77" s="25">
        <f t="shared" si="53"/>
        <v>0</v>
      </c>
      <c r="AB77" s="26">
        <f t="shared" si="54"/>
        <v>0</v>
      </c>
      <c r="AC77" s="26" t="str">
        <f t="shared" si="55"/>
        <v/>
      </c>
      <c r="AD77" s="27" t="str">
        <f t="shared" si="56"/>
        <v/>
      </c>
      <c r="AE77" s="39" t="str">
        <f t="shared" si="57"/>
        <v/>
      </c>
      <c r="AF77" s="39" t="str">
        <f t="shared" si="58"/>
        <v/>
      </c>
      <c r="AG77" s="40" t="str">
        <f t="shared" si="59"/>
        <v/>
      </c>
      <c r="AH77" s="41" t="str">
        <f t="shared" si="35"/>
        <v/>
      </c>
      <c r="AI77" s="39" t="str">
        <f>IF(B77="","",ROUND(GEOMEAN((J77,P77,V77)),0))</f>
        <v/>
      </c>
      <c r="AJ77" s="39" t="str">
        <f>IF(B77="","",ROUND(GEOMEAN((L77,R77,X77)),0))</f>
        <v/>
      </c>
      <c r="AK77" s="40" t="str">
        <f t="shared" si="36"/>
        <v/>
      </c>
      <c r="AL77" s="40" t="str">
        <f t="shared" si="37"/>
        <v/>
      </c>
      <c r="AM77" s="42" t="e">
        <f t="shared" si="60"/>
        <v>#DIV/0!</v>
      </c>
      <c r="AN77" s="42" t="e">
        <f t="shared" si="38"/>
        <v>#DIV/0!</v>
      </c>
      <c r="AO77" s="39" t="str">
        <f t="shared" si="61"/>
        <v/>
      </c>
      <c r="AP77" s="39" t="str">
        <f t="shared" si="62"/>
        <v/>
      </c>
      <c r="AQ77" s="40" t="str">
        <f t="shared" si="63"/>
        <v/>
      </c>
      <c r="AR77" s="41" t="str">
        <f t="shared" si="64"/>
        <v/>
      </c>
      <c r="AS77" s="39" t="str">
        <f>IF(L77="","",ROUND(GEOMEAN((J77,P77,V77,AB77)),0))</f>
        <v/>
      </c>
      <c r="AT77" s="39" t="str">
        <f>IF(L77="","",ROUND(GEOMEAN((L77,R77,X77,AD77)),0))</f>
        <v/>
      </c>
      <c r="AU77" s="40" t="str">
        <f t="shared" si="65"/>
        <v/>
      </c>
      <c r="AV77" s="40" t="str">
        <f t="shared" si="66"/>
        <v/>
      </c>
      <c r="AW77" s="42">
        <f t="shared" si="67"/>
        <v>0</v>
      </c>
      <c r="AX77" s="42">
        <f t="shared" si="39"/>
        <v>0</v>
      </c>
      <c r="AY77" s="5"/>
      <c r="BY77" s="195"/>
      <c r="BZ77" s="195"/>
      <c r="CA77" s="195"/>
      <c r="CB77" s="195"/>
      <c r="CC77" s="195"/>
      <c r="CD77" s="195"/>
      <c r="CE77" s="195"/>
      <c r="CF77" s="195"/>
      <c r="CG77" s="187"/>
      <c r="CH77" s="191"/>
      <c r="CI77" s="192"/>
      <c r="CN77" s="7">
        <v>67</v>
      </c>
    </row>
    <row r="78" spans="1:92" s="7" customFormat="1" ht="14.45" customHeight="1">
      <c r="A78" s="6" t="str">
        <f t="shared" si="40"/>
        <v/>
      </c>
      <c r="B78" s="43"/>
      <c r="C78" s="6"/>
      <c r="D78" s="6"/>
      <c r="E78" s="43"/>
      <c r="F78" s="44"/>
      <c r="G78" s="22"/>
      <c r="H78" s="23"/>
      <c r="I78" s="47">
        <f t="shared" si="41"/>
        <v>0</v>
      </c>
      <c r="J78" s="47">
        <f t="shared" si="42"/>
        <v>0</v>
      </c>
      <c r="K78" s="59" t="str">
        <f t="shared" si="43"/>
        <v/>
      </c>
      <c r="L78" s="59" t="str">
        <f t="shared" si="44"/>
        <v/>
      </c>
      <c r="M78" s="24"/>
      <c r="N78" s="25"/>
      <c r="O78" s="26">
        <f t="shared" si="45"/>
        <v>0</v>
      </c>
      <c r="P78" s="26">
        <f t="shared" si="46"/>
        <v>0</v>
      </c>
      <c r="Q78" s="27" t="str">
        <f t="shared" si="47"/>
        <v/>
      </c>
      <c r="R78" s="27" t="str">
        <f t="shared" si="48"/>
        <v/>
      </c>
      <c r="S78" s="29"/>
      <c r="T78" s="30"/>
      <c r="U78" s="31">
        <f t="shared" si="49"/>
        <v>0</v>
      </c>
      <c r="V78" s="31">
        <f t="shared" si="50"/>
        <v>0</v>
      </c>
      <c r="W78" s="32" t="str">
        <f t="shared" si="51"/>
        <v/>
      </c>
      <c r="X78" s="32" t="str">
        <f t="shared" si="52"/>
        <v/>
      </c>
      <c r="Y78" s="24"/>
      <c r="Z78" s="24"/>
      <c r="AA78" s="25">
        <f t="shared" si="53"/>
        <v>0</v>
      </c>
      <c r="AB78" s="26">
        <f t="shared" si="54"/>
        <v>0</v>
      </c>
      <c r="AC78" s="26" t="str">
        <f t="shared" si="55"/>
        <v/>
      </c>
      <c r="AD78" s="27" t="str">
        <f t="shared" si="56"/>
        <v/>
      </c>
      <c r="AE78" s="39" t="str">
        <f t="shared" si="57"/>
        <v/>
      </c>
      <c r="AF78" s="39" t="str">
        <f t="shared" si="58"/>
        <v/>
      </c>
      <c r="AG78" s="40" t="str">
        <f t="shared" si="59"/>
        <v/>
      </c>
      <c r="AH78" s="41" t="str">
        <f t="shared" si="35"/>
        <v/>
      </c>
      <c r="AI78" s="39" t="str">
        <f>IF(B78="","",ROUND(GEOMEAN((J78,P78,V78)),0))</f>
        <v/>
      </c>
      <c r="AJ78" s="39" t="str">
        <f>IF(B78="","",ROUND(GEOMEAN((L78,R78,X78)),0))</f>
        <v/>
      </c>
      <c r="AK78" s="40" t="str">
        <f t="shared" si="36"/>
        <v/>
      </c>
      <c r="AL78" s="40" t="str">
        <f t="shared" si="37"/>
        <v/>
      </c>
      <c r="AM78" s="42" t="e">
        <f t="shared" si="60"/>
        <v>#DIV/0!</v>
      </c>
      <c r="AN78" s="42" t="e">
        <f t="shared" si="38"/>
        <v>#DIV/0!</v>
      </c>
      <c r="AO78" s="39" t="str">
        <f t="shared" si="61"/>
        <v/>
      </c>
      <c r="AP78" s="39" t="str">
        <f t="shared" si="62"/>
        <v/>
      </c>
      <c r="AQ78" s="40" t="str">
        <f t="shared" si="63"/>
        <v/>
      </c>
      <c r="AR78" s="41" t="str">
        <f t="shared" si="64"/>
        <v/>
      </c>
      <c r="AS78" s="39" t="str">
        <f>IF(L78="","",ROUND(GEOMEAN((J78,P78,V78,AB78)),0))</f>
        <v/>
      </c>
      <c r="AT78" s="39" t="str">
        <f>IF(L78="","",ROUND(GEOMEAN((L78,R78,X78,AD78)),0))</f>
        <v/>
      </c>
      <c r="AU78" s="40" t="str">
        <f t="shared" si="65"/>
        <v/>
      </c>
      <c r="AV78" s="40" t="str">
        <f t="shared" si="66"/>
        <v/>
      </c>
      <c r="AW78" s="42">
        <f t="shared" si="67"/>
        <v>0</v>
      </c>
      <c r="AX78" s="42">
        <f t="shared" si="39"/>
        <v>0</v>
      </c>
      <c r="AY78" s="5"/>
      <c r="BY78" s="195"/>
      <c r="BZ78" s="195"/>
      <c r="CA78" s="195"/>
      <c r="CB78" s="195"/>
      <c r="CC78" s="195"/>
      <c r="CD78" s="195"/>
      <c r="CE78" s="195"/>
      <c r="CF78" s="195"/>
      <c r="CG78" s="187"/>
      <c r="CH78" s="191"/>
      <c r="CI78" s="192"/>
      <c r="CN78" s="7">
        <v>68</v>
      </c>
    </row>
    <row r="79" spans="1:92" s="7" customFormat="1" ht="14.45" customHeight="1">
      <c r="A79" s="6" t="str">
        <f t="shared" si="40"/>
        <v/>
      </c>
      <c r="B79" s="43"/>
      <c r="C79" s="6"/>
      <c r="D79" s="6"/>
      <c r="E79" s="43"/>
      <c r="F79" s="44"/>
      <c r="G79" s="22"/>
      <c r="H79" s="23"/>
      <c r="I79" s="47">
        <f t="shared" si="41"/>
        <v>0</v>
      </c>
      <c r="J79" s="47">
        <f t="shared" si="42"/>
        <v>0</v>
      </c>
      <c r="K79" s="59" t="str">
        <f t="shared" si="43"/>
        <v/>
      </c>
      <c r="L79" s="59" t="str">
        <f t="shared" si="44"/>
        <v/>
      </c>
      <c r="M79" s="24"/>
      <c r="N79" s="25"/>
      <c r="O79" s="26">
        <f t="shared" si="45"/>
        <v>0</v>
      </c>
      <c r="P79" s="26">
        <f t="shared" si="46"/>
        <v>0</v>
      </c>
      <c r="Q79" s="27" t="str">
        <f t="shared" si="47"/>
        <v/>
      </c>
      <c r="R79" s="27" t="str">
        <f t="shared" si="48"/>
        <v/>
      </c>
      <c r="S79" s="29"/>
      <c r="T79" s="30"/>
      <c r="U79" s="31">
        <f t="shared" si="49"/>
        <v>0</v>
      </c>
      <c r="V79" s="31">
        <f t="shared" si="50"/>
        <v>0</v>
      </c>
      <c r="W79" s="32" t="str">
        <f t="shared" si="51"/>
        <v/>
      </c>
      <c r="X79" s="32" t="str">
        <f t="shared" si="52"/>
        <v/>
      </c>
      <c r="Y79" s="24"/>
      <c r="Z79" s="24"/>
      <c r="AA79" s="25">
        <f t="shared" si="53"/>
        <v>0</v>
      </c>
      <c r="AB79" s="26">
        <f t="shared" si="54"/>
        <v>0</v>
      </c>
      <c r="AC79" s="26" t="str">
        <f t="shared" si="55"/>
        <v/>
      </c>
      <c r="AD79" s="27" t="str">
        <f t="shared" si="56"/>
        <v/>
      </c>
      <c r="AE79" s="39" t="str">
        <f t="shared" si="57"/>
        <v/>
      </c>
      <c r="AF79" s="39" t="str">
        <f t="shared" si="58"/>
        <v/>
      </c>
      <c r="AG79" s="40" t="str">
        <f t="shared" si="59"/>
        <v/>
      </c>
      <c r="AH79" s="41" t="str">
        <f t="shared" si="35"/>
        <v/>
      </c>
      <c r="AI79" s="39" t="str">
        <f>IF(B79="","",ROUND(GEOMEAN((J79,P79,V79)),0))</f>
        <v/>
      </c>
      <c r="AJ79" s="39" t="str">
        <f>IF(B79="","",ROUND(GEOMEAN((L79,R79,X79)),0))</f>
        <v/>
      </c>
      <c r="AK79" s="40" t="str">
        <f t="shared" si="36"/>
        <v/>
      </c>
      <c r="AL79" s="40" t="str">
        <f t="shared" si="37"/>
        <v/>
      </c>
      <c r="AM79" s="42" t="e">
        <f t="shared" si="60"/>
        <v>#DIV/0!</v>
      </c>
      <c r="AN79" s="42" t="e">
        <f t="shared" si="38"/>
        <v>#DIV/0!</v>
      </c>
      <c r="AO79" s="39" t="str">
        <f t="shared" si="61"/>
        <v/>
      </c>
      <c r="AP79" s="39" t="str">
        <f t="shared" si="62"/>
        <v/>
      </c>
      <c r="AQ79" s="40" t="str">
        <f t="shared" si="63"/>
        <v/>
      </c>
      <c r="AR79" s="41" t="str">
        <f t="shared" si="64"/>
        <v/>
      </c>
      <c r="AS79" s="39" t="str">
        <f>IF(L79="","",ROUND(GEOMEAN((J79,P79,V79,AB79)),0))</f>
        <v/>
      </c>
      <c r="AT79" s="39" t="str">
        <f>IF(L79="","",ROUND(GEOMEAN((L79,R79,X79,AD79)),0))</f>
        <v/>
      </c>
      <c r="AU79" s="40" t="str">
        <f t="shared" si="65"/>
        <v/>
      </c>
      <c r="AV79" s="40" t="str">
        <f t="shared" si="66"/>
        <v/>
      </c>
      <c r="AW79" s="42">
        <f t="shared" si="67"/>
        <v>0</v>
      </c>
      <c r="AX79" s="42">
        <f t="shared" si="39"/>
        <v>0</v>
      </c>
      <c r="AY79" s="5"/>
      <c r="BY79" s="195"/>
      <c r="BZ79" s="195"/>
      <c r="CA79" s="195"/>
      <c r="CB79" s="195"/>
      <c r="CC79" s="195"/>
      <c r="CD79" s="195"/>
      <c r="CE79" s="195"/>
      <c r="CF79" s="195"/>
      <c r="CG79" s="187"/>
      <c r="CH79" s="191"/>
      <c r="CI79" s="192"/>
      <c r="CN79" s="7">
        <v>69</v>
      </c>
    </row>
    <row r="80" spans="1:92" s="7" customFormat="1" ht="14.45" customHeight="1">
      <c r="A80" s="6" t="str">
        <f t="shared" si="40"/>
        <v/>
      </c>
      <c r="B80" s="43"/>
      <c r="C80" s="6"/>
      <c r="D80" s="6"/>
      <c r="E80" s="43"/>
      <c r="F80" s="44"/>
      <c r="G80" s="22"/>
      <c r="H80" s="23"/>
      <c r="I80" s="47">
        <f t="shared" si="41"/>
        <v>0</v>
      </c>
      <c r="J80" s="47">
        <f t="shared" si="42"/>
        <v>0</v>
      </c>
      <c r="K80" s="59" t="str">
        <f t="shared" si="43"/>
        <v/>
      </c>
      <c r="L80" s="59" t="str">
        <f t="shared" si="44"/>
        <v/>
      </c>
      <c r="M80" s="24"/>
      <c r="N80" s="25"/>
      <c r="O80" s="26">
        <f t="shared" si="45"/>
        <v>0</v>
      </c>
      <c r="P80" s="26">
        <f t="shared" si="46"/>
        <v>0</v>
      </c>
      <c r="Q80" s="27" t="str">
        <f t="shared" si="47"/>
        <v/>
      </c>
      <c r="R80" s="27" t="str">
        <f t="shared" si="48"/>
        <v/>
      </c>
      <c r="S80" s="29"/>
      <c r="T80" s="30"/>
      <c r="U80" s="31">
        <f t="shared" si="49"/>
        <v>0</v>
      </c>
      <c r="V80" s="31">
        <f t="shared" si="50"/>
        <v>0</v>
      </c>
      <c r="W80" s="32" t="str">
        <f t="shared" si="51"/>
        <v/>
      </c>
      <c r="X80" s="32" t="str">
        <f t="shared" si="52"/>
        <v/>
      </c>
      <c r="Y80" s="24"/>
      <c r="Z80" s="24"/>
      <c r="AA80" s="25">
        <f t="shared" si="53"/>
        <v>0</v>
      </c>
      <c r="AB80" s="26">
        <f t="shared" si="54"/>
        <v>0</v>
      </c>
      <c r="AC80" s="26" t="str">
        <f t="shared" si="55"/>
        <v/>
      </c>
      <c r="AD80" s="27" t="str">
        <f t="shared" si="56"/>
        <v/>
      </c>
      <c r="AE80" s="39" t="str">
        <f t="shared" si="57"/>
        <v/>
      </c>
      <c r="AF80" s="39" t="str">
        <f t="shared" si="58"/>
        <v/>
      </c>
      <c r="AG80" s="40" t="str">
        <f t="shared" si="59"/>
        <v/>
      </c>
      <c r="AH80" s="41" t="str">
        <f t="shared" si="35"/>
        <v/>
      </c>
      <c r="AI80" s="39" t="str">
        <f>IF(B80="","",ROUND(GEOMEAN((J80,P80,V80)),0))</f>
        <v/>
      </c>
      <c r="AJ80" s="39" t="str">
        <f>IF(B80="","",ROUND(GEOMEAN((L80,R80,X80)),0))</f>
        <v/>
      </c>
      <c r="AK80" s="40" t="str">
        <f t="shared" si="36"/>
        <v/>
      </c>
      <c r="AL80" s="40" t="str">
        <f t="shared" si="37"/>
        <v/>
      </c>
      <c r="AM80" s="42" t="e">
        <f t="shared" si="60"/>
        <v>#DIV/0!</v>
      </c>
      <c r="AN80" s="42" t="e">
        <f t="shared" si="38"/>
        <v>#DIV/0!</v>
      </c>
      <c r="AO80" s="39" t="str">
        <f t="shared" si="61"/>
        <v/>
      </c>
      <c r="AP80" s="39" t="str">
        <f t="shared" si="62"/>
        <v/>
      </c>
      <c r="AQ80" s="40" t="str">
        <f t="shared" si="63"/>
        <v/>
      </c>
      <c r="AR80" s="41" t="str">
        <f t="shared" si="64"/>
        <v/>
      </c>
      <c r="AS80" s="39" t="str">
        <f>IF(L80="","",ROUND(GEOMEAN((J80,P80,V80,AB80)),0))</f>
        <v/>
      </c>
      <c r="AT80" s="39" t="str">
        <f>IF(L80="","",ROUND(GEOMEAN((L80,R80,X80,AD80)),0))</f>
        <v/>
      </c>
      <c r="AU80" s="40" t="str">
        <f t="shared" si="65"/>
        <v/>
      </c>
      <c r="AV80" s="40" t="str">
        <f t="shared" si="66"/>
        <v/>
      </c>
      <c r="AW80" s="42">
        <f t="shared" si="67"/>
        <v>0</v>
      </c>
      <c r="AX80" s="42">
        <f t="shared" si="39"/>
        <v>0</v>
      </c>
      <c r="AY80" s="5"/>
      <c r="BY80" s="195"/>
      <c r="BZ80" s="195"/>
      <c r="CA80" s="195"/>
      <c r="CB80" s="195"/>
      <c r="CC80" s="195"/>
      <c r="CD80" s="195"/>
      <c r="CE80" s="195"/>
      <c r="CF80" s="195"/>
      <c r="CG80" s="187"/>
      <c r="CH80" s="191"/>
      <c r="CI80" s="192"/>
      <c r="CN80" s="7">
        <v>70</v>
      </c>
    </row>
    <row r="81" spans="1:92" s="7" customFormat="1" ht="15">
      <c r="A81" s="6" t="str">
        <f t="shared" si="40"/>
        <v/>
      </c>
      <c r="B81" s="43"/>
      <c r="C81" s="6"/>
      <c r="D81" s="6"/>
      <c r="E81" s="43"/>
      <c r="F81" s="44"/>
      <c r="G81" s="22"/>
      <c r="H81" s="23"/>
      <c r="I81" s="47">
        <f t="shared" si="41"/>
        <v>0</v>
      </c>
      <c r="J81" s="47">
        <f t="shared" si="42"/>
        <v>0</v>
      </c>
      <c r="K81" s="59" t="str">
        <f t="shared" si="43"/>
        <v/>
      </c>
      <c r="L81" s="59" t="str">
        <f t="shared" si="44"/>
        <v/>
      </c>
      <c r="M81" s="24"/>
      <c r="N81" s="25"/>
      <c r="O81" s="26">
        <f t="shared" si="45"/>
        <v>0</v>
      </c>
      <c r="P81" s="26">
        <f t="shared" si="46"/>
        <v>0</v>
      </c>
      <c r="Q81" s="27" t="str">
        <f t="shared" si="47"/>
        <v/>
      </c>
      <c r="R81" s="27" t="str">
        <f t="shared" si="48"/>
        <v/>
      </c>
      <c r="S81" s="29"/>
      <c r="T81" s="30"/>
      <c r="U81" s="31">
        <f t="shared" si="49"/>
        <v>0</v>
      </c>
      <c r="V81" s="31">
        <f t="shared" si="50"/>
        <v>0</v>
      </c>
      <c r="W81" s="32" t="str">
        <f t="shared" si="51"/>
        <v/>
      </c>
      <c r="X81" s="32" t="str">
        <f t="shared" si="52"/>
        <v/>
      </c>
      <c r="Y81" s="24"/>
      <c r="Z81" s="24"/>
      <c r="AA81" s="25">
        <f t="shared" si="53"/>
        <v>0</v>
      </c>
      <c r="AB81" s="26">
        <f t="shared" si="54"/>
        <v>0</v>
      </c>
      <c r="AC81" s="26" t="str">
        <f t="shared" si="55"/>
        <v/>
      </c>
      <c r="AD81" s="27" t="str">
        <f t="shared" si="56"/>
        <v/>
      </c>
      <c r="AE81" s="39" t="str">
        <f t="shared" si="57"/>
        <v/>
      </c>
      <c r="AF81" s="39" t="str">
        <f t="shared" si="58"/>
        <v/>
      </c>
      <c r="AG81" s="40" t="str">
        <f t="shared" si="59"/>
        <v/>
      </c>
      <c r="AH81" s="41" t="str">
        <f t="shared" si="35"/>
        <v/>
      </c>
      <c r="AI81" s="39" t="str">
        <f>IF(B81="","",ROUND(GEOMEAN((J81,P81,V81)),0))</f>
        <v/>
      </c>
      <c r="AJ81" s="39" t="str">
        <f>IF(B81="","",ROUND(GEOMEAN((L81,R81,X81)),0))</f>
        <v/>
      </c>
      <c r="AK81" s="40" t="str">
        <f t="shared" si="36"/>
        <v/>
      </c>
      <c r="AL81" s="40" t="str">
        <f t="shared" si="37"/>
        <v/>
      </c>
      <c r="AM81" s="42" t="e">
        <f t="shared" si="60"/>
        <v>#DIV/0!</v>
      </c>
      <c r="AN81" s="42" t="e">
        <f t="shared" si="38"/>
        <v>#DIV/0!</v>
      </c>
      <c r="AO81" s="39" t="str">
        <f t="shared" si="61"/>
        <v/>
      </c>
      <c r="AP81" s="39" t="str">
        <f t="shared" si="62"/>
        <v/>
      </c>
      <c r="AQ81" s="40" t="str">
        <f t="shared" si="63"/>
        <v/>
      </c>
      <c r="AR81" s="41" t="str">
        <f t="shared" si="64"/>
        <v/>
      </c>
      <c r="AS81" s="39" t="str">
        <f>IF(L81="","",ROUND(GEOMEAN((J81,P81,V81,AB81)),0))</f>
        <v/>
      </c>
      <c r="AT81" s="39" t="str">
        <f>IF(L81="","",ROUND(GEOMEAN((L81,R81,X81,AD81)),0))</f>
        <v/>
      </c>
      <c r="AU81" s="40" t="str">
        <f t="shared" si="65"/>
        <v/>
      </c>
      <c r="AV81" s="40" t="str">
        <f t="shared" si="66"/>
        <v/>
      </c>
      <c r="AW81" s="42">
        <f t="shared" si="67"/>
        <v>0</v>
      </c>
      <c r="AX81" s="42">
        <f t="shared" si="39"/>
        <v>0</v>
      </c>
      <c r="AY81" s="5"/>
      <c r="BY81" s="195"/>
      <c r="BZ81" s="195"/>
      <c r="CA81" s="195"/>
      <c r="CB81" s="195"/>
      <c r="CC81" s="195"/>
      <c r="CD81" s="195"/>
      <c r="CE81" s="195"/>
      <c r="CF81" s="195"/>
      <c r="CG81" s="187"/>
      <c r="CH81" s="191"/>
      <c r="CI81" s="192"/>
      <c r="CN81" s="7">
        <v>71</v>
      </c>
    </row>
    <row r="82" spans="1:92" s="7" customFormat="1" ht="15">
      <c r="A82" s="6" t="str">
        <f t="shared" si="40"/>
        <v/>
      </c>
      <c r="B82" s="43"/>
      <c r="C82" s="6"/>
      <c r="D82" s="6"/>
      <c r="E82" s="43"/>
      <c r="F82" s="44"/>
      <c r="G82" s="22"/>
      <c r="H82" s="23"/>
      <c r="I82" s="47">
        <f t="shared" si="41"/>
        <v>0</v>
      </c>
      <c r="J82" s="47">
        <f t="shared" si="42"/>
        <v>0</v>
      </c>
      <c r="K82" s="59" t="str">
        <f t="shared" si="43"/>
        <v/>
      </c>
      <c r="L82" s="59" t="str">
        <f t="shared" si="44"/>
        <v/>
      </c>
      <c r="M82" s="24"/>
      <c r="N82" s="25"/>
      <c r="O82" s="26">
        <f t="shared" si="45"/>
        <v>0</v>
      </c>
      <c r="P82" s="26">
        <f t="shared" si="46"/>
        <v>0</v>
      </c>
      <c r="Q82" s="27" t="str">
        <f t="shared" si="47"/>
        <v/>
      </c>
      <c r="R82" s="27" t="str">
        <f t="shared" si="48"/>
        <v/>
      </c>
      <c r="S82" s="29"/>
      <c r="T82" s="30"/>
      <c r="U82" s="31">
        <f t="shared" si="49"/>
        <v>0</v>
      </c>
      <c r="V82" s="31">
        <f t="shared" si="50"/>
        <v>0</v>
      </c>
      <c r="W82" s="32" t="str">
        <f t="shared" si="51"/>
        <v/>
      </c>
      <c r="X82" s="32" t="str">
        <f t="shared" si="52"/>
        <v/>
      </c>
      <c r="Y82" s="24"/>
      <c r="Z82" s="24"/>
      <c r="AA82" s="25">
        <f t="shared" si="53"/>
        <v>0</v>
      </c>
      <c r="AB82" s="26">
        <f t="shared" si="54"/>
        <v>0</v>
      </c>
      <c r="AC82" s="26" t="str">
        <f t="shared" si="55"/>
        <v/>
      </c>
      <c r="AD82" s="27" t="str">
        <f t="shared" si="56"/>
        <v/>
      </c>
      <c r="AE82" s="39" t="str">
        <f t="shared" si="57"/>
        <v/>
      </c>
      <c r="AF82" s="39" t="str">
        <f t="shared" si="58"/>
        <v/>
      </c>
      <c r="AG82" s="40" t="str">
        <f t="shared" si="59"/>
        <v/>
      </c>
      <c r="AH82" s="41" t="str">
        <f t="shared" si="35"/>
        <v/>
      </c>
      <c r="AI82" s="39" t="str">
        <f>IF(B82="","",ROUND(GEOMEAN((J82,P82,V82)),0))</f>
        <v/>
      </c>
      <c r="AJ82" s="39" t="str">
        <f>IF(B82="","",ROUND(GEOMEAN((L82,R82,X82)),0))</f>
        <v/>
      </c>
      <c r="AK82" s="40" t="str">
        <f t="shared" si="36"/>
        <v/>
      </c>
      <c r="AL82" s="40" t="str">
        <f t="shared" si="37"/>
        <v/>
      </c>
      <c r="AM82" s="42" t="e">
        <f t="shared" si="60"/>
        <v>#DIV/0!</v>
      </c>
      <c r="AN82" s="42" t="e">
        <f t="shared" si="38"/>
        <v>#DIV/0!</v>
      </c>
      <c r="AO82" s="39" t="str">
        <f t="shared" si="61"/>
        <v/>
      </c>
      <c r="AP82" s="39" t="str">
        <f t="shared" si="62"/>
        <v/>
      </c>
      <c r="AQ82" s="40" t="str">
        <f t="shared" si="63"/>
        <v/>
      </c>
      <c r="AR82" s="41" t="str">
        <f t="shared" si="64"/>
        <v/>
      </c>
      <c r="AS82" s="39" t="str">
        <f>IF(L82="","",ROUND(GEOMEAN((J82,P82,V82,AB82)),0))</f>
        <v/>
      </c>
      <c r="AT82" s="39" t="str">
        <f>IF(L82="","",ROUND(GEOMEAN((L82,R82,X82,AD82)),0))</f>
        <v/>
      </c>
      <c r="AU82" s="40" t="str">
        <f t="shared" si="65"/>
        <v/>
      </c>
      <c r="AV82" s="40" t="str">
        <f t="shared" si="66"/>
        <v/>
      </c>
      <c r="AW82" s="42">
        <f t="shared" si="67"/>
        <v>0</v>
      </c>
      <c r="AX82" s="42">
        <f t="shared" si="39"/>
        <v>0</v>
      </c>
      <c r="AY82" s="5"/>
      <c r="BY82" s="195"/>
      <c r="BZ82" s="195"/>
      <c r="CA82" s="195"/>
      <c r="CB82" s="195"/>
      <c r="CC82" s="195"/>
      <c r="CD82" s="195"/>
      <c r="CE82" s="195"/>
      <c r="CF82" s="195"/>
      <c r="CG82" s="188"/>
      <c r="CH82" s="193"/>
      <c r="CI82" s="194"/>
      <c r="CN82" s="7">
        <v>72</v>
      </c>
    </row>
    <row r="83" spans="1:92" s="7" customFormat="1" ht="15">
      <c r="A83" s="6" t="str">
        <f t="shared" si="40"/>
        <v/>
      </c>
      <c r="B83" s="43"/>
      <c r="C83" s="6"/>
      <c r="D83" s="6"/>
      <c r="E83" s="43"/>
      <c r="F83" s="44"/>
      <c r="G83" s="22"/>
      <c r="H83" s="23"/>
      <c r="I83" s="47">
        <f t="shared" si="41"/>
        <v>0</v>
      </c>
      <c r="J83" s="47">
        <f t="shared" si="42"/>
        <v>0</v>
      </c>
      <c r="K83" s="59" t="str">
        <f t="shared" si="43"/>
        <v/>
      </c>
      <c r="L83" s="59" t="str">
        <f t="shared" si="44"/>
        <v/>
      </c>
      <c r="M83" s="24"/>
      <c r="N83" s="25"/>
      <c r="O83" s="26">
        <f t="shared" si="45"/>
        <v>0</v>
      </c>
      <c r="P83" s="26">
        <f t="shared" si="46"/>
        <v>0</v>
      </c>
      <c r="Q83" s="27" t="str">
        <f t="shared" si="47"/>
        <v/>
      </c>
      <c r="R83" s="27" t="str">
        <f t="shared" si="48"/>
        <v/>
      </c>
      <c r="S83" s="29"/>
      <c r="T83" s="30"/>
      <c r="U83" s="31">
        <f t="shared" si="49"/>
        <v>0</v>
      </c>
      <c r="V83" s="31">
        <f t="shared" si="50"/>
        <v>0</v>
      </c>
      <c r="W83" s="32" t="str">
        <f t="shared" si="51"/>
        <v/>
      </c>
      <c r="X83" s="32" t="str">
        <f t="shared" si="52"/>
        <v/>
      </c>
      <c r="Y83" s="24"/>
      <c r="Z83" s="24"/>
      <c r="AA83" s="25">
        <f t="shared" si="53"/>
        <v>0</v>
      </c>
      <c r="AB83" s="26">
        <f t="shared" si="54"/>
        <v>0</v>
      </c>
      <c r="AC83" s="26" t="str">
        <f t="shared" si="55"/>
        <v/>
      </c>
      <c r="AD83" s="27" t="str">
        <f t="shared" si="56"/>
        <v/>
      </c>
      <c r="AE83" s="39" t="str">
        <f t="shared" si="57"/>
        <v/>
      </c>
      <c r="AF83" s="39" t="str">
        <f t="shared" si="58"/>
        <v/>
      </c>
      <c r="AG83" s="40" t="str">
        <f t="shared" si="59"/>
        <v/>
      </c>
      <c r="AH83" s="41" t="str">
        <f t="shared" si="35"/>
        <v/>
      </c>
      <c r="AI83" s="39" t="str">
        <f>IF(B83="","",ROUND(GEOMEAN((J83,P83,V83)),0))</f>
        <v/>
      </c>
      <c r="AJ83" s="39" t="str">
        <f>IF(B83="","",ROUND(GEOMEAN((L83,R83,X83)),0))</f>
        <v/>
      </c>
      <c r="AK83" s="40" t="str">
        <f t="shared" si="36"/>
        <v/>
      </c>
      <c r="AL83" s="40" t="str">
        <f t="shared" si="37"/>
        <v/>
      </c>
      <c r="AM83" s="42" t="e">
        <f t="shared" si="60"/>
        <v>#DIV/0!</v>
      </c>
      <c r="AN83" s="42" t="e">
        <f t="shared" si="38"/>
        <v>#DIV/0!</v>
      </c>
      <c r="AO83" s="39" t="str">
        <f t="shared" si="61"/>
        <v/>
      </c>
      <c r="AP83" s="39" t="str">
        <f t="shared" si="62"/>
        <v/>
      </c>
      <c r="AQ83" s="40" t="str">
        <f t="shared" si="63"/>
        <v/>
      </c>
      <c r="AR83" s="41" t="str">
        <f t="shared" si="64"/>
        <v/>
      </c>
      <c r="AS83" s="39" t="str">
        <f>IF(L83="","",ROUND(GEOMEAN((J83,P83,V83,AB83)),0))</f>
        <v/>
      </c>
      <c r="AT83" s="39" t="str">
        <f>IF(L83="","",ROUND(GEOMEAN((L83,R83,X83,AD83)),0))</f>
        <v/>
      </c>
      <c r="AU83" s="40" t="str">
        <f t="shared" si="65"/>
        <v/>
      </c>
      <c r="AV83" s="40" t="str">
        <f t="shared" si="66"/>
        <v/>
      </c>
      <c r="AW83" s="42">
        <f t="shared" si="67"/>
        <v>0</v>
      </c>
      <c r="AX83" s="42">
        <f t="shared" si="39"/>
        <v>0</v>
      </c>
      <c r="AY83" s="5"/>
      <c r="CN83" s="7">
        <v>73</v>
      </c>
    </row>
    <row r="84" spans="1:92" s="7" customFormat="1" ht="15">
      <c r="A84" s="6" t="str">
        <f t="shared" si="40"/>
        <v/>
      </c>
      <c r="B84" s="43"/>
      <c r="C84" s="6"/>
      <c r="D84" s="6"/>
      <c r="E84" s="43"/>
      <c r="F84" s="44"/>
      <c r="G84" s="22"/>
      <c r="H84" s="23"/>
      <c r="I84" s="47">
        <f t="shared" si="41"/>
        <v>0</v>
      </c>
      <c r="J84" s="47">
        <f t="shared" si="42"/>
        <v>0</v>
      </c>
      <c r="K84" s="59" t="str">
        <f t="shared" si="43"/>
        <v/>
      </c>
      <c r="L84" s="59" t="str">
        <f t="shared" si="44"/>
        <v/>
      </c>
      <c r="M84" s="24"/>
      <c r="N84" s="25"/>
      <c r="O84" s="26">
        <f t="shared" si="45"/>
        <v>0</v>
      </c>
      <c r="P84" s="26">
        <f t="shared" si="46"/>
        <v>0</v>
      </c>
      <c r="Q84" s="27" t="str">
        <f t="shared" si="47"/>
        <v/>
      </c>
      <c r="R84" s="27" t="str">
        <f t="shared" si="48"/>
        <v/>
      </c>
      <c r="S84" s="29"/>
      <c r="T84" s="30"/>
      <c r="U84" s="31">
        <f t="shared" si="49"/>
        <v>0</v>
      </c>
      <c r="V84" s="31">
        <f t="shared" si="50"/>
        <v>0</v>
      </c>
      <c r="W84" s="32" t="str">
        <f t="shared" si="51"/>
        <v/>
      </c>
      <c r="X84" s="32" t="str">
        <f t="shared" si="52"/>
        <v/>
      </c>
      <c r="Y84" s="24"/>
      <c r="Z84" s="24"/>
      <c r="AA84" s="25">
        <f t="shared" si="53"/>
        <v>0</v>
      </c>
      <c r="AB84" s="26">
        <f t="shared" si="54"/>
        <v>0</v>
      </c>
      <c r="AC84" s="26" t="str">
        <f t="shared" si="55"/>
        <v/>
      </c>
      <c r="AD84" s="27" t="str">
        <f t="shared" si="56"/>
        <v/>
      </c>
      <c r="AE84" s="39" t="str">
        <f t="shared" si="57"/>
        <v/>
      </c>
      <c r="AF84" s="39" t="str">
        <f t="shared" si="58"/>
        <v/>
      </c>
      <c r="AG84" s="40" t="str">
        <f t="shared" si="59"/>
        <v/>
      </c>
      <c r="AH84" s="41" t="str">
        <f t="shared" si="35"/>
        <v/>
      </c>
      <c r="AI84" s="39" t="str">
        <f>IF(B84="","",ROUND(GEOMEAN((J84,P84,V84)),0))</f>
        <v/>
      </c>
      <c r="AJ84" s="39" t="str">
        <f>IF(B84="","",ROUND(GEOMEAN((L84,R84,X84)),0))</f>
        <v/>
      </c>
      <c r="AK84" s="40" t="str">
        <f t="shared" si="36"/>
        <v/>
      </c>
      <c r="AL84" s="40" t="str">
        <f t="shared" si="37"/>
        <v/>
      </c>
      <c r="AM84" s="42" t="e">
        <f t="shared" si="60"/>
        <v>#DIV/0!</v>
      </c>
      <c r="AN84" s="42" t="e">
        <f t="shared" si="38"/>
        <v>#DIV/0!</v>
      </c>
      <c r="AO84" s="39" t="str">
        <f t="shared" si="61"/>
        <v/>
      </c>
      <c r="AP84" s="39" t="str">
        <f t="shared" si="62"/>
        <v/>
      </c>
      <c r="AQ84" s="40" t="str">
        <f t="shared" si="63"/>
        <v/>
      </c>
      <c r="AR84" s="41" t="str">
        <f t="shared" si="64"/>
        <v/>
      </c>
      <c r="AS84" s="39" t="str">
        <f>IF(L84="","",ROUND(GEOMEAN((J84,P84,V84,AB84)),0))</f>
        <v/>
      </c>
      <c r="AT84" s="39" t="str">
        <f>IF(L84="","",ROUND(GEOMEAN((L84,R84,X84,AD84)),0))</f>
        <v/>
      </c>
      <c r="AU84" s="40" t="str">
        <f t="shared" si="65"/>
        <v/>
      </c>
      <c r="AV84" s="40" t="str">
        <f t="shared" si="66"/>
        <v/>
      </c>
      <c r="AW84" s="42">
        <f t="shared" si="67"/>
        <v>0</v>
      </c>
      <c r="AX84" s="42">
        <f t="shared" si="39"/>
        <v>0</v>
      </c>
      <c r="AY84" s="5"/>
      <c r="CN84" s="7">
        <v>74</v>
      </c>
    </row>
    <row r="85" spans="1:92" s="7" customFormat="1" ht="15">
      <c r="A85" s="6" t="str">
        <f t="shared" si="40"/>
        <v/>
      </c>
      <c r="B85" s="43"/>
      <c r="C85" s="6"/>
      <c r="D85" s="6"/>
      <c r="E85" s="43"/>
      <c r="F85" s="44"/>
      <c r="G85" s="22"/>
      <c r="H85" s="23"/>
      <c r="I85" s="47">
        <f t="shared" si="41"/>
        <v>0</v>
      </c>
      <c r="J85" s="47">
        <f t="shared" si="42"/>
        <v>0</v>
      </c>
      <c r="K85" s="59" t="str">
        <f t="shared" si="43"/>
        <v/>
      </c>
      <c r="L85" s="59" t="str">
        <f t="shared" si="44"/>
        <v/>
      </c>
      <c r="M85" s="24"/>
      <c r="N85" s="25"/>
      <c r="O85" s="26">
        <f t="shared" si="45"/>
        <v>0</v>
      </c>
      <c r="P85" s="26">
        <f t="shared" si="46"/>
        <v>0</v>
      </c>
      <c r="Q85" s="27" t="str">
        <f t="shared" si="47"/>
        <v/>
      </c>
      <c r="R85" s="27" t="str">
        <f t="shared" si="48"/>
        <v/>
      </c>
      <c r="S85" s="29"/>
      <c r="T85" s="30"/>
      <c r="U85" s="31">
        <f t="shared" si="49"/>
        <v>0</v>
      </c>
      <c r="V85" s="31">
        <f t="shared" si="50"/>
        <v>0</v>
      </c>
      <c r="W85" s="32" t="str">
        <f t="shared" si="51"/>
        <v/>
      </c>
      <c r="X85" s="32" t="str">
        <f t="shared" si="52"/>
        <v/>
      </c>
      <c r="Y85" s="24"/>
      <c r="Z85" s="24"/>
      <c r="AA85" s="25">
        <f t="shared" si="53"/>
        <v>0</v>
      </c>
      <c r="AB85" s="26">
        <f t="shared" si="54"/>
        <v>0</v>
      </c>
      <c r="AC85" s="26" t="str">
        <f t="shared" si="55"/>
        <v/>
      </c>
      <c r="AD85" s="27" t="str">
        <f t="shared" si="56"/>
        <v/>
      </c>
      <c r="AE85" s="39" t="str">
        <f t="shared" si="57"/>
        <v/>
      </c>
      <c r="AF85" s="39" t="str">
        <f t="shared" si="58"/>
        <v/>
      </c>
      <c r="AG85" s="40" t="str">
        <f t="shared" si="59"/>
        <v/>
      </c>
      <c r="AH85" s="41" t="str">
        <f t="shared" si="35"/>
        <v/>
      </c>
      <c r="AI85" s="39" t="str">
        <f>IF(B85="","",ROUND(GEOMEAN((J85,P85,V85)),0))</f>
        <v/>
      </c>
      <c r="AJ85" s="39" t="str">
        <f>IF(B85="","",ROUND(GEOMEAN((L85,R85,X85)),0))</f>
        <v/>
      </c>
      <c r="AK85" s="40" t="str">
        <f t="shared" si="36"/>
        <v/>
      </c>
      <c r="AL85" s="40" t="str">
        <f t="shared" si="37"/>
        <v/>
      </c>
      <c r="AM85" s="42" t="e">
        <f t="shared" si="60"/>
        <v>#DIV/0!</v>
      </c>
      <c r="AN85" s="42" t="e">
        <f t="shared" si="38"/>
        <v>#DIV/0!</v>
      </c>
      <c r="AO85" s="39" t="str">
        <f t="shared" si="61"/>
        <v/>
      </c>
      <c r="AP85" s="39" t="str">
        <f t="shared" si="62"/>
        <v/>
      </c>
      <c r="AQ85" s="40" t="str">
        <f t="shared" si="63"/>
        <v/>
      </c>
      <c r="AR85" s="41" t="str">
        <f t="shared" si="64"/>
        <v/>
      </c>
      <c r="AS85" s="39" t="str">
        <f>IF(L85="","",ROUND(GEOMEAN((J85,P85,V85,AB85)),0))</f>
        <v/>
      </c>
      <c r="AT85" s="39" t="str">
        <f>IF(L85="","",ROUND(GEOMEAN((L85,R85,X85,AD85)),0))</f>
        <v/>
      </c>
      <c r="AU85" s="40" t="str">
        <f t="shared" si="65"/>
        <v/>
      </c>
      <c r="AV85" s="40" t="str">
        <f t="shared" si="66"/>
        <v/>
      </c>
      <c r="AW85" s="42">
        <f t="shared" si="67"/>
        <v>0</v>
      </c>
      <c r="AX85" s="42">
        <f t="shared" si="39"/>
        <v>0</v>
      </c>
      <c r="AY85" s="5"/>
      <c r="CN85" s="7">
        <v>75</v>
      </c>
    </row>
    <row r="86" spans="1:92" s="7" customFormat="1" ht="15">
      <c r="A86" s="6" t="str">
        <f t="shared" si="40"/>
        <v/>
      </c>
      <c r="B86" s="43"/>
      <c r="C86" s="6"/>
      <c r="D86" s="6"/>
      <c r="E86" s="43"/>
      <c r="F86" s="44"/>
      <c r="G86" s="22"/>
      <c r="H86" s="23"/>
      <c r="I86" s="47">
        <f t="shared" si="41"/>
        <v>0</v>
      </c>
      <c r="J86" s="47">
        <f t="shared" si="42"/>
        <v>0</v>
      </c>
      <c r="K86" s="59" t="str">
        <f t="shared" si="43"/>
        <v/>
      </c>
      <c r="L86" s="59" t="str">
        <f t="shared" si="44"/>
        <v/>
      </c>
      <c r="M86" s="24"/>
      <c r="N86" s="25"/>
      <c r="O86" s="26">
        <f t="shared" si="45"/>
        <v>0</v>
      </c>
      <c r="P86" s="26">
        <f t="shared" si="46"/>
        <v>0</v>
      </c>
      <c r="Q86" s="27" t="str">
        <f t="shared" si="47"/>
        <v/>
      </c>
      <c r="R86" s="27" t="str">
        <f t="shared" si="48"/>
        <v/>
      </c>
      <c r="S86" s="29"/>
      <c r="T86" s="30"/>
      <c r="U86" s="31">
        <f t="shared" si="49"/>
        <v>0</v>
      </c>
      <c r="V86" s="31">
        <f t="shared" si="50"/>
        <v>0</v>
      </c>
      <c r="W86" s="32" t="str">
        <f t="shared" si="51"/>
        <v/>
      </c>
      <c r="X86" s="32" t="str">
        <f t="shared" si="52"/>
        <v/>
      </c>
      <c r="Y86" s="24"/>
      <c r="Z86" s="24"/>
      <c r="AA86" s="25">
        <f t="shared" si="53"/>
        <v>0</v>
      </c>
      <c r="AB86" s="26">
        <f t="shared" si="54"/>
        <v>0</v>
      </c>
      <c r="AC86" s="26" t="str">
        <f t="shared" si="55"/>
        <v/>
      </c>
      <c r="AD86" s="27" t="str">
        <f t="shared" si="56"/>
        <v/>
      </c>
      <c r="AE86" s="39" t="str">
        <f t="shared" si="57"/>
        <v/>
      </c>
      <c r="AF86" s="39" t="str">
        <f t="shared" si="58"/>
        <v/>
      </c>
      <c r="AG86" s="40" t="str">
        <f t="shared" si="59"/>
        <v/>
      </c>
      <c r="AH86" s="41" t="str">
        <f t="shared" si="35"/>
        <v/>
      </c>
      <c r="AI86" s="39" t="str">
        <f>IF(B86="","",ROUND(GEOMEAN((J86,P86,V86)),0))</f>
        <v/>
      </c>
      <c r="AJ86" s="39" t="str">
        <f>IF(B86="","",ROUND(GEOMEAN((L86,R86,X86)),0))</f>
        <v/>
      </c>
      <c r="AK86" s="40" t="str">
        <f t="shared" si="36"/>
        <v/>
      </c>
      <c r="AL86" s="40" t="str">
        <f t="shared" si="37"/>
        <v/>
      </c>
      <c r="AM86" s="42" t="e">
        <f t="shared" si="60"/>
        <v>#DIV/0!</v>
      </c>
      <c r="AN86" s="42" t="e">
        <f t="shared" si="38"/>
        <v>#DIV/0!</v>
      </c>
      <c r="AO86" s="39" t="str">
        <f t="shared" si="61"/>
        <v/>
      </c>
      <c r="AP86" s="39" t="str">
        <f t="shared" si="62"/>
        <v/>
      </c>
      <c r="AQ86" s="40" t="str">
        <f t="shared" si="63"/>
        <v/>
      </c>
      <c r="AR86" s="41" t="str">
        <f t="shared" si="64"/>
        <v/>
      </c>
      <c r="AS86" s="39" t="str">
        <f>IF(L86="","",ROUND(GEOMEAN((J86,P86,V86,AB86)),0))</f>
        <v/>
      </c>
      <c r="AT86" s="39" t="str">
        <f>IF(L86="","",ROUND(GEOMEAN((L86,R86,X86,AD86)),0))</f>
        <v/>
      </c>
      <c r="AU86" s="40" t="str">
        <f t="shared" si="65"/>
        <v/>
      </c>
      <c r="AV86" s="40" t="str">
        <f t="shared" si="66"/>
        <v/>
      </c>
      <c r="AW86" s="42">
        <f t="shared" si="67"/>
        <v>0</v>
      </c>
      <c r="AX86" s="42">
        <f t="shared" si="39"/>
        <v>0</v>
      </c>
      <c r="AY86" s="5"/>
      <c r="CN86" s="7">
        <v>76</v>
      </c>
    </row>
    <row r="87" spans="1:92" s="7" customFormat="1" ht="15">
      <c r="A87" s="6" t="str">
        <f t="shared" si="40"/>
        <v/>
      </c>
      <c r="B87" s="43"/>
      <c r="C87" s="6"/>
      <c r="D87" s="6"/>
      <c r="E87" s="43"/>
      <c r="F87" s="44"/>
      <c r="G87" s="22"/>
      <c r="H87" s="23"/>
      <c r="I87" s="47">
        <f t="shared" si="41"/>
        <v>0</v>
      </c>
      <c r="J87" s="47">
        <f t="shared" si="42"/>
        <v>0</v>
      </c>
      <c r="K87" s="59" t="str">
        <f t="shared" si="43"/>
        <v/>
      </c>
      <c r="L87" s="59" t="str">
        <f t="shared" si="44"/>
        <v/>
      </c>
      <c r="M87" s="24"/>
      <c r="N87" s="25"/>
      <c r="O87" s="26">
        <f t="shared" si="45"/>
        <v>0</v>
      </c>
      <c r="P87" s="26">
        <f t="shared" si="46"/>
        <v>0</v>
      </c>
      <c r="Q87" s="27" t="str">
        <f t="shared" si="47"/>
        <v/>
      </c>
      <c r="R87" s="27" t="str">
        <f t="shared" si="48"/>
        <v/>
      </c>
      <c r="S87" s="29"/>
      <c r="T87" s="30"/>
      <c r="U87" s="31">
        <f t="shared" si="49"/>
        <v>0</v>
      </c>
      <c r="V87" s="31">
        <f t="shared" si="50"/>
        <v>0</v>
      </c>
      <c r="W87" s="32" t="str">
        <f t="shared" si="51"/>
        <v/>
      </c>
      <c r="X87" s="32" t="str">
        <f t="shared" si="52"/>
        <v/>
      </c>
      <c r="Y87" s="24"/>
      <c r="Z87" s="24"/>
      <c r="AA87" s="25">
        <f t="shared" si="53"/>
        <v>0</v>
      </c>
      <c r="AB87" s="26">
        <f t="shared" si="54"/>
        <v>0</v>
      </c>
      <c r="AC87" s="26" t="str">
        <f t="shared" si="55"/>
        <v/>
      </c>
      <c r="AD87" s="27" t="str">
        <f t="shared" si="56"/>
        <v/>
      </c>
      <c r="AE87" s="39" t="str">
        <f t="shared" si="57"/>
        <v/>
      </c>
      <c r="AF87" s="39" t="str">
        <f t="shared" si="58"/>
        <v/>
      </c>
      <c r="AG87" s="40" t="str">
        <f t="shared" si="59"/>
        <v/>
      </c>
      <c r="AH87" s="41" t="str">
        <f t="shared" si="35"/>
        <v/>
      </c>
      <c r="AI87" s="39" t="str">
        <f>IF(B87="","",ROUND(GEOMEAN((J87,P87,V87)),0))</f>
        <v/>
      </c>
      <c r="AJ87" s="39" t="str">
        <f>IF(B87="","",ROUND(GEOMEAN((L87,R87,X87)),0))</f>
        <v/>
      </c>
      <c r="AK87" s="40" t="str">
        <f t="shared" si="36"/>
        <v/>
      </c>
      <c r="AL87" s="40" t="str">
        <f t="shared" si="37"/>
        <v/>
      </c>
      <c r="AM87" s="42" t="e">
        <f t="shared" si="60"/>
        <v>#DIV/0!</v>
      </c>
      <c r="AN87" s="42" t="e">
        <f t="shared" si="38"/>
        <v>#DIV/0!</v>
      </c>
      <c r="AO87" s="39" t="str">
        <f t="shared" si="61"/>
        <v/>
      </c>
      <c r="AP87" s="39" t="str">
        <f t="shared" si="62"/>
        <v/>
      </c>
      <c r="AQ87" s="40" t="str">
        <f t="shared" si="63"/>
        <v/>
      </c>
      <c r="AR87" s="41" t="str">
        <f t="shared" si="64"/>
        <v/>
      </c>
      <c r="AS87" s="39" t="str">
        <f>IF(L87="","",ROUND(GEOMEAN((J87,P87,V87,AB87)),0))</f>
        <v/>
      </c>
      <c r="AT87" s="39" t="str">
        <f>IF(L87="","",ROUND(GEOMEAN((L87,R87,X87,AD87)),0))</f>
        <v/>
      </c>
      <c r="AU87" s="40" t="str">
        <f t="shared" si="65"/>
        <v/>
      </c>
      <c r="AV87" s="40" t="str">
        <f t="shared" si="66"/>
        <v/>
      </c>
      <c r="AW87" s="42">
        <f t="shared" si="67"/>
        <v>0</v>
      </c>
      <c r="AX87" s="42">
        <f t="shared" si="39"/>
        <v>0</v>
      </c>
      <c r="AY87" s="5"/>
      <c r="CN87" s="7">
        <v>77</v>
      </c>
    </row>
    <row r="88" spans="1:92" s="7" customFormat="1" ht="15">
      <c r="A88" s="6" t="str">
        <f t="shared" si="40"/>
        <v/>
      </c>
      <c r="B88" s="43"/>
      <c r="C88" s="6"/>
      <c r="D88" s="6"/>
      <c r="E88" s="43"/>
      <c r="F88" s="44"/>
      <c r="G88" s="22"/>
      <c r="H88" s="23"/>
      <c r="I88" s="47">
        <f t="shared" si="41"/>
        <v>0</v>
      </c>
      <c r="J88" s="47">
        <f t="shared" si="42"/>
        <v>0</v>
      </c>
      <c r="K88" s="59" t="str">
        <f t="shared" si="43"/>
        <v/>
      </c>
      <c r="L88" s="59" t="str">
        <f t="shared" si="44"/>
        <v/>
      </c>
      <c r="M88" s="24"/>
      <c r="N88" s="25"/>
      <c r="O88" s="26">
        <f t="shared" si="45"/>
        <v>0</v>
      </c>
      <c r="P88" s="26">
        <f t="shared" si="46"/>
        <v>0</v>
      </c>
      <c r="Q88" s="27" t="str">
        <f t="shared" si="47"/>
        <v/>
      </c>
      <c r="R88" s="27" t="str">
        <f t="shared" si="48"/>
        <v/>
      </c>
      <c r="S88" s="29"/>
      <c r="T88" s="30"/>
      <c r="U88" s="31">
        <f t="shared" si="49"/>
        <v>0</v>
      </c>
      <c r="V88" s="31">
        <f t="shared" si="50"/>
        <v>0</v>
      </c>
      <c r="W88" s="32" t="str">
        <f t="shared" si="51"/>
        <v/>
      </c>
      <c r="X88" s="32" t="str">
        <f t="shared" si="52"/>
        <v/>
      </c>
      <c r="Y88" s="24"/>
      <c r="Z88" s="24"/>
      <c r="AA88" s="25">
        <f t="shared" si="53"/>
        <v>0</v>
      </c>
      <c r="AB88" s="26">
        <f t="shared" si="54"/>
        <v>0</v>
      </c>
      <c r="AC88" s="26" t="str">
        <f t="shared" si="55"/>
        <v/>
      </c>
      <c r="AD88" s="27" t="str">
        <f t="shared" si="56"/>
        <v/>
      </c>
      <c r="AE88" s="39" t="str">
        <f t="shared" si="57"/>
        <v/>
      </c>
      <c r="AF88" s="39" t="str">
        <f t="shared" si="58"/>
        <v/>
      </c>
      <c r="AG88" s="40" t="str">
        <f t="shared" si="59"/>
        <v/>
      </c>
      <c r="AH88" s="41" t="str">
        <f t="shared" si="35"/>
        <v/>
      </c>
      <c r="AI88" s="39" t="str">
        <f>IF(B88="","",ROUND(GEOMEAN((J88,P88,V88)),0))</f>
        <v/>
      </c>
      <c r="AJ88" s="39" t="str">
        <f>IF(B88="","",ROUND(GEOMEAN((L88,R88,X88)),0))</f>
        <v/>
      </c>
      <c r="AK88" s="40" t="str">
        <f t="shared" si="36"/>
        <v/>
      </c>
      <c r="AL88" s="40" t="str">
        <f t="shared" si="37"/>
        <v/>
      </c>
      <c r="AM88" s="42" t="e">
        <f t="shared" si="60"/>
        <v>#DIV/0!</v>
      </c>
      <c r="AN88" s="42" t="e">
        <f t="shared" si="38"/>
        <v>#DIV/0!</v>
      </c>
      <c r="AO88" s="39" t="str">
        <f t="shared" si="61"/>
        <v/>
      </c>
      <c r="AP88" s="39" t="str">
        <f t="shared" si="62"/>
        <v/>
      </c>
      <c r="AQ88" s="40" t="str">
        <f t="shared" si="63"/>
        <v/>
      </c>
      <c r="AR88" s="41" t="str">
        <f t="shared" si="64"/>
        <v/>
      </c>
      <c r="AS88" s="39" t="str">
        <f>IF(L88="","",ROUND(GEOMEAN((J88,P88,V88,AB88)),0))</f>
        <v/>
      </c>
      <c r="AT88" s="39" t="str">
        <f>IF(L88="","",ROUND(GEOMEAN((L88,R88,X88,AD88)),0))</f>
        <v/>
      </c>
      <c r="AU88" s="40" t="str">
        <f t="shared" si="65"/>
        <v/>
      </c>
      <c r="AV88" s="40" t="str">
        <f t="shared" si="66"/>
        <v/>
      </c>
      <c r="AW88" s="42">
        <f t="shared" si="67"/>
        <v>0</v>
      </c>
      <c r="AX88" s="42">
        <f t="shared" si="39"/>
        <v>0</v>
      </c>
      <c r="AY88" s="5"/>
      <c r="CN88" s="7">
        <v>78</v>
      </c>
    </row>
    <row r="89" spans="1:92" s="7" customFormat="1" ht="15">
      <c r="A89" s="6" t="str">
        <f t="shared" si="40"/>
        <v/>
      </c>
      <c r="B89" s="43"/>
      <c r="C89" s="6"/>
      <c r="D89" s="6"/>
      <c r="E89" s="43"/>
      <c r="F89" s="44"/>
      <c r="G89" s="22"/>
      <c r="H89" s="23"/>
      <c r="I89" s="47">
        <f t="shared" si="41"/>
        <v>0</v>
      </c>
      <c r="J89" s="47">
        <f t="shared" si="42"/>
        <v>0</v>
      </c>
      <c r="K89" s="59" t="str">
        <f t="shared" si="43"/>
        <v/>
      </c>
      <c r="L89" s="59" t="str">
        <f t="shared" si="44"/>
        <v/>
      </c>
      <c r="M89" s="24"/>
      <c r="N89" s="25"/>
      <c r="O89" s="26">
        <f t="shared" si="45"/>
        <v>0</v>
      </c>
      <c r="P89" s="26">
        <f t="shared" si="46"/>
        <v>0</v>
      </c>
      <c r="Q89" s="27" t="str">
        <f t="shared" si="47"/>
        <v/>
      </c>
      <c r="R89" s="27" t="str">
        <f t="shared" si="48"/>
        <v/>
      </c>
      <c r="S89" s="29"/>
      <c r="T89" s="30"/>
      <c r="U89" s="31">
        <f t="shared" si="49"/>
        <v>0</v>
      </c>
      <c r="V89" s="31">
        <f t="shared" si="50"/>
        <v>0</v>
      </c>
      <c r="W89" s="32" t="str">
        <f t="shared" si="51"/>
        <v/>
      </c>
      <c r="X89" s="32" t="str">
        <f t="shared" si="52"/>
        <v/>
      </c>
      <c r="Y89" s="24"/>
      <c r="Z89" s="24"/>
      <c r="AA89" s="25">
        <f t="shared" si="53"/>
        <v>0</v>
      </c>
      <c r="AB89" s="26">
        <f t="shared" si="54"/>
        <v>0</v>
      </c>
      <c r="AC89" s="26" t="str">
        <f t="shared" si="55"/>
        <v/>
      </c>
      <c r="AD89" s="27" t="str">
        <f t="shared" si="56"/>
        <v/>
      </c>
      <c r="AE89" s="39" t="str">
        <f t="shared" si="57"/>
        <v/>
      </c>
      <c r="AF89" s="39" t="str">
        <f t="shared" si="58"/>
        <v/>
      </c>
      <c r="AG89" s="40" t="str">
        <f t="shared" si="59"/>
        <v/>
      </c>
      <c r="AH89" s="41" t="str">
        <f t="shared" si="35"/>
        <v/>
      </c>
      <c r="AI89" s="39" t="str">
        <f>IF(B89="","",ROUND(GEOMEAN((J89,P89,V89)),0))</f>
        <v/>
      </c>
      <c r="AJ89" s="39" t="str">
        <f>IF(B89="","",ROUND(GEOMEAN((L89,R89,X89)),0))</f>
        <v/>
      </c>
      <c r="AK89" s="40" t="str">
        <f t="shared" si="36"/>
        <v/>
      </c>
      <c r="AL89" s="40" t="str">
        <f t="shared" si="37"/>
        <v/>
      </c>
      <c r="AM89" s="42" t="e">
        <f t="shared" si="60"/>
        <v>#DIV/0!</v>
      </c>
      <c r="AN89" s="42" t="e">
        <f t="shared" si="38"/>
        <v>#DIV/0!</v>
      </c>
      <c r="AO89" s="39" t="str">
        <f t="shared" si="61"/>
        <v/>
      </c>
      <c r="AP89" s="39" t="str">
        <f t="shared" si="62"/>
        <v/>
      </c>
      <c r="AQ89" s="40" t="str">
        <f t="shared" si="63"/>
        <v/>
      </c>
      <c r="AR89" s="41" t="str">
        <f t="shared" si="64"/>
        <v/>
      </c>
      <c r="AS89" s="39" t="str">
        <f>IF(L89="","",ROUND(GEOMEAN((J89,P89,V89,AB89)),0))</f>
        <v/>
      </c>
      <c r="AT89" s="39" t="str">
        <f>IF(L89="","",ROUND(GEOMEAN((L89,R89,X89,AD89)),0))</f>
        <v/>
      </c>
      <c r="AU89" s="40" t="str">
        <f t="shared" si="65"/>
        <v/>
      </c>
      <c r="AV89" s="40" t="str">
        <f t="shared" si="66"/>
        <v/>
      </c>
      <c r="AW89" s="42">
        <f t="shared" si="67"/>
        <v>0</v>
      </c>
      <c r="AX89" s="42">
        <f t="shared" si="39"/>
        <v>0</v>
      </c>
      <c r="AY89" s="5"/>
      <c r="CN89" s="7">
        <v>79</v>
      </c>
    </row>
    <row r="90" spans="1:92" s="7" customFormat="1" ht="15">
      <c r="A90" s="6" t="str">
        <f t="shared" si="40"/>
        <v/>
      </c>
      <c r="B90" s="43"/>
      <c r="C90" s="6"/>
      <c r="D90" s="6"/>
      <c r="E90" s="43"/>
      <c r="F90" s="44"/>
      <c r="G90" s="22"/>
      <c r="H90" s="23"/>
      <c r="I90" s="47">
        <f t="shared" si="41"/>
        <v>0</v>
      </c>
      <c r="J90" s="47">
        <f t="shared" si="42"/>
        <v>0</v>
      </c>
      <c r="K90" s="59" t="str">
        <f t="shared" si="43"/>
        <v/>
      </c>
      <c r="L90" s="59" t="str">
        <f t="shared" si="44"/>
        <v/>
      </c>
      <c r="M90" s="24"/>
      <c r="N90" s="25"/>
      <c r="O90" s="26">
        <f t="shared" si="45"/>
        <v>0</v>
      </c>
      <c r="P90" s="26">
        <f t="shared" si="46"/>
        <v>0</v>
      </c>
      <c r="Q90" s="27" t="str">
        <f t="shared" si="47"/>
        <v/>
      </c>
      <c r="R90" s="27" t="str">
        <f t="shared" si="48"/>
        <v/>
      </c>
      <c r="S90" s="29"/>
      <c r="T90" s="30"/>
      <c r="U90" s="31">
        <f t="shared" si="49"/>
        <v>0</v>
      </c>
      <c r="V90" s="31">
        <f t="shared" si="50"/>
        <v>0</v>
      </c>
      <c r="W90" s="32" t="str">
        <f t="shared" si="51"/>
        <v/>
      </c>
      <c r="X90" s="32" t="str">
        <f t="shared" si="52"/>
        <v/>
      </c>
      <c r="Y90" s="24"/>
      <c r="Z90" s="24"/>
      <c r="AA90" s="25">
        <f t="shared" si="53"/>
        <v>0</v>
      </c>
      <c r="AB90" s="26">
        <f t="shared" si="54"/>
        <v>0</v>
      </c>
      <c r="AC90" s="26" t="str">
        <f t="shared" si="55"/>
        <v/>
      </c>
      <c r="AD90" s="27" t="str">
        <f t="shared" si="56"/>
        <v/>
      </c>
      <c r="AE90" s="39" t="str">
        <f t="shared" si="57"/>
        <v/>
      </c>
      <c r="AF90" s="39" t="str">
        <f t="shared" si="58"/>
        <v/>
      </c>
      <c r="AG90" s="40" t="str">
        <f t="shared" si="59"/>
        <v/>
      </c>
      <c r="AH90" s="41" t="str">
        <f t="shared" si="35"/>
        <v/>
      </c>
      <c r="AI90" s="39" t="str">
        <f>IF(B90="","",ROUND(GEOMEAN((J90,P90,V90)),0))</f>
        <v/>
      </c>
      <c r="AJ90" s="39" t="str">
        <f>IF(B90="","",ROUND(GEOMEAN((L90,R90,X90)),0))</f>
        <v/>
      </c>
      <c r="AK90" s="40" t="str">
        <f t="shared" si="36"/>
        <v/>
      </c>
      <c r="AL90" s="40" t="str">
        <f t="shared" si="37"/>
        <v/>
      </c>
      <c r="AM90" s="42" t="e">
        <f t="shared" si="60"/>
        <v>#DIV/0!</v>
      </c>
      <c r="AN90" s="42" t="e">
        <f t="shared" si="38"/>
        <v>#DIV/0!</v>
      </c>
      <c r="AO90" s="39" t="str">
        <f t="shared" si="61"/>
        <v/>
      </c>
      <c r="AP90" s="39" t="str">
        <f t="shared" si="62"/>
        <v/>
      </c>
      <c r="AQ90" s="40" t="str">
        <f t="shared" si="63"/>
        <v/>
      </c>
      <c r="AR90" s="41" t="str">
        <f t="shared" si="64"/>
        <v/>
      </c>
      <c r="AS90" s="39" t="str">
        <f>IF(L90="","",ROUND(GEOMEAN((J90,P90,V90,AB90)),0))</f>
        <v/>
      </c>
      <c r="AT90" s="39" t="str">
        <f>IF(L90="","",ROUND(GEOMEAN((L90,R90,X90,AD90)),0))</f>
        <v/>
      </c>
      <c r="AU90" s="40" t="str">
        <f t="shared" si="65"/>
        <v/>
      </c>
      <c r="AV90" s="40" t="str">
        <f t="shared" si="66"/>
        <v/>
      </c>
      <c r="AW90" s="42">
        <f t="shared" si="67"/>
        <v>0</v>
      </c>
      <c r="AX90" s="42">
        <f t="shared" si="39"/>
        <v>0</v>
      </c>
      <c r="AY90" s="5"/>
      <c r="CN90" s="7">
        <v>80</v>
      </c>
    </row>
    <row r="91" spans="1:92" s="7" customFormat="1" ht="15">
      <c r="A91" s="6" t="str">
        <f t="shared" si="40"/>
        <v/>
      </c>
      <c r="B91" s="43"/>
      <c r="C91" s="6"/>
      <c r="D91" s="6"/>
      <c r="E91" s="43"/>
      <c r="F91" s="44"/>
      <c r="G91" s="22"/>
      <c r="H91" s="23"/>
      <c r="I91" s="47">
        <f t="shared" si="41"/>
        <v>0</v>
      </c>
      <c r="J91" s="47">
        <f t="shared" si="42"/>
        <v>0</v>
      </c>
      <c r="K91" s="59" t="str">
        <f t="shared" si="43"/>
        <v/>
      </c>
      <c r="L91" s="59" t="str">
        <f t="shared" si="44"/>
        <v/>
      </c>
      <c r="M91" s="24"/>
      <c r="N91" s="25"/>
      <c r="O91" s="26">
        <f t="shared" si="45"/>
        <v>0</v>
      </c>
      <c r="P91" s="26">
        <f t="shared" si="46"/>
        <v>0</v>
      </c>
      <c r="Q91" s="27" t="str">
        <f t="shared" si="47"/>
        <v/>
      </c>
      <c r="R91" s="27" t="str">
        <f t="shared" si="48"/>
        <v/>
      </c>
      <c r="S91" s="29"/>
      <c r="T91" s="30"/>
      <c r="U91" s="31">
        <f t="shared" si="49"/>
        <v>0</v>
      </c>
      <c r="V91" s="31">
        <f t="shared" si="50"/>
        <v>0</v>
      </c>
      <c r="W91" s="32" t="str">
        <f t="shared" si="51"/>
        <v/>
      </c>
      <c r="X91" s="32" t="str">
        <f t="shared" si="52"/>
        <v/>
      </c>
      <c r="Y91" s="24"/>
      <c r="Z91" s="24"/>
      <c r="AA91" s="25">
        <f t="shared" si="53"/>
        <v>0</v>
      </c>
      <c r="AB91" s="26">
        <f t="shared" si="54"/>
        <v>0</v>
      </c>
      <c r="AC91" s="26" t="str">
        <f t="shared" si="55"/>
        <v/>
      </c>
      <c r="AD91" s="27" t="str">
        <f t="shared" si="56"/>
        <v/>
      </c>
      <c r="AE91" s="39" t="str">
        <f t="shared" si="57"/>
        <v/>
      </c>
      <c r="AF91" s="39" t="str">
        <f t="shared" si="58"/>
        <v/>
      </c>
      <c r="AG91" s="40" t="str">
        <f t="shared" si="59"/>
        <v/>
      </c>
      <c r="AH91" s="41" t="str">
        <f t="shared" si="35"/>
        <v/>
      </c>
      <c r="AI91" s="39" t="str">
        <f>IF(B91="","",ROUND(GEOMEAN((J91,P91,V91)),0))</f>
        <v/>
      </c>
      <c r="AJ91" s="39" t="str">
        <f>IF(B91="","",ROUND(GEOMEAN((L91,R91,X91)),0))</f>
        <v/>
      </c>
      <c r="AK91" s="40" t="str">
        <f t="shared" si="36"/>
        <v/>
      </c>
      <c r="AL91" s="40" t="str">
        <f t="shared" si="37"/>
        <v/>
      </c>
      <c r="AM91" s="42" t="e">
        <f t="shared" si="60"/>
        <v>#DIV/0!</v>
      </c>
      <c r="AN91" s="42" t="e">
        <f t="shared" si="38"/>
        <v>#DIV/0!</v>
      </c>
      <c r="AO91" s="39" t="str">
        <f t="shared" si="61"/>
        <v/>
      </c>
      <c r="AP91" s="39" t="str">
        <f t="shared" si="62"/>
        <v/>
      </c>
      <c r="AQ91" s="40" t="str">
        <f t="shared" si="63"/>
        <v/>
      </c>
      <c r="AR91" s="41" t="str">
        <f t="shared" si="64"/>
        <v/>
      </c>
      <c r="AS91" s="39" t="str">
        <f>IF(L91="","",ROUND(GEOMEAN((J91,P91,V91,AB91)),0))</f>
        <v/>
      </c>
      <c r="AT91" s="39" t="str">
        <f>IF(L91="","",ROUND(GEOMEAN((L91,R91,X91,AD91)),0))</f>
        <v/>
      </c>
      <c r="AU91" s="40" t="str">
        <f t="shared" si="65"/>
        <v/>
      </c>
      <c r="AV91" s="40" t="str">
        <f t="shared" si="66"/>
        <v/>
      </c>
      <c r="AW91" s="42">
        <f t="shared" si="67"/>
        <v>0</v>
      </c>
      <c r="AX91" s="42">
        <f t="shared" si="39"/>
        <v>0</v>
      </c>
      <c r="AY91" s="5"/>
      <c r="CN91" s="7">
        <v>81</v>
      </c>
    </row>
    <row r="92" spans="1:92" s="7" customFormat="1" ht="15">
      <c r="A92" s="6" t="str">
        <f t="shared" si="40"/>
        <v/>
      </c>
      <c r="B92" s="43"/>
      <c r="C92" s="6"/>
      <c r="D92" s="6"/>
      <c r="E92" s="43"/>
      <c r="F92" s="44"/>
      <c r="G92" s="22"/>
      <c r="H92" s="23"/>
      <c r="I92" s="47">
        <f t="shared" si="41"/>
        <v>0</v>
      </c>
      <c r="J92" s="47">
        <f t="shared" si="42"/>
        <v>0</v>
      </c>
      <c r="K92" s="59" t="str">
        <f t="shared" si="43"/>
        <v/>
      </c>
      <c r="L92" s="59" t="str">
        <f t="shared" si="44"/>
        <v/>
      </c>
      <c r="M92" s="24"/>
      <c r="N92" s="25"/>
      <c r="O92" s="26">
        <f t="shared" si="45"/>
        <v>0</v>
      </c>
      <c r="P92" s="26">
        <f t="shared" si="46"/>
        <v>0</v>
      </c>
      <c r="Q92" s="27" t="str">
        <f t="shared" si="47"/>
        <v/>
      </c>
      <c r="R92" s="27" t="str">
        <f t="shared" si="48"/>
        <v/>
      </c>
      <c r="S92" s="29"/>
      <c r="T92" s="30"/>
      <c r="U92" s="31">
        <f t="shared" si="49"/>
        <v>0</v>
      </c>
      <c r="V92" s="31">
        <f t="shared" si="50"/>
        <v>0</v>
      </c>
      <c r="W92" s="32" t="str">
        <f t="shared" si="51"/>
        <v/>
      </c>
      <c r="X92" s="32" t="str">
        <f t="shared" si="52"/>
        <v/>
      </c>
      <c r="Y92" s="24"/>
      <c r="Z92" s="24"/>
      <c r="AA92" s="25">
        <f t="shared" si="53"/>
        <v>0</v>
      </c>
      <c r="AB92" s="26">
        <f t="shared" si="54"/>
        <v>0</v>
      </c>
      <c r="AC92" s="26" t="str">
        <f t="shared" si="55"/>
        <v/>
      </c>
      <c r="AD92" s="27" t="str">
        <f t="shared" si="56"/>
        <v/>
      </c>
      <c r="AE92" s="39" t="str">
        <f t="shared" si="57"/>
        <v/>
      </c>
      <c r="AF92" s="39" t="str">
        <f t="shared" si="58"/>
        <v/>
      </c>
      <c r="AG92" s="40" t="str">
        <f t="shared" si="59"/>
        <v/>
      </c>
      <c r="AH92" s="41" t="str">
        <f t="shared" si="35"/>
        <v/>
      </c>
      <c r="AI92" s="39" t="str">
        <f>IF(B92="","",ROUND(GEOMEAN((J92,P92,V92)),0))</f>
        <v/>
      </c>
      <c r="AJ92" s="39" t="str">
        <f>IF(B92="","",ROUND(GEOMEAN((L92,R92,X92)),0))</f>
        <v/>
      </c>
      <c r="AK92" s="40" t="str">
        <f t="shared" si="36"/>
        <v/>
      </c>
      <c r="AL92" s="40" t="str">
        <f t="shared" si="37"/>
        <v/>
      </c>
      <c r="AM92" s="42" t="e">
        <f t="shared" si="60"/>
        <v>#DIV/0!</v>
      </c>
      <c r="AN92" s="42" t="e">
        <f t="shared" si="38"/>
        <v>#DIV/0!</v>
      </c>
      <c r="AO92" s="39" t="str">
        <f t="shared" si="61"/>
        <v/>
      </c>
      <c r="AP92" s="39" t="str">
        <f t="shared" si="62"/>
        <v/>
      </c>
      <c r="AQ92" s="40" t="str">
        <f t="shared" si="63"/>
        <v/>
      </c>
      <c r="AR92" s="41" t="str">
        <f t="shared" si="64"/>
        <v/>
      </c>
      <c r="AS92" s="39" t="str">
        <f>IF(L92="","",ROUND(GEOMEAN((J92,P92,V92,AB92)),0))</f>
        <v/>
      </c>
      <c r="AT92" s="39" t="str">
        <f>IF(L92="","",ROUND(GEOMEAN((L92,R92,X92,AD92)),0))</f>
        <v/>
      </c>
      <c r="AU92" s="40" t="str">
        <f t="shared" si="65"/>
        <v/>
      </c>
      <c r="AV92" s="40" t="str">
        <f t="shared" si="66"/>
        <v/>
      </c>
      <c r="AW92" s="42">
        <f t="shared" si="67"/>
        <v>0</v>
      </c>
      <c r="AX92" s="42">
        <f t="shared" si="39"/>
        <v>0</v>
      </c>
      <c r="AY92" s="5"/>
      <c r="CN92" s="7">
        <v>82</v>
      </c>
    </row>
    <row r="93" spans="1:92" s="7" customFormat="1" ht="15">
      <c r="A93" s="6" t="str">
        <f t="shared" si="40"/>
        <v/>
      </c>
      <c r="B93" s="43"/>
      <c r="C93" s="6"/>
      <c r="D93" s="6"/>
      <c r="E93" s="43"/>
      <c r="F93" s="44"/>
      <c r="G93" s="22"/>
      <c r="H93" s="23"/>
      <c r="I93" s="47">
        <f t="shared" si="41"/>
        <v>0</v>
      </c>
      <c r="J93" s="47">
        <f t="shared" si="42"/>
        <v>0</v>
      </c>
      <c r="K93" s="59" t="str">
        <f t="shared" si="43"/>
        <v/>
      </c>
      <c r="L93" s="59" t="str">
        <f t="shared" si="44"/>
        <v/>
      </c>
      <c r="M93" s="24"/>
      <c r="N93" s="25"/>
      <c r="O93" s="26">
        <f t="shared" si="45"/>
        <v>0</v>
      </c>
      <c r="P93" s="26">
        <f t="shared" si="46"/>
        <v>0</v>
      </c>
      <c r="Q93" s="27" t="str">
        <f t="shared" si="47"/>
        <v/>
      </c>
      <c r="R93" s="27" t="str">
        <f t="shared" si="48"/>
        <v/>
      </c>
      <c r="S93" s="29"/>
      <c r="T93" s="30"/>
      <c r="U93" s="31">
        <f t="shared" si="49"/>
        <v>0</v>
      </c>
      <c r="V93" s="31">
        <f t="shared" si="50"/>
        <v>0</v>
      </c>
      <c r="W93" s="32" t="str">
        <f t="shared" si="51"/>
        <v/>
      </c>
      <c r="X93" s="32" t="str">
        <f t="shared" si="52"/>
        <v/>
      </c>
      <c r="Y93" s="24"/>
      <c r="Z93" s="24"/>
      <c r="AA93" s="25">
        <f t="shared" si="53"/>
        <v>0</v>
      </c>
      <c r="AB93" s="26">
        <f t="shared" si="54"/>
        <v>0</v>
      </c>
      <c r="AC93" s="26" t="str">
        <f t="shared" si="55"/>
        <v/>
      </c>
      <c r="AD93" s="27" t="str">
        <f t="shared" si="56"/>
        <v/>
      </c>
      <c r="AE93" s="39" t="str">
        <f t="shared" si="57"/>
        <v/>
      </c>
      <c r="AF93" s="39" t="str">
        <f t="shared" si="58"/>
        <v/>
      </c>
      <c r="AG93" s="40" t="str">
        <f t="shared" si="59"/>
        <v/>
      </c>
      <c r="AH93" s="41" t="str">
        <f t="shared" si="35"/>
        <v/>
      </c>
      <c r="AI93" s="39" t="str">
        <f>IF(B93="","",ROUND(GEOMEAN((J93,P93,V93)),0))</f>
        <v/>
      </c>
      <c r="AJ93" s="39" t="str">
        <f>IF(B93="","",ROUND(GEOMEAN((L93,R93,X93)),0))</f>
        <v/>
      </c>
      <c r="AK93" s="40" t="str">
        <f t="shared" si="36"/>
        <v/>
      </c>
      <c r="AL93" s="40" t="str">
        <f t="shared" si="37"/>
        <v/>
      </c>
      <c r="AM93" s="42" t="e">
        <f t="shared" si="60"/>
        <v>#DIV/0!</v>
      </c>
      <c r="AN93" s="42" t="e">
        <f t="shared" si="38"/>
        <v>#DIV/0!</v>
      </c>
      <c r="AO93" s="39" t="str">
        <f t="shared" si="61"/>
        <v/>
      </c>
      <c r="AP93" s="39" t="str">
        <f t="shared" si="62"/>
        <v/>
      </c>
      <c r="AQ93" s="40" t="str">
        <f t="shared" si="63"/>
        <v/>
      </c>
      <c r="AR93" s="41" t="str">
        <f t="shared" si="64"/>
        <v/>
      </c>
      <c r="AS93" s="39" t="str">
        <f>IF(L93="","",ROUND(GEOMEAN((J93,P93,V93,AB93)),0))</f>
        <v/>
      </c>
      <c r="AT93" s="39" t="str">
        <f>IF(L93="","",ROUND(GEOMEAN((L93,R93,X93,AD93)),0))</f>
        <v/>
      </c>
      <c r="AU93" s="40" t="str">
        <f t="shared" si="65"/>
        <v/>
      </c>
      <c r="AV93" s="40" t="str">
        <f t="shared" si="66"/>
        <v/>
      </c>
      <c r="AW93" s="42">
        <f t="shared" si="67"/>
        <v>0</v>
      </c>
      <c r="AX93" s="42">
        <f t="shared" si="39"/>
        <v>0</v>
      </c>
      <c r="AY93" s="5"/>
      <c r="CN93" s="7">
        <v>83</v>
      </c>
    </row>
    <row r="94" spans="1:92" s="7" customFormat="1" ht="15">
      <c r="A94" s="6" t="str">
        <f t="shared" si="40"/>
        <v/>
      </c>
      <c r="B94" s="43"/>
      <c r="C94" s="6"/>
      <c r="D94" s="6"/>
      <c r="E94" s="43"/>
      <c r="F94" s="44"/>
      <c r="G94" s="22"/>
      <c r="H94" s="23"/>
      <c r="I94" s="47">
        <f t="shared" si="41"/>
        <v>0</v>
      </c>
      <c r="J94" s="47">
        <f t="shared" si="42"/>
        <v>0</v>
      </c>
      <c r="K94" s="59" t="str">
        <f t="shared" si="43"/>
        <v/>
      </c>
      <c r="L94" s="59" t="str">
        <f t="shared" si="44"/>
        <v/>
      </c>
      <c r="M94" s="24"/>
      <c r="N94" s="25"/>
      <c r="O94" s="26">
        <f t="shared" si="45"/>
        <v>0</v>
      </c>
      <c r="P94" s="26">
        <f t="shared" si="46"/>
        <v>0</v>
      </c>
      <c r="Q94" s="27" t="str">
        <f t="shared" si="47"/>
        <v/>
      </c>
      <c r="R94" s="27" t="str">
        <f t="shared" si="48"/>
        <v/>
      </c>
      <c r="S94" s="29"/>
      <c r="T94" s="30"/>
      <c r="U94" s="31">
        <f t="shared" si="49"/>
        <v>0</v>
      </c>
      <c r="V94" s="31">
        <f t="shared" si="50"/>
        <v>0</v>
      </c>
      <c r="W94" s="32" t="str">
        <f t="shared" si="51"/>
        <v/>
      </c>
      <c r="X94" s="32" t="str">
        <f t="shared" si="52"/>
        <v/>
      </c>
      <c r="Y94" s="24"/>
      <c r="Z94" s="24"/>
      <c r="AA94" s="25">
        <f t="shared" si="53"/>
        <v>0</v>
      </c>
      <c r="AB94" s="26">
        <f t="shared" si="54"/>
        <v>0</v>
      </c>
      <c r="AC94" s="26" t="str">
        <f t="shared" si="55"/>
        <v/>
      </c>
      <c r="AD94" s="27" t="str">
        <f t="shared" si="56"/>
        <v/>
      </c>
      <c r="AE94" s="39" t="str">
        <f t="shared" si="57"/>
        <v/>
      </c>
      <c r="AF94" s="39" t="str">
        <f t="shared" si="58"/>
        <v/>
      </c>
      <c r="AG94" s="40" t="str">
        <f t="shared" si="59"/>
        <v/>
      </c>
      <c r="AH94" s="41" t="str">
        <f t="shared" si="35"/>
        <v/>
      </c>
      <c r="AI94" s="39" t="str">
        <f>IF(B94="","",ROUND(GEOMEAN((J94,P94,V94)),0))</f>
        <v/>
      </c>
      <c r="AJ94" s="39" t="str">
        <f>IF(B94="","",ROUND(GEOMEAN((L94,R94,X94)),0))</f>
        <v/>
      </c>
      <c r="AK94" s="40" t="str">
        <f t="shared" si="36"/>
        <v/>
      </c>
      <c r="AL94" s="40" t="str">
        <f t="shared" si="37"/>
        <v/>
      </c>
      <c r="AM94" s="42" t="e">
        <f t="shared" si="60"/>
        <v>#DIV/0!</v>
      </c>
      <c r="AN94" s="42" t="e">
        <f t="shared" si="38"/>
        <v>#DIV/0!</v>
      </c>
      <c r="AO94" s="39" t="str">
        <f t="shared" si="61"/>
        <v/>
      </c>
      <c r="AP94" s="39" t="str">
        <f t="shared" si="62"/>
        <v/>
      </c>
      <c r="AQ94" s="40" t="str">
        <f t="shared" si="63"/>
        <v/>
      </c>
      <c r="AR94" s="41" t="str">
        <f t="shared" si="64"/>
        <v/>
      </c>
      <c r="AS94" s="39" t="str">
        <f>IF(L94="","",ROUND(GEOMEAN((J94,P94,V94,AB94)),0))</f>
        <v/>
      </c>
      <c r="AT94" s="39" t="str">
        <f>IF(L94="","",ROUND(GEOMEAN((L94,R94,X94,AD94)),0))</f>
        <v/>
      </c>
      <c r="AU94" s="40" t="str">
        <f t="shared" si="65"/>
        <v/>
      </c>
      <c r="AV94" s="40" t="str">
        <f t="shared" si="66"/>
        <v/>
      </c>
      <c r="AW94" s="42">
        <f t="shared" si="67"/>
        <v>0</v>
      </c>
      <c r="AX94" s="42">
        <f t="shared" si="39"/>
        <v>0</v>
      </c>
      <c r="AY94" s="5"/>
      <c r="CN94" s="7">
        <v>84</v>
      </c>
    </row>
    <row r="95" spans="1:92" s="7" customFormat="1" ht="15">
      <c r="A95" s="6" t="str">
        <f t="shared" si="40"/>
        <v/>
      </c>
      <c r="B95" s="43"/>
      <c r="C95" s="6"/>
      <c r="D95" s="6"/>
      <c r="E95" s="43"/>
      <c r="F95" s="44"/>
      <c r="G95" s="22"/>
      <c r="H95" s="23"/>
      <c r="I95" s="47">
        <f t="shared" si="41"/>
        <v>0</v>
      </c>
      <c r="J95" s="47">
        <f t="shared" si="42"/>
        <v>0</v>
      </c>
      <c r="K95" s="59" t="str">
        <f t="shared" si="43"/>
        <v/>
      </c>
      <c r="L95" s="59" t="str">
        <f t="shared" si="44"/>
        <v/>
      </c>
      <c r="M95" s="24"/>
      <c r="N95" s="25"/>
      <c r="O95" s="26">
        <f t="shared" si="45"/>
        <v>0</v>
      </c>
      <c r="P95" s="26">
        <f t="shared" si="46"/>
        <v>0</v>
      </c>
      <c r="Q95" s="27" t="str">
        <f t="shared" si="47"/>
        <v/>
      </c>
      <c r="R95" s="27" t="str">
        <f t="shared" si="48"/>
        <v/>
      </c>
      <c r="S95" s="29"/>
      <c r="T95" s="30"/>
      <c r="U95" s="31">
        <f t="shared" si="49"/>
        <v>0</v>
      </c>
      <c r="V95" s="31">
        <f t="shared" si="50"/>
        <v>0</v>
      </c>
      <c r="W95" s="32" t="str">
        <f t="shared" si="51"/>
        <v/>
      </c>
      <c r="X95" s="32" t="str">
        <f t="shared" si="52"/>
        <v/>
      </c>
      <c r="Y95" s="24"/>
      <c r="Z95" s="24"/>
      <c r="AA95" s="25">
        <f t="shared" si="53"/>
        <v>0</v>
      </c>
      <c r="AB95" s="26">
        <f t="shared" si="54"/>
        <v>0</v>
      </c>
      <c r="AC95" s="26" t="str">
        <f t="shared" si="55"/>
        <v/>
      </c>
      <c r="AD95" s="27" t="str">
        <f t="shared" si="56"/>
        <v/>
      </c>
      <c r="AE95" s="39" t="str">
        <f t="shared" si="57"/>
        <v/>
      </c>
      <c r="AF95" s="39" t="str">
        <f t="shared" si="58"/>
        <v/>
      </c>
      <c r="AG95" s="40" t="str">
        <f t="shared" si="59"/>
        <v/>
      </c>
      <c r="AH95" s="41" t="str">
        <f t="shared" si="35"/>
        <v/>
      </c>
      <c r="AI95" s="39" t="str">
        <f>IF(B95="","",ROUND(GEOMEAN((J95,P95,V95)),0))</f>
        <v/>
      </c>
      <c r="AJ95" s="39" t="str">
        <f>IF(B95="","",ROUND(GEOMEAN((L95,R95,X95)),0))</f>
        <v/>
      </c>
      <c r="AK95" s="40" t="str">
        <f t="shared" si="36"/>
        <v/>
      </c>
      <c r="AL95" s="40" t="str">
        <f t="shared" si="37"/>
        <v/>
      </c>
      <c r="AM95" s="42" t="e">
        <f t="shared" si="60"/>
        <v>#DIV/0!</v>
      </c>
      <c r="AN95" s="42" t="e">
        <f t="shared" si="38"/>
        <v>#DIV/0!</v>
      </c>
      <c r="AO95" s="39" t="str">
        <f t="shared" si="61"/>
        <v/>
      </c>
      <c r="AP95" s="39" t="str">
        <f t="shared" si="62"/>
        <v/>
      </c>
      <c r="AQ95" s="40" t="str">
        <f t="shared" si="63"/>
        <v/>
      </c>
      <c r="AR95" s="41" t="str">
        <f t="shared" si="64"/>
        <v/>
      </c>
      <c r="AS95" s="39" t="str">
        <f>IF(L95="","",ROUND(GEOMEAN((J95,P95,V95,AB95)),0))</f>
        <v/>
      </c>
      <c r="AT95" s="39" t="str">
        <f>IF(L95="","",ROUND(GEOMEAN((L95,R95,X95,AD95)),0))</f>
        <v/>
      </c>
      <c r="AU95" s="40" t="str">
        <f t="shared" si="65"/>
        <v/>
      </c>
      <c r="AV95" s="40" t="str">
        <f t="shared" si="66"/>
        <v/>
      </c>
      <c r="AW95" s="42">
        <f t="shared" si="67"/>
        <v>0</v>
      </c>
      <c r="AX95" s="42">
        <f t="shared" si="39"/>
        <v>0</v>
      </c>
      <c r="AY95" s="5"/>
      <c r="CN95" s="7">
        <v>85</v>
      </c>
    </row>
    <row r="96" spans="1:92" s="7" customFormat="1" ht="15">
      <c r="A96" s="6" t="str">
        <f t="shared" si="40"/>
        <v/>
      </c>
      <c r="B96" s="43"/>
      <c r="C96" s="6"/>
      <c r="D96" s="6"/>
      <c r="E96" s="43"/>
      <c r="F96" s="44"/>
      <c r="G96" s="22"/>
      <c r="H96" s="23"/>
      <c r="I96" s="47">
        <f t="shared" si="41"/>
        <v>0</v>
      </c>
      <c r="J96" s="47">
        <f t="shared" si="42"/>
        <v>0</v>
      </c>
      <c r="K96" s="59" t="str">
        <f t="shared" si="43"/>
        <v/>
      </c>
      <c r="L96" s="59" t="str">
        <f t="shared" si="44"/>
        <v/>
      </c>
      <c r="M96" s="24"/>
      <c r="N96" s="25"/>
      <c r="O96" s="26">
        <f t="shared" si="45"/>
        <v>0</v>
      </c>
      <c r="P96" s="26">
        <f t="shared" si="46"/>
        <v>0</v>
      </c>
      <c r="Q96" s="27" t="str">
        <f t="shared" si="47"/>
        <v/>
      </c>
      <c r="R96" s="27" t="str">
        <f t="shared" si="48"/>
        <v/>
      </c>
      <c r="S96" s="29"/>
      <c r="T96" s="30"/>
      <c r="U96" s="31">
        <f t="shared" si="49"/>
        <v>0</v>
      </c>
      <c r="V96" s="31">
        <f t="shared" si="50"/>
        <v>0</v>
      </c>
      <c r="W96" s="32" t="str">
        <f t="shared" si="51"/>
        <v/>
      </c>
      <c r="X96" s="32" t="str">
        <f t="shared" si="52"/>
        <v/>
      </c>
      <c r="Y96" s="24"/>
      <c r="Z96" s="24"/>
      <c r="AA96" s="25">
        <f t="shared" si="53"/>
        <v>0</v>
      </c>
      <c r="AB96" s="26">
        <f t="shared" si="54"/>
        <v>0</v>
      </c>
      <c r="AC96" s="26" t="str">
        <f t="shared" si="55"/>
        <v/>
      </c>
      <c r="AD96" s="27" t="str">
        <f t="shared" si="56"/>
        <v/>
      </c>
      <c r="AE96" s="39" t="str">
        <f t="shared" si="57"/>
        <v/>
      </c>
      <c r="AF96" s="39" t="str">
        <f t="shared" si="58"/>
        <v/>
      </c>
      <c r="AG96" s="40" t="str">
        <f t="shared" si="59"/>
        <v/>
      </c>
      <c r="AH96" s="41" t="str">
        <f t="shared" si="35"/>
        <v/>
      </c>
      <c r="AI96" s="39" t="str">
        <f>IF(B96="","",ROUND(GEOMEAN((J96,P96,V96)),0))</f>
        <v/>
      </c>
      <c r="AJ96" s="39" t="str">
        <f>IF(B96="","",ROUND(GEOMEAN((L96,R96,X96)),0))</f>
        <v/>
      </c>
      <c r="AK96" s="40" t="str">
        <f t="shared" si="36"/>
        <v/>
      </c>
      <c r="AL96" s="40" t="str">
        <f t="shared" si="37"/>
        <v/>
      </c>
      <c r="AM96" s="42" t="e">
        <f t="shared" si="60"/>
        <v>#DIV/0!</v>
      </c>
      <c r="AN96" s="42" t="e">
        <f t="shared" si="38"/>
        <v>#DIV/0!</v>
      </c>
      <c r="AO96" s="39" t="str">
        <f t="shared" si="61"/>
        <v/>
      </c>
      <c r="AP96" s="39" t="str">
        <f t="shared" si="62"/>
        <v/>
      </c>
      <c r="AQ96" s="40" t="str">
        <f t="shared" si="63"/>
        <v/>
      </c>
      <c r="AR96" s="41" t="str">
        <f t="shared" si="64"/>
        <v/>
      </c>
      <c r="AS96" s="39" t="str">
        <f>IF(L96="","",ROUND(GEOMEAN((J96,P96,V96,AB96)),0))</f>
        <v/>
      </c>
      <c r="AT96" s="39" t="str">
        <f>IF(L96="","",ROUND(GEOMEAN((L96,R96,X96,AD96)),0))</f>
        <v/>
      </c>
      <c r="AU96" s="40" t="str">
        <f t="shared" si="65"/>
        <v/>
      </c>
      <c r="AV96" s="40" t="str">
        <f t="shared" si="66"/>
        <v/>
      </c>
      <c r="AW96" s="42">
        <f t="shared" si="67"/>
        <v>0</v>
      </c>
      <c r="AX96" s="42">
        <f t="shared" si="39"/>
        <v>0</v>
      </c>
      <c r="AY96" s="5"/>
      <c r="CN96" s="7">
        <v>86</v>
      </c>
    </row>
    <row r="97" spans="1:92" s="7" customFormat="1" ht="15">
      <c r="A97" s="6" t="str">
        <f t="shared" si="40"/>
        <v/>
      </c>
      <c r="B97" s="43"/>
      <c r="C97" s="6"/>
      <c r="D97" s="6"/>
      <c r="E97" s="43"/>
      <c r="F97" s="44"/>
      <c r="G97" s="22"/>
      <c r="H97" s="23"/>
      <c r="I97" s="47">
        <f t="shared" si="41"/>
        <v>0</v>
      </c>
      <c r="J97" s="47">
        <f t="shared" si="42"/>
        <v>0</v>
      </c>
      <c r="K97" s="59" t="str">
        <f t="shared" si="43"/>
        <v/>
      </c>
      <c r="L97" s="59" t="str">
        <f t="shared" si="44"/>
        <v/>
      </c>
      <c r="M97" s="24"/>
      <c r="N97" s="25"/>
      <c r="O97" s="26">
        <f t="shared" si="45"/>
        <v>0</v>
      </c>
      <c r="P97" s="26">
        <f t="shared" si="46"/>
        <v>0</v>
      </c>
      <c r="Q97" s="27" t="str">
        <f t="shared" si="47"/>
        <v/>
      </c>
      <c r="R97" s="27" t="str">
        <f t="shared" si="48"/>
        <v/>
      </c>
      <c r="S97" s="29"/>
      <c r="T97" s="30"/>
      <c r="U97" s="31">
        <f t="shared" si="49"/>
        <v>0</v>
      </c>
      <c r="V97" s="31">
        <f t="shared" si="50"/>
        <v>0</v>
      </c>
      <c r="W97" s="32" t="str">
        <f t="shared" si="51"/>
        <v/>
      </c>
      <c r="X97" s="32" t="str">
        <f t="shared" si="52"/>
        <v/>
      </c>
      <c r="Y97" s="24"/>
      <c r="Z97" s="24"/>
      <c r="AA97" s="25">
        <f t="shared" si="53"/>
        <v>0</v>
      </c>
      <c r="AB97" s="26">
        <f t="shared" si="54"/>
        <v>0</v>
      </c>
      <c r="AC97" s="26" t="str">
        <f t="shared" si="55"/>
        <v/>
      </c>
      <c r="AD97" s="27" t="str">
        <f t="shared" si="56"/>
        <v/>
      </c>
      <c r="AE97" s="39" t="str">
        <f t="shared" si="57"/>
        <v/>
      </c>
      <c r="AF97" s="39" t="str">
        <f t="shared" si="58"/>
        <v/>
      </c>
      <c r="AG97" s="40" t="str">
        <f t="shared" si="59"/>
        <v/>
      </c>
      <c r="AH97" s="41" t="str">
        <f t="shared" si="35"/>
        <v/>
      </c>
      <c r="AI97" s="39" t="str">
        <f>IF(B97="","",ROUND(GEOMEAN((J97,P97,V97)),0))</f>
        <v/>
      </c>
      <c r="AJ97" s="39" t="str">
        <f>IF(B97="","",ROUND(GEOMEAN((L97,R97,X97)),0))</f>
        <v/>
      </c>
      <c r="AK97" s="40" t="str">
        <f t="shared" si="36"/>
        <v/>
      </c>
      <c r="AL97" s="40" t="str">
        <f t="shared" si="37"/>
        <v/>
      </c>
      <c r="AM97" s="42" t="e">
        <f t="shared" si="60"/>
        <v>#DIV/0!</v>
      </c>
      <c r="AN97" s="42" t="e">
        <f t="shared" si="38"/>
        <v>#DIV/0!</v>
      </c>
      <c r="AO97" s="39" t="str">
        <f t="shared" si="61"/>
        <v/>
      </c>
      <c r="AP97" s="39" t="str">
        <f t="shared" si="62"/>
        <v/>
      </c>
      <c r="AQ97" s="40" t="str">
        <f t="shared" si="63"/>
        <v/>
      </c>
      <c r="AR97" s="41" t="str">
        <f t="shared" si="64"/>
        <v/>
      </c>
      <c r="AS97" s="39" t="str">
        <f>IF(L97="","",ROUND(GEOMEAN((J97,P97,V97,AB97)),0))</f>
        <v/>
      </c>
      <c r="AT97" s="39" t="str">
        <f>IF(L97="","",ROUND(GEOMEAN((L97,R97,X97,AD97)),0))</f>
        <v/>
      </c>
      <c r="AU97" s="40" t="str">
        <f t="shared" si="65"/>
        <v/>
      </c>
      <c r="AV97" s="40" t="str">
        <f t="shared" si="66"/>
        <v/>
      </c>
      <c r="AW97" s="42">
        <f t="shared" si="67"/>
        <v>0</v>
      </c>
      <c r="AX97" s="42">
        <f t="shared" si="39"/>
        <v>0</v>
      </c>
      <c r="AY97" s="5"/>
      <c r="CN97" s="7">
        <v>87</v>
      </c>
    </row>
    <row r="98" spans="1:92" s="7" customFormat="1" ht="14.45" customHeight="1">
      <c r="A98" s="232" t="s">
        <v>186</v>
      </c>
      <c r="B98" s="232"/>
      <c r="C98" s="232"/>
      <c r="D98" s="232"/>
      <c r="E98" s="232"/>
      <c r="F98" s="232"/>
      <c r="G98" s="232"/>
      <c r="H98" s="232"/>
      <c r="I98" s="232"/>
      <c r="J98" s="232"/>
      <c r="K98" s="232"/>
      <c r="L98" s="232"/>
      <c r="M98" s="232"/>
      <c r="N98" s="232"/>
      <c r="O98" s="232"/>
      <c r="P98" s="232"/>
      <c r="Q98" s="232"/>
      <c r="R98" s="232"/>
      <c r="S98" s="232"/>
      <c r="T98" s="232"/>
      <c r="U98" s="232"/>
      <c r="V98" s="232"/>
      <c r="W98" s="232"/>
      <c r="X98" s="232"/>
      <c r="Y98" s="232"/>
      <c r="Z98" s="232"/>
      <c r="AA98" s="232"/>
      <c r="AB98" s="232"/>
      <c r="AC98" s="232"/>
      <c r="AD98" s="232"/>
      <c r="AE98" s="232"/>
      <c r="AF98" s="61">
        <f>SUM(AF11:AF97)</f>
        <v>0</v>
      </c>
      <c r="AI98" s="61">
        <f>SUM(AI11:AI97)</f>
        <v>0</v>
      </c>
      <c r="AP98" s="61">
        <f>SUM(AP11:AP97)</f>
        <v>0</v>
      </c>
      <c r="AS98" s="61">
        <f>SUM(AS11:AS97)</f>
        <v>0</v>
      </c>
      <c r="CN98" s="7">
        <v>88</v>
      </c>
    </row>
    <row r="99" spans="1:92" s="7" customFormat="1">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8"/>
      <c r="AG99" s="8"/>
      <c r="AO99" s="8"/>
      <c r="AP99" s="8"/>
      <c r="AQ99" s="8"/>
      <c r="CN99" s="7">
        <v>89</v>
      </c>
    </row>
    <row r="100" spans="1:92" s="10" customFormat="1" ht="18">
      <c r="A100" s="236"/>
      <c r="B100" s="236"/>
      <c r="C100" s="236"/>
      <c r="D100" s="236"/>
      <c r="E100" s="236"/>
      <c r="F100" s="236"/>
      <c r="G100" s="236"/>
      <c r="H100" s="236"/>
      <c r="I100" s="236"/>
      <c r="J100" s="236"/>
      <c r="K100" s="236"/>
      <c r="L100" s="236"/>
      <c r="M100" s="236"/>
      <c r="N100" s="236"/>
      <c r="O100" s="236"/>
      <c r="P100" s="236"/>
      <c r="Q100" s="236"/>
      <c r="R100" s="236"/>
      <c r="S100" s="236"/>
      <c r="T100" s="236"/>
      <c r="U100" s="236"/>
      <c r="V100" s="236"/>
      <c r="W100" s="236"/>
      <c r="X100" s="236"/>
      <c r="Y100" s="236"/>
      <c r="Z100" s="236"/>
      <c r="AA100" s="236"/>
      <c r="AB100" s="236"/>
      <c r="AC100" s="236"/>
      <c r="AD100" s="236"/>
      <c r="AE100" s="236"/>
      <c r="AF100" s="236"/>
      <c r="AG100" s="236"/>
      <c r="AH100" s="70"/>
      <c r="AI100" s="70"/>
      <c r="AJ100" s="70"/>
      <c r="AK100" s="70"/>
      <c r="AL100" s="70"/>
      <c r="AM100" s="71"/>
      <c r="AN100" s="71"/>
      <c r="AO100" s="71"/>
      <c r="AP100" s="71"/>
      <c r="AQ100" s="71"/>
      <c r="AR100" s="71"/>
      <c r="AS100" s="71"/>
      <c r="AT100" s="71"/>
      <c r="AU100" s="71"/>
      <c r="AV100" s="71"/>
      <c r="AW100" s="71"/>
      <c r="AX100" s="71"/>
      <c r="AY100" s="71"/>
      <c r="AZ100" s="71"/>
      <c r="BA100" s="71"/>
      <c r="BB100" s="71"/>
      <c r="BC100" s="71"/>
      <c r="BD100" s="71"/>
      <c r="BE100" s="71"/>
      <c r="BF100" s="71"/>
      <c r="CN100" s="7">
        <v>90</v>
      </c>
    </row>
    <row r="101" spans="1:92" s="7" customFormat="1">
      <c r="AN101" s="71"/>
      <c r="AO101" s="71"/>
      <c r="AP101" s="71"/>
      <c r="AQ101" s="71"/>
      <c r="AR101" s="71"/>
      <c r="AS101" s="71"/>
      <c r="AT101" s="71"/>
      <c r="AU101" s="71"/>
      <c r="AV101" s="71"/>
      <c r="AW101" s="71"/>
      <c r="AX101" s="71"/>
      <c r="AY101" s="71"/>
      <c r="AZ101" s="71"/>
      <c r="BA101" s="71"/>
      <c r="BB101" s="71"/>
      <c r="BC101" s="71"/>
      <c r="BD101" s="71"/>
      <c r="BE101" s="71"/>
      <c r="BF101" s="71"/>
      <c r="CN101" s="7">
        <v>91</v>
      </c>
    </row>
    <row r="102" spans="1:92" s="7" customFormat="1" ht="259.35000000000002" customHeight="1">
      <c r="AN102" s="71"/>
      <c r="AO102" s="71"/>
      <c r="AP102" s="71"/>
      <c r="AQ102" s="71"/>
      <c r="AR102" s="71"/>
      <c r="AS102" s="71"/>
      <c r="AT102" s="71"/>
      <c r="AU102" s="71"/>
      <c r="AV102" s="71"/>
      <c r="AW102" s="71"/>
      <c r="AX102" s="71"/>
      <c r="AY102" s="71"/>
      <c r="AZ102" s="71"/>
      <c r="BA102" s="71"/>
      <c r="BB102" s="71"/>
      <c r="BC102" s="71"/>
      <c r="BD102" s="71"/>
      <c r="BE102" s="71"/>
      <c r="BF102" s="71"/>
      <c r="CN102" s="7">
        <v>92</v>
      </c>
    </row>
    <row r="103" spans="1:92" s="7" customFormat="1" ht="30.6" customHeight="1">
      <c r="AL103" s="73"/>
      <c r="AM103" s="73"/>
      <c r="AN103" s="73"/>
      <c r="AO103" s="73"/>
      <c r="AP103" s="73"/>
      <c r="AQ103" s="73"/>
      <c r="AR103" s="73"/>
      <c r="CN103" s="7">
        <v>92</v>
      </c>
    </row>
    <row r="104" spans="1:92" s="7" customFormat="1" ht="30.6" customHeight="1">
      <c r="AL104" s="73"/>
      <c r="AM104" s="73"/>
      <c r="AN104" s="73"/>
      <c r="AO104" s="73"/>
      <c r="AP104" s="73"/>
      <c r="AQ104" s="73"/>
      <c r="AR104" s="73"/>
      <c r="CN104" s="7">
        <v>92</v>
      </c>
    </row>
    <row r="105" spans="1:92" s="7" customFormat="1" ht="30.6" customHeight="1">
      <c r="AL105" s="73"/>
      <c r="AM105" s="73"/>
      <c r="AN105" s="73"/>
      <c r="AO105" s="73"/>
      <c r="AP105" s="73"/>
      <c r="AQ105" s="73"/>
      <c r="AR105" s="73"/>
    </row>
    <row r="106" spans="1:92" s="7" customFormat="1" ht="30.6" customHeight="1">
      <c r="A106" s="73"/>
      <c r="B106" s="73"/>
      <c r="C106" s="73"/>
      <c r="D106" s="73"/>
      <c r="E106" s="73"/>
      <c r="F106" s="73"/>
      <c r="G106" s="73"/>
    </row>
    <row r="107" spans="1:92" s="7" customFormat="1" ht="30.6" customHeight="1">
      <c r="A107" s="73"/>
      <c r="B107" s="73"/>
      <c r="C107" s="73"/>
      <c r="D107" s="73"/>
      <c r="E107" s="73"/>
      <c r="F107" s="73"/>
      <c r="G107" s="73"/>
    </row>
    <row r="108" spans="1:92" s="7" customFormat="1" ht="30.6" customHeight="1">
      <c r="A108" s="73"/>
      <c r="B108" s="73"/>
      <c r="C108" s="73"/>
      <c r="D108" s="73"/>
      <c r="E108" s="73"/>
      <c r="F108" s="73"/>
      <c r="G108" s="73"/>
      <c r="AO108" s="60"/>
    </row>
    <row r="109" spans="1:92" s="7" customFormat="1" ht="30.6" customHeight="1">
      <c r="A109" s="73"/>
      <c r="B109" s="73"/>
      <c r="C109" s="73"/>
      <c r="D109" s="73"/>
      <c r="E109" s="73"/>
      <c r="F109" s="73"/>
      <c r="G109" s="73"/>
    </row>
    <row r="110" spans="1:92" s="7" customFormat="1" ht="30.6" customHeight="1">
      <c r="A110" s="73"/>
      <c r="B110" s="73"/>
      <c r="C110" s="73"/>
      <c r="D110" s="73"/>
      <c r="E110" s="73"/>
      <c r="F110" s="73"/>
      <c r="G110" s="73"/>
    </row>
    <row r="111" spans="1:92" s="7" customFormat="1" ht="30.6" customHeight="1">
      <c r="A111" s="73"/>
      <c r="B111" s="73"/>
      <c r="C111" s="73"/>
      <c r="D111" s="73"/>
      <c r="E111" s="73"/>
      <c r="F111" s="73"/>
      <c r="G111" s="73"/>
    </row>
    <row r="112" spans="1:92" s="7" customFormat="1" ht="30.6" customHeight="1">
      <c r="A112" s="73"/>
      <c r="B112" s="73"/>
      <c r="C112" s="73"/>
      <c r="D112" s="73"/>
      <c r="E112" s="73"/>
      <c r="F112" s="73"/>
      <c r="G112" s="73"/>
    </row>
    <row r="113" spans="1:92" s="7" customFormat="1" ht="30.6" customHeight="1">
      <c r="A113" s="73"/>
      <c r="B113" s="73"/>
      <c r="C113" s="73"/>
      <c r="D113" s="73"/>
      <c r="E113" s="73"/>
      <c r="F113" s="73"/>
      <c r="G113" s="73"/>
    </row>
    <row r="114" spans="1:92" s="7" customFormat="1" ht="30.6" customHeight="1">
      <c r="A114" s="73"/>
      <c r="B114" s="73"/>
      <c r="C114" s="73"/>
      <c r="D114" s="73"/>
      <c r="E114" s="73"/>
      <c r="F114" s="73"/>
      <c r="G114" s="73"/>
    </row>
    <row r="115" spans="1:92" s="7" customFormat="1" ht="30.6" customHeight="1">
      <c r="A115" s="73"/>
      <c r="B115" s="73"/>
      <c r="C115" s="73"/>
      <c r="D115" s="73"/>
      <c r="E115" s="73"/>
      <c r="F115" s="73"/>
      <c r="G115" s="73"/>
    </row>
    <row r="116" spans="1:92" s="7" customFormat="1" ht="30.6" customHeight="1">
      <c r="A116" s="73"/>
      <c r="B116" s="73"/>
      <c r="C116" s="73"/>
      <c r="D116" s="73"/>
      <c r="E116" s="73"/>
      <c r="F116" s="73"/>
      <c r="G116" s="73"/>
    </row>
    <row r="117" spans="1:92" s="7" customFormat="1" ht="30.6" customHeight="1">
      <c r="A117" s="73"/>
      <c r="B117" s="73"/>
      <c r="C117" s="73"/>
      <c r="D117" s="73"/>
      <c r="E117" s="73"/>
      <c r="F117" s="73"/>
      <c r="G117" s="73"/>
    </row>
    <row r="118" spans="1:92" s="7" customFormat="1" ht="30.6" customHeight="1">
      <c r="A118" s="73"/>
      <c r="B118" s="73"/>
      <c r="C118" s="73"/>
      <c r="D118" s="73"/>
      <c r="E118" s="73"/>
      <c r="F118" s="73"/>
      <c r="G118" s="73"/>
    </row>
    <row r="119" spans="1:92" s="7" customFormat="1" ht="30.6" customHeight="1">
      <c r="A119" s="73"/>
      <c r="B119" s="73"/>
      <c r="C119" s="73"/>
      <c r="D119" s="73"/>
      <c r="E119" s="73"/>
      <c r="F119" s="73"/>
      <c r="G119" s="73"/>
    </row>
    <row r="120" spans="1:92" s="7" customFormat="1" ht="30.6" customHeight="1">
      <c r="A120" s="73"/>
      <c r="B120" s="73"/>
      <c r="C120" s="73"/>
      <c r="D120" s="73"/>
      <c r="E120" s="73"/>
      <c r="F120" s="73"/>
      <c r="G120" s="73"/>
    </row>
    <row r="121" spans="1:92" s="7" customFormat="1" ht="30.6" customHeight="1">
      <c r="A121" s="73"/>
      <c r="B121" s="73"/>
      <c r="C121" s="73"/>
      <c r="D121" s="73"/>
      <c r="E121" s="73"/>
      <c r="F121" s="73"/>
      <c r="G121" s="73"/>
    </row>
    <row r="122" spans="1:92" s="7" customFormat="1" ht="30.6" customHeight="1">
      <c r="A122" s="73"/>
      <c r="B122" s="73"/>
      <c r="C122" s="73"/>
      <c r="D122" s="73"/>
      <c r="E122" s="73"/>
      <c r="F122" s="73"/>
      <c r="G122" s="73"/>
    </row>
    <row r="123" spans="1:92" s="7" customFormat="1" ht="30.6" customHeight="1">
      <c r="A123" s="73"/>
      <c r="B123" s="73"/>
      <c r="C123" s="73"/>
      <c r="D123" s="73"/>
      <c r="E123" s="73"/>
      <c r="F123" s="73"/>
      <c r="G123" s="73"/>
      <c r="CN123" s="7">
        <v>92</v>
      </c>
    </row>
    <row r="124" spans="1:92" s="7" customFormat="1" ht="30.6" customHeight="1">
      <c r="A124" s="73"/>
      <c r="B124" s="73"/>
      <c r="C124" s="73"/>
      <c r="D124" s="73"/>
      <c r="E124" s="73"/>
      <c r="F124" s="73"/>
      <c r="G124" s="73"/>
      <c r="CN124" s="7">
        <v>93</v>
      </c>
    </row>
    <row r="125" spans="1:92" s="7" customFormat="1" ht="30.6" customHeight="1">
      <c r="A125" s="73"/>
      <c r="B125" s="73"/>
      <c r="C125" s="73"/>
      <c r="D125" s="73"/>
      <c r="E125" s="73"/>
      <c r="F125" s="73"/>
      <c r="G125" s="73"/>
      <c r="CN125" s="7">
        <v>94</v>
      </c>
    </row>
    <row r="126" spans="1:92" s="7" customFormat="1" ht="30.6" customHeight="1">
      <c r="A126" s="73"/>
      <c r="B126" s="73"/>
      <c r="C126" s="73"/>
      <c r="D126" s="73"/>
      <c r="E126" s="73"/>
      <c r="F126" s="73"/>
      <c r="G126" s="73"/>
      <c r="CN126" s="7">
        <v>95</v>
      </c>
    </row>
    <row r="127" spans="1:92" s="7" customFormat="1" ht="30.6" customHeight="1">
      <c r="A127" s="73"/>
      <c r="B127" s="73"/>
      <c r="C127" s="73"/>
      <c r="D127" s="73"/>
      <c r="E127" s="73"/>
      <c r="F127" s="73"/>
      <c r="G127" s="73"/>
      <c r="CN127" s="7">
        <v>96</v>
      </c>
    </row>
    <row r="128" spans="1:92" s="7" customFormat="1" ht="30.6" customHeight="1">
      <c r="A128" s="73"/>
      <c r="B128" s="73"/>
      <c r="C128" s="73"/>
      <c r="D128" s="73"/>
      <c r="E128" s="73"/>
      <c r="F128" s="73"/>
      <c r="G128" s="73"/>
      <c r="CN128" s="7">
        <v>97</v>
      </c>
    </row>
    <row r="129" spans="1:92" s="7" customFormat="1" ht="30.6" customHeight="1">
      <c r="A129" s="73"/>
      <c r="B129" s="73"/>
      <c r="C129" s="73"/>
      <c r="D129" s="73"/>
      <c r="E129" s="73"/>
      <c r="F129" s="73"/>
      <c r="G129" s="73"/>
      <c r="CN129" s="7">
        <v>98</v>
      </c>
    </row>
    <row r="130" spans="1:92">
      <c r="CN130" s="3">
        <v>101</v>
      </c>
    </row>
    <row r="131" spans="1:92">
      <c r="CN131" s="3">
        <v>102</v>
      </c>
    </row>
    <row r="132" spans="1:92" ht="59.25" customHeight="1">
      <c r="CN132" s="3">
        <v>103</v>
      </c>
    </row>
  </sheetData>
  <sheetProtection formatColumns="0" formatRows="0" insertColumns="0" insertRows="0"/>
  <mergeCells count="29">
    <mergeCell ref="A3:L3"/>
    <mergeCell ref="M3:V6"/>
    <mergeCell ref="A4:B6"/>
    <mergeCell ref="E4:F4"/>
    <mergeCell ref="G4:L4"/>
    <mergeCell ref="D5:F5"/>
    <mergeCell ref="D6:L6"/>
    <mergeCell ref="H5:I5"/>
    <mergeCell ref="K5:L5"/>
    <mergeCell ref="AI9:AJ9"/>
    <mergeCell ref="AO9:AR9"/>
    <mergeCell ref="AS9:AT9"/>
    <mergeCell ref="A100:AG100"/>
    <mergeCell ref="G9:L9"/>
    <mergeCell ref="M9:R9"/>
    <mergeCell ref="S9:X9"/>
    <mergeCell ref="Y9:AD9"/>
    <mergeCell ref="AE9:AH9"/>
    <mergeCell ref="BC6:BN6"/>
    <mergeCell ref="BF37:BM37"/>
    <mergeCell ref="BC46:BJ46"/>
    <mergeCell ref="BK46:BK59"/>
    <mergeCell ref="BL46:BM59"/>
    <mergeCell ref="BC47:BJ59"/>
    <mergeCell ref="BY69:CF69"/>
    <mergeCell ref="CG69:CG82"/>
    <mergeCell ref="CH69:CI82"/>
    <mergeCell ref="BY70:CF82"/>
    <mergeCell ref="A98:AE98"/>
  </mergeCells>
  <conditionalFormatting sqref="AH11:AH97">
    <cfRule type="cellIs" dxfId="1" priority="2" stopIfTrue="1" operator="greaterThan">
      <formula>0.2</formula>
    </cfRule>
  </conditionalFormatting>
  <conditionalFormatting sqref="AR11:AR97">
    <cfRule type="cellIs" dxfId="0" priority="1" stopIfTrue="1" operator="greaterThan">
      <formula>0.2</formula>
    </cfRule>
  </conditionalFormatting>
  <dataValidations count="1">
    <dataValidation type="list" allowBlank="1" showInputMessage="1" showErrorMessage="1" sqref="BG11:BG17 BG26:BG36" xr:uid="{00000000-0002-0000-0500-000000000000}">
      <formula1>"Tabla,Cotizacion"</formula1>
    </dataValidation>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500-000001000000}">
          <x14:formula1>
            <xm:f>Lista!$V$8:$V$14</xm:f>
          </x14:formula1>
          <xm:sqref>G4:L4</xm:sqref>
        </x14:dataValidation>
        <x14:dataValidation type="list" allowBlank="1" showInputMessage="1" showErrorMessage="1" xr:uid="{00000000-0002-0000-0500-000002000000}">
          <x14:formula1>
            <xm:f>Lista!$L$8:$L$21</xm:f>
          </x14:formula1>
          <xm:sqref>D5:F5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dimension ref="A3:C20"/>
  <sheetViews>
    <sheetView workbookViewId="0">
      <selection activeCell="C15" sqref="C15"/>
    </sheetView>
  </sheetViews>
  <sheetFormatPr defaultColWidth="11.28515625" defaultRowHeight="14.25"/>
  <sheetData>
    <row r="3" spans="1:3">
      <c r="A3" s="50"/>
      <c r="B3" s="51"/>
      <c r="C3" s="52"/>
    </row>
    <row r="4" spans="1:3">
      <c r="A4" s="53"/>
      <c r="B4" s="54"/>
      <c r="C4" s="55"/>
    </row>
    <row r="5" spans="1:3">
      <c r="A5" s="53"/>
      <c r="B5" s="54"/>
      <c r="C5" s="55"/>
    </row>
    <row r="6" spans="1:3">
      <c r="A6" s="53"/>
      <c r="B6" s="54"/>
      <c r="C6" s="55"/>
    </row>
    <row r="7" spans="1:3">
      <c r="A7" s="53"/>
      <c r="B7" s="54"/>
      <c r="C7" s="55"/>
    </row>
    <row r="8" spans="1:3">
      <c r="A8" s="53"/>
      <c r="B8" s="54"/>
      <c r="C8" s="55"/>
    </row>
    <row r="9" spans="1:3">
      <c r="A9" s="53"/>
      <c r="B9" s="54"/>
      <c r="C9" s="55"/>
    </row>
    <row r="10" spans="1:3">
      <c r="A10" s="53"/>
      <c r="B10" s="54"/>
      <c r="C10" s="55"/>
    </row>
    <row r="11" spans="1:3">
      <c r="A11" s="53"/>
      <c r="B11" s="54"/>
      <c r="C11" s="55"/>
    </row>
    <row r="12" spans="1:3">
      <c r="A12" s="53"/>
      <c r="B12" s="54"/>
      <c r="C12" s="55"/>
    </row>
    <row r="13" spans="1:3">
      <c r="A13" s="53"/>
      <c r="B13" s="54"/>
      <c r="C13" s="55"/>
    </row>
    <row r="14" spans="1:3">
      <c r="A14" s="53"/>
      <c r="B14" s="54"/>
      <c r="C14" s="55"/>
    </row>
    <row r="15" spans="1:3">
      <c r="A15" s="53"/>
      <c r="B15" s="54"/>
      <c r="C15" s="55"/>
    </row>
    <row r="16" spans="1:3">
      <c r="A16" s="53"/>
      <c r="B16" s="54"/>
      <c r="C16" s="55"/>
    </row>
    <row r="17" spans="1:3">
      <c r="A17" s="53"/>
      <c r="B17" s="54"/>
      <c r="C17" s="55"/>
    </row>
    <row r="18" spans="1:3">
      <c r="A18" s="53"/>
      <c r="B18" s="54"/>
      <c r="C18" s="55"/>
    </row>
    <row r="19" spans="1:3">
      <c r="A19" s="53"/>
      <c r="B19" s="54"/>
      <c r="C19" s="55"/>
    </row>
    <row r="20" spans="1:3">
      <c r="A20" s="56"/>
      <c r="B20" s="57"/>
      <c r="C20" s="58"/>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2"/>
  <dimension ref="A2:V27"/>
  <sheetViews>
    <sheetView workbookViewId="0">
      <selection activeCell="L8" sqref="L8:L20"/>
    </sheetView>
  </sheetViews>
  <sheetFormatPr defaultColWidth="11.28515625" defaultRowHeight="14.25"/>
  <cols>
    <col min="12" max="12" width="36.28515625" customWidth="1"/>
    <col min="14" max="14" width="16.28515625" customWidth="1"/>
    <col min="16" max="16" width="49.28515625" customWidth="1"/>
  </cols>
  <sheetData>
    <row r="2" spans="1:22">
      <c r="A2" t="s">
        <v>349</v>
      </c>
      <c r="C2" t="s">
        <v>350</v>
      </c>
    </row>
    <row r="3" spans="1:22">
      <c r="A3" t="s">
        <v>351</v>
      </c>
      <c r="C3" t="s">
        <v>352</v>
      </c>
    </row>
    <row r="7" spans="1:22" ht="90">
      <c r="A7" s="11" t="s">
        <v>353</v>
      </c>
      <c r="C7" s="11" t="s">
        <v>354</v>
      </c>
      <c r="F7" s="11" t="s">
        <v>355</v>
      </c>
      <c r="H7" s="11" t="s">
        <v>356</v>
      </c>
      <c r="J7" s="11" t="s">
        <v>357</v>
      </c>
      <c r="L7" s="48" t="s">
        <v>358</v>
      </c>
      <c r="N7" s="11" t="s">
        <v>359</v>
      </c>
      <c r="P7" s="11" t="s">
        <v>360</v>
      </c>
      <c r="R7" s="11" t="s">
        <v>361</v>
      </c>
      <c r="T7" t="s">
        <v>362</v>
      </c>
      <c r="V7" t="s">
        <v>363</v>
      </c>
    </row>
    <row r="8" spans="1:22">
      <c r="A8" t="s">
        <v>364</v>
      </c>
      <c r="C8" t="s">
        <v>365</v>
      </c>
      <c r="F8" t="s">
        <v>366</v>
      </c>
      <c r="H8" t="s">
        <v>367</v>
      </c>
      <c r="J8" t="s">
        <v>368</v>
      </c>
      <c r="L8" s="14" t="s">
        <v>369</v>
      </c>
      <c r="N8" t="s">
        <v>370</v>
      </c>
      <c r="P8" s="13" t="s">
        <v>371</v>
      </c>
      <c r="R8" t="s">
        <v>372</v>
      </c>
      <c r="T8" t="s">
        <v>373</v>
      </c>
      <c r="V8" t="s">
        <v>374</v>
      </c>
    </row>
    <row r="9" spans="1:22" ht="28.5">
      <c r="A9" t="s">
        <v>375</v>
      </c>
      <c r="C9" t="s">
        <v>376</v>
      </c>
      <c r="F9" t="s">
        <v>377</v>
      </c>
      <c r="H9" t="s">
        <v>378</v>
      </c>
      <c r="J9" t="s">
        <v>379</v>
      </c>
      <c r="L9" s="14" t="s">
        <v>380</v>
      </c>
      <c r="N9" t="s">
        <v>381</v>
      </c>
      <c r="P9" s="13" t="s">
        <v>382</v>
      </c>
      <c r="R9" t="s">
        <v>383</v>
      </c>
      <c r="T9" t="s">
        <v>384</v>
      </c>
      <c r="V9" t="s">
        <v>385</v>
      </c>
    </row>
    <row r="10" spans="1:22">
      <c r="A10" t="s">
        <v>386</v>
      </c>
      <c r="C10" t="s">
        <v>387</v>
      </c>
      <c r="H10" t="s">
        <v>388</v>
      </c>
      <c r="J10" t="s">
        <v>389</v>
      </c>
      <c r="L10" s="14" t="s">
        <v>390</v>
      </c>
      <c r="N10" t="s">
        <v>391</v>
      </c>
      <c r="P10" s="13" t="s">
        <v>392</v>
      </c>
      <c r="R10" t="s">
        <v>393</v>
      </c>
      <c r="T10" t="s">
        <v>394</v>
      </c>
      <c r="V10" t="s">
        <v>395</v>
      </c>
    </row>
    <row r="11" spans="1:22">
      <c r="A11" t="s">
        <v>396</v>
      </c>
      <c r="C11" t="s">
        <v>397</v>
      </c>
      <c r="H11" t="s">
        <v>398</v>
      </c>
      <c r="J11" t="s">
        <v>399</v>
      </c>
      <c r="L11" s="14" t="s">
        <v>400</v>
      </c>
      <c r="T11" t="s">
        <v>401</v>
      </c>
      <c r="V11" t="s">
        <v>402</v>
      </c>
    </row>
    <row r="12" spans="1:22" ht="28.5">
      <c r="C12" s="7"/>
      <c r="D12" s="7"/>
      <c r="E12" s="7"/>
      <c r="F12" s="7"/>
      <c r="G12" s="7"/>
      <c r="H12" s="7" t="s">
        <v>403</v>
      </c>
      <c r="I12" s="7"/>
      <c r="J12" s="7" t="s">
        <v>404</v>
      </c>
      <c r="K12" s="7"/>
      <c r="L12" s="14" t="s">
        <v>405</v>
      </c>
      <c r="M12" s="7"/>
      <c r="N12" s="7"/>
      <c r="T12" t="s">
        <v>406</v>
      </c>
      <c r="V12" t="s">
        <v>407</v>
      </c>
    </row>
    <row r="13" spans="1:22">
      <c r="H13" t="s">
        <v>408</v>
      </c>
      <c r="I13" s="15"/>
      <c r="J13" s="15" t="s">
        <v>409</v>
      </c>
      <c r="L13" s="14" t="s">
        <v>410</v>
      </c>
      <c r="T13" t="s">
        <v>411</v>
      </c>
      <c r="V13" t="s">
        <v>412</v>
      </c>
    </row>
    <row r="14" spans="1:22">
      <c r="H14" t="s">
        <v>413</v>
      </c>
      <c r="I14" s="15"/>
      <c r="J14" s="15" t="s">
        <v>414</v>
      </c>
      <c r="L14" s="14" t="s">
        <v>415</v>
      </c>
      <c r="T14" t="s">
        <v>416</v>
      </c>
      <c r="V14" t="s">
        <v>4</v>
      </c>
    </row>
    <row r="15" spans="1:22">
      <c r="G15" s="15"/>
      <c r="H15" s="15" t="s">
        <v>417</v>
      </c>
      <c r="I15" s="15"/>
      <c r="J15" s="15" t="s">
        <v>418</v>
      </c>
      <c r="K15" s="15"/>
      <c r="L15" s="14" t="s">
        <v>419</v>
      </c>
      <c r="M15" s="15"/>
      <c r="N15" s="15"/>
      <c r="T15" t="s">
        <v>420</v>
      </c>
    </row>
    <row r="16" spans="1:22" ht="60">
      <c r="A16" s="11" t="s">
        <v>421</v>
      </c>
      <c r="J16" t="s">
        <v>422</v>
      </c>
      <c r="L16" s="14" t="s">
        <v>423</v>
      </c>
      <c r="T16" t="s">
        <v>424</v>
      </c>
    </row>
    <row r="17" spans="1:20">
      <c r="A17" t="s">
        <v>425</v>
      </c>
      <c r="J17" t="s">
        <v>426</v>
      </c>
      <c r="L17" s="14" t="s">
        <v>427</v>
      </c>
      <c r="T17" t="s">
        <v>428</v>
      </c>
    </row>
    <row r="18" spans="1:20">
      <c r="A18" t="s">
        <v>429</v>
      </c>
      <c r="J18" t="s">
        <v>430</v>
      </c>
      <c r="L18" s="14" t="s">
        <v>431</v>
      </c>
      <c r="T18" t="s">
        <v>432</v>
      </c>
    </row>
    <row r="19" spans="1:20">
      <c r="J19" t="s">
        <v>433</v>
      </c>
      <c r="L19" s="14" t="s">
        <v>434</v>
      </c>
    </row>
    <row r="20" spans="1:20">
      <c r="J20" t="s">
        <v>435</v>
      </c>
      <c r="L20" s="14" t="s">
        <v>436</v>
      </c>
    </row>
    <row r="21" spans="1:20">
      <c r="J21" t="s">
        <v>437</v>
      </c>
      <c r="L21" s="12"/>
    </row>
    <row r="22" spans="1:20">
      <c r="J22" t="s">
        <v>438</v>
      </c>
    </row>
    <row r="23" spans="1:20">
      <c r="J23" t="s">
        <v>439</v>
      </c>
    </row>
    <row r="24" spans="1:20">
      <c r="J24" t="s">
        <v>440</v>
      </c>
    </row>
    <row r="25" spans="1:20">
      <c r="A25" t="s">
        <v>441</v>
      </c>
      <c r="J25" t="s">
        <v>442</v>
      </c>
    </row>
    <row r="26" spans="1:20">
      <c r="J26" t="s">
        <v>443</v>
      </c>
    </row>
    <row r="27" spans="1:20">
      <c r="J27" t="s">
        <v>444</v>
      </c>
    </row>
  </sheetData>
  <sortState xmlns:xlrd2="http://schemas.microsoft.com/office/spreadsheetml/2017/richdata2" ref="V8:V14">
    <sortCondition ref="V8:V14"/>
  </sortState>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Marcela Gonzalez</dc:creator>
  <cp:keywords/>
  <dc:description/>
  <cp:lastModifiedBy/>
  <cp:revision/>
  <dcterms:created xsi:type="dcterms:W3CDTF">2025-03-14T01:33:22Z</dcterms:created>
  <dcterms:modified xsi:type="dcterms:W3CDTF">2026-10-23T00:32:50Z</dcterms:modified>
  <cp:category/>
  <cp:contentStatus/>
</cp:coreProperties>
</file>