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Users/crhistianneita/Documents/2026/Vigilancia/"/>
    </mc:Choice>
  </mc:AlternateContent>
  <xr:revisionPtr revIDLastSave="0" documentId="8_{B7F49CF1-A311-334A-9BC7-BE2E3DAF2080}" xr6:coauthVersionLast="47" xr6:coauthVersionMax="47" xr10:uidLastSave="{00000000-0000-0000-0000-000000000000}"/>
  <bookViews>
    <workbookView xWindow="0" yWindow="0" windowWidth="28800" windowHeight="18000" xr2:uid="{00000000-000D-0000-FFFF-FFFF00000000}"/>
  </bookViews>
  <sheets>
    <sheet name="Plantilla Ofert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29" i="1" l="1"/>
  <c r="H29" i="1" s="1"/>
  <c r="G30" i="1"/>
  <c r="H30" i="1" s="1"/>
  <c r="J22" i="1"/>
  <c r="J18" i="1"/>
  <c r="J23" i="1" l="1"/>
  <c r="L23" i="1" s="1"/>
  <c r="M23" i="1" s="1"/>
  <c r="O23" i="1" s="1"/>
  <c r="Q23" i="1" s="1"/>
  <c r="R23" i="1" s="1"/>
  <c r="S23" i="1" s="1"/>
  <c r="T23" i="1" s="1"/>
  <c r="J19" i="1"/>
  <c r="L19" i="1" s="1"/>
  <c r="M19" i="1" s="1"/>
  <c r="O19" i="1" s="1"/>
  <c r="Q19" i="1" s="1"/>
  <c r="R19" i="1" s="1"/>
  <c r="S19" i="1" s="1"/>
  <c r="T19" i="1" s="1"/>
  <c r="J16" i="1"/>
  <c r="L16" i="1" s="1"/>
  <c r="M16" i="1" s="1"/>
  <c r="O16" i="1" s="1"/>
  <c r="Q16" i="1" s="1"/>
  <c r="R16" i="1" s="1"/>
  <c r="S16" i="1" s="1"/>
  <c r="T16" i="1" s="1"/>
  <c r="J21" i="1"/>
  <c r="L21" i="1" s="1"/>
  <c r="M21" i="1" s="1"/>
  <c r="O21" i="1" s="1"/>
  <c r="Q21" i="1" s="1"/>
  <c r="R21" i="1" s="1"/>
  <c r="S21" i="1" s="1"/>
  <c r="T21" i="1" s="1"/>
  <c r="J20" i="1"/>
  <c r="L20" i="1" s="1"/>
  <c r="M20" i="1" s="1"/>
  <c r="O20" i="1" s="1"/>
  <c r="Q20" i="1" s="1"/>
  <c r="R20" i="1" s="1"/>
  <c r="S20" i="1" s="1"/>
  <c r="T20" i="1" s="1"/>
  <c r="J17" i="1"/>
  <c r="L17" i="1" s="1"/>
  <c r="M17" i="1" s="1"/>
  <c r="O17" i="1" s="1"/>
  <c r="Q17" i="1" s="1"/>
  <c r="R17" i="1" s="1"/>
  <c r="S17" i="1" s="1"/>
  <c r="T17" i="1" s="1"/>
  <c r="J15" i="1"/>
  <c r="L15" i="1" s="1"/>
  <c r="M15" i="1" s="1"/>
  <c r="O15" i="1" s="1"/>
  <c r="Q15" i="1" s="1"/>
  <c r="R15" i="1" s="1"/>
  <c r="S15" i="1" s="1"/>
  <c r="T15" i="1" s="1"/>
  <c r="I30" i="1"/>
  <c r="J30" i="1" s="1"/>
  <c r="I29" i="1"/>
  <c r="J29" i="1" s="1"/>
  <c r="L22" i="1"/>
  <c r="M22" i="1" s="1"/>
  <c r="O22" i="1" s="1"/>
  <c r="Q22" i="1" s="1"/>
  <c r="R22" i="1" s="1"/>
  <c r="S22" i="1" s="1"/>
  <c r="T22" i="1" s="1"/>
  <c r="L18" i="1"/>
  <c r="M18" i="1" s="1"/>
  <c r="O18" i="1" s="1"/>
  <c r="Q18" i="1" s="1"/>
  <c r="R18" i="1" s="1"/>
  <c r="S18" i="1" s="1"/>
  <c r="T18" i="1" s="1"/>
</calcChain>
</file>

<file path=xl/sharedStrings.xml><?xml version="1.0" encoding="utf-8"?>
<sst xmlns="http://schemas.openxmlformats.org/spreadsheetml/2006/main" count="66" uniqueCount="61">
  <si>
    <t>N°</t>
  </si>
  <si>
    <t>Recurso Humano Requerido</t>
  </si>
  <si>
    <t>Cantidad</t>
  </si>
  <si>
    <t>SMMLV</t>
  </si>
  <si>
    <t>Valor Prima Seguro de
Vida</t>
  </si>
  <si>
    <t>Valor Unitario Tarifa</t>
  </si>
  <si>
    <t>% AYS</t>
  </si>
  <si>
    <t xml:space="preserve"> Tarifa + AYS</t>
  </si>
  <si>
    <t>% Base Gravable para cálculo del IVA</t>
  </si>
  <si>
    <t>Valor Base Gravable para cálculo del IVA</t>
  </si>
  <si>
    <t>% IVA</t>
  </si>
  <si>
    <t>Valor IVA</t>
  </si>
  <si>
    <t>CUMPLE / NO CUMPLE</t>
  </si>
  <si>
    <t>Servicio de vigilancia 24 horas permanentes sin arma</t>
  </si>
  <si>
    <t>Servicio de vigilancia 24 horas permanentes sin arma (Supervisor)</t>
  </si>
  <si>
    <t>Valor Total más IVA</t>
  </si>
  <si>
    <t>Valor Unitario</t>
  </si>
  <si>
    <t>Valor Unitario más IVA</t>
  </si>
  <si>
    <t>Servicio Requerido</t>
  </si>
  <si>
    <t>FIRMA REPRESENTANTE LEGAL: _____________________________________</t>
  </si>
  <si>
    <t>C.C.: ____________________________________________________________</t>
  </si>
  <si>
    <t>1 RECURSO HUMANO - REGULADO POR LA SUPERINTENDENCIA DE VIGILANCIA Y SEGURIDAD PRIVADA (SERVICIO MENSUAL)</t>
  </si>
  <si>
    <t>Factor Tarifario</t>
  </si>
  <si>
    <t>Días Tarifa Mes</t>
  </si>
  <si>
    <t>Días de servicio Mes</t>
  </si>
  <si>
    <t>Valor AYS</t>
  </si>
  <si>
    <t>Valor Unitario Mensual IVA Incluido</t>
  </si>
  <si>
    <t>Valor Total Mensual IVA Incluido</t>
  </si>
  <si>
    <t>Servicio de vigilancia 16 horas, sin arma (6 a.m. a 10 p.m.) Trece (13) diurnas y tres (3) nocturnas</t>
  </si>
  <si>
    <t>Servicio de vigilancia 12 horas, sin arma (6 p.m. a 6 a.m.) Una (1) diurna y once (11) nocturnas</t>
  </si>
  <si>
    <t>Servicio de vigilancia 12 horas, sin arma (7 p.m. a 7 a.m.) Una (1) diurna y once (11) nocturnas</t>
  </si>
  <si>
    <t>Servicio de vigilancia 12 horas diurnas, sin arma (7 a.m. a 7 p.m.)</t>
  </si>
  <si>
    <t>Servicio de vigilancia 8 Horas nocturnas, sin arma (10 p.m. a 6 a.m.)</t>
  </si>
  <si>
    <t>Servicio de vigilancia 8 Horas diurnas, sin arma (10 a.m. a 6 p.m.) (Lunes a Sábado sin festivos)</t>
  </si>
  <si>
    <t>1.1.1</t>
  </si>
  <si>
    <t>1.1.2</t>
  </si>
  <si>
    <t>1.1.3</t>
  </si>
  <si>
    <t>1.1.4</t>
  </si>
  <si>
    <t>1.1.5</t>
  </si>
  <si>
    <t>1.1.6</t>
  </si>
  <si>
    <t>1.1.7</t>
  </si>
  <si>
    <t>1.1.8</t>
  </si>
  <si>
    <t>1.1.9</t>
  </si>
  <si>
    <t>Servicios de vigilancia 24 horas, sin arma para temporadas altas</t>
  </si>
  <si>
    <t>2. SERVICIOS TÉCNICOS Y/O TECNOLÓGICOS (Mensual)</t>
  </si>
  <si>
    <t xml:space="preserve">TIEMPO DE EJECUCIÓN EN MESES </t>
  </si>
  <si>
    <t>VALOR TOTAL DE LA PROPUESTA ECONÓMICA</t>
  </si>
  <si>
    <r>
      <rPr>
        <b/>
        <sz val="11"/>
        <color theme="1"/>
        <rFont val="Calibri"/>
        <family val="2"/>
      </rPr>
      <t>NOTA 6:</t>
    </r>
    <r>
      <rPr>
        <sz val="11"/>
        <color theme="1"/>
        <rFont val="Calibri"/>
        <family val="2"/>
      </rPr>
      <t xml:space="preserve"> Durante los periodos catalogados como temporada alta dentro de la vigencia del contrato, el CONTRATISTA deberá disponer de siete (7) servicios adicionales permanentes de 24 horas (sin arma), distribuidos así: tres (3) servicios para la Terminal Salitre, dos (2) servicios para la Terminal Satélite del Sur y dos (2) servicios para la Terminal Satélite del Norte. Estos apoyos serán adicionales al dispositivo básico permanente y tendrán como función patrullar las infraestructuras, controlar la acumulación de usuarios, apoyar la gestión de aglomeraciones, mitigar el transporte informal y reforzar la seguridad operativa en las áreas administradas. Los servicios deberán suministrarse en las siguientes fechas exactas para el periodo 1 de diciembre de 2026 al 30 de noviembre de 2027:
a. Temporada Decembrina y Fin de Año (Vigencia 2026-2027): Desde el 11 de diciembre de 2026 hasta el 11 de enero de 2027 (Total: 32 días).
b. Semana Santa (Vigencia 2027): Desde el viernes 19 de marzo de 2027 hasta el sábado 27 de marzo de 2027, excluyendo el Jueves Santo (25 de marzo) y Viernes Santo (26 de marzo) (Total: 7 días).
c. Receso Escolar de Mitad de Año (Vigencia 2027): Desde el 11 de junio de 2027 hasta el 5 de julio de 2027 (Total: 25 días).
d. Receso Escolar del Mes de Octubre (Vigencia 2027): Desde el 8 de octubre de 2027 hasta el 18 de octubre de 2027 (Total: 11 días).</t>
    </r>
  </si>
  <si>
    <r>
      <rPr>
        <b/>
        <sz val="11"/>
        <color theme="1"/>
        <rFont val="Calibri"/>
        <family val="2"/>
      </rPr>
      <t>NOTA 7:</t>
    </r>
    <r>
      <rPr>
        <sz val="11"/>
        <color theme="1"/>
        <rFont val="Calibri"/>
        <family val="2"/>
      </rPr>
      <t xml:space="preserve"> Los servicios no regulados, incluidos en el numeral 2, NO incluyen la compra, el servicio contempla la instalación, puesta en funcionamiento, operación, soporte y mantenimiento preventivo y correctivo de la solución de seguridad por cuenta del futuro contratista, sin que ello signifique que los equipos o elementos que componen el sistema ingresen a ser parte del inventario de la Terminal de Transporte S.A.</t>
    </r>
  </si>
  <si>
    <t>2.1</t>
  </si>
  <si>
    <t>2.2</t>
  </si>
  <si>
    <t>Botones de pánico/rastreadores con botón de emergencia SOS, inalámbricos, resistentes al agua, ligeros y compactos, con autonomía de batería superior a noventa (90) horas, ubicados en todas las cajas de recaudos de las sedes de la Terminal y en los parqueaderos, los cuales deberán estar comunicados con el Centro de Control determinado por la Terminal de Transporte S.A. Adicionalmente, dos (2) de estos dispositivos se deberán disponer e instalar en los vehículos que determine la Terminal de Transporte S.A.</t>
  </si>
  <si>
    <t>Vehículo auto balanceado eléctrico para desplazamiento en cualquier tipo de terreno, manubrio graduable de altura mínima de 80 cms., capaz de soportar un peso de 110 kg, batería con autonomía mínima de 20 kms, con casco, más cámara tipo manos libres con ajuste al casco de mínimo 12 MP, video 4K a 60 Fps, estos equipos son asignados a infraestructuras con amplio metraje, lo cual hace necesario un desplazamiento mucho más ágil y eficiente. Se deberá ubicar y poner en funcionamiento en el Parqueadero Santa Bárbara Calle 125 (Ver imagen de referencia en las especificaciones técnicas del Pliego de Condiciones)</t>
  </si>
  <si>
    <r>
      <rPr>
        <b/>
        <sz val="11"/>
        <color theme="1"/>
        <rFont val="Calibri"/>
        <family val="2"/>
      </rPr>
      <t>NOTA 8:</t>
    </r>
    <r>
      <rPr>
        <sz val="11"/>
        <color theme="1"/>
        <rFont val="Calibri"/>
        <family val="2"/>
      </rPr>
      <t xml:space="preserve"> Al diligenciar el Formato de propuesta económica, los proponentes deberán ofertar los valores de la prima de seguro de vida, los valores unitarios y valores totales ajustados al peso, sin centavos para todos y cada uno de los ítems, los cuales hacen parte de la Solicitud Pública de Oferta. El ajuste al peso se hará de la siguiente manera, ya sea por exceso o por defecto de los precios unitarios, así: cuando la fracción decimal del peso sea igual o superior a 5 se aproxima por exceso y cuando sea inferior a 5 se aproxima por defecto. Los precios unitarios y valores totales para cada ítem deben escribirse en forma legible y sin enmendaduras.</t>
    </r>
  </si>
  <si>
    <r>
      <rPr>
        <b/>
        <sz val="11"/>
        <color theme="1"/>
        <rFont val="Calibri"/>
        <family val="2"/>
      </rPr>
      <t>NOTA 1:</t>
    </r>
    <r>
      <rPr>
        <sz val="11"/>
        <color theme="1"/>
        <rFont val="Calibri"/>
        <family val="2"/>
      </rPr>
      <t xml:space="preserve"> Los oferentes deben llenar únicamente las casillas sombreadas en azul</t>
    </r>
    <r>
      <rPr>
        <b/>
        <sz val="11"/>
        <color theme="1"/>
        <rFont val="Calibri"/>
        <family val="2"/>
      </rPr>
      <t xml:space="preserve">.
</t>
    </r>
    <r>
      <rPr>
        <b/>
        <sz val="14"/>
        <color theme="1"/>
        <rFont val="Calibri"/>
        <family val="2"/>
      </rPr>
      <t>NOTA 2: SE DEBE RELACIONAR EN LA PLATAFORMA SECOP II EL VALOR TOTAL DE LA PROPUESTA ECONÓMICA (8.440.291.324).</t>
    </r>
    <r>
      <rPr>
        <b/>
        <sz val="11"/>
        <color theme="1"/>
        <rFont val="Calibri"/>
        <family val="2"/>
      </rPr>
      <t xml:space="preserve">
NOTA 3:</t>
    </r>
    <r>
      <rPr>
        <sz val="11"/>
        <color theme="1"/>
        <rFont val="Calibri"/>
        <family val="2"/>
      </rPr>
      <t xml:space="preserve"> Los valores ofertados son a todo costo, por lo que debe leer la sección de especificaciones técnicas del Pliego de Condiciones antes de diligenciar la presente plantilla y tener en cuenta los siguientes aspectos:
* Los elementos con que debe contar el servicio descrito en el Pliego de Condiciones
* Los relevos necesarios para garantizar descansos y tiempos de alimentación de los diferentes servicios garantizando la cobertura permanente de todos los espacios determinados de la Terminal de Transporte
* Todas las Obligaciones específicas descritas en el Pliego de Condiciones
* El personal mínimo requerido descrito en el Pliego de Condiciones
</t>
    </r>
    <r>
      <rPr>
        <b/>
        <sz val="11"/>
        <color theme="1"/>
        <rFont val="Calibri"/>
        <family val="2"/>
      </rPr>
      <t>NOTA 4:</t>
    </r>
    <r>
      <rPr>
        <sz val="11"/>
        <color theme="1"/>
        <rFont val="Calibri"/>
        <family val="2"/>
      </rPr>
      <t xml:space="preserve"> Los Servicios regulados se ofertan con las tarifas del segundo semestre del año 2026 de acuerdo a la Circular Externa N° 20251300000115CS de la Supervigilancia, durante la ejecución del contrato se aplicarán los ajustes a los valores unitarios incluido IVA adjudicados para los respectivos ítems regulados, de acuerdo con el factor establecido por la respectiva resolución o circular de la Superintendencia de Vigilancia y Seguridad Privada que fije las tarifas aplicables, tomando como referencia el SMMLV correspondiente. El reajuste dará lugar a la actualización del valor unitario, incluido IVA, de los respectivos ítems regulados, en los términos y condiciones establecidos por la Superintendencia de Vigilancia y Seguridad Privada.
</t>
    </r>
    <r>
      <rPr>
        <b/>
        <sz val="11"/>
        <color theme="1"/>
        <rFont val="Calibri"/>
        <family val="2"/>
      </rPr>
      <t>NOTA 5</t>
    </r>
    <r>
      <rPr>
        <sz val="11"/>
        <color theme="1"/>
        <rFont val="Calibri"/>
        <family val="2"/>
      </rPr>
      <t>: No se considerarán costos adicionales para los ítems que no estén regulados por la respectiva resolución o circular de la Superintendencia de Vigilancia y Seguridad Privada, por lo tanto, para estos no se aplicarán fórmulas de ajuste o incremento en los valores de la propuesta económica seleccionada por cambio de la vigencia.</t>
    </r>
  </si>
  <si>
    <t>SE DEBE RELACIONAR EN LA PLATAFORMA SECOP II EL VALOR TOTAL DE LA PROPUESTA ECONÓMICA (8.440.291.324).</t>
  </si>
  <si>
    <t>VALOR PRIMA DE SEGURO DE VIDA - (TECHO A OFERTAR)</t>
  </si>
  <si>
    <t xml:space="preserve">VALOR UNITARIO INCLUIDO IVA  (TECHO A OFERTAR) </t>
  </si>
  <si>
    <t>VALOR TOTAL INCLUIDO IVA (TECHO A OFERTAR)</t>
  </si>
  <si>
    <t>VALOR TOTAL MENSUAL INCLUIDO AYS E IVA (TECHO A OFERTAR)</t>
  </si>
  <si>
    <t>ANEXO  NO. 9-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</si>
</sst>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
    <numFmt numFmtId="165" formatCode="&quot;$&quot;#,##0.00"/>
    <numFmt numFmtId="166" formatCode="_-&quot;$ &quot;* #,##0_-;&quot;-$ &quot;* #,##0_-;_-&quot;$ &quot;* \-??_-;_-@"/>
    <numFmt numFmtId="167" formatCode="_-&quot;$ &quot;* #,##0_-;&quot;-$ &quot;* #,##0_-;_-&quot;$ &quot;* \-??_-;_-@_-"/>
    <numFmt numFmtId="168" formatCode="_-&quot;$ &quot;* #,##0.00_-;&quot;-$ &quot;* #,##0.00_-;_-&quot;$ &quot;* \-??_-;_-@_-"/>
    <numFmt numFmtId="169" formatCode="_(&quot;$&quot;\ * #,##0.00_);_(&quot;$&quot;\ * \(#,##0.00\);_(&quot;$&quot;\ * &quot;-&quot;??_);_(@_)"/>
  </numFmts>
  <fonts count="18" x14ac:knownFonts="1">
    <font>
      <sz val="11"/>
      <color theme="1"/>
      <name val="Aptos Narrow"/>
      <scheme val="minor"/>
    </font>
    <font>
      <sz val="11"/>
      <color theme="1"/>
      <name val="Aptos Narrow"/>
      <family val="2"/>
      <scheme val="minor"/>
    </font>
    <font>
      <sz val="11"/>
      <color theme="1"/>
      <name val="Aptos Narrow"/>
      <family val="2"/>
      <scheme val="minor"/>
    </font>
    <font>
      <b/>
      <sz val="16"/>
      <color theme="1"/>
      <name val="Calibri"/>
      <family val="2"/>
    </font>
    <font>
      <sz val="11"/>
      <color theme="1"/>
      <name val="Calibri"/>
      <family val="2"/>
    </font>
    <font>
      <b/>
      <sz val="11"/>
      <color theme="1"/>
      <name val="Calibri"/>
      <family val="2"/>
    </font>
    <font>
      <b/>
      <sz val="10"/>
      <color theme="1"/>
      <name val="Calibri"/>
      <family val="2"/>
    </font>
    <font>
      <sz val="10"/>
      <color theme="1"/>
      <name val="Calibri"/>
      <family val="2"/>
    </font>
    <font>
      <sz val="10"/>
      <name val="Calibri"/>
      <family val="2"/>
    </font>
    <font>
      <b/>
      <sz val="11"/>
      <color rgb="FF000000"/>
      <name val="Calibri"/>
      <family val="2"/>
    </font>
    <font>
      <sz val="11"/>
      <color rgb="FF000000"/>
      <name val="Calibri"/>
      <family val="2"/>
    </font>
    <font>
      <b/>
      <sz val="12"/>
      <color rgb="FF0070C0"/>
      <name val="Calibri"/>
      <family val="2"/>
    </font>
    <font>
      <sz val="12"/>
      <color rgb="FF000000"/>
      <name val="Calibri"/>
      <family val="2"/>
    </font>
    <font>
      <sz val="10"/>
      <name val="Arial"/>
      <family val="2"/>
    </font>
    <font>
      <b/>
      <sz val="11"/>
      <color theme="1"/>
      <name val="Century Gothic"/>
      <family val="2"/>
    </font>
    <font>
      <sz val="12"/>
      <color theme="1"/>
      <name val="Century Gothic"/>
      <family val="2"/>
    </font>
    <font>
      <b/>
      <sz val="12"/>
      <color theme="1"/>
      <name val="Century Gothic"/>
      <family val="2"/>
    </font>
    <font>
      <b/>
      <sz val="14"/>
      <color theme="1"/>
      <name val="Calibri"/>
      <family val="2"/>
    </font>
  </fonts>
  <fills count="8">
    <fill>
      <patternFill patternType="none"/>
    </fill>
    <fill>
      <patternFill patternType="gray125"/>
    </fill>
    <fill>
      <patternFill patternType="solid">
        <fgColor rgb="FFD8D8D8"/>
        <bgColor rgb="FFD8D8D8"/>
      </patternFill>
    </fill>
    <fill>
      <patternFill patternType="solid">
        <fgColor rgb="FFBFBFBF"/>
        <bgColor rgb="FFBFBFBF"/>
      </patternFill>
    </fill>
    <fill>
      <patternFill patternType="solid">
        <fgColor rgb="FFD8D8D8"/>
        <bgColor rgb="FFD9D9D9"/>
      </patternFill>
    </fill>
    <fill>
      <patternFill patternType="solid">
        <fgColor theme="0"/>
        <bgColor indexed="64"/>
      </patternFill>
    </fill>
    <fill>
      <patternFill patternType="solid">
        <fgColor theme="4" tint="0.79998168889431442"/>
        <bgColor rgb="FFD9D9D9"/>
      </patternFill>
    </fill>
    <fill>
      <patternFill patternType="solid">
        <fgColor theme="0" tint="-0.14999847407452621"/>
        <bgColor indexed="64"/>
      </patternFill>
    </fill>
  </fills>
  <borders count="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0" fontId="2" fillId="0" borderId="1"/>
    <xf numFmtId="42" fontId="2" fillId="0" borderId="1" applyFont="0" applyFill="0" applyBorder="0" applyAlignment="0" applyProtection="0"/>
    <xf numFmtId="43" fontId="2" fillId="0" borderId="1" applyFont="0" applyFill="0" applyBorder="0" applyAlignment="0" applyProtection="0"/>
    <xf numFmtId="44" fontId="2" fillId="0" borderId="1" applyFont="0" applyFill="0" applyBorder="0" applyAlignment="0" applyProtection="0"/>
    <xf numFmtId="0" fontId="13" fillId="0" borderId="1"/>
    <xf numFmtId="0" fontId="1" fillId="0" borderId="1"/>
    <xf numFmtId="44" fontId="1" fillId="0" borderId="1" applyFont="0" applyFill="0" applyBorder="0" applyAlignment="0" applyProtection="0"/>
    <xf numFmtId="9" fontId="1" fillId="0" borderId="1" applyFont="0" applyFill="0" applyBorder="0" applyAlignment="0" applyProtection="0"/>
    <xf numFmtId="43" fontId="1" fillId="0" borderId="1" applyFont="0" applyFill="0" applyBorder="0" applyAlignment="0" applyProtection="0"/>
    <xf numFmtId="0" fontId="13" fillId="0" borderId="1"/>
    <xf numFmtId="169" fontId="13" fillId="0" borderId="1" applyFont="0" applyFill="0" applyBorder="0" applyAlignment="0" applyProtection="0"/>
  </cellStyleXfs>
  <cellXfs count="56">
    <xf numFmtId="0" fontId="0" fillId="0" borderId="0" xfId="0"/>
    <xf numFmtId="0" fontId="4" fillId="0" borderId="0" xfId="0" applyFont="1"/>
    <xf numFmtId="0" fontId="4" fillId="0" borderId="0" xfId="0" applyFont="1" applyAlignment="1">
      <alignment wrapText="1"/>
    </xf>
    <xf numFmtId="0" fontId="4" fillId="0" borderId="0" xfId="0" applyFont="1" applyAlignment="1">
      <alignment vertical="center"/>
    </xf>
    <xf numFmtId="0" fontId="6" fillId="4" borderId="4" xfId="0" applyFont="1" applyFill="1" applyBorder="1" applyAlignment="1">
      <alignment horizontal="center" vertical="center" wrapText="1"/>
    </xf>
    <xf numFmtId="0" fontId="6" fillId="4" borderId="4" xfId="0" applyFont="1" applyFill="1" applyBorder="1" applyAlignment="1">
      <alignment horizontal="center" vertical="center"/>
    </xf>
    <xf numFmtId="0" fontId="6" fillId="2" borderId="5" xfId="0" applyFont="1" applyFill="1" applyBorder="1" applyAlignment="1">
      <alignment horizontal="center" vertical="center" wrapText="1"/>
    </xf>
    <xf numFmtId="0" fontId="7" fillId="0" borderId="3" xfId="0" applyFont="1" applyBorder="1" applyAlignment="1">
      <alignment horizontal="center" vertical="center"/>
    </xf>
    <xf numFmtId="0" fontId="8" fillId="0" borderId="3" xfId="0" applyFont="1" applyBorder="1" applyAlignment="1">
      <alignment horizontal="center" vertical="center" wrapText="1"/>
    </xf>
    <xf numFmtId="0" fontId="7" fillId="0" borderId="3" xfId="0" applyFont="1" applyBorder="1" applyAlignment="1">
      <alignment horizontal="center" vertical="center" wrapText="1"/>
    </xf>
    <xf numFmtId="166" fontId="7" fillId="0" borderId="3" xfId="0" applyNumberFormat="1" applyFont="1" applyBorder="1" applyAlignment="1">
      <alignment vertical="center"/>
    </xf>
    <xf numFmtId="1" fontId="7" fillId="0" borderId="3" xfId="0" applyNumberFormat="1" applyFont="1" applyBorder="1" applyAlignment="1" applyProtection="1">
      <alignment horizontal="center" vertical="center"/>
      <protection locked="0"/>
    </xf>
    <xf numFmtId="9" fontId="7" fillId="0" borderId="3" xfId="0" applyNumberFormat="1" applyFont="1" applyBorder="1" applyAlignment="1">
      <alignment horizontal="center" vertical="center"/>
    </xf>
    <xf numFmtId="166" fontId="7" fillId="0" borderId="3" xfId="0" applyNumberFormat="1" applyFont="1" applyBorder="1" applyAlignment="1">
      <alignment vertical="center" wrapText="1"/>
    </xf>
    <xf numFmtId="164" fontId="4" fillId="0" borderId="2" xfId="0" applyNumberFormat="1" applyFont="1" applyBorder="1" applyAlignment="1">
      <alignment horizontal="center" vertical="center"/>
    </xf>
    <xf numFmtId="164" fontId="4" fillId="0" borderId="2" xfId="0" applyNumberFormat="1" applyFont="1" applyBorder="1" applyAlignment="1">
      <alignment vertical="center"/>
    </xf>
    <xf numFmtId="0" fontId="8" fillId="0" borderId="3" xfId="0" applyFont="1" applyBorder="1" applyAlignment="1">
      <alignment horizontal="center" vertical="center"/>
    </xf>
    <xf numFmtId="0" fontId="4" fillId="5" borderId="1" xfId="0" applyFont="1" applyFill="1" applyBorder="1" applyAlignment="1">
      <alignment vertical="center"/>
    </xf>
    <xf numFmtId="0" fontId="4" fillId="0" borderId="0" xfId="0" applyFont="1" applyAlignment="1">
      <alignment horizontal="center" wrapText="1"/>
    </xf>
    <xf numFmtId="164" fontId="4" fillId="0" borderId="0" xfId="0" applyNumberFormat="1" applyFont="1"/>
    <xf numFmtId="0" fontId="9" fillId="0" borderId="0" xfId="0" applyFont="1"/>
    <xf numFmtId="0" fontId="9" fillId="0" borderId="0" xfId="0" applyFont="1" applyAlignment="1">
      <alignment horizontal="center"/>
    </xf>
    <xf numFmtId="0" fontId="9" fillId="0" borderId="0" xfId="0" applyFont="1" applyAlignment="1">
      <alignment horizontal="center" wrapText="1"/>
    </xf>
    <xf numFmtId="165" fontId="4" fillId="0" borderId="0" xfId="0" applyNumberFormat="1" applyFont="1"/>
    <xf numFmtId="0" fontId="9" fillId="0" borderId="0" xfId="0" applyFont="1" applyAlignment="1">
      <alignment horizontal="left" wrapText="1"/>
    </xf>
    <xf numFmtId="0" fontId="10" fillId="0" borderId="0" xfId="0" applyFont="1" applyAlignment="1">
      <alignment horizontal="center"/>
    </xf>
    <xf numFmtId="0" fontId="10" fillId="0" borderId="0" xfId="0" applyFont="1" applyAlignment="1">
      <alignment horizontal="right"/>
    </xf>
    <xf numFmtId="0" fontId="9" fillId="0" borderId="0" xfId="0" applyFont="1" applyAlignment="1">
      <alignment wrapText="1"/>
    </xf>
    <xf numFmtId="0" fontId="11" fillId="0" borderId="0" xfId="0" applyFont="1" applyAlignment="1">
      <alignment horizontal="center" vertical="center"/>
    </xf>
    <xf numFmtId="0" fontId="12" fillId="0" borderId="0" xfId="0" applyFont="1" applyAlignment="1">
      <alignment horizontal="left" vertical="center"/>
    </xf>
    <xf numFmtId="0" fontId="15" fillId="0" borderId="3" xfId="1" applyFont="1" applyBorder="1" applyAlignment="1">
      <alignment horizontal="center" vertical="center"/>
    </xf>
    <xf numFmtId="168" fontId="4" fillId="0" borderId="0" xfId="0" applyNumberFormat="1" applyFont="1" applyAlignment="1">
      <alignment vertical="center"/>
    </xf>
    <xf numFmtId="0" fontId="4" fillId="0" borderId="2" xfId="0" applyFont="1" applyBorder="1" applyAlignment="1">
      <alignment horizontal="center" vertical="center"/>
    </xf>
    <xf numFmtId="164" fontId="4" fillId="0" borderId="2" xfId="0" applyNumberFormat="1" applyFont="1" applyBorder="1" applyAlignment="1">
      <alignment horizontal="right" vertical="center"/>
    </xf>
    <xf numFmtId="0" fontId="4" fillId="0" borderId="3" xfId="0" applyFont="1" applyBorder="1" applyAlignment="1">
      <alignment vertical="center" wrapText="1"/>
    </xf>
    <xf numFmtId="0" fontId="4" fillId="0" borderId="3" xfId="0" applyFont="1" applyBorder="1" applyAlignment="1">
      <alignment horizontal="center" vertical="center"/>
    </xf>
    <xf numFmtId="167" fontId="7" fillId="6" borderId="3" xfId="0" applyNumberFormat="1" applyFont="1" applyFill="1" applyBorder="1" applyAlignment="1" applyProtection="1">
      <alignment horizontal="right" vertical="center"/>
      <protection locked="0"/>
    </xf>
    <xf numFmtId="0" fontId="4" fillId="0" borderId="2" xfId="0" applyFont="1" applyBorder="1" applyAlignment="1">
      <alignment vertical="center" wrapText="1"/>
    </xf>
    <xf numFmtId="0" fontId="17" fillId="0" borderId="0" xfId="0" applyFont="1"/>
    <xf numFmtId="167" fontId="7" fillId="6" borderId="3" xfId="0" applyNumberFormat="1" applyFont="1" applyFill="1" applyBorder="1" applyAlignment="1" applyProtection="1">
      <alignment vertical="center"/>
      <protection locked="0"/>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0" borderId="0" xfId="0" applyFont="1" applyAlignment="1">
      <alignment horizontal="left"/>
    </xf>
    <xf numFmtId="0" fontId="4" fillId="0" borderId="0" xfId="0" applyFont="1"/>
    <xf numFmtId="0" fontId="3" fillId="2" borderId="3" xfId="0" applyFont="1" applyFill="1" applyBorder="1" applyAlignment="1">
      <alignment horizontal="center" vertical="center"/>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0" fontId="16" fillId="7" borderId="6" xfId="1" applyFont="1" applyFill="1" applyBorder="1" applyAlignment="1">
      <alignment horizontal="center" vertical="center"/>
    </xf>
    <xf numFmtId="0" fontId="16" fillId="7" borderId="7" xfId="1" applyFont="1" applyFill="1" applyBorder="1" applyAlignment="1">
      <alignment horizontal="center" vertical="center"/>
    </xf>
    <xf numFmtId="0" fontId="16" fillId="7" borderId="8" xfId="1" applyFont="1" applyFill="1" applyBorder="1" applyAlignment="1">
      <alignment horizontal="center" vertical="center"/>
    </xf>
    <xf numFmtId="42" fontId="14" fillId="0" borderId="6" xfId="1" applyNumberFormat="1" applyFont="1" applyBorder="1" applyAlignment="1">
      <alignment horizontal="center"/>
    </xf>
    <xf numFmtId="42" fontId="14" fillId="0" borderId="7" xfId="1" applyNumberFormat="1" applyFont="1" applyBorder="1" applyAlignment="1">
      <alignment horizontal="center"/>
    </xf>
    <xf numFmtId="42" fontId="14" fillId="0" borderId="8" xfId="1" applyNumberFormat="1" applyFont="1" applyBorder="1" applyAlignment="1">
      <alignment horizontal="center"/>
    </xf>
    <xf numFmtId="0" fontId="10" fillId="0" borderId="0" xfId="0" applyFont="1" applyAlignment="1">
      <alignment horizontal="left" wrapText="1"/>
    </xf>
    <xf numFmtId="0" fontId="5" fillId="3" borderId="3" xfId="0" applyFont="1" applyFill="1" applyBorder="1" applyAlignment="1">
      <alignment horizontal="center"/>
    </xf>
  </cellXfs>
  <cellStyles count="12">
    <cellStyle name="Millares 2" xfId="3" xr:uid="{00000000-0005-0000-0000-000000000000}"/>
    <cellStyle name="Millares 3" xfId="9" xr:uid="{00000000-0005-0000-0000-000001000000}"/>
    <cellStyle name="Moneda [0] 2" xfId="2" xr:uid="{00000000-0005-0000-0000-000002000000}"/>
    <cellStyle name="Moneda 2" xfId="4" xr:uid="{00000000-0005-0000-0000-000003000000}"/>
    <cellStyle name="Moneda 2 4" xfId="11" xr:uid="{00000000-0005-0000-0000-000004000000}"/>
    <cellStyle name="Moneda 3" xfId="7" xr:uid="{00000000-0005-0000-0000-000005000000}"/>
    <cellStyle name="Normal" xfId="0" builtinId="0"/>
    <cellStyle name="Normal 2" xfId="1" xr:uid="{00000000-0005-0000-0000-000007000000}"/>
    <cellStyle name="Normal 2 4" xfId="10" xr:uid="{00000000-0005-0000-0000-000008000000}"/>
    <cellStyle name="Normal 3" xfId="5" xr:uid="{00000000-0005-0000-0000-000009000000}"/>
    <cellStyle name="Normal 4" xfId="6" xr:uid="{00000000-0005-0000-0000-00000A000000}"/>
    <cellStyle name="Porcentaje 2" xfId="8" xr:uid="{00000000-0005-0000-0000-00000B000000}"/>
  </cellStyles>
  <dxfs count="4">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20</xdr:col>
      <xdr:colOff>426244</xdr:colOff>
      <xdr:row>0</xdr:row>
      <xdr:rowOff>0</xdr:rowOff>
    </xdr:from>
    <xdr:ext cx="1600200" cy="971550"/>
    <xdr:pic>
      <xdr:nvPicPr>
        <xdr:cNvPr id="2" name="image2.png" descr="C:\Users\adriana.luque\Downloads\LOGO NUEVO + ALCALDIA 2-0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24155400" y="0"/>
          <a:ext cx="1600200" cy="971550"/>
        </a:xfrm>
        <a:prstGeom prst="rect">
          <a:avLst/>
        </a:prstGeom>
        <a:noFill/>
      </xdr:spPr>
    </xdr:pic>
    <xdr:clientData fLocksWithSheet="0"/>
  </xdr:oneCellAnchor>
  <xdr:oneCellAnchor>
    <xdr:from>
      <xdr:col>0</xdr:col>
      <xdr:colOff>0</xdr:colOff>
      <xdr:row>0</xdr:row>
      <xdr:rowOff>28575</xdr:rowOff>
    </xdr:from>
    <xdr:ext cx="1952625" cy="1143000"/>
    <xdr:pic>
      <xdr:nvPicPr>
        <xdr:cNvPr id="3" name="image1.png" descr="C:\Users\adriana.luque\Downloads\LOGO NUEVO + ALCALDIA 2-0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69"/>
  <sheetViews>
    <sheetView showGridLines="0" tabSelected="1" zoomScale="80" zoomScaleNormal="80" workbookViewId="0">
      <selection sqref="A1:V6"/>
    </sheetView>
  </sheetViews>
  <sheetFormatPr baseColWidth="10" defaultColWidth="12.6640625" defaultRowHeight="15" customHeight="1" x14ac:dyDescent="0.2"/>
  <cols>
    <col min="1" max="1" width="2.1640625" style="1" customWidth="1"/>
    <col min="2" max="2" width="7.83203125" style="1" customWidth="1"/>
    <col min="3" max="3" width="66.83203125" style="1" customWidth="1"/>
    <col min="4" max="4" width="10.83203125" style="1" customWidth="1"/>
    <col min="5" max="5" width="18.6640625" style="1" customWidth="1"/>
    <col min="6" max="6" width="20.6640625" style="1" customWidth="1"/>
    <col min="7" max="7" width="21.33203125" style="1" customWidth="1"/>
    <col min="8" max="8" width="14.6640625" style="1" customWidth="1"/>
    <col min="9" max="9" width="15.83203125" style="1" customWidth="1"/>
    <col min="10" max="10" width="17.1640625" style="1" customWidth="1"/>
    <col min="11" max="11" width="14.6640625" style="1" customWidth="1"/>
    <col min="12" max="12" width="13.1640625" style="1" customWidth="1"/>
    <col min="13" max="13" width="16.33203125" style="1" customWidth="1"/>
    <col min="14" max="14" width="8" style="1" customWidth="1"/>
    <col min="15" max="15" width="19.33203125" style="1" customWidth="1"/>
    <col min="16" max="16" width="20.33203125" style="1" customWidth="1"/>
    <col min="17" max="18" width="17.1640625" style="1" customWidth="1"/>
    <col min="19" max="19" width="19.1640625" style="1" customWidth="1"/>
    <col min="20" max="20" width="14.1640625" style="1" customWidth="1"/>
    <col min="21" max="21" width="18.1640625" style="1" customWidth="1"/>
    <col min="22" max="22" width="15" style="1" bestFit="1" customWidth="1"/>
    <col min="23" max="23" width="15.6640625" style="1" customWidth="1"/>
    <col min="24" max="29" width="10.6640625" style="1" customWidth="1"/>
    <col min="30" max="16384" width="12.6640625" style="1"/>
  </cols>
  <sheetData>
    <row r="1" spans="1:29" ht="15" customHeight="1" x14ac:dyDescent="0.2">
      <c r="A1" s="45" t="s">
        <v>60</v>
      </c>
      <c r="B1" s="45"/>
      <c r="C1" s="45"/>
      <c r="D1" s="45"/>
      <c r="E1" s="45"/>
      <c r="F1" s="45"/>
      <c r="G1" s="45"/>
      <c r="H1" s="45"/>
      <c r="I1" s="45"/>
      <c r="J1" s="45"/>
      <c r="K1" s="45"/>
      <c r="L1" s="45"/>
      <c r="M1" s="45"/>
      <c r="N1" s="45"/>
      <c r="O1" s="45"/>
      <c r="P1" s="45"/>
      <c r="Q1" s="45"/>
      <c r="R1" s="45"/>
      <c r="S1" s="45"/>
      <c r="T1" s="45"/>
      <c r="U1" s="45"/>
      <c r="V1" s="45"/>
    </row>
    <row r="2" spans="1:29" ht="15" customHeight="1" x14ac:dyDescent="0.2">
      <c r="A2" s="45"/>
      <c r="B2" s="45"/>
      <c r="C2" s="45"/>
      <c r="D2" s="45"/>
      <c r="E2" s="45"/>
      <c r="F2" s="45"/>
      <c r="G2" s="45"/>
      <c r="H2" s="45"/>
      <c r="I2" s="45"/>
      <c r="J2" s="45"/>
      <c r="K2" s="45"/>
      <c r="L2" s="45"/>
      <c r="M2" s="45"/>
      <c r="N2" s="45"/>
      <c r="O2" s="45"/>
      <c r="P2" s="45"/>
      <c r="Q2" s="45"/>
      <c r="R2" s="45"/>
      <c r="S2" s="45"/>
      <c r="T2" s="45"/>
      <c r="U2" s="45"/>
      <c r="V2" s="45"/>
    </row>
    <row r="3" spans="1:29" ht="15" customHeight="1" x14ac:dyDescent="0.2">
      <c r="A3" s="45"/>
      <c r="B3" s="45"/>
      <c r="C3" s="45"/>
      <c r="D3" s="45"/>
      <c r="E3" s="45"/>
      <c r="F3" s="45"/>
      <c r="G3" s="45"/>
      <c r="H3" s="45"/>
      <c r="I3" s="45"/>
      <c r="J3" s="45"/>
      <c r="K3" s="45"/>
      <c r="L3" s="45"/>
      <c r="M3" s="45"/>
      <c r="N3" s="45"/>
      <c r="O3" s="45"/>
      <c r="P3" s="45"/>
      <c r="Q3" s="45"/>
      <c r="R3" s="45"/>
      <c r="S3" s="45"/>
      <c r="T3" s="45"/>
      <c r="U3" s="45"/>
      <c r="V3" s="45"/>
    </row>
    <row r="4" spans="1:29" ht="15" customHeight="1" x14ac:dyDescent="0.2">
      <c r="A4" s="45"/>
      <c r="B4" s="45"/>
      <c r="C4" s="45"/>
      <c r="D4" s="45"/>
      <c r="E4" s="45"/>
      <c r="F4" s="45"/>
      <c r="G4" s="45"/>
      <c r="H4" s="45"/>
      <c r="I4" s="45"/>
      <c r="J4" s="45"/>
      <c r="K4" s="45"/>
      <c r="L4" s="45"/>
      <c r="M4" s="45"/>
      <c r="N4" s="45"/>
      <c r="O4" s="45"/>
      <c r="P4" s="45"/>
      <c r="Q4" s="45"/>
      <c r="R4" s="45"/>
      <c r="S4" s="45"/>
      <c r="T4" s="45"/>
      <c r="U4" s="45"/>
      <c r="V4" s="45"/>
    </row>
    <row r="5" spans="1:29" ht="15" customHeight="1" x14ac:dyDescent="0.2">
      <c r="A5" s="45"/>
      <c r="B5" s="45"/>
      <c r="C5" s="45"/>
      <c r="D5" s="45"/>
      <c r="E5" s="45"/>
      <c r="F5" s="45"/>
      <c r="G5" s="45"/>
      <c r="H5" s="45"/>
      <c r="I5" s="45"/>
      <c r="J5" s="45"/>
      <c r="K5" s="45"/>
      <c r="L5" s="45"/>
      <c r="M5" s="45"/>
      <c r="N5" s="45"/>
      <c r="O5" s="45"/>
      <c r="P5" s="45"/>
      <c r="Q5" s="45"/>
      <c r="R5" s="45"/>
      <c r="S5" s="45"/>
      <c r="T5" s="45"/>
      <c r="U5" s="45"/>
      <c r="V5" s="45"/>
    </row>
    <row r="6" spans="1:29" ht="15" customHeight="1" x14ac:dyDescent="0.2">
      <c r="A6" s="45"/>
      <c r="B6" s="45"/>
      <c r="C6" s="45"/>
      <c r="D6" s="45"/>
      <c r="E6" s="45"/>
      <c r="F6" s="45"/>
      <c r="G6" s="45"/>
      <c r="H6" s="45"/>
      <c r="I6" s="45"/>
      <c r="J6" s="45"/>
      <c r="K6" s="45"/>
      <c r="L6" s="45"/>
      <c r="M6" s="45"/>
      <c r="N6" s="45"/>
      <c r="O6" s="45"/>
      <c r="P6" s="45"/>
      <c r="Q6" s="45"/>
      <c r="R6" s="45"/>
      <c r="S6" s="45"/>
      <c r="T6" s="45"/>
      <c r="U6" s="45"/>
      <c r="V6" s="45"/>
    </row>
    <row r="7" spans="1:29" ht="15" customHeight="1" x14ac:dyDescent="0.2">
      <c r="C7" s="43"/>
      <c r="D7" s="44"/>
      <c r="E7" s="44"/>
      <c r="F7" s="44"/>
      <c r="G7" s="44"/>
      <c r="H7" s="44"/>
      <c r="I7" s="44"/>
      <c r="J7" s="44"/>
      <c r="K7" s="44"/>
      <c r="L7" s="44"/>
      <c r="M7" s="44"/>
      <c r="N7" s="44"/>
      <c r="O7" s="44"/>
      <c r="P7" s="44"/>
      <c r="Q7" s="44"/>
      <c r="R7" s="44"/>
      <c r="S7" s="44"/>
      <c r="T7" s="44"/>
    </row>
    <row r="8" spans="1:29" ht="166.5" customHeight="1" x14ac:dyDescent="0.2">
      <c r="B8" s="47" t="s">
        <v>54</v>
      </c>
      <c r="C8" s="47"/>
      <c r="D8" s="47"/>
      <c r="E8" s="47"/>
      <c r="F8" s="47"/>
      <c r="G8" s="47"/>
      <c r="H8" s="47"/>
      <c r="I8" s="47"/>
      <c r="J8" s="47"/>
      <c r="K8" s="47"/>
      <c r="L8" s="47"/>
      <c r="M8" s="47"/>
      <c r="N8" s="47"/>
      <c r="O8" s="47"/>
      <c r="P8" s="47"/>
      <c r="Q8" s="47"/>
      <c r="R8" s="47"/>
      <c r="S8" s="47"/>
      <c r="T8" s="47"/>
      <c r="U8" s="47"/>
      <c r="V8" s="47"/>
    </row>
    <row r="9" spans="1:29" ht="94.5" customHeight="1" x14ac:dyDescent="0.2">
      <c r="B9" s="46" t="s">
        <v>47</v>
      </c>
      <c r="C9" s="46"/>
      <c r="D9" s="46"/>
      <c r="E9" s="46"/>
      <c r="F9" s="46"/>
      <c r="G9" s="46"/>
      <c r="H9" s="46"/>
      <c r="I9" s="46"/>
      <c r="J9" s="46"/>
      <c r="K9" s="46"/>
      <c r="L9" s="46"/>
      <c r="M9" s="46"/>
      <c r="N9" s="46"/>
      <c r="O9" s="46"/>
      <c r="P9" s="46"/>
      <c r="Q9" s="46"/>
      <c r="R9" s="46"/>
      <c r="S9" s="46"/>
      <c r="T9" s="46"/>
      <c r="U9" s="46"/>
      <c r="V9" s="46"/>
    </row>
    <row r="10" spans="1:29" s="3" customFormat="1" ht="29.25" customHeight="1" x14ac:dyDescent="0.2">
      <c r="B10" s="47" t="s">
        <v>48</v>
      </c>
      <c r="C10" s="47"/>
      <c r="D10" s="47"/>
      <c r="E10" s="47"/>
      <c r="F10" s="47"/>
      <c r="G10" s="47"/>
      <c r="H10" s="47"/>
      <c r="I10" s="47"/>
      <c r="J10" s="47"/>
      <c r="K10" s="47"/>
      <c r="L10" s="47"/>
      <c r="M10" s="47"/>
      <c r="N10" s="47"/>
      <c r="O10" s="47"/>
      <c r="P10" s="47"/>
      <c r="Q10" s="47"/>
      <c r="R10" s="47"/>
      <c r="S10" s="47"/>
      <c r="T10" s="47"/>
      <c r="U10" s="47"/>
      <c r="V10" s="47"/>
    </row>
    <row r="11" spans="1:29" ht="35.25" customHeight="1" x14ac:dyDescent="0.2">
      <c r="B11" s="46" t="s">
        <v>53</v>
      </c>
      <c r="C11" s="46"/>
      <c r="D11" s="46"/>
      <c r="E11" s="46"/>
      <c r="F11" s="46"/>
      <c r="G11" s="46"/>
      <c r="H11" s="46"/>
      <c r="I11" s="46"/>
      <c r="J11" s="46"/>
      <c r="K11" s="46"/>
      <c r="L11" s="46"/>
      <c r="M11" s="46"/>
      <c r="N11" s="46"/>
      <c r="O11" s="46"/>
      <c r="P11" s="46"/>
      <c r="Q11" s="46"/>
      <c r="R11" s="46"/>
      <c r="S11" s="46"/>
      <c r="T11" s="46"/>
      <c r="U11" s="46"/>
      <c r="V11" s="46"/>
    </row>
    <row r="12" spans="1:29" x14ac:dyDescent="0.2">
      <c r="E12" s="2"/>
      <c r="P12" s="2"/>
      <c r="Q12" s="2"/>
      <c r="R12" s="2"/>
      <c r="S12" s="2"/>
    </row>
    <row r="13" spans="1:29" ht="24" customHeight="1" x14ac:dyDescent="0.2">
      <c r="A13" s="3"/>
      <c r="B13" s="40" t="s">
        <v>21</v>
      </c>
      <c r="C13" s="41"/>
      <c r="D13" s="41"/>
      <c r="E13" s="41"/>
      <c r="F13" s="41"/>
      <c r="G13" s="41"/>
      <c r="H13" s="41"/>
      <c r="I13" s="41"/>
      <c r="J13" s="41"/>
      <c r="K13" s="41"/>
      <c r="L13" s="41"/>
      <c r="M13" s="41"/>
      <c r="N13" s="41"/>
      <c r="O13" s="41"/>
      <c r="P13" s="41"/>
      <c r="Q13" s="41"/>
      <c r="R13" s="41"/>
      <c r="S13" s="41"/>
      <c r="T13" s="41"/>
      <c r="U13" s="41"/>
      <c r="V13" s="42"/>
      <c r="W13" s="3"/>
      <c r="X13" s="3"/>
      <c r="Y13" s="3"/>
      <c r="Z13" s="3"/>
      <c r="AA13" s="3"/>
      <c r="AB13" s="3"/>
      <c r="AC13" s="3"/>
    </row>
    <row r="14" spans="1:29" ht="83.25" customHeight="1" x14ac:dyDescent="0.2">
      <c r="A14" s="3"/>
      <c r="B14" s="4" t="s">
        <v>0</v>
      </c>
      <c r="C14" s="5" t="s">
        <v>1</v>
      </c>
      <c r="D14" s="4" t="s">
        <v>2</v>
      </c>
      <c r="E14" s="4" t="s">
        <v>22</v>
      </c>
      <c r="F14" s="4" t="s">
        <v>3</v>
      </c>
      <c r="G14" s="4" t="s">
        <v>4</v>
      </c>
      <c r="H14" s="4" t="s">
        <v>23</v>
      </c>
      <c r="I14" s="4" t="s">
        <v>24</v>
      </c>
      <c r="J14" s="4" t="s">
        <v>5</v>
      </c>
      <c r="K14" s="4" t="s">
        <v>6</v>
      </c>
      <c r="L14" s="4" t="s">
        <v>25</v>
      </c>
      <c r="M14" s="4" t="s">
        <v>7</v>
      </c>
      <c r="N14" s="4" t="s">
        <v>8</v>
      </c>
      <c r="O14" s="4" t="s">
        <v>9</v>
      </c>
      <c r="P14" s="4" t="s">
        <v>10</v>
      </c>
      <c r="Q14" s="4" t="s">
        <v>11</v>
      </c>
      <c r="R14" s="4" t="s">
        <v>26</v>
      </c>
      <c r="S14" s="4" t="s">
        <v>27</v>
      </c>
      <c r="T14" s="6" t="s">
        <v>12</v>
      </c>
      <c r="U14" s="6" t="s">
        <v>56</v>
      </c>
      <c r="V14" s="6" t="s">
        <v>59</v>
      </c>
      <c r="W14" s="3"/>
      <c r="X14" s="3"/>
      <c r="Y14" s="3"/>
      <c r="Z14" s="3"/>
      <c r="AA14" s="3"/>
      <c r="AB14" s="3"/>
      <c r="AC14" s="3"/>
    </row>
    <row r="15" spans="1:29" ht="47.25" customHeight="1" x14ac:dyDescent="0.2">
      <c r="A15" s="3"/>
      <c r="B15" s="35" t="s">
        <v>34</v>
      </c>
      <c r="C15" s="34" t="s">
        <v>13</v>
      </c>
      <c r="D15" s="8">
        <v>22</v>
      </c>
      <c r="E15" s="9">
        <v>10.210000000000001</v>
      </c>
      <c r="F15" s="10">
        <v>1750905</v>
      </c>
      <c r="G15" s="39">
        <v>0</v>
      </c>
      <c r="H15" s="11">
        <v>30</v>
      </c>
      <c r="I15" s="11">
        <v>30</v>
      </c>
      <c r="J15" s="10">
        <f>(E15*F15+G15)*(47.59%*(13/13)+52.41%*(11/11))*(I15/H15)</f>
        <v>17876740.050000001</v>
      </c>
      <c r="K15" s="12">
        <v>0.08</v>
      </c>
      <c r="L15" s="10">
        <f t="shared" ref="L15:L23" si="0">+J15*K15</f>
        <v>1430139.2040000001</v>
      </c>
      <c r="M15" s="10">
        <f t="shared" ref="M15:M23" si="1">+J15+L15</f>
        <v>19306879.254000001</v>
      </c>
      <c r="N15" s="12">
        <v>0.1</v>
      </c>
      <c r="O15" s="10">
        <f t="shared" ref="O15:O23" si="2">+M15*N15</f>
        <v>1930687.9254000001</v>
      </c>
      <c r="P15" s="12">
        <v>0.19</v>
      </c>
      <c r="Q15" s="10">
        <f t="shared" ref="Q15:Q23" si="3">+O15*P15</f>
        <v>366830.70582600002</v>
      </c>
      <c r="R15" s="13">
        <f t="shared" ref="R15:R23" si="4">Q15+M15</f>
        <v>19673709.959826</v>
      </c>
      <c r="S15" s="10">
        <f t="shared" ref="S15:S23" si="5">ROUND(R15*D15,0)</f>
        <v>432821619</v>
      </c>
      <c r="T15" s="14" t="str">
        <f>IF(AND(G15&lt;=U15,G15&gt;0,S15&lt;=V15,ROUNDUP(G15,0)=ROUNDDOWN(G15,0)),"CUMPLE","NO CUMPLE")</f>
        <v>NO CUMPLE</v>
      </c>
      <c r="U15" s="15">
        <v>6620</v>
      </c>
      <c r="V15" s="15">
        <v>432981899</v>
      </c>
      <c r="W15" s="3"/>
      <c r="X15" s="31"/>
      <c r="Y15" s="3"/>
      <c r="Z15" s="3"/>
      <c r="AA15" s="3"/>
      <c r="AB15" s="3"/>
      <c r="AC15" s="3"/>
    </row>
    <row r="16" spans="1:29" ht="47.25" customHeight="1" x14ac:dyDescent="0.2">
      <c r="A16" s="3"/>
      <c r="B16" s="35" t="s">
        <v>35</v>
      </c>
      <c r="C16" s="34" t="s">
        <v>14</v>
      </c>
      <c r="D16" s="8">
        <v>3</v>
      </c>
      <c r="E16" s="9">
        <v>10.210000000000001</v>
      </c>
      <c r="F16" s="10">
        <v>1750905</v>
      </c>
      <c r="G16" s="39">
        <v>0</v>
      </c>
      <c r="H16" s="11">
        <v>30</v>
      </c>
      <c r="I16" s="11">
        <v>30</v>
      </c>
      <c r="J16" s="10">
        <f>(E16*F16+G16)*(47.59%*(13/13)+52.41%*(11/11))*(I16/H16)</f>
        <v>17876740.050000001</v>
      </c>
      <c r="K16" s="12">
        <v>0.08</v>
      </c>
      <c r="L16" s="10">
        <f t="shared" si="0"/>
        <v>1430139.2040000001</v>
      </c>
      <c r="M16" s="10">
        <f t="shared" si="1"/>
        <v>19306879.254000001</v>
      </c>
      <c r="N16" s="12">
        <v>0.1</v>
      </c>
      <c r="O16" s="10">
        <f t="shared" si="2"/>
        <v>1930687.9254000001</v>
      </c>
      <c r="P16" s="12">
        <v>0.19</v>
      </c>
      <c r="Q16" s="10">
        <f t="shared" si="3"/>
        <v>366830.70582600002</v>
      </c>
      <c r="R16" s="13">
        <f t="shared" si="4"/>
        <v>19673709.959826</v>
      </c>
      <c r="S16" s="10">
        <f t="shared" si="5"/>
        <v>59021130</v>
      </c>
      <c r="T16" s="14" t="str">
        <f t="shared" ref="T16:T22" si="6">IF(AND(G16&lt;=U16,G16&gt;0,S16&lt;=V16,ROUNDUP(G16,0)=ROUNDDOWN(G16,0)),"CUMPLE","NO CUMPLE")</f>
        <v>NO CUMPLE</v>
      </c>
      <c r="U16" s="15">
        <v>6620</v>
      </c>
      <c r="V16" s="15">
        <v>59042986</v>
      </c>
      <c r="W16" s="3"/>
      <c r="X16" s="3"/>
      <c r="Y16" s="3"/>
      <c r="Z16" s="3"/>
      <c r="AA16" s="3"/>
      <c r="AB16" s="3"/>
      <c r="AC16" s="3"/>
    </row>
    <row r="17" spans="1:29" ht="47.25" customHeight="1" x14ac:dyDescent="0.2">
      <c r="A17" s="3"/>
      <c r="B17" s="35" t="s">
        <v>36</v>
      </c>
      <c r="C17" s="34" t="s">
        <v>28</v>
      </c>
      <c r="D17" s="8">
        <v>1</v>
      </c>
      <c r="E17" s="9">
        <v>10.210000000000001</v>
      </c>
      <c r="F17" s="10">
        <v>1750905</v>
      </c>
      <c r="G17" s="39">
        <v>0</v>
      </c>
      <c r="H17" s="11">
        <v>30</v>
      </c>
      <c r="I17" s="11">
        <v>30</v>
      </c>
      <c r="J17" s="10">
        <f>(E17*F17+G17)*(47.59%*(13/13)+52.41%*(3/11))*(I17/H17)</f>
        <v>11062776.806214545</v>
      </c>
      <c r="K17" s="12">
        <v>0.08</v>
      </c>
      <c r="L17" s="10">
        <f t="shared" si="0"/>
        <v>885022.14449716359</v>
      </c>
      <c r="M17" s="10">
        <f t="shared" si="1"/>
        <v>11947798.950711709</v>
      </c>
      <c r="N17" s="12">
        <v>0.1</v>
      </c>
      <c r="O17" s="10">
        <f t="shared" si="2"/>
        <v>1194779.895071171</v>
      </c>
      <c r="P17" s="12">
        <v>0.19</v>
      </c>
      <c r="Q17" s="10">
        <f t="shared" si="3"/>
        <v>227008.18006352248</v>
      </c>
      <c r="R17" s="13">
        <f t="shared" si="4"/>
        <v>12174807.130775232</v>
      </c>
      <c r="S17" s="10">
        <f t="shared" si="5"/>
        <v>12174807</v>
      </c>
      <c r="T17" s="14" t="str">
        <f t="shared" si="6"/>
        <v>NO CUMPLE</v>
      </c>
      <c r="U17" s="15">
        <v>5090</v>
      </c>
      <c r="V17" s="15">
        <v>12178274</v>
      </c>
      <c r="W17" s="3"/>
      <c r="X17" s="3"/>
      <c r="Y17" s="3"/>
      <c r="Z17" s="3"/>
      <c r="AA17" s="3"/>
      <c r="AB17" s="3"/>
      <c r="AC17" s="3"/>
    </row>
    <row r="18" spans="1:29" ht="47.25" customHeight="1" x14ac:dyDescent="0.2">
      <c r="A18" s="3"/>
      <c r="B18" s="35" t="s">
        <v>37</v>
      </c>
      <c r="C18" s="34" t="s">
        <v>29</v>
      </c>
      <c r="D18" s="16">
        <v>4</v>
      </c>
      <c r="E18" s="9">
        <v>10.210000000000001</v>
      </c>
      <c r="F18" s="10">
        <v>1750905</v>
      </c>
      <c r="G18" s="39">
        <v>0</v>
      </c>
      <c r="H18" s="11">
        <v>30</v>
      </c>
      <c r="I18" s="11">
        <v>30</v>
      </c>
      <c r="J18" s="10">
        <f>(E18*F18+G18)*(47.59%*(1/13)+52.41%*(11/11))*(I18/H18)</f>
        <v>10023625.65942</v>
      </c>
      <c r="K18" s="12">
        <v>0.08</v>
      </c>
      <c r="L18" s="10">
        <f t="shared" si="0"/>
        <v>801890.05275360006</v>
      </c>
      <c r="M18" s="10">
        <f t="shared" si="1"/>
        <v>10825515.7121736</v>
      </c>
      <c r="N18" s="12">
        <v>0.1</v>
      </c>
      <c r="O18" s="10">
        <f t="shared" si="2"/>
        <v>1082551.57121736</v>
      </c>
      <c r="P18" s="12">
        <v>0.19</v>
      </c>
      <c r="Q18" s="10">
        <f t="shared" si="3"/>
        <v>205684.79853129841</v>
      </c>
      <c r="R18" s="13">
        <f t="shared" si="4"/>
        <v>11031200.510704897</v>
      </c>
      <c r="S18" s="10">
        <f t="shared" si="5"/>
        <v>44124802</v>
      </c>
      <c r="T18" s="14" t="str">
        <f t="shared" si="6"/>
        <v>NO CUMPLE</v>
      </c>
      <c r="U18" s="15">
        <v>4692</v>
      </c>
      <c r="V18" s="15">
        <v>44136383</v>
      </c>
      <c r="W18" s="3"/>
      <c r="X18" s="3"/>
      <c r="Y18" s="3"/>
      <c r="Z18" s="3"/>
      <c r="AA18" s="3"/>
      <c r="AB18" s="3"/>
      <c r="AC18" s="3"/>
    </row>
    <row r="19" spans="1:29" ht="47.25" customHeight="1" x14ac:dyDescent="0.2">
      <c r="A19" s="3"/>
      <c r="B19" s="35" t="s">
        <v>38</v>
      </c>
      <c r="C19" s="34" t="s">
        <v>30</v>
      </c>
      <c r="D19" s="16">
        <v>1</v>
      </c>
      <c r="E19" s="9">
        <v>10.210000000000001</v>
      </c>
      <c r="F19" s="10">
        <v>1750905</v>
      </c>
      <c r="G19" s="39">
        <v>0</v>
      </c>
      <c r="H19" s="11">
        <v>30</v>
      </c>
      <c r="I19" s="11">
        <v>30</v>
      </c>
      <c r="J19" s="10">
        <f>(E19*F19+G19)*(47.59%*(1/13)+52.41%*(11/11))*(I19/H19)</f>
        <v>10023625.65942</v>
      </c>
      <c r="K19" s="12">
        <v>0.08</v>
      </c>
      <c r="L19" s="10">
        <f t="shared" si="0"/>
        <v>801890.05275360006</v>
      </c>
      <c r="M19" s="10">
        <f t="shared" si="1"/>
        <v>10825515.7121736</v>
      </c>
      <c r="N19" s="12">
        <v>0.1</v>
      </c>
      <c r="O19" s="10">
        <f t="shared" si="2"/>
        <v>1082551.57121736</v>
      </c>
      <c r="P19" s="12">
        <v>0.19</v>
      </c>
      <c r="Q19" s="10">
        <f t="shared" si="3"/>
        <v>205684.79853129841</v>
      </c>
      <c r="R19" s="13">
        <f t="shared" si="4"/>
        <v>11031200.510704897</v>
      </c>
      <c r="S19" s="10">
        <f t="shared" si="5"/>
        <v>11031201</v>
      </c>
      <c r="T19" s="14" t="str">
        <f t="shared" si="6"/>
        <v>NO CUMPLE</v>
      </c>
      <c r="U19" s="15">
        <v>4692</v>
      </c>
      <c r="V19" s="15">
        <v>11034096</v>
      </c>
      <c r="W19" s="3"/>
      <c r="X19" s="3"/>
      <c r="Y19" s="3"/>
      <c r="Z19" s="3"/>
      <c r="AA19" s="3"/>
      <c r="AB19" s="3"/>
      <c r="AC19" s="3"/>
    </row>
    <row r="20" spans="1:29" ht="47.25" customHeight="1" x14ac:dyDescent="0.2">
      <c r="A20" s="3"/>
      <c r="B20" s="35" t="s">
        <v>39</v>
      </c>
      <c r="C20" s="34" t="s">
        <v>31</v>
      </c>
      <c r="D20" s="8">
        <v>2</v>
      </c>
      <c r="E20" s="9">
        <v>10.210000000000001</v>
      </c>
      <c r="F20" s="10">
        <v>1750905</v>
      </c>
      <c r="G20" s="39">
        <v>0</v>
      </c>
      <c r="H20" s="11">
        <v>30</v>
      </c>
      <c r="I20" s="11">
        <v>30</v>
      </c>
      <c r="J20" s="10">
        <f>(E20*F20+G20)*(47.59%*(12/13)+52.41%*(0/11))*(I20/H20)</f>
        <v>7853114.3905800013</v>
      </c>
      <c r="K20" s="12">
        <v>0.08</v>
      </c>
      <c r="L20" s="10">
        <f t="shared" si="0"/>
        <v>628249.15124640008</v>
      </c>
      <c r="M20" s="10">
        <f t="shared" si="1"/>
        <v>8481363.5418264009</v>
      </c>
      <c r="N20" s="12">
        <v>0.1</v>
      </c>
      <c r="O20" s="10">
        <f t="shared" si="2"/>
        <v>848136.35418264009</v>
      </c>
      <c r="P20" s="12">
        <v>0.19</v>
      </c>
      <c r="Q20" s="10">
        <f t="shared" si="3"/>
        <v>161145.90729470161</v>
      </c>
      <c r="R20" s="13">
        <f t="shared" si="4"/>
        <v>8642509.4491211027</v>
      </c>
      <c r="S20" s="10">
        <f t="shared" si="5"/>
        <v>17285019</v>
      </c>
      <c r="T20" s="14" t="str">
        <f t="shared" si="6"/>
        <v>NO CUMPLE</v>
      </c>
      <c r="U20" s="15">
        <v>5529</v>
      </c>
      <c r="V20" s="15">
        <v>17290365</v>
      </c>
      <c r="W20" s="3"/>
      <c r="X20" s="3"/>
      <c r="Y20" s="3"/>
      <c r="Z20" s="3"/>
      <c r="AA20" s="3"/>
      <c r="AB20" s="3"/>
      <c r="AC20" s="3"/>
    </row>
    <row r="21" spans="1:29" ht="47.25" customHeight="1" x14ac:dyDescent="0.2">
      <c r="A21" s="3"/>
      <c r="B21" s="35" t="s">
        <v>40</v>
      </c>
      <c r="C21" s="34" t="s">
        <v>32</v>
      </c>
      <c r="D21" s="16">
        <v>3</v>
      </c>
      <c r="E21" s="9">
        <v>10.210000000000001</v>
      </c>
      <c r="F21" s="10">
        <v>1750905</v>
      </c>
      <c r="G21" s="39">
        <v>0</v>
      </c>
      <c r="H21" s="11">
        <v>30</v>
      </c>
      <c r="I21" s="11">
        <v>30</v>
      </c>
      <c r="J21" s="10">
        <f>(E21*F21+G21)*(47.59%*(0/13)+52.41%*(8/11))*(I21/H21)</f>
        <v>6813963.2437854549</v>
      </c>
      <c r="K21" s="12">
        <v>0.08</v>
      </c>
      <c r="L21" s="10">
        <f t="shared" si="0"/>
        <v>545117.05950283643</v>
      </c>
      <c r="M21" s="10">
        <f t="shared" si="1"/>
        <v>7359080.3032882912</v>
      </c>
      <c r="N21" s="12">
        <v>0.1</v>
      </c>
      <c r="O21" s="10">
        <f t="shared" si="2"/>
        <v>735908.03032882919</v>
      </c>
      <c r="P21" s="12">
        <v>0.19</v>
      </c>
      <c r="Q21" s="10">
        <f t="shared" si="3"/>
        <v>139822.52576247754</v>
      </c>
      <c r="R21" s="13">
        <f t="shared" si="4"/>
        <v>7498902.8290507691</v>
      </c>
      <c r="S21" s="10">
        <f t="shared" si="5"/>
        <v>22496708</v>
      </c>
      <c r="T21" s="14" t="str">
        <f t="shared" si="6"/>
        <v>NO CUMPLE</v>
      </c>
      <c r="U21" s="15">
        <v>4208</v>
      </c>
      <c r="V21" s="15">
        <v>22502004</v>
      </c>
      <c r="W21" s="3"/>
      <c r="X21" s="3"/>
      <c r="Y21" s="3"/>
      <c r="Z21" s="3"/>
      <c r="AA21" s="3"/>
      <c r="AB21" s="3"/>
      <c r="AC21" s="3"/>
    </row>
    <row r="22" spans="1:29" ht="32" x14ac:dyDescent="0.2">
      <c r="B22" s="35" t="s">
        <v>41</v>
      </c>
      <c r="C22" s="34" t="s">
        <v>33</v>
      </c>
      <c r="D22" s="16">
        <v>3</v>
      </c>
      <c r="E22" s="9">
        <v>10.210000000000001</v>
      </c>
      <c r="F22" s="10">
        <v>1750905</v>
      </c>
      <c r="G22" s="39">
        <v>0</v>
      </c>
      <c r="H22" s="11">
        <v>30</v>
      </c>
      <c r="I22" s="11">
        <v>24</v>
      </c>
      <c r="J22" s="10">
        <f>(E22*F22+G22)*(47.59%*(8/13)+52.41%*(0/11))*(I22/H22)</f>
        <v>4188327.674976001</v>
      </c>
      <c r="K22" s="12">
        <v>0.08</v>
      </c>
      <c r="L22" s="10">
        <f t="shared" si="0"/>
        <v>335066.21399808011</v>
      </c>
      <c r="M22" s="10">
        <f t="shared" si="1"/>
        <v>4523393.8889740808</v>
      </c>
      <c r="N22" s="12">
        <v>0.1</v>
      </c>
      <c r="O22" s="10">
        <f t="shared" si="2"/>
        <v>452339.38889740809</v>
      </c>
      <c r="P22" s="12">
        <v>0.19</v>
      </c>
      <c r="Q22" s="10">
        <f t="shared" si="3"/>
        <v>85944.483890507545</v>
      </c>
      <c r="R22" s="13">
        <f t="shared" si="4"/>
        <v>4609338.3728645882</v>
      </c>
      <c r="S22" s="10">
        <f t="shared" si="5"/>
        <v>13828015</v>
      </c>
      <c r="T22" s="14" t="str">
        <f t="shared" si="6"/>
        <v>NO CUMPLE</v>
      </c>
      <c r="U22" s="15">
        <v>4208</v>
      </c>
      <c r="V22" s="15">
        <v>13831270</v>
      </c>
    </row>
    <row r="23" spans="1:29" ht="26.25" customHeight="1" x14ac:dyDescent="0.2">
      <c r="B23" s="35" t="s">
        <v>42</v>
      </c>
      <c r="C23" s="34" t="s">
        <v>43</v>
      </c>
      <c r="D23" s="16">
        <v>7</v>
      </c>
      <c r="E23" s="9">
        <v>10.210000000000001</v>
      </c>
      <c r="F23" s="10">
        <v>1750905</v>
      </c>
      <c r="G23" s="39">
        <v>0</v>
      </c>
      <c r="H23" s="11">
        <v>30</v>
      </c>
      <c r="I23" s="11">
        <v>21</v>
      </c>
      <c r="J23" s="10">
        <f>(E23*F23+G23)*(47.59%*(13/13)+52.41%*(11/11))*(I23/H23)</f>
        <v>12513718.035</v>
      </c>
      <c r="K23" s="12">
        <v>0.08</v>
      </c>
      <c r="L23" s="10">
        <f t="shared" si="0"/>
        <v>1001097.4428000001</v>
      </c>
      <c r="M23" s="10">
        <f t="shared" si="1"/>
        <v>13514815.4778</v>
      </c>
      <c r="N23" s="12">
        <v>0.1</v>
      </c>
      <c r="O23" s="10">
        <f t="shared" si="2"/>
        <v>1351481.5477800001</v>
      </c>
      <c r="P23" s="12">
        <v>0.19</v>
      </c>
      <c r="Q23" s="10">
        <f t="shared" si="3"/>
        <v>256781.49407820002</v>
      </c>
      <c r="R23" s="13">
        <f t="shared" si="4"/>
        <v>13771596.971878201</v>
      </c>
      <c r="S23" s="10">
        <f t="shared" si="5"/>
        <v>96401179</v>
      </c>
      <c r="T23" s="14" t="str">
        <f>IF(AND(G23&lt;=U23,G23&gt;0,S23&lt;=V23,ROUNDUP(G23,0)=ROUNDDOWN(G23,0)),"CUMPLE","NO CUMPLE")</f>
        <v>NO CUMPLE</v>
      </c>
      <c r="U23" s="15">
        <v>6620</v>
      </c>
      <c r="V23" s="15">
        <v>96436877</v>
      </c>
    </row>
    <row r="24" spans="1:29" ht="15.75" customHeight="1" x14ac:dyDescent="0.2">
      <c r="C24" s="17"/>
      <c r="E24" s="2"/>
      <c r="P24" s="18"/>
      <c r="Q24" s="18"/>
      <c r="R24" s="18"/>
      <c r="S24" s="18"/>
      <c r="T24" s="19"/>
    </row>
    <row r="25" spans="1:29" ht="15.75" customHeight="1" x14ac:dyDescent="0.2">
      <c r="C25" s="17"/>
      <c r="E25" s="2"/>
      <c r="P25" s="18"/>
      <c r="Q25" s="18"/>
      <c r="R25" s="18"/>
      <c r="S25" s="18"/>
      <c r="T25" s="19"/>
    </row>
    <row r="26" spans="1:29" ht="4.5" customHeight="1" x14ac:dyDescent="0.2">
      <c r="E26" s="2"/>
      <c r="P26" s="2"/>
      <c r="Q26" s="2"/>
      <c r="R26" s="2"/>
      <c r="S26" s="2"/>
    </row>
    <row r="27" spans="1:29" ht="15" customHeight="1" x14ac:dyDescent="0.2">
      <c r="B27" s="55" t="s">
        <v>44</v>
      </c>
      <c r="C27" s="55"/>
      <c r="D27" s="55"/>
      <c r="E27" s="55"/>
      <c r="F27" s="55"/>
      <c r="G27" s="55"/>
      <c r="H27" s="55"/>
      <c r="I27" s="55"/>
      <c r="J27" s="55"/>
      <c r="K27" s="55"/>
      <c r="L27" s="55"/>
      <c r="O27" s="20"/>
      <c r="P27" s="54"/>
      <c r="Q27" s="44"/>
      <c r="R27" s="44"/>
      <c r="S27" s="44"/>
      <c r="T27" s="44"/>
      <c r="U27" s="44"/>
      <c r="V27" s="44"/>
      <c r="W27" s="44"/>
    </row>
    <row r="28" spans="1:29" ht="113.25" customHeight="1" x14ac:dyDescent="0.2">
      <c r="B28" s="4" t="s">
        <v>0</v>
      </c>
      <c r="C28" s="4" t="s">
        <v>18</v>
      </c>
      <c r="D28" s="4" t="s">
        <v>2</v>
      </c>
      <c r="E28" s="4" t="s">
        <v>16</v>
      </c>
      <c r="F28" s="4" t="s">
        <v>10</v>
      </c>
      <c r="G28" s="4" t="s">
        <v>11</v>
      </c>
      <c r="H28" s="6" t="s">
        <v>17</v>
      </c>
      <c r="I28" s="6" t="s">
        <v>15</v>
      </c>
      <c r="J28" s="6" t="s">
        <v>12</v>
      </c>
      <c r="K28" s="6" t="s">
        <v>57</v>
      </c>
      <c r="L28" s="6" t="s">
        <v>58</v>
      </c>
      <c r="O28" s="21"/>
      <c r="P28" s="22"/>
      <c r="Q28" s="22"/>
      <c r="R28" s="22"/>
      <c r="S28" s="22"/>
      <c r="T28" s="21"/>
      <c r="U28" s="21"/>
      <c r="V28" s="21"/>
      <c r="W28" s="21"/>
    </row>
    <row r="29" spans="1:29" ht="185.25" customHeight="1" x14ac:dyDescent="0.2">
      <c r="B29" s="32" t="s">
        <v>49</v>
      </c>
      <c r="C29" s="37" t="s">
        <v>52</v>
      </c>
      <c r="D29" s="7">
        <v>1</v>
      </c>
      <c r="E29" s="36">
        <v>0</v>
      </c>
      <c r="F29" s="12">
        <v>0.19</v>
      </c>
      <c r="G29" s="10">
        <f>F29*E29</f>
        <v>0</v>
      </c>
      <c r="H29" s="33">
        <f t="shared" ref="H29:H30" si="7">ROUND(G29+E29,0)</f>
        <v>0</v>
      </c>
      <c r="I29" s="33">
        <f t="shared" ref="I29:I30" si="8">H29*D29</f>
        <v>0</v>
      </c>
      <c r="J29" s="14" t="str">
        <f>IF(AND(H29&lt;=K29,I29&lt;=I29,E29&gt;0,ROUNDUP(E29,0)=ROUNDDOWN(E29,0)),"CUMPLE","NO CUMPLE")</f>
        <v>NO CUMPLE</v>
      </c>
      <c r="K29" s="15">
        <v>3099394</v>
      </c>
      <c r="L29" s="15">
        <v>3099394</v>
      </c>
      <c r="M29" s="23"/>
      <c r="O29" s="21"/>
      <c r="P29" s="24"/>
      <c r="Q29" s="24"/>
      <c r="R29" s="24"/>
      <c r="S29" s="24"/>
      <c r="T29" s="25"/>
      <c r="U29" s="25"/>
      <c r="V29" s="26"/>
      <c r="W29" s="26"/>
      <c r="X29" s="26"/>
    </row>
    <row r="30" spans="1:29" ht="144.75" customHeight="1" x14ac:dyDescent="0.2">
      <c r="B30" s="32" t="s">
        <v>50</v>
      </c>
      <c r="C30" s="37" t="s">
        <v>51</v>
      </c>
      <c r="D30" s="7">
        <v>15</v>
      </c>
      <c r="E30" s="36">
        <v>0</v>
      </c>
      <c r="F30" s="12">
        <v>0.19</v>
      </c>
      <c r="G30" s="10">
        <f>F30*E30</f>
        <v>0</v>
      </c>
      <c r="H30" s="33">
        <f t="shared" si="7"/>
        <v>0</v>
      </c>
      <c r="I30" s="33">
        <f t="shared" si="8"/>
        <v>0</v>
      </c>
      <c r="J30" s="14" t="str">
        <f>IF(AND(H30&lt;=K30,I30&lt;=I30,E30&gt;0,ROUNDUP(E30,0)=ROUNDDOWN(E30,0)),"CUMPLE","NO CUMPLE")</f>
        <v>NO CUMPLE</v>
      </c>
      <c r="K30" s="15">
        <v>93382</v>
      </c>
      <c r="L30" s="15">
        <v>1400730</v>
      </c>
      <c r="M30" s="23"/>
      <c r="O30" s="21"/>
      <c r="P30" s="27"/>
      <c r="Q30" s="27"/>
      <c r="R30" s="27"/>
      <c r="S30" s="27"/>
      <c r="T30" s="25"/>
      <c r="U30" s="25"/>
      <c r="V30" s="26"/>
      <c r="W30" s="26"/>
      <c r="X30" s="26"/>
    </row>
    <row r="31" spans="1:29" ht="15.75" customHeight="1" x14ac:dyDescent="0.2">
      <c r="E31" s="2"/>
      <c r="P31" s="2"/>
      <c r="Q31" s="2"/>
      <c r="R31" s="2"/>
      <c r="S31" s="2"/>
    </row>
    <row r="32" spans="1:29" ht="15.75" customHeight="1" x14ac:dyDescent="0.2">
      <c r="B32" s="48" t="s">
        <v>45</v>
      </c>
      <c r="C32" s="49"/>
      <c r="D32" s="50"/>
      <c r="E32" s="30">
        <v>12</v>
      </c>
      <c r="F32" s="48" t="s">
        <v>46</v>
      </c>
      <c r="G32" s="49"/>
      <c r="H32" s="49"/>
      <c r="I32" s="50"/>
      <c r="J32" s="51">
        <v>8440291324</v>
      </c>
      <c r="K32" s="52"/>
      <c r="L32" s="53"/>
      <c r="P32" s="2"/>
      <c r="Q32" s="2"/>
      <c r="R32" s="2"/>
      <c r="S32" s="2"/>
    </row>
    <row r="33" spans="2:19" ht="15.75" customHeight="1" x14ac:dyDescent="0.25">
      <c r="B33" s="38" t="s">
        <v>55</v>
      </c>
      <c r="E33" s="2"/>
      <c r="P33" s="2"/>
      <c r="Q33" s="2"/>
      <c r="R33" s="2"/>
      <c r="S33" s="2"/>
    </row>
    <row r="34" spans="2:19" ht="15.75" customHeight="1" x14ac:dyDescent="0.2">
      <c r="E34" s="2"/>
      <c r="P34" s="2"/>
      <c r="Q34" s="2"/>
      <c r="R34" s="2"/>
      <c r="S34" s="2"/>
    </row>
    <row r="35" spans="2:19" ht="15.75" customHeight="1" x14ac:dyDescent="0.2">
      <c r="E35" s="2"/>
      <c r="P35" s="2"/>
      <c r="Q35" s="2"/>
      <c r="R35" s="2"/>
      <c r="S35" s="2"/>
    </row>
    <row r="36" spans="2:19" ht="15.75" customHeight="1" x14ac:dyDescent="0.2">
      <c r="B36" s="28"/>
      <c r="C36" s="28"/>
      <c r="D36" s="29"/>
      <c r="E36" s="29"/>
      <c r="F36" s="29"/>
      <c r="G36" s="29"/>
      <c r="H36" s="29"/>
      <c r="I36" s="29"/>
      <c r="P36" s="2"/>
      <c r="Q36" s="2"/>
      <c r="R36" s="2"/>
      <c r="S36" s="2"/>
    </row>
    <row r="37" spans="2:19" ht="15.75" customHeight="1" x14ac:dyDescent="0.2">
      <c r="C37" s="1" t="s">
        <v>19</v>
      </c>
      <c r="D37" s="29"/>
      <c r="E37" s="29"/>
      <c r="F37" s="29"/>
      <c r="G37" s="29"/>
      <c r="H37" s="29"/>
      <c r="I37" s="29"/>
      <c r="P37" s="2"/>
      <c r="Q37" s="2"/>
      <c r="R37" s="2"/>
      <c r="S37" s="2"/>
    </row>
    <row r="38" spans="2:19" ht="15.75" customHeight="1" x14ac:dyDescent="0.2">
      <c r="C38" s="1" t="s">
        <v>20</v>
      </c>
      <c r="D38" s="29"/>
      <c r="E38" s="29"/>
      <c r="F38" s="29"/>
      <c r="G38" s="29"/>
      <c r="H38" s="29"/>
      <c r="I38" s="29"/>
      <c r="P38" s="2"/>
      <c r="Q38" s="2"/>
      <c r="R38" s="2"/>
      <c r="S38" s="2"/>
    </row>
    <row r="39" spans="2:19" ht="15.75" customHeight="1" x14ac:dyDescent="0.2">
      <c r="P39" s="2"/>
      <c r="Q39" s="2"/>
      <c r="R39" s="2"/>
      <c r="S39" s="2"/>
    </row>
    <row r="40" spans="2:19" ht="15.75" customHeight="1" x14ac:dyDescent="0.2">
      <c r="B40" s="28"/>
      <c r="C40" s="28"/>
      <c r="D40" s="29"/>
      <c r="E40" s="29"/>
      <c r="F40" s="29"/>
      <c r="G40" s="29"/>
      <c r="H40" s="29"/>
      <c r="I40" s="29"/>
      <c r="P40" s="2"/>
      <c r="Q40" s="2"/>
      <c r="R40" s="2"/>
      <c r="S40" s="2"/>
    </row>
    <row r="41" spans="2:19" ht="15.75" customHeight="1" x14ac:dyDescent="0.2">
      <c r="B41" s="28"/>
      <c r="C41" s="28"/>
      <c r="D41" s="29"/>
      <c r="E41" s="29"/>
      <c r="F41" s="29"/>
      <c r="G41" s="29"/>
      <c r="H41" s="29"/>
      <c r="I41" s="29"/>
      <c r="P41" s="2"/>
      <c r="Q41" s="2"/>
      <c r="R41" s="2"/>
      <c r="S41" s="2"/>
    </row>
    <row r="42" spans="2:19" ht="15.75" customHeight="1" x14ac:dyDescent="0.2">
      <c r="E42" s="2"/>
      <c r="P42" s="2"/>
      <c r="Q42" s="2"/>
      <c r="R42" s="2"/>
      <c r="S42" s="2"/>
    </row>
    <row r="43" spans="2:19" ht="15.75" customHeight="1" x14ac:dyDescent="0.2">
      <c r="E43" s="2"/>
      <c r="P43" s="2"/>
      <c r="Q43" s="2"/>
      <c r="R43" s="2"/>
      <c r="S43" s="2"/>
    </row>
    <row r="44" spans="2:19" ht="15.75" customHeight="1" x14ac:dyDescent="0.2">
      <c r="E44" s="2"/>
      <c r="P44" s="2"/>
      <c r="Q44" s="2"/>
      <c r="R44" s="2"/>
      <c r="S44" s="2"/>
    </row>
    <row r="45" spans="2:19" ht="15.75" customHeight="1" x14ac:dyDescent="0.2">
      <c r="E45" s="2"/>
      <c r="P45" s="2"/>
      <c r="Q45" s="2"/>
      <c r="R45" s="2"/>
      <c r="S45" s="2"/>
    </row>
    <row r="46" spans="2:19" ht="15.75" customHeight="1" x14ac:dyDescent="0.2">
      <c r="E46" s="2"/>
      <c r="P46" s="2"/>
      <c r="Q46" s="2"/>
      <c r="R46" s="2"/>
      <c r="S46" s="2"/>
    </row>
    <row r="47" spans="2:19" ht="15.75" customHeight="1" x14ac:dyDescent="0.2">
      <c r="E47" s="2"/>
      <c r="P47" s="2"/>
      <c r="Q47" s="2"/>
      <c r="R47" s="2"/>
      <c r="S47" s="2"/>
    </row>
    <row r="48" spans="2:19" ht="15.75" customHeight="1" x14ac:dyDescent="0.2">
      <c r="E48" s="2"/>
      <c r="P48" s="2"/>
      <c r="Q48" s="2"/>
      <c r="R48" s="2"/>
      <c r="S48" s="2"/>
    </row>
    <row r="49" spans="5:19" ht="15.75" customHeight="1" x14ac:dyDescent="0.2">
      <c r="E49" s="2"/>
      <c r="P49" s="2"/>
      <c r="Q49" s="2"/>
      <c r="R49" s="2"/>
      <c r="S49" s="2"/>
    </row>
    <row r="50" spans="5:19" ht="15.75" customHeight="1" x14ac:dyDescent="0.2">
      <c r="E50" s="2"/>
      <c r="P50" s="2"/>
      <c r="Q50" s="2"/>
      <c r="R50" s="2"/>
      <c r="S50" s="2"/>
    </row>
    <row r="51" spans="5:19" ht="15.75" customHeight="1" x14ac:dyDescent="0.2">
      <c r="E51" s="2"/>
      <c r="P51" s="2"/>
      <c r="Q51" s="2"/>
      <c r="R51" s="2"/>
      <c r="S51" s="2"/>
    </row>
    <row r="52" spans="5:19" ht="15.75" customHeight="1" x14ac:dyDescent="0.2">
      <c r="E52" s="2"/>
      <c r="P52" s="2"/>
      <c r="Q52" s="2"/>
      <c r="R52" s="2"/>
      <c r="S52" s="2"/>
    </row>
    <row r="53" spans="5:19" ht="15.75" customHeight="1" x14ac:dyDescent="0.2">
      <c r="E53" s="2"/>
      <c r="P53" s="2"/>
      <c r="Q53" s="2"/>
      <c r="R53" s="2"/>
      <c r="S53" s="2"/>
    </row>
    <row r="54" spans="5:19" ht="15.75" customHeight="1" x14ac:dyDescent="0.2">
      <c r="E54" s="2"/>
      <c r="P54" s="2"/>
      <c r="Q54" s="2"/>
      <c r="R54" s="2"/>
      <c r="S54" s="2"/>
    </row>
    <row r="55" spans="5:19" ht="15.75" customHeight="1" x14ac:dyDescent="0.2">
      <c r="E55" s="2"/>
      <c r="P55" s="2"/>
      <c r="Q55" s="2"/>
      <c r="R55" s="2"/>
      <c r="S55" s="2"/>
    </row>
    <row r="56" spans="5:19" ht="15.75" customHeight="1" x14ac:dyDescent="0.2">
      <c r="E56" s="2"/>
      <c r="P56" s="2"/>
      <c r="Q56" s="2"/>
      <c r="R56" s="2"/>
      <c r="S56" s="2"/>
    </row>
    <row r="57" spans="5:19" ht="15.75" customHeight="1" x14ac:dyDescent="0.2">
      <c r="E57" s="2"/>
      <c r="P57" s="2"/>
      <c r="Q57" s="2"/>
      <c r="R57" s="2"/>
      <c r="S57" s="2"/>
    </row>
    <row r="58" spans="5:19" ht="15.75" customHeight="1" x14ac:dyDescent="0.2">
      <c r="E58" s="2"/>
      <c r="P58" s="2"/>
      <c r="Q58" s="2"/>
      <c r="R58" s="2"/>
      <c r="S58" s="2"/>
    </row>
    <row r="59" spans="5:19" ht="15.75" customHeight="1" x14ac:dyDescent="0.2">
      <c r="E59" s="2"/>
      <c r="P59" s="2"/>
      <c r="Q59" s="2"/>
      <c r="R59" s="2"/>
      <c r="S59" s="2"/>
    </row>
    <row r="60" spans="5:19" ht="15.75" customHeight="1" x14ac:dyDescent="0.2">
      <c r="E60" s="2"/>
      <c r="P60" s="2"/>
      <c r="Q60" s="2"/>
      <c r="R60" s="2"/>
      <c r="S60" s="2"/>
    </row>
    <row r="61" spans="5:19" ht="15.75" customHeight="1" x14ac:dyDescent="0.2">
      <c r="E61" s="2"/>
      <c r="P61" s="2"/>
      <c r="Q61" s="2"/>
      <c r="R61" s="2"/>
      <c r="S61" s="2"/>
    </row>
    <row r="62" spans="5:19" ht="15.75" customHeight="1" x14ac:dyDescent="0.2">
      <c r="E62" s="2"/>
      <c r="P62" s="2"/>
      <c r="Q62" s="2"/>
      <c r="R62" s="2"/>
      <c r="S62" s="2"/>
    </row>
    <row r="63" spans="5:19" ht="15.75" customHeight="1" x14ac:dyDescent="0.2">
      <c r="E63" s="2"/>
      <c r="P63" s="2"/>
      <c r="Q63" s="2"/>
      <c r="R63" s="2"/>
      <c r="S63" s="2"/>
    </row>
    <row r="64" spans="5:19" ht="15.75" customHeight="1" x14ac:dyDescent="0.2">
      <c r="E64" s="2"/>
      <c r="P64" s="2"/>
      <c r="Q64" s="2"/>
      <c r="R64" s="2"/>
      <c r="S64" s="2"/>
    </row>
    <row r="65" spans="5:19" ht="15.75" customHeight="1" x14ac:dyDescent="0.2">
      <c r="E65" s="2"/>
      <c r="P65" s="2"/>
      <c r="Q65" s="2"/>
      <c r="R65" s="2"/>
      <c r="S65" s="2"/>
    </row>
    <row r="66" spans="5:19" ht="15.75" customHeight="1" x14ac:dyDescent="0.2">
      <c r="E66" s="2"/>
      <c r="P66" s="2"/>
      <c r="Q66" s="2"/>
      <c r="R66" s="2"/>
      <c r="S66" s="2"/>
    </row>
    <row r="67" spans="5:19" ht="15.75" customHeight="1" x14ac:dyDescent="0.2">
      <c r="E67" s="2"/>
      <c r="P67" s="2"/>
      <c r="Q67" s="2"/>
      <c r="R67" s="2"/>
      <c r="S67" s="2"/>
    </row>
    <row r="68" spans="5:19" ht="15.75" customHeight="1" x14ac:dyDescent="0.2">
      <c r="E68" s="2"/>
      <c r="P68" s="2"/>
      <c r="Q68" s="2"/>
      <c r="R68" s="2"/>
      <c r="S68" s="2"/>
    </row>
    <row r="69" spans="5:19" ht="15.75" customHeight="1" x14ac:dyDescent="0.2">
      <c r="E69" s="2"/>
      <c r="P69" s="2"/>
      <c r="Q69" s="2"/>
      <c r="R69" s="2"/>
      <c r="S69" s="2"/>
    </row>
    <row r="70" spans="5:19" ht="15.75" customHeight="1" x14ac:dyDescent="0.2">
      <c r="E70" s="2"/>
      <c r="P70" s="2"/>
      <c r="Q70" s="2"/>
      <c r="R70" s="2"/>
      <c r="S70" s="2"/>
    </row>
    <row r="71" spans="5:19" ht="15.75" customHeight="1" x14ac:dyDescent="0.2">
      <c r="E71" s="2"/>
      <c r="P71" s="2"/>
      <c r="Q71" s="2"/>
      <c r="R71" s="2"/>
      <c r="S71" s="2"/>
    </row>
    <row r="72" spans="5:19" ht="15.75" customHeight="1" x14ac:dyDescent="0.2">
      <c r="E72" s="2"/>
      <c r="P72" s="2"/>
      <c r="Q72" s="2"/>
      <c r="R72" s="2"/>
      <c r="S72" s="2"/>
    </row>
    <row r="73" spans="5:19" ht="15.75" customHeight="1" x14ac:dyDescent="0.2">
      <c r="E73" s="2"/>
      <c r="P73" s="2"/>
      <c r="Q73" s="2"/>
      <c r="R73" s="2"/>
      <c r="S73" s="2"/>
    </row>
    <row r="74" spans="5:19" ht="15.75" customHeight="1" x14ac:dyDescent="0.2">
      <c r="E74" s="2"/>
      <c r="P74" s="2"/>
      <c r="Q74" s="2"/>
      <c r="R74" s="2"/>
      <c r="S74" s="2"/>
    </row>
    <row r="75" spans="5:19" ht="15.75" customHeight="1" x14ac:dyDescent="0.2">
      <c r="E75" s="2"/>
      <c r="P75" s="2"/>
      <c r="Q75" s="2"/>
      <c r="R75" s="2"/>
      <c r="S75" s="2"/>
    </row>
    <row r="76" spans="5:19" ht="15.75" customHeight="1" x14ac:dyDescent="0.2">
      <c r="E76" s="2"/>
      <c r="P76" s="2"/>
      <c r="Q76" s="2"/>
      <c r="R76" s="2"/>
      <c r="S76" s="2"/>
    </row>
    <row r="77" spans="5:19" ht="15.75" customHeight="1" x14ac:dyDescent="0.2">
      <c r="E77" s="2"/>
      <c r="P77" s="2"/>
      <c r="Q77" s="2"/>
      <c r="R77" s="2"/>
      <c r="S77" s="2"/>
    </row>
    <row r="78" spans="5:19" ht="15.75" customHeight="1" x14ac:dyDescent="0.2">
      <c r="E78" s="2"/>
      <c r="P78" s="2"/>
      <c r="Q78" s="2"/>
      <c r="R78" s="2"/>
      <c r="S78" s="2"/>
    </row>
    <row r="79" spans="5:19" ht="15.75" customHeight="1" x14ac:dyDescent="0.2">
      <c r="E79" s="2"/>
      <c r="P79" s="2"/>
      <c r="Q79" s="2"/>
      <c r="R79" s="2"/>
      <c r="S79" s="2"/>
    </row>
    <row r="80" spans="5:19" ht="15.75" customHeight="1" x14ac:dyDescent="0.2">
      <c r="E80" s="2"/>
      <c r="P80" s="2"/>
      <c r="Q80" s="2"/>
      <c r="R80" s="2"/>
      <c r="S80" s="2"/>
    </row>
    <row r="81" spans="5:19" ht="15.75" customHeight="1" x14ac:dyDescent="0.2">
      <c r="E81" s="2"/>
      <c r="P81" s="2"/>
      <c r="Q81" s="2"/>
      <c r="R81" s="2"/>
      <c r="S81" s="2"/>
    </row>
    <row r="82" spans="5:19" ht="15.75" customHeight="1" x14ac:dyDescent="0.2">
      <c r="E82" s="2"/>
      <c r="P82" s="2"/>
      <c r="Q82" s="2"/>
      <c r="R82" s="2"/>
      <c r="S82" s="2"/>
    </row>
    <row r="83" spans="5:19" ht="15.75" customHeight="1" x14ac:dyDescent="0.2">
      <c r="E83" s="2"/>
      <c r="P83" s="2"/>
      <c r="Q83" s="2"/>
      <c r="R83" s="2"/>
      <c r="S83" s="2"/>
    </row>
    <row r="84" spans="5:19" ht="15.75" customHeight="1" x14ac:dyDescent="0.2">
      <c r="E84" s="2"/>
      <c r="P84" s="2"/>
      <c r="Q84" s="2"/>
      <c r="R84" s="2"/>
      <c r="S84" s="2"/>
    </row>
    <row r="85" spans="5:19" ht="15.75" customHeight="1" x14ac:dyDescent="0.2">
      <c r="E85" s="2"/>
      <c r="P85" s="2"/>
      <c r="Q85" s="2"/>
      <c r="R85" s="2"/>
      <c r="S85" s="2"/>
    </row>
    <row r="86" spans="5:19" ht="15.75" customHeight="1" x14ac:dyDescent="0.2">
      <c r="E86" s="2"/>
      <c r="P86" s="2"/>
      <c r="Q86" s="2"/>
      <c r="R86" s="2"/>
      <c r="S86" s="2"/>
    </row>
    <row r="87" spans="5:19" ht="15.75" customHeight="1" x14ac:dyDescent="0.2">
      <c r="E87" s="2"/>
      <c r="P87" s="2"/>
      <c r="Q87" s="2"/>
      <c r="R87" s="2"/>
      <c r="S87" s="2"/>
    </row>
    <row r="88" spans="5:19" ht="15.75" customHeight="1" x14ac:dyDescent="0.2">
      <c r="E88" s="2"/>
      <c r="P88" s="2"/>
      <c r="Q88" s="2"/>
      <c r="R88" s="2"/>
      <c r="S88" s="2"/>
    </row>
    <row r="89" spans="5:19" ht="15.75" customHeight="1" x14ac:dyDescent="0.2">
      <c r="E89" s="2"/>
      <c r="P89" s="2"/>
      <c r="Q89" s="2"/>
      <c r="R89" s="2"/>
      <c r="S89" s="2"/>
    </row>
    <row r="90" spans="5:19" ht="15.75" customHeight="1" x14ac:dyDescent="0.2">
      <c r="E90" s="2"/>
      <c r="P90" s="2"/>
      <c r="Q90" s="2"/>
      <c r="R90" s="2"/>
      <c r="S90" s="2"/>
    </row>
    <row r="91" spans="5:19" ht="15.75" customHeight="1" x14ac:dyDescent="0.2">
      <c r="E91" s="2"/>
      <c r="P91" s="2"/>
      <c r="Q91" s="2"/>
      <c r="R91" s="2"/>
      <c r="S91" s="2"/>
    </row>
    <row r="92" spans="5:19" ht="15.75" customHeight="1" x14ac:dyDescent="0.2">
      <c r="E92" s="2"/>
      <c r="P92" s="2"/>
      <c r="Q92" s="2"/>
      <c r="R92" s="2"/>
      <c r="S92" s="2"/>
    </row>
    <row r="93" spans="5:19" ht="15.75" customHeight="1" x14ac:dyDescent="0.2">
      <c r="E93" s="2"/>
      <c r="P93" s="2"/>
      <c r="Q93" s="2"/>
      <c r="R93" s="2"/>
      <c r="S93" s="2"/>
    </row>
    <row r="94" spans="5:19" ht="15.75" customHeight="1" x14ac:dyDescent="0.2">
      <c r="E94" s="2"/>
      <c r="P94" s="2"/>
      <c r="Q94" s="2"/>
      <c r="R94" s="2"/>
      <c r="S94" s="2"/>
    </row>
    <row r="95" spans="5:19" ht="15.75" customHeight="1" x14ac:dyDescent="0.2">
      <c r="E95" s="2"/>
      <c r="P95" s="2"/>
      <c r="Q95" s="2"/>
      <c r="R95" s="2"/>
      <c r="S95" s="2"/>
    </row>
    <row r="96" spans="5:19" ht="15.75" customHeight="1" x14ac:dyDescent="0.2">
      <c r="E96" s="2"/>
      <c r="P96" s="2"/>
      <c r="Q96" s="2"/>
      <c r="R96" s="2"/>
      <c r="S96" s="2"/>
    </row>
    <row r="97" spans="5:19" ht="15.75" customHeight="1" x14ac:dyDescent="0.2">
      <c r="E97" s="2"/>
      <c r="P97" s="2"/>
      <c r="Q97" s="2"/>
      <c r="R97" s="2"/>
      <c r="S97" s="2"/>
    </row>
    <row r="98" spans="5:19" ht="15.75" customHeight="1" x14ac:dyDescent="0.2">
      <c r="E98" s="2"/>
      <c r="P98" s="2"/>
      <c r="Q98" s="2"/>
      <c r="R98" s="2"/>
      <c r="S98" s="2"/>
    </row>
    <row r="99" spans="5:19" ht="15.75" customHeight="1" x14ac:dyDescent="0.2">
      <c r="E99" s="2"/>
      <c r="P99" s="2"/>
      <c r="Q99" s="2"/>
      <c r="R99" s="2"/>
      <c r="S99" s="2"/>
    </row>
    <row r="100" spans="5:19" ht="15.75" customHeight="1" x14ac:dyDescent="0.2">
      <c r="E100" s="2"/>
      <c r="P100" s="2"/>
      <c r="Q100" s="2"/>
      <c r="R100" s="2"/>
      <c r="S100" s="2"/>
    </row>
    <row r="101" spans="5:19" ht="15.75" customHeight="1" x14ac:dyDescent="0.2">
      <c r="E101" s="2"/>
      <c r="P101" s="2"/>
      <c r="Q101" s="2"/>
      <c r="R101" s="2"/>
      <c r="S101" s="2"/>
    </row>
    <row r="102" spans="5:19" ht="15.75" customHeight="1" x14ac:dyDescent="0.2">
      <c r="E102" s="2"/>
      <c r="P102" s="2"/>
      <c r="Q102" s="2"/>
      <c r="R102" s="2"/>
      <c r="S102" s="2"/>
    </row>
    <row r="103" spans="5:19" ht="15.75" customHeight="1" x14ac:dyDescent="0.2">
      <c r="E103" s="2"/>
      <c r="P103" s="2"/>
      <c r="Q103" s="2"/>
      <c r="R103" s="2"/>
      <c r="S103" s="2"/>
    </row>
    <row r="104" spans="5:19" ht="15.75" customHeight="1" x14ac:dyDescent="0.2">
      <c r="E104" s="2"/>
      <c r="P104" s="2"/>
      <c r="Q104" s="2"/>
      <c r="R104" s="2"/>
      <c r="S104" s="2"/>
    </row>
    <row r="105" spans="5:19" ht="15.75" customHeight="1" x14ac:dyDescent="0.2">
      <c r="E105" s="2"/>
      <c r="P105" s="2"/>
      <c r="Q105" s="2"/>
      <c r="R105" s="2"/>
      <c r="S105" s="2"/>
    </row>
    <row r="106" spans="5:19" ht="15.75" customHeight="1" x14ac:dyDescent="0.2">
      <c r="E106" s="2"/>
      <c r="P106" s="2"/>
      <c r="Q106" s="2"/>
      <c r="R106" s="2"/>
      <c r="S106" s="2"/>
    </row>
    <row r="107" spans="5:19" ht="15.75" customHeight="1" x14ac:dyDescent="0.2">
      <c r="E107" s="2"/>
      <c r="P107" s="2"/>
      <c r="Q107" s="2"/>
      <c r="R107" s="2"/>
      <c r="S107" s="2"/>
    </row>
    <row r="108" spans="5:19" ht="15.75" customHeight="1" x14ac:dyDescent="0.2">
      <c r="E108" s="2"/>
      <c r="P108" s="2"/>
      <c r="Q108" s="2"/>
      <c r="R108" s="2"/>
      <c r="S108" s="2"/>
    </row>
    <row r="109" spans="5:19" ht="15.75" customHeight="1" x14ac:dyDescent="0.2">
      <c r="E109" s="2"/>
      <c r="P109" s="2"/>
      <c r="Q109" s="2"/>
      <c r="R109" s="2"/>
      <c r="S109" s="2"/>
    </row>
    <row r="110" spans="5:19" ht="15.75" customHeight="1" x14ac:dyDescent="0.2">
      <c r="E110" s="2"/>
      <c r="P110" s="2"/>
      <c r="Q110" s="2"/>
      <c r="R110" s="2"/>
      <c r="S110" s="2"/>
    </row>
    <row r="111" spans="5:19" ht="15.75" customHeight="1" x14ac:dyDescent="0.2">
      <c r="E111" s="2"/>
      <c r="P111" s="2"/>
      <c r="Q111" s="2"/>
      <c r="R111" s="2"/>
      <c r="S111" s="2"/>
    </row>
    <row r="112" spans="5:19" ht="15.75" customHeight="1" x14ac:dyDescent="0.2">
      <c r="E112" s="2"/>
      <c r="P112" s="2"/>
      <c r="Q112" s="2"/>
      <c r="R112" s="2"/>
      <c r="S112" s="2"/>
    </row>
    <row r="113" spans="5:19" ht="15.75" customHeight="1" x14ac:dyDescent="0.2">
      <c r="E113" s="2"/>
      <c r="P113" s="2"/>
      <c r="Q113" s="2"/>
      <c r="R113" s="2"/>
      <c r="S113" s="2"/>
    </row>
    <row r="114" spans="5:19" ht="15.75" customHeight="1" x14ac:dyDescent="0.2">
      <c r="E114" s="2"/>
      <c r="P114" s="2"/>
      <c r="Q114" s="2"/>
      <c r="R114" s="2"/>
      <c r="S114" s="2"/>
    </row>
    <row r="115" spans="5:19" ht="15.75" customHeight="1" x14ac:dyDescent="0.2">
      <c r="E115" s="2"/>
      <c r="P115" s="2"/>
      <c r="Q115" s="2"/>
      <c r="R115" s="2"/>
      <c r="S115" s="2"/>
    </row>
    <row r="116" spans="5:19" ht="15.75" customHeight="1" x14ac:dyDescent="0.2">
      <c r="E116" s="2"/>
      <c r="P116" s="2"/>
      <c r="Q116" s="2"/>
      <c r="R116" s="2"/>
      <c r="S116" s="2"/>
    </row>
    <row r="117" spans="5:19" ht="15.75" customHeight="1" x14ac:dyDescent="0.2">
      <c r="E117" s="2"/>
      <c r="P117" s="2"/>
      <c r="Q117" s="2"/>
      <c r="R117" s="2"/>
      <c r="S117" s="2"/>
    </row>
    <row r="118" spans="5:19" ht="15.75" customHeight="1" x14ac:dyDescent="0.2">
      <c r="E118" s="2"/>
      <c r="P118" s="2"/>
      <c r="Q118" s="2"/>
      <c r="R118" s="2"/>
      <c r="S118" s="2"/>
    </row>
    <row r="119" spans="5:19" ht="15.75" customHeight="1" x14ac:dyDescent="0.2">
      <c r="E119" s="2"/>
      <c r="P119" s="2"/>
      <c r="Q119" s="2"/>
      <c r="R119" s="2"/>
      <c r="S119" s="2"/>
    </row>
    <row r="120" spans="5:19" ht="15.75" customHeight="1" x14ac:dyDescent="0.2">
      <c r="E120" s="2"/>
      <c r="P120" s="2"/>
      <c r="Q120" s="2"/>
      <c r="R120" s="2"/>
      <c r="S120" s="2"/>
    </row>
    <row r="121" spans="5:19" ht="15.75" customHeight="1" x14ac:dyDescent="0.2">
      <c r="E121" s="2"/>
      <c r="P121" s="2"/>
      <c r="Q121" s="2"/>
      <c r="R121" s="2"/>
      <c r="S121" s="2"/>
    </row>
    <row r="122" spans="5:19" ht="15.75" customHeight="1" x14ac:dyDescent="0.2">
      <c r="E122" s="2"/>
      <c r="P122" s="2"/>
      <c r="Q122" s="2"/>
      <c r="R122" s="2"/>
      <c r="S122" s="2"/>
    </row>
    <row r="123" spans="5:19" ht="15.75" customHeight="1" x14ac:dyDescent="0.2">
      <c r="E123" s="2"/>
      <c r="P123" s="2"/>
      <c r="Q123" s="2"/>
      <c r="R123" s="2"/>
      <c r="S123" s="2"/>
    </row>
    <row r="124" spans="5:19" ht="15.75" customHeight="1" x14ac:dyDescent="0.2">
      <c r="E124" s="2"/>
      <c r="P124" s="2"/>
      <c r="Q124" s="2"/>
      <c r="R124" s="2"/>
      <c r="S124" s="2"/>
    </row>
    <row r="125" spans="5:19" ht="15.75" customHeight="1" x14ac:dyDescent="0.2">
      <c r="E125" s="2"/>
      <c r="P125" s="2"/>
      <c r="Q125" s="2"/>
      <c r="R125" s="2"/>
      <c r="S125" s="2"/>
    </row>
    <row r="126" spans="5:19" ht="15.75" customHeight="1" x14ac:dyDescent="0.2">
      <c r="E126" s="2"/>
      <c r="P126" s="2"/>
      <c r="Q126" s="2"/>
      <c r="R126" s="2"/>
      <c r="S126" s="2"/>
    </row>
    <row r="127" spans="5:19" ht="15.75" customHeight="1" x14ac:dyDescent="0.2">
      <c r="E127" s="2"/>
      <c r="P127" s="2"/>
      <c r="Q127" s="2"/>
      <c r="R127" s="2"/>
      <c r="S127" s="2"/>
    </row>
    <row r="128" spans="5:19" ht="15.75" customHeight="1" x14ac:dyDescent="0.2">
      <c r="E128" s="2"/>
      <c r="P128" s="2"/>
      <c r="Q128" s="2"/>
      <c r="R128" s="2"/>
      <c r="S128" s="2"/>
    </row>
    <row r="129" spans="5:19" ht="15.75" customHeight="1" x14ac:dyDescent="0.2">
      <c r="E129" s="2"/>
      <c r="P129" s="2"/>
      <c r="Q129" s="2"/>
      <c r="R129" s="2"/>
      <c r="S129" s="2"/>
    </row>
    <row r="130" spans="5:19" ht="15.75" customHeight="1" x14ac:dyDescent="0.2">
      <c r="E130" s="2"/>
      <c r="P130" s="2"/>
      <c r="Q130" s="2"/>
      <c r="R130" s="2"/>
      <c r="S130" s="2"/>
    </row>
    <row r="131" spans="5:19" ht="15.75" customHeight="1" x14ac:dyDescent="0.2">
      <c r="E131" s="2"/>
      <c r="P131" s="2"/>
      <c r="Q131" s="2"/>
      <c r="R131" s="2"/>
      <c r="S131" s="2"/>
    </row>
    <row r="132" spans="5:19" ht="15.75" customHeight="1" x14ac:dyDescent="0.2">
      <c r="E132" s="2"/>
      <c r="P132" s="2"/>
      <c r="Q132" s="2"/>
      <c r="R132" s="2"/>
      <c r="S132" s="2"/>
    </row>
    <row r="133" spans="5:19" ht="15.75" customHeight="1" x14ac:dyDescent="0.2">
      <c r="E133" s="2"/>
      <c r="P133" s="2"/>
      <c r="Q133" s="2"/>
      <c r="R133" s="2"/>
      <c r="S133" s="2"/>
    </row>
    <row r="134" spans="5:19" ht="15.75" customHeight="1" x14ac:dyDescent="0.2">
      <c r="E134" s="2"/>
      <c r="P134" s="2"/>
      <c r="Q134" s="2"/>
      <c r="R134" s="2"/>
      <c r="S134" s="2"/>
    </row>
    <row r="135" spans="5:19" ht="15.75" customHeight="1" x14ac:dyDescent="0.2">
      <c r="E135" s="2"/>
      <c r="P135" s="2"/>
      <c r="Q135" s="2"/>
      <c r="R135" s="2"/>
      <c r="S135" s="2"/>
    </row>
    <row r="136" spans="5:19" ht="15.75" customHeight="1" x14ac:dyDescent="0.2">
      <c r="E136" s="2"/>
      <c r="P136" s="2"/>
      <c r="Q136" s="2"/>
      <c r="R136" s="2"/>
      <c r="S136" s="2"/>
    </row>
    <row r="137" spans="5:19" ht="15.75" customHeight="1" x14ac:dyDescent="0.2">
      <c r="E137" s="2"/>
      <c r="P137" s="2"/>
      <c r="Q137" s="2"/>
      <c r="R137" s="2"/>
      <c r="S137" s="2"/>
    </row>
    <row r="138" spans="5:19" ht="15.75" customHeight="1" x14ac:dyDescent="0.2">
      <c r="E138" s="2"/>
      <c r="P138" s="2"/>
      <c r="Q138" s="2"/>
      <c r="R138" s="2"/>
      <c r="S138" s="2"/>
    </row>
    <row r="139" spans="5:19" ht="15.75" customHeight="1" x14ac:dyDescent="0.2">
      <c r="E139" s="2"/>
      <c r="P139" s="2"/>
      <c r="Q139" s="2"/>
      <c r="R139" s="2"/>
      <c r="S139" s="2"/>
    </row>
    <row r="140" spans="5:19" ht="15.75" customHeight="1" x14ac:dyDescent="0.2">
      <c r="E140" s="2"/>
      <c r="P140" s="2"/>
      <c r="Q140" s="2"/>
      <c r="R140" s="2"/>
      <c r="S140" s="2"/>
    </row>
    <row r="141" spans="5:19" ht="15.75" customHeight="1" x14ac:dyDescent="0.2">
      <c r="E141" s="2"/>
      <c r="P141" s="2"/>
      <c r="Q141" s="2"/>
      <c r="R141" s="2"/>
      <c r="S141" s="2"/>
    </row>
    <row r="142" spans="5:19" ht="15.75" customHeight="1" x14ac:dyDescent="0.2">
      <c r="E142" s="2"/>
      <c r="P142" s="2"/>
      <c r="Q142" s="2"/>
      <c r="R142" s="2"/>
      <c r="S142" s="2"/>
    </row>
    <row r="143" spans="5:19" ht="15.75" customHeight="1" x14ac:dyDescent="0.2">
      <c r="E143" s="2"/>
      <c r="P143" s="2"/>
      <c r="Q143" s="2"/>
      <c r="R143" s="2"/>
      <c r="S143" s="2"/>
    </row>
    <row r="144" spans="5:19" ht="15.75" customHeight="1" x14ac:dyDescent="0.2">
      <c r="E144" s="2"/>
      <c r="P144" s="2"/>
      <c r="Q144" s="2"/>
      <c r="R144" s="2"/>
      <c r="S144" s="2"/>
    </row>
    <row r="145" spans="5:19" ht="15.75" customHeight="1" x14ac:dyDescent="0.2">
      <c r="E145" s="2"/>
      <c r="P145" s="2"/>
      <c r="Q145" s="2"/>
      <c r="R145" s="2"/>
      <c r="S145" s="2"/>
    </row>
    <row r="146" spans="5:19" ht="15.75" customHeight="1" x14ac:dyDescent="0.2">
      <c r="E146" s="2"/>
      <c r="P146" s="2"/>
      <c r="Q146" s="2"/>
      <c r="R146" s="2"/>
      <c r="S146" s="2"/>
    </row>
    <row r="147" spans="5:19" ht="15.75" customHeight="1" x14ac:dyDescent="0.2">
      <c r="E147" s="2"/>
      <c r="P147" s="2"/>
      <c r="Q147" s="2"/>
      <c r="R147" s="2"/>
      <c r="S147" s="2"/>
    </row>
    <row r="148" spans="5:19" ht="15.75" customHeight="1" x14ac:dyDescent="0.2">
      <c r="E148" s="2"/>
      <c r="P148" s="2"/>
      <c r="Q148" s="2"/>
      <c r="R148" s="2"/>
      <c r="S148" s="2"/>
    </row>
    <row r="149" spans="5:19" ht="15.75" customHeight="1" x14ac:dyDescent="0.2">
      <c r="E149" s="2"/>
      <c r="P149" s="2"/>
      <c r="Q149" s="2"/>
      <c r="R149" s="2"/>
      <c r="S149" s="2"/>
    </row>
    <row r="150" spans="5:19" ht="15.75" customHeight="1" x14ac:dyDescent="0.2">
      <c r="E150" s="2"/>
      <c r="P150" s="2"/>
      <c r="Q150" s="2"/>
      <c r="R150" s="2"/>
      <c r="S150" s="2"/>
    </row>
    <row r="151" spans="5:19" ht="15.75" customHeight="1" x14ac:dyDescent="0.2">
      <c r="E151" s="2"/>
      <c r="P151" s="2"/>
      <c r="Q151" s="2"/>
      <c r="R151" s="2"/>
      <c r="S151" s="2"/>
    </row>
    <row r="152" spans="5:19" ht="15.75" customHeight="1" x14ac:dyDescent="0.2">
      <c r="E152" s="2"/>
      <c r="P152" s="2"/>
      <c r="Q152" s="2"/>
      <c r="R152" s="2"/>
      <c r="S152" s="2"/>
    </row>
    <row r="153" spans="5:19" ht="15.75" customHeight="1" x14ac:dyDescent="0.2">
      <c r="E153" s="2"/>
      <c r="P153" s="2"/>
      <c r="Q153" s="2"/>
      <c r="R153" s="2"/>
      <c r="S153" s="2"/>
    </row>
    <row r="154" spans="5:19" ht="15.75" customHeight="1" x14ac:dyDescent="0.2">
      <c r="E154" s="2"/>
      <c r="P154" s="2"/>
      <c r="Q154" s="2"/>
      <c r="R154" s="2"/>
      <c r="S154" s="2"/>
    </row>
    <row r="155" spans="5:19" ht="15.75" customHeight="1" x14ac:dyDescent="0.2">
      <c r="E155" s="2"/>
      <c r="P155" s="2"/>
      <c r="Q155" s="2"/>
      <c r="R155" s="2"/>
      <c r="S155" s="2"/>
    </row>
    <row r="156" spans="5:19" ht="15.75" customHeight="1" x14ac:dyDescent="0.2">
      <c r="E156" s="2"/>
      <c r="P156" s="2"/>
      <c r="Q156" s="2"/>
      <c r="R156" s="2"/>
      <c r="S156" s="2"/>
    </row>
    <row r="157" spans="5:19" ht="15.75" customHeight="1" x14ac:dyDescent="0.2">
      <c r="E157" s="2"/>
      <c r="P157" s="2"/>
      <c r="Q157" s="2"/>
      <c r="R157" s="2"/>
      <c r="S157" s="2"/>
    </row>
    <row r="158" spans="5:19" ht="15.75" customHeight="1" x14ac:dyDescent="0.2">
      <c r="E158" s="2"/>
      <c r="P158" s="2"/>
      <c r="Q158" s="2"/>
      <c r="R158" s="2"/>
      <c r="S158" s="2"/>
    </row>
    <row r="159" spans="5:19" ht="15.75" customHeight="1" x14ac:dyDescent="0.2">
      <c r="E159" s="2"/>
      <c r="P159" s="2"/>
      <c r="Q159" s="2"/>
      <c r="R159" s="2"/>
      <c r="S159" s="2"/>
    </row>
    <row r="160" spans="5:19" ht="15.75" customHeight="1" x14ac:dyDescent="0.2">
      <c r="E160" s="2"/>
      <c r="P160" s="2"/>
      <c r="Q160" s="2"/>
      <c r="R160" s="2"/>
      <c r="S160" s="2"/>
    </row>
    <row r="161" spans="5:19" ht="15.75" customHeight="1" x14ac:dyDescent="0.2">
      <c r="E161" s="2"/>
      <c r="P161" s="2"/>
      <c r="Q161" s="2"/>
      <c r="R161" s="2"/>
      <c r="S161" s="2"/>
    </row>
    <row r="162" spans="5:19" ht="15.75" customHeight="1" x14ac:dyDescent="0.2">
      <c r="E162" s="2"/>
      <c r="P162" s="2"/>
      <c r="Q162" s="2"/>
      <c r="R162" s="2"/>
      <c r="S162" s="2"/>
    </row>
    <row r="163" spans="5:19" ht="15.75" customHeight="1" x14ac:dyDescent="0.2">
      <c r="E163" s="2"/>
      <c r="P163" s="2"/>
      <c r="Q163" s="2"/>
      <c r="R163" s="2"/>
      <c r="S163" s="2"/>
    </row>
    <row r="164" spans="5:19" ht="15.75" customHeight="1" x14ac:dyDescent="0.2">
      <c r="E164" s="2"/>
      <c r="P164" s="2"/>
      <c r="Q164" s="2"/>
      <c r="R164" s="2"/>
      <c r="S164" s="2"/>
    </row>
    <row r="165" spans="5:19" ht="15.75" customHeight="1" x14ac:dyDescent="0.2">
      <c r="E165" s="2"/>
      <c r="P165" s="2"/>
      <c r="Q165" s="2"/>
      <c r="R165" s="2"/>
      <c r="S165" s="2"/>
    </row>
    <row r="166" spans="5:19" ht="15.75" customHeight="1" x14ac:dyDescent="0.2">
      <c r="E166" s="2"/>
      <c r="P166" s="2"/>
      <c r="Q166" s="2"/>
      <c r="R166" s="2"/>
      <c r="S166" s="2"/>
    </row>
    <row r="167" spans="5:19" ht="15.75" customHeight="1" x14ac:dyDescent="0.2">
      <c r="E167" s="2"/>
      <c r="P167" s="2"/>
      <c r="Q167" s="2"/>
      <c r="R167" s="2"/>
      <c r="S167" s="2"/>
    </row>
    <row r="168" spans="5:19" ht="15.75" customHeight="1" x14ac:dyDescent="0.2">
      <c r="E168" s="2"/>
      <c r="P168" s="2"/>
      <c r="Q168" s="2"/>
      <c r="R168" s="2"/>
      <c r="S168" s="2"/>
    </row>
    <row r="169" spans="5:19" ht="15.75" customHeight="1" x14ac:dyDescent="0.2">
      <c r="E169" s="2"/>
      <c r="P169" s="2"/>
      <c r="Q169" s="2"/>
      <c r="R169" s="2"/>
      <c r="S169" s="2"/>
    </row>
    <row r="170" spans="5:19" ht="15.75" customHeight="1" x14ac:dyDescent="0.2">
      <c r="E170" s="2"/>
      <c r="P170" s="2"/>
      <c r="Q170" s="2"/>
      <c r="R170" s="2"/>
      <c r="S170" s="2"/>
    </row>
    <row r="171" spans="5:19" ht="15.75" customHeight="1" x14ac:dyDescent="0.2">
      <c r="E171" s="2"/>
      <c r="P171" s="2"/>
      <c r="Q171" s="2"/>
      <c r="R171" s="2"/>
      <c r="S171" s="2"/>
    </row>
    <row r="172" spans="5:19" ht="15.75" customHeight="1" x14ac:dyDescent="0.2">
      <c r="E172" s="2"/>
      <c r="P172" s="2"/>
      <c r="Q172" s="2"/>
      <c r="R172" s="2"/>
      <c r="S172" s="2"/>
    </row>
    <row r="173" spans="5:19" ht="15.75" customHeight="1" x14ac:dyDescent="0.2">
      <c r="E173" s="2"/>
      <c r="P173" s="2"/>
      <c r="Q173" s="2"/>
      <c r="R173" s="2"/>
      <c r="S173" s="2"/>
    </row>
    <row r="174" spans="5:19" ht="15.75" customHeight="1" x14ac:dyDescent="0.2">
      <c r="E174" s="2"/>
      <c r="P174" s="2"/>
      <c r="Q174" s="2"/>
      <c r="R174" s="2"/>
      <c r="S174" s="2"/>
    </row>
    <row r="175" spans="5:19" ht="15.75" customHeight="1" x14ac:dyDescent="0.2">
      <c r="E175" s="2"/>
      <c r="P175" s="2"/>
      <c r="Q175" s="2"/>
      <c r="R175" s="2"/>
      <c r="S175" s="2"/>
    </row>
    <row r="176" spans="5:19" ht="15.75" customHeight="1" x14ac:dyDescent="0.2">
      <c r="E176" s="2"/>
      <c r="P176" s="2"/>
      <c r="Q176" s="2"/>
      <c r="R176" s="2"/>
      <c r="S176" s="2"/>
    </row>
    <row r="177" spans="5:19" ht="15.75" customHeight="1" x14ac:dyDescent="0.2">
      <c r="E177" s="2"/>
      <c r="P177" s="2"/>
      <c r="Q177" s="2"/>
      <c r="R177" s="2"/>
      <c r="S177" s="2"/>
    </row>
    <row r="178" spans="5:19" ht="15.75" customHeight="1" x14ac:dyDescent="0.2">
      <c r="E178" s="2"/>
      <c r="P178" s="2"/>
      <c r="Q178" s="2"/>
      <c r="R178" s="2"/>
      <c r="S178" s="2"/>
    </row>
    <row r="179" spans="5:19" ht="15.75" customHeight="1" x14ac:dyDescent="0.2">
      <c r="E179" s="2"/>
      <c r="P179" s="2"/>
      <c r="Q179" s="2"/>
      <c r="R179" s="2"/>
      <c r="S179" s="2"/>
    </row>
    <row r="180" spans="5:19" ht="15.75" customHeight="1" x14ac:dyDescent="0.2">
      <c r="E180" s="2"/>
      <c r="P180" s="2"/>
      <c r="Q180" s="2"/>
      <c r="R180" s="2"/>
      <c r="S180" s="2"/>
    </row>
    <row r="181" spans="5:19" ht="15.75" customHeight="1" x14ac:dyDescent="0.2">
      <c r="E181" s="2"/>
      <c r="P181" s="2"/>
      <c r="Q181" s="2"/>
      <c r="R181" s="2"/>
      <c r="S181" s="2"/>
    </row>
    <row r="182" spans="5:19" ht="15.75" customHeight="1" x14ac:dyDescent="0.2">
      <c r="E182" s="2"/>
      <c r="P182" s="2"/>
      <c r="Q182" s="2"/>
      <c r="R182" s="2"/>
      <c r="S182" s="2"/>
    </row>
    <row r="183" spans="5:19" ht="15.75" customHeight="1" x14ac:dyDescent="0.2">
      <c r="E183" s="2"/>
      <c r="P183" s="2"/>
      <c r="Q183" s="2"/>
      <c r="R183" s="2"/>
      <c r="S183" s="2"/>
    </row>
    <row r="184" spans="5:19" ht="15.75" customHeight="1" x14ac:dyDescent="0.2">
      <c r="E184" s="2"/>
      <c r="P184" s="2"/>
      <c r="Q184" s="2"/>
      <c r="R184" s="2"/>
      <c r="S184" s="2"/>
    </row>
    <row r="185" spans="5:19" ht="15.75" customHeight="1" x14ac:dyDescent="0.2">
      <c r="E185" s="2"/>
      <c r="P185" s="2"/>
      <c r="Q185" s="2"/>
      <c r="R185" s="2"/>
      <c r="S185" s="2"/>
    </row>
    <row r="186" spans="5:19" ht="15.75" customHeight="1" x14ac:dyDescent="0.2">
      <c r="E186" s="2"/>
      <c r="P186" s="2"/>
      <c r="Q186" s="2"/>
      <c r="R186" s="2"/>
      <c r="S186" s="2"/>
    </row>
    <row r="187" spans="5:19" ht="15.75" customHeight="1" x14ac:dyDescent="0.2">
      <c r="E187" s="2"/>
      <c r="P187" s="2"/>
      <c r="Q187" s="2"/>
      <c r="R187" s="2"/>
      <c r="S187" s="2"/>
    </row>
    <row r="188" spans="5:19" ht="15.75" customHeight="1" x14ac:dyDescent="0.2">
      <c r="E188" s="2"/>
      <c r="P188" s="2"/>
      <c r="Q188" s="2"/>
      <c r="R188" s="2"/>
      <c r="S188" s="2"/>
    </row>
    <row r="189" spans="5:19" ht="15.75" customHeight="1" x14ac:dyDescent="0.2">
      <c r="E189" s="2"/>
      <c r="P189" s="2"/>
      <c r="Q189" s="2"/>
      <c r="R189" s="2"/>
      <c r="S189" s="2"/>
    </row>
    <row r="190" spans="5:19" ht="15.75" customHeight="1" x14ac:dyDescent="0.2">
      <c r="E190" s="2"/>
      <c r="P190" s="2"/>
      <c r="Q190" s="2"/>
      <c r="R190" s="2"/>
      <c r="S190" s="2"/>
    </row>
    <row r="191" spans="5:19" ht="15.75" customHeight="1" x14ac:dyDescent="0.2">
      <c r="E191" s="2"/>
      <c r="P191" s="2"/>
      <c r="Q191" s="2"/>
      <c r="R191" s="2"/>
      <c r="S191" s="2"/>
    </row>
    <row r="192" spans="5:19" ht="15.75" customHeight="1" x14ac:dyDescent="0.2">
      <c r="E192" s="2"/>
      <c r="P192" s="2"/>
      <c r="Q192" s="2"/>
      <c r="R192" s="2"/>
      <c r="S192" s="2"/>
    </row>
    <row r="193" spans="5:19" ht="15.75" customHeight="1" x14ac:dyDescent="0.2">
      <c r="E193" s="2"/>
      <c r="P193" s="2"/>
      <c r="Q193" s="2"/>
      <c r="R193" s="2"/>
      <c r="S193" s="2"/>
    </row>
    <row r="194" spans="5:19" ht="15.75" customHeight="1" x14ac:dyDescent="0.2">
      <c r="E194" s="2"/>
      <c r="P194" s="2"/>
      <c r="Q194" s="2"/>
      <c r="R194" s="2"/>
      <c r="S194" s="2"/>
    </row>
    <row r="195" spans="5:19" ht="15.75" customHeight="1" x14ac:dyDescent="0.2">
      <c r="E195" s="2"/>
      <c r="P195" s="2"/>
      <c r="Q195" s="2"/>
      <c r="R195" s="2"/>
      <c r="S195" s="2"/>
    </row>
    <row r="196" spans="5:19" ht="15.75" customHeight="1" x14ac:dyDescent="0.2">
      <c r="E196" s="2"/>
      <c r="P196" s="2"/>
      <c r="Q196" s="2"/>
      <c r="R196" s="2"/>
      <c r="S196" s="2"/>
    </row>
    <row r="197" spans="5:19" ht="15.75" customHeight="1" x14ac:dyDescent="0.2">
      <c r="E197" s="2"/>
      <c r="P197" s="2"/>
      <c r="Q197" s="2"/>
      <c r="R197" s="2"/>
      <c r="S197" s="2"/>
    </row>
    <row r="198" spans="5:19" ht="15.75" customHeight="1" x14ac:dyDescent="0.2">
      <c r="E198" s="2"/>
      <c r="P198" s="2"/>
      <c r="Q198" s="2"/>
      <c r="R198" s="2"/>
      <c r="S198" s="2"/>
    </row>
    <row r="199" spans="5:19" ht="15.75" customHeight="1" x14ac:dyDescent="0.2">
      <c r="E199" s="2"/>
      <c r="P199" s="2"/>
      <c r="Q199" s="2"/>
      <c r="R199" s="2"/>
      <c r="S199" s="2"/>
    </row>
    <row r="200" spans="5:19" ht="15.75" customHeight="1" x14ac:dyDescent="0.2">
      <c r="E200" s="2"/>
      <c r="P200" s="2"/>
      <c r="Q200" s="2"/>
      <c r="R200" s="2"/>
      <c r="S200" s="2"/>
    </row>
    <row r="201" spans="5:19" ht="15.75" customHeight="1" x14ac:dyDescent="0.2">
      <c r="E201" s="2"/>
      <c r="P201" s="2"/>
      <c r="Q201" s="2"/>
      <c r="R201" s="2"/>
      <c r="S201" s="2"/>
    </row>
    <row r="202" spans="5:19" ht="15.75" customHeight="1" x14ac:dyDescent="0.2">
      <c r="E202" s="2"/>
      <c r="P202" s="2"/>
      <c r="Q202" s="2"/>
      <c r="R202" s="2"/>
      <c r="S202" s="2"/>
    </row>
    <row r="203" spans="5:19" ht="15.75" customHeight="1" x14ac:dyDescent="0.2">
      <c r="E203" s="2"/>
      <c r="P203" s="2"/>
      <c r="Q203" s="2"/>
      <c r="R203" s="2"/>
      <c r="S203" s="2"/>
    </row>
    <row r="204" spans="5:19" ht="15.75" customHeight="1" x14ac:dyDescent="0.2">
      <c r="E204" s="2"/>
      <c r="P204" s="2"/>
      <c r="Q204" s="2"/>
      <c r="R204" s="2"/>
      <c r="S204" s="2"/>
    </row>
    <row r="205" spans="5:19" ht="15.75" customHeight="1" x14ac:dyDescent="0.2">
      <c r="E205" s="2"/>
      <c r="P205" s="2"/>
      <c r="Q205" s="2"/>
      <c r="R205" s="2"/>
      <c r="S205" s="2"/>
    </row>
    <row r="206" spans="5:19" ht="15.75" customHeight="1" x14ac:dyDescent="0.2">
      <c r="E206" s="2"/>
      <c r="P206" s="2"/>
      <c r="Q206" s="2"/>
      <c r="R206" s="2"/>
      <c r="S206" s="2"/>
    </row>
    <row r="207" spans="5:19" ht="15.75" customHeight="1" x14ac:dyDescent="0.2">
      <c r="E207" s="2"/>
      <c r="P207" s="2"/>
      <c r="Q207" s="2"/>
      <c r="R207" s="2"/>
      <c r="S207" s="2"/>
    </row>
    <row r="208" spans="5:19" ht="15.75" customHeight="1" x14ac:dyDescent="0.2">
      <c r="E208" s="2"/>
      <c r="P208" s="2"/>
      <c r="Q208" s="2"/>
      <c r="R208" s="2"/>
      <c r="S208" s="2"/>
    </row>
    <row r="209" spans="5:19" ht="15.75" customHeight="1" x14ac:dyDescent="0.2">
      <c r="E209" s="2"/>
      <c r="P209" s="2"/>
      <c r="Q209" s="2"/>
      <c r="R209" s="2"/>
      <c r="S209" s="2"/>
    </row>
    <row r="210" spans="5:19" ht="15.75" customHeight="1" x14ac:dyDescent="0.2">
      <c r="E210" s="2"/>
      <c r="P210" s="2"/>
      <c r="Q210" s="2"/>
      <c r="R210" s="2"/>
      <c r="S210" s="2"/>
    </row>
    <row r="211" spans="5:19" ht="15.75" customHeight="1" x14ac:dyDescent="0.2">
      <c r="E211" s="2"/>
      <c r="P211" s="2"/>
      <c r="Q211" s="2"/>
      <c r="R211" s="2"/>
      <c r="S211" s="2"/>
    </row>
    <row r="212" spans="5:19" ht="15.75" customHeight="1" x14ac:dyDescent="0.2">
      <c r="E212" s="2"/>
      <c r="P212" s="2"/>
      <c r="Q212" s="2"/>
      <c r="R212" s="2"/>
      <c r="S212" s="2"/>
    </row>
    <row r="213" spans="5:19" ht="15.75" customHeight="1" x14ac:dyDescent="0.2">
      <c r="E213" s="2"/>
      <c r="P213" s="2"/>
      <c r="Q213" s="2"/>
      <c r="R213" s="2"/>
      <c r="S213" s="2"/>
    </row>
    <row r="214" spans="5:19" ht="15.75" customHeight="1" x14ac:dyDescent="0.2">
      <c r="E214" s="2"/>
      <c r="P214" s="2"/>
      <c r="Q214" s="2"/>
      <c r="R214" s="2"/>
      <c r="S214" s="2"/>
    </row>
    <row r="215" spans="5:19" ht="15.75" customHeight="1" x14ac:dyDescent="0.2">
      <c r="E215" s="2"/>
      <c r="P215" s="2"/>
      <c r="Q215" s="2"/>
      <c r="R215" s="2"/>
      <c r="S215" s="2"/>
    </row>
    <row r="216" spans="5:19" ht="15.75" customHeight="1" x14ac:dyDescent="0.2">
      <c r="E216" s="2"/>
      <c r="P216" s="2"/>
      <c r="Q216" s="2"/>
      <c r="R216" s="2"/>
      <c r="S216" s="2"/>
    </row>
    <row r="217" spans="5:19" ht="15.75" customHeight="1" x14ac:dyDescent="0.2">
      <c r="E217" s="2"/>
      <c r="P217" s="2"/>
      <c r="Q217" s="2"/>
      <c r="R217" s="2"/>
      <c r="S217" s="2"/>
    </row>
    <row r="218" spans="5:19" ht="15.75" customHeight="1" x14ac:dyDescent="0.2">
      <c r="E218" s="2"/>
      <c r="P218" s="2"/>
      <c r="Q218" s="2"/>
      <c r="R218" s="2"/>
      <c r="S218" s="2"/>
    </row>
    <row r="219" spans="5:19" ht="15.75" customHeight="1" x14ac:dyDescent="0.2">
      <c r="E219" s="2"/>
      <c r="P219" s="2"/>
      <c r="Q219" s="2"/>
      <c r="R219" s="2"/>
      <c r="S219" s="2"/>
    </row>
    <row r="220" spans="5:19" ht="15.75" customHeight="1" x14ac:dyDescent="0.2">
      <c r="E220" s="2"/>
      <c r="P220" s="2"/>
      <c r="Q220" s="2"/>
      <c r="R220" s="2"/>
      <c r="S220" s="2"/>
    </row>
    <row r="221" spans="5:19" ht="15.75" customHeight="1" x14ac:dyDescent="0.2">
      <c r="E221" s="2"/>
      <c r="P221" s="2"/>
      <c r="Q221" s="2"/>
      <c r="R221" s="2"/>
      <c r="S221" s="2"/>
    </row>
    <row r="222" spans="5:19" ht="15.75" customHeight="1" x14ac:dyDescent="0.2">
      <c r="E222" s="2"/>
      <c r="P222" s="2"/>
      <c r="Q222" s="2"/>
      <c r="R222" s="2"/>
      <c r="S222" s="2"/>
    </row>
    <row r="223" spans="5:19" ht="15.75" customHeight="1" x14ac:dyDescent="0.2">
      <c r="E223" s="2"/>
      <c r="P223" s="2"/>
      <c r="Q223" s="2"/>
      <c r="R223" s="2"/>
      <c r="S223" s="2"/>
    </row>
    <row r="224" spans="5:19" ht="15.75" customHeight="1" x14ac:dyDescent="0.2">
      <c r="E224" s="2"/>
      <c r="P224" s="2"/>
      <c r="Q224" s="2"/>
      <c r="R224" s="2"/>
      <c r="S224" s="2"/>
    </row>
    <row r="225" spans="5:19" ht="15.75" customHeight="1" x14ac:dyDescent="0.2">
      <c r="E225" s="2"/>
      <c r="P225" s="2"/>
      <c r="Q225" s="2"/>
      <c r="R225" s="2"/>
      <c r="S225" s="2"/>
    </row>
    <row r="226" spans="5:19" ht="15.75" customHeight="1" x14ac:dyDescent="0.2">
      <c r="E226" s="2"/>
      <c r="P226" s="2"/>
      <c r="Q226" s="2"/>
      <c r="R226" s="2"/>
      <c r="S226" s="2"/>
    </row>
    <row r="227" spans="5:19" ht="15.75" customHeight="1" x14ac:dyDescent="0.2">
      <c r="E227" s="2"/>
      <c r="P227" s="2"/>
      <c r="Q227" s="2"/>
      <c r="R227" s="2"/>
      <c r="S227" s="2"/>
    </row>
    <row r="228" spans="5:19" ht="15.75" customHeight="1" x14ac:dyDescent="0.2">
      <c r="E228" s="2"/>
      <c r="P228" s="2"/>
      <c r="Q228" s="2"/>
      <c r="R228" s="2"/>
      <c r="S228" s="2"/>
    </row>
    <row r="229" spans="5:19" ht="15.75" customHeight="1" x14ac:dyDescent="0.2">
      <c r="E229" s="2"/>
      <c r="P229" s="2"/>
      <c r="Q229" s="2"/>
      <c r="R229" s="2"/>
      <c r="S229" s="2"/>
    </row>
    <row r="230" spans="5:19" ht="15.75" customHeight="1" x14ac:dyDescent="0.2">
      <c r="E230" s="2"/>
      <c r="P230" s="2"/>
      <c r="Q230" s="2"/>
      <c r="R230" s="2"/>
      <c r="S230" s="2"/>
    </row>
    <row r="231" spans="5:19" ht="15.75" customHeight="1" x14ac:dyDescent="0.2">
      <c r="E231" s="2"/>
      <c r="P231" s="2"/>
      <c r="Q231" s="2"/>
      <c r="R231" s="2"/>
      <c r="S231" s="2"/>
    </row>
    <row r="232" spans="5:19" ht="15.75" customHeight="1" x14ac:dyDescent="0.2">
      <c r="E232" s="2"/>
      <c r="P232" s="2"/>
      <c r="Q232" s="2"/>
      <c r="R232" s="2"/>
      <c r="S232" s="2"/>
    </row>
    <row r="233" spans="5:19" ht="15.75" customHeight="1" x14ac:dyDescent="0.2">
      <c r="E233" s="2"/>
      <c r="P233" s="2"/>
      <c r="Q233" s="2"/>
      <c r="R233" s="2"/>
      <c r="S233" s="2"/>
    </row>
    <row r="234" spans="5:19" ht="15.75" customHeight="1" x14ac:dyDescent="0.2">
      <c r="E234" s="2"/>
      <c r="P234" s="2"/>
      <c r="Q234" s="2"/>
      <c r="R234" s="2"/>
      <c r="S234" s="2"/>
    </row>
    <row r="235" spans="5:19" ht="15.75" customHeight="1" x14ac:dyDescent="0.2">
      <c r="E235" s="2"/>
      <c r="P235" s="2"/>
      <c r="Q235" s="2"/>
      <c r="R235" s="2"/>
      <c r="S235" s="2"/>
    </row>
    <row r="236" spans="5:19" ht="15.75" customHeight="1" x14ac:dyDescent="0.2">
      <c r="E236" s="2"/>
      <c r="P236" s="2"/>
      <c r="Q236" s="2"/>
      <c r="R236" s="2"/>
      <c r="S236" s="2"/>
    </row>
    <row r="237" spans="5:19" ht="15.75" customHeight="1" x14ac:dyDescent="0.2">
      <c r="E237" s="2"/>
      <c r="P237" s="2"/>
      <c r="Q237" s="2"/>
      <c r="R237" s="2"/>
      <c r="S237" s="2"/>
    </row>
    <row r="238" spans="5:19" ht="15.75" customHeight="1" x14ac:dyDescent="0.2">
      <c r="E238" s="2"/>
      <c r="P238" s="2"/>
      <c r="Q238" s="2"/>
      <c r="R238" s="2"/>
      <c r="S238" s="2"/>
    </row>
    <row r="239" spans="5:19" ht="15.75" customHeight="1" x14ac:dyDescent="0.2"/>
    <row r="240" spans="5:19"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sheetData>
  <mergeCells count="12">
    <mergeCell ref="B32:D32"/>
    <mergeCell ref="F32:I32"/>
    <mergeCell ref="J32:L32"/>
    <mergeCell ref="P27:W27"/>
    <mergeCell ref="B27:L27"/>
    <mergeCell ref="B13:V13"/>
    <mergeCell ref="C7:T7"/>
    <mergeCell ref="A1:V6"/>
    <mergeCell ref="B9:V9"/>
    <mergeCell ref="B10:V10"/>
    <mergeCell ref="B11:V11"/>
    <mergeCell ref="B8:V8"/>
  </mergeCells>
  <conditionalFormatting sqref="J29:J30">
    <cfRule type="cellIs" dxfId="3" priority="3" operator="equal">
      <formula>"CUMPLE"</formula>
    </cfRule>
    <cfRule type="cellIs" dxfId="2" priority="4" operator="equal">
      <formula>"NO CUMPLE"</formula>
    </cfRule>
  </conditionalFormatting>
  <conditionalFormatting sqref="T15:T23">
    <cfRule type="cellIs" dxfId="1" priority="5" operator="equal">
      <formula>"CUMPLE"</formula>
    </cfRule>
    <cfRule type="cellIs" dxfId="0" priority="6" operator="equal">
      <formula>"NO CUMPLE"</formula>
    </cfRule>
  </conditionalFormatting>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Plantilla Oferta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Fresneda</dc:creator>
  <cp:lastModifiedBy>Crhistian Neita Murillo</cp:lastModifiedBy>
  <dcterms:created xsi:type="dcterms:W3CDTF">2026-09-23T21:52:03Z</dcterms:created>
  <dcterms:modified xsi:type="dcterms:W3CDTF">2026-10-22T14:43:41Z</dcterms:modified>
</cp:coreProperties>
</file>