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3"/>
  <workbookPr/>
  <mc:AlternateContent xmlns:mc="http://schemas.openxmlformats.org/markup-compatibility/2006">
    <mc:Choice Requires="x15">
      <x15ac:absPath xmlns:x15ac="http://schemas.microsoft.com/office/spreadsheetml/2010/11/ac" url="C:\Users\lucha\OneDrive\Escritorio\SUBA\FEMINICIDIOS\"/>
    </mc:Choice>
  </mc:AlternateContent>
  <xr:revisionPtr revIDLastSave="0" documentId="8_{F08ADF36-1600-4507-B399-3A2AAACC7CCA}" xr6:coauthVersionLast="47" xr6:coauthVersionMax="47" xr10:uidLastSave="{00000000-0000-0000-0000-000000000000}"/>
  <bookViews>
    <workbookView xWindow="-120" yWindow="-120" windowWidth="20730" windowHeight="11040" xr2:uid="{034E6728-A83C-4AF0-A2AB-36159CE352E8}"/>
  </bookViews>
  <sheets>
    <sheet name="FORMATO DE OFERTA ECONÓMICA" sheetId="1" r:id="rId1"/>
  </sheets>
  <externalReferences>
    <externalReference r:id="rId2"/>
  </externalReferences>
  <definedNames>
    <definedName name="_xlnm._FilterDatabase" localSheetId="0" hidden="1">'FORMATO DE OFERTA ECONÓMICA'!$D$11:$E$20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109" i="1" l="1"/>
  <c r="G108" i="1"/>
  <c r="F108" i="1"/>
  <c r="K108" i="1" s="1"/>
  <c r="E108" i="1"/>
  <c r="I108" i="1" s="1"/>
  <c r="D108" i="1"/>
  <c r="C108" i="1"/>
  <c r="G107" i="1"/>
  <c r="F107" i="1"/>
  <c r="K107" i="1" s="1"/>
  <c r="E107" i="1"/>
  <c r="I107" i="1" s="1"/>
  <c r="D107" i="1"/>
  <c r="C107" i="1"/>
  <c r="G106" i="1"/>
  <c r="F106" i="1"/>
  <c r="K106" i="1" s="1"/>
  <c r="E106" i="1"/>
  <c r="I106" i="1" s="1"/>
  <c r="D106" i="1"/>
  <c r="C106" i="1"/>
  <c r="G105" i="1"/>
  <c r="F105" i="1"/>
  <c r="K105" i="1" s="1"/>
  <c r="E105" i="1"/>
  <c r="I105" i="1" s="1"/>
  <c r="D105" i="1"/>
  <c r="C105" i="1"/>
  <c r="G104" i="1"/>
  <c r="F104" i="1"/>
  <c r="K104" i="1" s="1"/>
  <c r="E104" i="1"/>
  <c r="I104" i="1" s="1"/>
  <c r="D104" i="1"/>
  <c r="C104" i="1"/>
  <c r="G103" i="1"/>
  <c r="F103" i="1"/>
  <c r="K103" i="1" s="1"/>
  <c r="E103" i="1"/>
  <c r="I103" i="1" s="1"/>
  <c r="D103" i="1"/>
  <c r="C103" i="1"/>
  <c r="G102" i="1"/>
  <c r="F102" i="1"/>
  <c r="K102" i="1" s="1"/>
  <c r="E102" i="1"/>
  <c r="I102" i="1" s="1"/>
  <c r="D102" i="1"/>
  <c r="C102" i="1"/>
  <c r="G101" i="1"/>
  <c r="F101" i="1"/>
  <c r="K101" i="1" s="1"/>
  <c r="E101" i="1"/>
  <c r="I101" i="1" s="1"/>
  <c r="D101" i="1"/>
  <c r="C101" i="1"/>
  <c r="G100" i="1"/>
  <c r="F100" i="1"/>
  <c r="K100" i="1" s="1"/>
  <c r="E100" i="1"/>
  <c r="I100" i="1" s="1"/>
  <c r="D100" i="1"/>
  <c r="C100" i="1"/>
  <c r="H97" i="1"/>
  <c r="G96" i="1"/>
  <c r="F96" i="1"/>
  <c r="K96" i="1" s="1"/>
  <c r="E96" i="1"/>
  <c r="D96" i="1"/>
  <c r="C96" i="1"/>
  <c r="B96" i="1"/>
  <c r="G95" i="1"/>
  <c r="F95" i="1"/>
  <c r="K95" i="1" s="1"/>
  <c r="E95" i="1"/>
  <c r="D95" i="1"/>
  <c r="C95" i="1"/>
  <c r="B95" i="1"/>
  <c r="G94" i="1"/>
  <c r="F94" i="1"/>
  <c r="K94" i="1" s="1"/>
  <c r="E94" i="1"/>
  <c r="D94" i="1"/>
  <c r="C94" i="1"/>
  <c r="B94" i="1"/>
  <c r="I93" i="1"/>
  <c r="G93" i="1"/>
  <c r="F93" i="1"/>
  <c r="K93" i="1" s="1"/>
  <c r="E93" i="1"/>
  <c r="D93" i="1"/>
  <c r="C93" i="1"/>
  <c r="B93" i="1"/>
  <c r="I92" i="1"/>
  <c r="G92" i="1"/>
  <c r="F92" i="1"/>
  <c r="K92" i="1" s="1"/>
  <c r="E92" i="1"/>
  <c r="D92" i="1"/>
  <c r="C92" i="1"/>
  <c r="B92" i="1"/>
  <c r="I91" i="1"/>
  <c r="G91" i="1"/>
  <c r="F91" i="1"/>
  <c r="K91" i="1" s="1"/>
  <c r="E91" i="1"/>
  <c r="D91" i="1"/>
  <c r="C91" i="1"/>
  <c r="B91" i="1"/>
  <c r="I90" i="1"/>
  <c r="G90" i="1"/>
  <c r="F90" i="1"/>
  <c r="K90" i="1" s="1"/>
  <c r="E90" i="1"/>
  <c r="D90" i="1"/>
  <c r="C90" i="1"/>
  <c r="B90" i="1"/>
  <c r="I89" i="1"/>
  <c r="G89" i="1"/>
  <c r="F89" i="1"/>
  <c r="K89" i="1" s="1"/>
  <c r="E89" i="1"/>
  <c r="D89" i="1"/>
  <c r="C89" i="1"/>
  <c r="B89" i="1"/>
  <c r="I88" i="1"/>
  <c r="G88" i="1"/>
  <c r="F88" i="1"/>
  <c r="K88" i="1" s="1"/>
  <c r="E88" i="1"/>
  <c r="D88" i="1"/>
  <c r="C88" i="1"/>
  <c r="B88" i="1"/>
  <c r="I87" i="1"/>
  <c r="G87" i="1"/>
  <c r="F87" i="1"/>
  <c r="K87" i="1" s="1"/>
  <c r="E87" i="1"/>
  <c r="D87" i="1"/>
  <c r="C87" i="1"/>
  <c r="B87" i="1"/>
  <c r="I86" i="1"/>
  <c r="G86" i="1"/>
  <c r="F86" i="1"/>
  <c r="K86" i="1" s="1"/>
  <c r="E86" i="1"/>
  <c r="D86" i="1"/>
  <c r="C86" i="1"/>
  <c r="B86" i="1"/>
  <c r="I85" i="1"/>
  <c r="G85" i="1"/>
  <c r="F85" i="1"/>
  <c r="K85" i="1" s="1"/>
  <c r="E85" i="1"/>
  <c r="D85" i="1"/>
  <c r="C85" i="1"/>
  <c r="B85" i="1"/>
  <c r="I84" i="1"/>
  <c r="G84" i="1"/>
  <c r="F84" i="1"/>
  <c r="K84" i="1" s="1"/>
  <c r="E84" i="1"/>
  <c r="D84" i="1"/>
  <c r="C84" i="1"/>
  <c r="B84" i="1"/>
  <c r="I83" i="1"/>
  <c r="G83" i="1"/>
  <c r="F83" i="1"/>
  <c r="K83" i="1" s="1"/>
  <c r="E83" i="1"/>
  <c r="D83" i="1"/>
  <c r="C83" i="1"/>
  <c r="B83" i="1"/>
  <c r="I82" i="1"/>
  <c r="G82" i="1"/>
  <c r="F82" i="1"/>
  <c r="K82" i="1" s="1"/>
  <c r="E82" i="1"/>
  <c r="D82" i="1"/>
  <c r="C82" i="1"/>
  <c r="B82" i="1"/>
  <c r="I81" i="1"/>
  <c r="G81" i="1"/>
  <c r="F81" i="1"/>
  <c r="K81" i="1" s="1"/>
  <c r="E81" i="1"/>
  <c r="D81" i="1"/>
  <c r="C81" i="1"/>
  <c r="B81" i="1"/>
  <c r="I80" i="1"/>
  <c r="G80" i="1"/>
  <c r="F80" i="1"/>
  <c r="K80" i="1" s="1"/>
  <c r="E80" i="1"/>
  <c r="D80" i="1"/>
  <c r="C80" i="1"/>
  <c r="B80" i="1"/>
  <c r="I79" i="1"/>
  <c r="G79" i="1"/>
  <c r="F79" i="1"/>
  <c r="K79" i="1" s="1"/>
  <c r="E79" i="1"/>
  <c r="D79" i="1"/>
  <c r="C79" i="1"/>
  <c r="B79" i="1"/>
  <c r="I78" i="1"/>
  <c r="G78" i="1"/>
  <c r="F78" i="1"/>
  <c r="K78" i="1" s="1"/>
  <c r="E78" i="1"/>
  <c r="D78" i="1"/>
  <c r="C78" i="1"/>
  <c r="B78" i="1"/>
  <c r="I77" i="1"/>
  <c r="G77" i="1"/>
  <c r="F77" i="1"/>
  <c r="K77" i="1" s="1"/>
  <c r="E77" i="1"/>
  <c r="D77" i="1"/>
  <c r="C77" i="1"/>
  <c r="B77" i="1"/>
  <c r="I76" i="1"/>
  <c r="G76" i="1"/>
  <c r="F76" i="1"/>
  <c r="K76" i="1" s="1"/>
  <c r="E76" i="1"/>
  <c r="D76" i="1"/>
  <c r="C76" i="1"/>
  <c r="B76" i="1"/>
  <c r="I75" i="1"/>
  <c r="G75" i="1"/>
  <c r="F75" i="1"/>
  <c r="K75" i="1" s="1"/>
  <c r="E75" i="1"/>
  <c r="D75" i="1"/>
  <c r="C75" i="1"/>
  <c r="B75" i="1"/>
  <c r="I74" i="1"/>
  <c r="G74" i="1"/>
  <c r="F74" i="1"/>
  <c r="K74" i="1" s="1"/>
  <c r="E74" i="1"/>
  <c r="D74" i="1"/>
  <c r="C74" i="1"/>
  <c r="B74" i="1"/>
  <c r="I73" i="1"/>
  <c r="G73" i="1"/>
  <c r="F73" i="1"/>
  <c r="K73" i="1" s="1"/>
  <c r="E73" i="1"/>
  <c r="D73" i="1"/>
  <c r="C73" i="1"/>
  <c r="B73" i="1"/>
  <c r="I72" i="1"/>
  <c r="G72" i="1"/>
  <c r="F72" i="1"/>
  <c r="K72" i="1" s="1"/>
  <c r="E72" i="1"/>
  <c r="D72" i="1"/>
  <c r="C72" i="1"/>
  <c r="B72" i="1"/>
  <c r="I71" i="1"/>
  <c r="G71" i="1"/>
  <c r="F71" i="1"/>
  <c r="K71" i="1" s="1"/>
  <c r="E71" i="1"/>
  <c r="D71" i="1"/>
  <c r="C71" i="1"/>
  <c r="B71" i="1"/>
  <c r="I70" i="1"/>
  <c r="G70" i="1"/>
  <c r="F70" i="1"/>
  <c r="K70" i="1" s="1"/>
  <c r="E70" i="1"/>
  <c r="D70" i="1"/>
  <c r="C70" i="1"/>
  <c r="B70" i="1"/>
  <c r="I69" i="1"/>
  <c r="G69" i="1"/>
  <c r="F69" i="1"/>
  <c r="K69" i="1" s="1"/>
  <c r="E69" i="1"/>
  <c r="D69" i="1"/>
  <c r="C69" i="1"/>
  <c r="B69" i="1"/>
  <c r="I68" i="1"/>
  <c r="G68" i="1"/>
  <c r="F68" i="1"/>
  <c r="K68" i="1" s="1"/>
  <c r="E68" i="1"/>
  <c r="D68" i="1"/>
  <c r="C68" i="1"/>
  <c r="B68" i="1"/>
  <c r="I67" i="1"/>
  <c r="G67" i="1"/>
  <c r="F67" i="1"/>
  <c r="K67" i="1" s="1"/>
  <c r="E67" i="1"/>
  <c r="D67" i="1"/>
  <c r="C67" i="1"/>
  <c r="B67" i="1"/>
  <c r="I66" i="1"/>
  <c r="G66" i="1"/>
  <c r="F66" i="1"/>
  <c r="K66" i="1" s="1"/>
  <c r="E66" i="1"/>
  <c r="D66" i="1"/>
  <c r="C66" i="1"/>
  <c r="B66" i="1"/>
  <c r="I65" i="1"/>
  <c r="G65" i="1"/>
  <c r="F65" i="1"/>
  <c r="K65" i="1" s="1"/>
  <c r="E65" i="1"/>
  <c r="D65" i="1"/>
  <c r="C65" i="1"/>
  <c r="B65" i="1"/>
  <c r="I64" i="1"/>
  <c r="G64" i="1"/>
  <c r="F64" i="1"/>
  <c r="K64" i="1" s="1"/>
  <c r="E64" i="1"/>
  <c r="D64" i="1"/>
  <c r="C64" i="1"/>
  <c r="B64" i="1"/>
  <c r="I63" i="1"/>
  <c r="G63" i="1"/>
  <c r="F63" i="1"/>
  <c r="K63" i="1" s="1"/>
  <c r="E63" i="1"/>
  <c r="D63" i="1"/>
  <c r="C63" i="1"/>
  <c r="B63" i="1"/>
  <c r="I62" i="1"/>
  <c r="G62" i="1"/>
  <c r="F62" i="1"/>
  <c r="K62" i="1" s="1"/>
  <c r="E62" i="1"/>
  <c r="D62" i="1"/>
  <c r="C62" i="1"/>
  <c r="B62" i="1"/>
  <c r="I61" i="1"/>
  <c r="G61" i="1"/>
  <c r="F61" i="1"/>
  <c r="K61" i="1" s="1"/>
  <c r="E61" i="1"/>
  <c r="D61" i="1"/>
  <c r="C61" i="1"/>
  <c r="B61" i="1"/>
  <c r="I60" i="1"/>
  <c r="G60" i="1"/>
  <c r="F60" i="1"/>
  <c r="K60" i="1" s="1"/>
  <c r="E60" i="1"/>
  <c r="D60" i="1"/>
  <c r="C60" i="1"/>
  <c r="B60" i="1"/>
  <c r="I59" i="1"/>
  <c r="G59" i="1"/>
  <c r="F59" i="1"/>
  <c r="K59" i="1" s="1"/>
  <c r="E59" i="1"/>
  <c r="D59" i="1"/>
  <c r="C59" i="1"/>
  <c r="B59" i="1"/>
  <c r="I58" i="1"/>
  <c r="G58" i="1"/>
  <c r="F58" i="1"/>
  <c r="K58" i="1" s="1"/>
  <c r="E58" i="1"/>
  <c r="D58" i="1"/>
  <c r="C58" i="1"/>
  <c r="B58" i="1"/>
  <c r="I57" i="1"/>
  <c r="G57" i="1"/>
  <c r="F57" i="1"/>
  <c r="K57" i="1" s="1"/>
  <c r="E57" i="1"/>
  <c r="D57" i="1"/>
  <c r="C57" i="1"/>
  <c r="B57" i="1"/>
  <c r="I56" i="1"/>
  <c r="G56" i="1"/>
  <c r="F56" i="1"/>
  <c r="K56" i="1" s="1"/>
  <c r="E56" i="1"/>
  <c r="D56" i="1"/>
  <c r="C56" i="1"/>
  <c r="B56" i="1"/>
  <c r="I55" i="1"/>
  <c r="G55" i="1"/>
  <c r="F55" i="1"/>
  <c r="K55" i="1" s="1"/>
  <c r="E55" i="1"/>
  <c r="D55" i="1"/>
  <c r="C55" i="1"/>
  <c r="B55" i="1"/>
  <c r="I54" i="1"/>
  <c r="G54" i="1"/>
  <c r="F54" i="1"/>
  <c r="K54" i="1" s="1"/>
  <c r="E54" i="1"/>
  <c r="D54" i="1"/>
  <c r="C54" i="1"/>
  <c r="B54" i="1"/>
  <c r="I53" i="1"/>
  <c r="G53" i="1"/>
  <c r="F53" i="1"/>
  <c r="K53" i="1" s="1"/>
  <c r="E53" i="1"/>
  <c r="D53" i="1"/>
  <c r="C53" i="1"/>
  <c r="B53" i="1"/>
  <c r="I52" i="1"/>
  <c r="G52" i="1"/>
  <c r="F52" i="1"/>
  <c r="K52" i="1" s="1"/>
  <c r="E52" i="1"/>
  <c r="D52" i="1"/>
  <c r="C52" i="1"/>
  <c r="B52" i="1"/>
  <c r="I51" i="1"/>
  <c r="G51" i="1"/>
  <c r="F51" i="1"/>
  <c r="K51" i="1" s="1"/>
  <c r="E51" i="1"/>
  <c r="D51" i="1"/>
  <c r="C51" i="1"/>
  <c r="B51" i="1"/>
  <c r="I50" i="1"/>
  <c r="G50" i="1"/>
  <c r="F50" i="1"/>
  <c r="K50" i="1" s="1"/>
  <c r="E50" i="1"/>
  <c r="D50" i="1"/>
  <c r="C50" i="1"/>
  <c r="B50" i="1"/>
  <c r="I49" i="1"/>
  <c r="G49" i="1"/>
  <c r="F49" i="1"/>
  <c r="K49" i="1" s="1"/>
  <c r="E49" i="1"/>
  <c r="D49" i="1"/>
  <c r="C49" i="1"/>
  <c r="B49" i="1"/>
  <c r="I48" i="1"/>
  <c r="G48" i="1"/>
  <c r="F48" i="1"/>
  <c r="K48" i="1" s="1"/>
  <c r="E48" i="1"/>
  <c r="D48" i="1"/>
  <c r="C48" i="1"/>
  <c r="B48" i="1"/>
  <c r="I47" i="1"/>
  <c r="G47" i="1"/>
  <c r="F47" i="1"/>
  <c r="K47" i="1" s="1"/>
  <c r="E47" i="1"/>
  <c r="D47" i="1"/>
  <c r="C47" i="1"/>
  <c r="B47" i="1"/>
  <c r="I46" i="1"/>
  <c r="G46" i="1"/>
  <c r="F46" i="1"/>
  <c r="K46" i="1" s="1"/>
  <c r="E46" i="1"/>
  <c r="D46" i="1"/>
  <c r="C46" i="1"/>
  <c r="B46" i="1"/>
  <c r="I45" i="1"/>
  <c r="G45" i="1"/>
  <c r="F45" i="1"/>
  <c r="K45" i="1" s="1"/>
  <c r="E45" i="1"/>
  <c r="D45" i="1"/>
  <c r="C45" i="1"/>
  <c r="B45" i="1"/>
  <c r="I44" i="1"/>
  <c r="G44" i="1"/>
  <c r="F44" i="1"/>
  <c r="K44" i="1" s="1"/>
  <c r="E44" i="1"/>
  <c r="D44" i="1"/>
  <c r="C44" i="1"/>
  <c r="B44" i="1"/>
  <c r="I43" i="1"/>
  <c r="G43" i="1"/>
  <c r="F43" i="1"/>
  <c r="K43" i="1" s="1"/>
  <c r="E43" i="1"/>
  <c r="D43" i="1"/>
  <c r="C43" i="1"/>
  <c r="B43" i="1"/>
  <c r="I42" i="1"/>
  <c r="G42" i="1"/>
  <c r="F42" i="1"/>
  <c r="K42" i="1" s="1"/>
  <c r="E42" i="1"/>
  <c r="D42" i="1"/>
  <c r="C42" i="1"/>
  <c r="B42" i="1"/>
  <c r="I41" i="1"/>
  <c r="G41" i="1"/>
  <c r="F41" i="1"/>
  <c r="K41" i="1" s="1"/>
  <c r="E41" i="1"/>
  <c r="D41" i="1"/>
  <c r="C41" i="1"/>
  <c r="B41" i="1"/>
  <c r="I40" i="1"/>
  <c r="G40" i="1"/>
  <c r="F40" i="1"/>
  <c r="K40" i="1" s="1"/>
  <c r="E40" i="1"/>
  <c r="D40" i="1"/>
  <c r="C40" i="1"/>
  <c r="B40" i="1"/>
  <c r="I39" i="1"/>
  <c r="G39" i="1"/>
  <c r="F39" i="1"/>
  <c r="K39" i="1" s="1"/>
  <c r="E39" i="1"/>
  <c r="D39" i="1"/>
  <c r="C39" i="1"/>
  <c r="B39" i="1"/>
  <c r="I38" i="1"/>
  <c r="G38" i="1"/>
  <c r="F38" i="1"/>
  <c r="K38" i="1" s="1"/>
  <c r="E38" i="1"/>
  <c r="D38" i="1"/>
  <c r="C38" i="1"/>
  <c r="B38" i="1"/>
  <c r="I37" i="1"/>
  <c r="G37" i="1"/>
  <c r="F37" i="1"/>
  <c r="K37" i="1" s="1"/>
  <c r="E37" i="1"/>
  <c r="D37" i="1"/>
  <c r="C37" i="1"/>
  <c r="B37" i="1"/>
  <c r="I36" i="1"/>
  <c r="G36" i="1"/>
  <c r="F36" i="1"/>
  <c r="K36" i="1" s="1"/>
  <c r="E36" i="1"/>
  <c r="D36" i="1"/>
  <c r="C36" i="1"/>
  <c r="B36" i="1"/>
  <c r="I35" i="1"/>
  <c r="G35" i="1"/>
  <c r="F35" i="1"/>
  <c r="K35" i="1" s="1"/>
  <c r="E35" i="1"/>
  <c r="D35" i="1"/>
  <c r="C35" i="1"/>
  <c r="B35" i="1"/>
  <c r="I34" i="1"/>
  <c r="G34" i="1"/>
  <c r="F34" i="1"/>
  <c r="K34" i="1" s="1"/>
  <c r="E34" i="1"/>
  <c r="D34" i="1"/>
  <c r="C34" i="1"/>
  <c r="B34" i="1"/>
  <c r="I33" i="1"/>
  <c r="G33" i="1"/>
  <c r="F33" i="1"/>
  <c r="K33" i="1" s="1"/>
  <c r="E33" i="1"/>
  <c r="D33" i="1"/>
  <c r="C33" i="1"/>
  <c r="B33" i="1"/>
  <c r="I32" i="1"/>
  <c r="G32" i="1"/>
  <c r="F32" i="1"/>
  <c r="K32" i="1" s="1"/>
  <c r="E32" i="1"/>
  <c r="D32" i="1"/>
  <c r="C32" i="1"/>
  <c r="B32" i="1"/>
  <c r="I31" i="1"/>
  <c r="G31" i="1"/>
  <c r="F31" i="1"/>
  <c r="K31" i="1" s="1"/>
  <c r="E31" i="1"/>
  <c r="D31" i="1"/>
  <c r="C31" i="1"/>
  <c r="B31" i="1"/>
  <c r="I30" i="1"/>
  <c r="G30" i="1"/>
  <c r="F30" i="1"/>
  <c r="K30" i="1" s="1"/>
  <c r="E30" i="1"/>
  <c r="D30" i="1"/>
  <c r="C30" i="1"/>
  <c r="B30" i="1"/>
  <c r="I29" i="1"/>
  <c r="G29" i="1"/>
  <c r="F29" i="1"/>
  <c r="K29" i="1" s="1"/>
  <c r="E29" i="1"/>
  <c r="D29" i="1"/>
  <c r="C29" i="1"/>
  <c r="B29" i="1"/>
  <c r="M28" i="1"/>
  <c r="L28" i="1"/>
  <c r="K28" i="1"/>
  <c r="I28" i="1"/>
  <c r="G28" i="1"/>
  <c r="J28" i="1" s="1"/>
  <c r="F28" i="1"/>
  <c r="E28" i="1"/>
  <c r="D28" i="1"/>
  <c r="C28" i="1"/>
  <c r="B28" i="1"/>
  <c r="I27" i="1"/>
  <c r="G27" i="1"/>
  <c r="F27" i="1"/>
  <c r="K27" i="1" s="1"/>
  <c r="E27" i="1"/>
  <c r="D27" i="1"/>
  <c r="C27" i="1"/>
  <c r="B27" i="1"/>
  <c r="I26" i="1"/>
  <c r="G26" i="1"/>
  <c r="F26" i="1"/>
  <c r="K26" i="1" s="1"/>
  <c r="E26" i="1"/>
  <c r="D26" i="1"/>
  <c r="C26" i="1"/>
  <c r="B26" i="1"/>
  <c r="I25" i="1"/>
  <c r="G25" i="1"/>
  <c r="F25" i="1"/>
  <c r="K25" i="1" s="1"/>
  <c r="E25" i="1"/>
  <c r="D25" i="1"/>
  <c r="C25" i="1"/>
  <c r="B25" i="1"/>
  <c r="I24" i="1"/>
  <c r="G24" i="1"/>
  <c r="F24" i="1"/>
  <c r="K24" i="1" s="1"/>
  <c r="E24" i="1"/>
  <c r="D24" i="1"/>
  <c r="C24" i="1"/>
  <c r="B24" i="1"/>
  <c r="I23" i="1"/>
  <c r="G23" i="1"/>
  <c r="F23" i="1"/>
  <c r="K23" i="1" s="1"/>
  <c r="E23" i="1"/>
  <c r="D23" i="1"/>
  <c r="C23" i="1"/>
  <c r="B23" i="1"/>
  <c r="I22" i="1"/>
  <c r="G22" i="1"/>
  <c r="F22" i="1"/>
  <c r="K22" i="1" s="1"/>
  <c r="E22" i="1"/>
  <c r="D22" i="1"/>
  <c r="C22" i="1"/>
  <c r="B22" i="1"/>
  <c r="I21" i="1"/>
  <c r="G21" i="1"/>
  <c r="F21" i="1"/>
  <c r="K21" i="1" s="1"/>
  <c r="E21" i="1"/>
  <c r="D21" i="1"/>
  <c r="C21" i="1"/>
  <c r="B21" i="1"/>
  <c r="I20" i="1"/>
  <c r="G20" i="1"/>
  <c r="F20" i="1"/>
  <c r="K20" i="1" s="1"/>
  <c r="E20" i="1"/>
  <c r="D20" i="1"/>
  <c r="C20" i="1"/>
  <c r="B20" i="1"/>
  <c r="I19" i="1"/>
  <c r="G19" i="1"/>
  <c r="F19" i="1"/>
  <c r="K19" i="1" s="1"/>
  <c r="E19" i="1"/>
  <c r="D19" i="1"/>
  <c r="C19" i="1"/>
  <c r="B19" i="1"/>
  <c r="I18" i="1"/>
  <c r="G18" i="1"/>
  <c r="F18" i="1"/>
  <c r="K18" i="1" s="1"/>
  <c r="E18" i="1"/>
  <c r="D18" i="1"/>
  <c r="C18" i="1"/>
  <c r="B18" i="1"/>
  <c r="I17" i="1"/>
  <c r="G17" i="1"/>
  <c r="F17" i="1"/>
  <c r="K17" i="1" s="1"/>
  <c r="E17" i="1"/>
  <c r="D17" i="1"/>
  <c r="C17" i="1"/>
  <c r="B17" i="1"/>
  <c r="I16" i="1"/>
  <c r="G16" i="1"/>
  <c r="F16" i="1"/>
  <c r="K16" i="1" s="1"/>
  <c r="E16" i="1"/>
  <c r="D16" i="1"/>
  <c r="C16" i="1"/>
  <c r="B16" i="1"/>
  <c r="I15" i="1"/>
  <c r="G15" i="1"/>
  <c r="F15" i="1"/>
  <c r="K15" i="1" s="1"/>
  <c r="E15" i="1"/>
  <c r="D15" i="1"/>
  <c r="C15" i="1"/>
  <c r="B15" i="1"/>
  <c r="I14" i="1"/>
  <c r="G14" i="1"/>
  <c r="F14" i="1"/>
  <c r="K14" i="1" s="1"/>
  <c r="E14" i="1"/>
  <c r="D14" i="1"/>
  <c r="C14" i="1"/>
  <c r="B14" i="1"/>
  <c r="I13" i="1"/>
  <c r="G13" i="1"/>
  <c r="F13" i="1"/>
  <c r="K13" i="1" s="1"/>
  <c r="E13" i="1"/>
  <c r="D13" i="1"/>
  <c r="C13" i="1"/>
  <c r="B13" i="1"/>
  <c r="I12" i="1"/>
  <c r="G12" i="1"/>
  <c r="F12" i="1"/>
  <c r="K12" i="1" s="1"/>
  <c r="E12" i="1"/>
  <c r="D12" i="1"/>
  <c r="C12" i="1"/>
  <c r="B12" i="1"/>
  <c r="I11" i="1"/>
  <c r="G11" i="1"/>
  <c r="F11" i="1"/>
  <c r="K11" i="1" s="1"/>
  <c r="E11" i="1"/>
  <c r="D11" i="1"/>
  <c r="C11" i="1"/>
  <c r="B11" i="1"/>
  <c r="I8" i="1"/>
  <c r="G8" i="1"/>
  <c r="E7" i="1"/>
  <c r="G2" i="1"/>
  <c r="J108" i="1" l="1"/>
  <c r="L108" i="1"/>
  <c r="M108" i="1"/>
  <c r="J107" i="1"/>
  <c r="L107" i="1"/>
  <c r="M107" i="1"/>
  <c r="J106" i="1"/>
  <c r="L106" i="1"/>
  <c r="M106" i="1"/>
  <c r="M105" i="1"/>
  <c r="J105" i="1"/>
  <c r="L105" i="1"/>
  <c r="J104" i="1"/>
  <c r="L104" i="1"/>
  <c r="M104" i="1"/>
  <c r="J103" i="1"/>
  <c r="L103" i="1"/>
  <c r="M103" i="1"/>
  <c r="J102" i="1"/>
  <c r="M102" i="1"/>
  <c r="L102" i="1"/>
  <c r="M101" i="1"/>
  <c r="L101" i="1"/>
  <c r="J101" i="1"/>
  <c r="J100" i="1"/>
  <c r="M100" i="1"/>
  <c r="L100" i="1"/>
  <c r="L96" i="1"/>
  <c r="J96" i="1"/>
  <c r="M96" i="1"/>
  <c r="M95" i="1"/>
  <c r="L95" i="1"/>
  <c r="J95" i="1"/>
  <c r="M94" i="1"/>
  <c r="L94" i="1"/>
  <c r="J94" i="1"/>
  <c r="M93" i="1"/>
  <c r="L93" i="1"/>
  <c r="J93" i="1"/>
  <c r="M92" i="1"/>
  <c r="L92" i="1"/>
  <c r="J92" i="1"/>
  <c r="M91" i="1"/>
  <c r="L91" i="1"/>
  <c r="J91" i="1"/>
  <c r="J90" i="1"/>
  <c r="L90" i="1"/>
  <c r="M90" i="1"/>
  <c r="M89" i="1"/>
  <c r="J89" i="1"/>
  <c r="L89" i="1"/>
  <c r="L88" i="1"/>
  <c r="M88" i="1"/>
  <c r="J88" i="1"/>
  <c r="M87" i="1"/>
  <c r="L87" i="1"/>
  <c r="J87" i="1"/>
  <c r="M86" i="1"/>
  <c r="L86" i="1"/>
  <c r="J86" i="1"/>
  <c r="L85" i="1"/>
  <c r="M85" i="1"/>
  <c r="J85" i="1"/>
  <c r="M84" i="1"/>
  <c r="J84" i="1"/>
  <c r="L84" i="1"/>
  <c r="J83" i="1"/>
  <c r="M83" i="1"/>
  <c r="L83" i="1"/>
  <c r="J82" i="1"/>
  <c r="M82" i="1"/>
  <c r="L82" i="1"/>
  <c r="M81" i="1"/>
  <c r="J81" i="1"/>
  <c r="L81" i="1"/>
  <c r="L80" i="1"/>
  <c r="M80" i="1"/>
  <c r="J80" i="1"/>
  <c r="J79" i="1"/>
  <c r="M79" i="1"/>
  <c r="L79" i="1"/>
  <c r="M78" i="1"/>
  <c r="J78" i="1"/>
  <c r="L78" i="1"/>
  <c r="L77" i="1"/>
  <c r="J77" i="1"/>
  <c r="M77" i="1"/>
  <c r="J76" i="1"/>
  <c r="L76" i="1"/>
  <c r="M76" i="1"/>
  <c r="J75" i="1"/>
  <c r="L75" i="1"/>
  <c r="M75" i="1"/>
  <c r="J74" i="1"/>
  <c r="L74" i="1"/>
  <c r="M74" i="1"/>
  <c r="J73" i="1"/>
  <c r="L73" i="1"/>
  <c r="M73" i="1"/>
  <c r="J72" i="1"/>
  <c r="L72" i="1"/>
  <c r="M72" i="1"/>
  <c r="M71" i="1"/>
  <c r="L71" i="1"/>
  <c r="J71" i="1"/>
  <c r="L70" i="1"/>
  <c r="M70" i="1"/>
  <c r="J70" i="1"/>
  <c r="J69" i="1"/>
  <c r="L69" i="1"/>
  <c r="M69" i="1"/>
  <c r="J68" i="1"/>
  <c r="L68" i="1"/>
  <c r="M68" i="1"/>
  <c r="J67" i="1"/>
  <c r="L67" i="1"/>
  <c r="M67" i="1"/>
  <c r="J66" i="1"/>
  <c r="M66" i="1"/>
  <c r="L66" i="1"/>
  <c r="J65" i="1"/>
  <c r="M65" i="1"/>
  <c r="L65" i="1"/>
  <c r="L64" i="1"/>
  <c r="M64" i="1"/>
  <c r="J64" i="1"/>
  <c r="J63" i="1"/>
  <c r="M63" i="1"/>
  <c r="L63" i="1"/>
  <c r="J62" i="1"/>
  <c r="M62" i="1"/>
  <c r="L62" i="1"/>
  <c r="M61" i="1"/>
  <c r="L61" i="1"/>
  <c r="J61" i="1"/>
  <c r="J60" i="1"/>
  <c r="L60" i="1"/>
  <c r="M60" i="1"/>
  <c r="M59" i="1"/>
  <c r="L59" i="1"/>
  <c r="J59" i="1"/>
  <c r="L58" i="1"/>
  <c r="M58" i="1"/>
  <c r="J58" i="1"/>
  <c r="L57" i="1"/>
  <c r="M57" i="1"/>
  <c r="J57" i="1"/>
  <c r="M56" i="1"/>
  <c r="L56" i="1"/>
  <c r="J56" i="1"/>
  <c r="J55" i="1"/>
  <c r="M55" i="1"/>
  <c r="L55" i="1"/>
  <c r="M54" i="1"/>
  <c r="J54" i="1"/>
  <c r="L54" i="1"/>
  <c r="J53" i="1"/>
  <c r="M53" i="1"/>
  <c r="L53" i="1"/>
  <c r="M52" i="1"/>
  <c r="L52" i="1"/>
  <c r="J52" i="1"/>
  <c r="J51" i="1"/>
  <c r="L51" i="1"/>
  <c r="M51" i="1"/>
  <c r="L50" i="1"/>
  <c r="J50" i="1"/>
  <c r="M50" i="1"/>
  <c r="M49" i="1"/>
  <c r="L49" i="1"/>
  <c r="J49" i="1"/>
  <c r="M48" i="1"/>
  <c r="L48" i="1"/>
  <c r="J48" i="1"/>
  <c r="L47" i="1"/>
  <c r="J47" i="1"/>
  <c r="M47" i="1"/>
  <c r="L46" i="1"/>
  <c r="M46" i="1"/>
  <c r="J46" i="1"/>
  <c r="L45" i="1"/>
  <c r="M45" i="1"/>
  <c r="J45" i="1"/>
  <c r="J44" i="1"/>
  <c r="M44" i="1"/>
  <c r="L44" i="1"/>
  <c r="M43" i="1"/>
  <c r="J43" i="1"/>
  <c r="L43" i="1"/>
  <c r="J42" i="1"/>
  <c r="L42" i="1"/>
  <c r="M42" i="1"/>
  <c r="L41" i="1"/>
  <c r="J41" i="1"/>
  <c r="M41" i="1"/>
  <c r="J40" i="1"/>
  <c r="M40" i="1"/>
  <c r="L40" i="1"/>
  <c r="M39" i="1"/>
  <c r="L39" i="1"/>
  <c r="J39" i="1"/>
  <c r="J38" i="1"/>
  <c r="M38" i="1"/>
  <c r="L38" i="1"/>
  <c r="M37" i="1"/>
  <c r="J37" i="1"/>
  <c r="L37" i="1"/>
  <c r="J36" i="1"/>
  <c r="L36" i="1"/>
  <c r="M36" i="1"/>
  <c r="M35" i="1"/>
  <c r="J35" i="1"/>
  <c r="L35" i="1"/>
  <c r="L34" i="1"/>
  <c r="J34" i="1"/>
  <c r="M34" i="1"/>
  <c r="J33" i="1"/>
  <c r="M33" i="1"/>
  <c r="L33" i="1"/>
  <c r="M32" i="1"/>
  <c r="J32" i="1"/>
  <c r="L32" i="1"/>
  <c r="J31" i="1"/>
  <c r="L31" i="1"/>
  <c r="M31" i="1"/>
  <c r="L30" i="1"/>
  <c r="M30" i="1"/>
  <c r="J30" i="1"/>
  <c r="J29" i="1"/>
  <c r="L29" i="1"/>
  <c r="M29" i="1"/>
  <c r="M27" i="1"/>
  <c r="L27" i="1"/>
  <c r="J27" i="1"/>
  <c r="M26" i="1"/>
  <c r="L26" i="1"/>
  <c r="J26" i="1"/>
  <c r="M25" i="1"/>
  <c r="J25" i="1"/>
  <c r="L25" i="1"/>
  <c r="M24" i="1"/>
  <c r="L24" i="1"/>
  <c r="J24" i="1"/>
  <c r="M23" i="1"/>
  <c r="J23" i="1"/>
  <c r="L23" i="1"/>
  <c r="M22" i="1"/>
  <c r="J22" i="1"/>
  <c r="L22" i="1"/>
  <c r="M21" i="1"/>
  <c r="L21" i="1"/>
  <c r="J21" i="1"/>
  <c r="J20" i="1"/>
  <c r="M20" i="1"/>
  <c r="L20" i="1"/>
  <c r="J19" i="1"/>
  <c r="L19" i="1"/>
  <c r="M19" i="1"/>
  <c r="J18" i="1"/>
  <c r="L18" i="1"/>
  <c r="M18" i="1"/>
  <c r="M17" i="1"/>
  <c r="L17" i="1"/>
  <c r="J17" i="1"/>
  <c r="J16" i="1"/>
  <c r="M16" i="1"/>
  <c r="L16" i="1"/>
  <c r="L15" i="1"/>
  <c r="M15" i="1"/>
  <c r="J15" i="1"/>
  <c r="J14" i="1"/>
  <c r="L14" i="1"/>
  <c r="M14" i="1"/>
  <c r="M13" i="1"/>
  <c r="L13" i="1"/>
  <c r="J13" i="1"/>
  <c r="L12" i="1"/>
  <c r="M12" i="1"/>
  <c r="J12" i="1"/>
  <c r="J11" i="1"/>
  <c r="L11" i="1"/>
  <c r="M11" i="1"/>
</calcChain>
</file>

<file path=xl/sharedStrings.xml><?xml version="1.0" encoding="utf-8"?>
<sst xmlns="http://schemas.openxmlformats.org/spreadsheetml/2006/main" count="30" uniqueCount="26">
  <si>
    <t>Diferencia estudio- Oferta Económica</t>
  </si>
  <si>
    <t>ALCALDÍA LOCAL DE SUBA - FORMATO DE VALORES UNITARIOS</t>
  </si>
  <si>
    <t xml:space="preserve">OCULTAR ESTAS COLUMNAS EN EL MOMENTO DE PUBLICAR Y COLOCARLE CLAVE A LA HOJA!!! SON PARA LA EVALUACIÓN TÉCNICA </t>
  </si>
  <si>
    <t>OBJETO DEL PROCESO DE CONTRATACIÓN</t>
  </si>
  <si>
    <t>VALOR TOTAL (sumatoria ítems)</t>
  </si>
  <si>
    <t>FDLS</t>
  </si>
  <si>
    <t>OFERENTE</t>
  </si>
  <si>
    <t>ÍTEM</t>
  </si>
  <si>
    <t>ÍTEMS O SERVICIOS</t>
  </si>
  <si>
    <t>DESCRIPCIÓN</t>
  </si>
  <si>
    <t xml:space="preserve">CANTIDAD </t>
  </si>
  <si>
    <t>PRECIOS DE REFERENCIA TECHO RESULTANTE EN EL ESTUDIO DE MERCADO QUE NO PODRAN SUPERAR LOS PROPONENTES</t>
  </si>
  <si>
    <t>OFERTA:
RAZON SOCIAL:</t>
  </si>
  <si>
    <t>VALIDACIÓN DE LA OFERTA</t>
  </si>
  <si>
    <t>VALOR UNITARIO INCLUIDO IVA</t>
  </si>
  <si>
    <t>VALOR TOTAL INCLUIDO IVA</t>
  </si>
  <si>
    <t>VALOR TOTAL</t>
  </si>
  <si>
    <t>DIFERENCIA VALOR UNITARIO INCLUIDO IVA</t>
  </si>
  <si>
    <t>DIFERENCIA VALOR TOTAL</t>
  </si>
  <si>
    <t>TOTAL ÍTEMS</t>
  </si>
  <si>
    <t>RECURSO HUMANO</t>
  </si>
  <si>
    <t>TOTAL RECURSO HUMANO</t>
  </si>
  <si>
    <t>NOMBRE DEL REPRESENTANTE LEGAL</t>
  </si>
  <si>
    <t>NOMBRE DE LA EMPRESA</t>
  </si>
  <si>
    <t>DIRECCION</t>
  </si>
  <si>
    <t>TELEFONOS DE CONTACTO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</si>
</sst>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_-;\-&quot;$&quot;\ * #,##0_-;_-&quot;$&quot;\ * &quot;-&quot;_-;_-@_-"/>
    <numFmt numFmtId="165" formatCode="_-&quot;$&quot;\ * #,##0.00_-;\-&quot;$&quot;\ * #,##0.00_-;_-&quot;$&quot;\ * &quot;-&quot;??_-;_-@_-"/>
    <numFmt numFmtId="166" formatCode="_-&quot;$&quot;\ * #,##0_-;\-&quot;$&quot;\ * #,##0_-;_-&quot;$&quot;\ * &quot;-&quot;??_-;_-@_-"/>
    <numFmt numFmtId="167" formatCode="_-[$$-409]* #,##0.00_ ;_-[$$-409]* \-#,##0.00\ ;_-[$$-409]* &quot;-&quot;??_ ;_-@_ "/>
    <numFmt numFmtId="168" formatCode="_-[$$-409]* #,##0_ ;_-[$$-409]* \-#,##0\ ;_-[$$-409]* &quot;-&quot;??_ ;_-@_ "/>
    <numFmt numFmtId="169" formatCode="_-&quot;$&quot;\ * #,##0.00_-;\-&quot;$&quot;\ * #,##0.00_-;_-&quot;$&quot;\ * &quot;-&quot;_-;_-@_-"/>
  </numFmts>
  <fonts count="17">
    <font>
      <sz val="11"/>
      <color theme="1"/>
      <name val="Aptos Narrow"/>
      <family val="2"/>
      <scheme val="minor"/>
    </font>
    <font>
      <sz val="11"/>
      <color theme="1"/>
      <name val="Aptos Narrow"/>
      <family val="2"/>
      <scheme val="minor"/>
    </font>
    <font>
      <sz val="11"/>
      <color theme="1"/>
      <name val="Garamond"/>
      <family val="1"/>
    </font>
    <font>
      <b/>
      <sz val="25"/>
      <color theme="1"/>
      <name val="Aptos Narrow"/>
      <family val="2"/>
      <scheme val="minor"/>
    </font>
    <font>
      <b/>
      <sz val="28"/>
      <color theme="1"/>
      <name val="Aptos Narrow"/>
      <family val="2"/>
      <scheme val="minor"/>
    </font>
    <font>
      <b/>
      <sz val="20"/>
      <color rgb="FFFF0000"/>
      <name val="Aptos Narrow"/>
      <family val="2"/>
      <scheme val="minor"/>
    </font>
    <font>
      <b/>
      <sz val="18"/>
      <color rgb="FF000000"/>
      <name val="Aptos Narrow"/>
      <family val="2"/>
      <scheme val="minor"/>
    </font>
    <font>
      <b/>
      <sz val="16"/>
      <color theme="1"/>
      <name val="Aptos Narrow"/>
      <family val="2"/>
      <scheme val="minor"/>
    </font>
    <font>
      <b/>
      <sz val="18"/>
      <color theme="1"/>
      <name val="Garamond"/>
      <family val="1"/>
    </font>
    <font>
      <sz val="18"/>
      <color theme="1"/>
      <name val="Garamond"/>
      <family val="1"/>
    </font>
    <font>
      <b/>
      <sz val="14"/>
      <color theme="1"/>
      <name val="Garamond"/>
      <family val="1"/>
    </font>
    <font>
      <sz val="10"/>
      <color theme="1"/>
      <name val="Garamond"/>
      <family val="1"/>
    </font>
    <font>
      <sz val="11"/>
      <color theme="0"/>
      <name val="Garamond"/>
      <family val="1"/>
    </font>
    <font>
      <sz val="20"/>
      <color theme="1"/>
      <name val="Garamond"/>
      <family val="1"/>
    </font>
    <font>
      <b/>
      <sz val="12"/>
      <color theme="1"/>
      <name val="Arial"/>
      <family val="2"/>
    </font>
    <font>
      <sz val="12"/>
      <color theme="1"/>
      <name val="Arial"/>
      <family val="2"/>
    </font>
    <font>
      <sz val="11"/>
      <color rgb="FF000000"/>
      <name val="Aptos Narrow"/>
      <family val="2"/>
      <scheme val="minor"/>
    </font>
  </fonts>
  <fills count="9">
    <fill>
      <patternFill patternType="none"/>
    </fill>
    <fill>
      <patternFill patternType="gray125"/>
    </fill>
    <fill>
      <patternFill patternType="solid">
        <fgColor theme="6"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3" tint="0.249977111117893"/>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xf numFmtId="165" fontId="1" fillId="0" borderId="0" applyFont="0" applyFill="0" applyBorder="0" applyAlignment="0" applyProtection="0"/>
    <xf numFmtId="0" fontId="1" fillId="0" borderId="0"/>
  </cellStyleXfs>
  <cellXfs count="60">
    <xf numFmtId="0" fontId="0" fillId="0" borderId="0" xfId="0"/>
    <xf numFmtId="0" fontId="2" fillId="0" borderId="0" xfId="0" applyFont="1" applyAlignment="1">
      <alignment wrapText="1"/>
    </xf>
    <xf numFmtId="165" fontId="2" fillId="0" borderId="0" xfId="1" applyFont="1" applyAlignment="1" applyProtection="1">
      <alignment wrapText="1"/>
    </xf>
    <xf numFmtId="0" fontId="3" fillId="0" borderId="0" xfId="2" applyFont="1" applyAlignment="1">
      <alignment horizontal="center" vertical="center" wrapText="1"/>
    </xf>
    <xf numFmtId="0" fontId="6" fillId="0" borderId="1" xfId="0" applyFont="1" applyBorder="1" applyAlignment="1">
      <alignment horizontal="center" vertical="center" wrapText="1"/>
    </xf>
    <xf numFmtId="0" fontId="7" fillId="0" borderId="0" xfId="2" applyFont="1" applyAlignment="1">
      <alignment horizontal="center" vertical="center" wrapText="1"/>
    </xf>
    <xf numFmtId="165" fontId="9" fillId="0" borderId="6" xfId="1" applyFont="1" applyBorder="1" applyAlignment="1" applyProtection="1">
      <alignment wrapText="1"/>
    </xf>
    <xf numFmtId="166" fontId="10" fillId="0" borderId="6" xfId="1" applyNumberFormat="1" applyFont="1" applyBorder="1" applyAlignment="1" applyProtection="1">
      <alignment vertical="center" wrapText="1"/>
    </xf>
    <xf numFmtId="0" fontId="9" fillId="0" borderId="6" xfId="0" applyFont="1" applyBorder="1" applyAlignment="1">
      <alignment wrapText="1"/>
    </xf>
    <xf numFmtId="167" fontId="10" fillId="0" borderId="6" xfId="0" applyNumberFormat="1" applyFont="1" applyBorder="1" applyAlignment="1">
      <alignment vertical="center" wrapText="1"/>
    </xf>
    <xf numFmtId="0" fontId="9" fillId="0" borderId="0" xfId="0" applyFont="1" applyAlignment="1">
      <alignment wrapText="1"/>
    </xf>
    <xf numFmtId="165" fontId="10" fillId="3" borderId="1" xfId="1" applyFont="1" applyFill="1" applyBorder="1" applyAlignment="1" applyProtection="1">
      <alignment horizontal="center" vertical="center" wrapText="1"/>
    </xf>
    <xf numFmtId="0" fontId="10" fillId="4" borderId="1"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166" fontId="11" fillId="0" borderId="1" xfId="1" applyNumberFormat="1" applyFont="1" applyBorder="1" applyAlignment="1" applyProtection="1">
      <alignment vertical="center" wrapText="1"/>
    </xf>
    <xf numFmtId="166" fontId="2" fillId="0" borderId="1" xfId="0" applyNumberFormat="1" applyFont="1" applyBorder="1" applyAlignment="1" applyProtection="1">
      <alignment horizontal="center" vertical="center" wrapText="1"/>
      <protection locked="0"/>
    </xf>
    <xf numFmtId="166" fontId="2" fillId="0" borderId="1" xfId="0" applyNumberFormat="1" applyFont="1" applyBorder="1" applyAlignment="1">
      <alignment wrapText="1"/>
    </xf>
    <xf numFmtId="0" fontId="2" fillId="0" borderId="1" xfId="0" applyFont="1" applyBorder="1" applyAlignment="1">
      <alignment wrapText="1"/>
    </xf>
    <xf numFmtId="168" fontId="2" fillId="0" borderId="1" xfId="0" applyNumberFormat="1" applyFont="1" applyBorder="1" applyAlignment="1">
      <alignment wrapText="1"/>
    </xf>
    <xf numFmtId="167" fontId="2" fillId="0" borderId="1" xfId="0" applyNumberFormat="1" applyFont="1" applyBorder="1" applyAlignment="1">
      <alignment wrapText="1"/>
    </xf>
    <xf numFmtId="169" fontId="2" fillId="6" borderId="3" xfId="0" applyNumberFormat="1" applyFont="1" applyFill="1" applyBorder="1" applyAlignment="1">
      <alignment wrapText="1"/>
    </xf>
    <xf numFmtId="0" fontId="2" fillId="6" borderId="4" xfId="0" applyFont="1" applyFill="1" applyBorder="1" applyAlignment="1">
      <alignment wrapText="1"/>
    </xf>
    <xf numFmtId="0" fontId="2" fillId="0" borderId="1" xfId="0" applyFont="1" applyBorder="1" applyAlignment="1">
      <alignment horizontal="left" vertical="center" wrapText="1"/>
    </xf>
    <xf numFmtId="165" fontId="11" fillId="0" borderId="1" xfId="1" applyFont="1" applyBorder="1" applyAlignment="1" applyProtection="1">
      <alignment vertical="center" wrapText="1"/>
    </xf>
    <xf numFmtId="169" fontId="2" fillId="0" borderId="1" xfId="0" applyNumberFormat="1" applyFont="1" applyBorder="1" applyAlignment="1">
      <alignment horizontal="center" vertical="center" wrapText="1"/>
    </xf>
    <xf numFmtId="169" fontId="2" fillId="0" borderId="1" xfId="0" applyNumberFormat="1" applyFont="1" applyBorder="1" applyAlignment="1">
      <alignment wrapText="1"/>
    </xf>
    <xf numFmtId="0" fontId="13" fillId="0" borderId="1" xfId="1" applyNumberFormat="1" applyFont="1" applyFill="1" applyBorder="1" applyAlignment="1">
      <alignment horizontal="center" vertical="center" wrapText="1"/>
    </xf>
    <xf numFmtId="0" fontId="13" fillId="8" borderId="1" xfId="1" applyNumberFormat="1" applyFont="1" applyFill="1" applyBorder="1" applyAlignment="1">
      <alignment horizontal="center" vertical="center" wrapText="1"/>
    </xf>
    <xf numFmtId="0" fontId="0" fillId="0" borderId="0" xfId="0" applyAlignment="1">
      <alignment vertical="center" wrapText="1"/>
    </xf>
    <xf numFmtId="165" fontId="0" fillId="0" borderId="0" xfId="1" applyFont="1" applyAlignment="1" applyProtection="1">
      <alignment vertical="center" wrapText="1"/>
    </xf>
    <xf numFmtId="0" fontId="14" fillId="8" borderId="1" xfId="0" applyFont="1" applyFill="1" applyBorder="1" applyAlignment="1">
      <alignment horizontal="right" vertical="center" wrapText="1"/>
    </xf>
    <xf numFmtId="0" fontId="15" fillId="8" borderId="1" xfId="0" applyFont="1" applyFill="1" applyBorder="1" applyAlignment="1">
      <alignment horizontal="center" vertical="center" wrapText="1"/>
    </xf>
    <xf numFmtId="0" fontId="16" fillId="0" borderId="10" xfId="0" applyFont="1" applyBorder="1" applyAlignment="1">
      <alignment horizontal="center" vertical="center" wrapText="1"/>
    </xf>
    <xf numFmtId="0" fontId="2" fillId="6" borderId="3" xfId="0" applyFont="1" applyFill="1" applyBorder="1" applyAlignment="1">
      <alignment horizontal="center" wrapText="1"/>
    </xf>
    <xf numFmtId="164" fontId="2" fillId="6" borderId="3" xfId="0" applyNumberFormat="1" applyFont="1" applyFill="1" applyBorder="1" applyAlignment="1">
      <alignment horizontal="center" wrapText="1"/>
    </xf>
    <xf numFmtId="164" fontId="2" fillId="6" borderId="4" xfId="0" applyNumberFormat="1" applyFont="1" applyFill="1" applyBorder="1" applyAlignment="1">
      <alignment horizontal="center" wrapText="1"/>
    </xf>
    <xf numFmtId="0" fontId="10" fillId="4" borderId="1"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12" fillId="7" borderId="9" xfId="0" applyFont="1" applyFill="1" applyBorder="1" applyAlignment="1">
      <alignment horizontal="center" vertical="center" wrapText="1"/>
    </xf>
    <xf numFmtId="0" fontId="12" fillId="7" borderId="10" xfId="0" applyFont="1" applyFill="1" applyBorder="1" applyAlignment="1">
      <alignment horizontal="center" vertical="center" wrapText="1"/>
    </xf>
    <xf numFmtId="0" fontId="12" fillId="7" borderId="7" xfId="0" applyFont="1" applyFill="1" applyBorder="1" applyAlignment="1">
      <alignment horizontal="center" vertical="center" wrapText="1"/>
    </xf>
    <xf numFmtId="0" fontId="12" fillId="7" borderId="8" xfId="0" applyFont="1" applyFill="1" applyBorder="1" applyAlignment="1">
      <alignment horizontal="center" vertical="center" wrapText="1"/>
    </xf>
    <xf numFmtId="0" fontId="12" fillId="7" borderId="11" xfId="0" applyFont="1" applyFill="1" applyBorder="1" applyAlignment="1">
      <alignment horizontal="center" vertical="center" wrapText="1"/>
    </xf>
    <xf numFmtId="0" fontId="12" fillId="7" borderId="12" xfId="0" applyFont="1" applyFill="1" applyBorder="1" applyAlignment="1">
      <alignment horizontal="center" vertical="center" wrapText="1"/>
    </xf>
    <xf numFmtId="0" fontId="3" fillId="0" borderId="1" xfId="2" applyFont="1" applyBorder="1" applyAlignment="1">
      <alignment horizontal="center" vertical="center" wrapText="1"/>
    </xf>
    <xf numFmtId="0" fontId="4" fillId="0" borderId="2" xfId="2" applyFont="1" applyBorder="1" applyAlignment="1">
      <alignment horizontal="center" vertical="center" wrapText="1"/>
    </xf>
    <xf numFmtId="0" fontId="4" fillId="0" borderId="3" xfId="2" applyFont="1" applyBorder="1" applyAlignment="1">
      <alignment horizontal="center" vertical="center" wrapText="1"/>
    </xf>
    <xf numFmtId="0" fontId="4" fillId="0" borderId="4" xfId="2" applyFont="1" applyBorder="1" applyAlignment="1">
      <alignment horizontal="center" vertical="center" wrapText="1"/>
    </xf>
    <xf numFmtId="0" fontId="5" fillId="0" borderId="5" xfId="2" applyFont="1" applyBorder="1" applyAlignment="1">
      <alignment horizontal="center" vertical="center" wrapText="1"/>
    </xf>
    <xf numFmtId="0" fontId="5" fillId="0" borderId="0" xfId="2" applyFont="1" applyAlignment="1">
      <alignment horizontal="center" vertical="center" wrapText="1"/>
    </xf>
    <xf numFmtId="0" fontId="5" fillId="0" borderId="7" xfId="2" applyFont="1" applyBorder="1" applyAlignment="1">
      <alignment horizontal="center" vertical="center" wrapText="1"/>
    </xf>
    <xf numFmtId="0" fontId="5" fillId="0" borderId="8" xfId="2" applyFont="1" applyBorder="1" applyAlignment="1">
      <alignment horizontal="center" vertical="center" wrapText="1"/>
    </xf>
    <xf numFmtId="0" fontId="6" fillId="0" borderId="1" xfId="0" applyFont="1" applyBorder="1" applyAlignment="1">
      <alignment horizontal="center" vertical="center" wrapText="1"/>
    </xf>
    <xf numFmtId="0" fontId="8" fillId="0" borderId="6" xfId="0" applyFont="1" applyBorder="1" applyAlignment="1">
      <alignment horizontal="right" vertical="center" wrapText="1"/>
    </xf>
    <xf numFmtId="0" fontId="10" fillId="2" borderId="1" xfId="0" applyFont="1" applyFill="1" applyBorder="1" applyAlignment="1">
      <alignment horizontal="center" vertical="center" wrapText="1"/>
    </xf>
    <xf numFmtId="165" fontId="10" fillId="3" borderId="1" xfId="1" applyFont="1" applyFill="1" applyBorder="1" applyAlignment="1" applyProtection="1">
      <alignment horizontal="center" vertical="center" wrapText="1"/>
    </xf>
  </cellXfs>
  <cellStyles count="3">
    <cellStyle name="Moneda" xfId="1" builtinId="4"/>
    <cellStyle name="Normal" xfId="0" builtinId="0"/>
    <cellStyle name="Normal 2" xfId="2" xr:uid="{80B33B79-D9DB-4046-9C04-A8A3B090B714}"/>
  </cellStyles>
  <dxfs count="2">
    <dxf>
      <font>
        <color rgb="FF9C0006"/>
      </font>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1755321</xdr:colOff>
      <xdr:row>5</xdr:row>
      <xdr:rowOff>122464</xdr:rowOff>
    </xdr:from>
    <xdr:to>
      <xdr:col>2</xdr:col>
      <xdr:colOff>2763337</xdr:colOff>
      <xdr:row>6</xdr:row>
      <xdr:rowOff>214993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A4F4AAE1-18C5-43F5-8A47-28B7BA30B43A}"/>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3012621" y="1265464"/>
          <a:ext cx="1008016" cy="5497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Users/lucha/Downloads/4.%20ESTUDIO%20DE%20MERCADO%20171026.xlsm" TargetMode="External"/><Relationship Id="rId2" Type="http://schemas.openxmlformats.org/officeDocument/2006/relationships/externalLinkPath" Target="file:///C:\Users\lucha\Downloads\4.%20ESTUDIO%20DE%20MERCADO%20171026.xlsm" TargetMode="External"/><Relationship Id="rId1" Type="http://schemas.openxmlformats.org/officeDocument/2006/relationships/externalLinkPath" Target="/Users/lucha/Downloads/4.%20ESTUDIO%20DE%20MERCADO%2017102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Estudio_Mercado"/>
      <sheetName val="TablaD_3Provedores"/>
      <sheetName val="Tres_Entidad"/>
      <sheetName val="TablaDinamicaTres_Entidad"/>
      <sheetName val="Lista"/>
      <sheetName val="FORMATO DE OFERTA ECONÓMICA"/>
      <sheetName val="listaBolsa"/>
    </sheetNames>
    <sheetDataSet>
      <sheetData sheetId="0">
        <row r="4">
          <cell r="D4" t="str">
            <v xml:space="preserve">“PRESTAR LOS SERVICIOS PARA DESARROLLAR ESTRATEGIAS ENCAMINADAS A LA PREVENCIÓN DE LAS VIOLENCIAS BASADAS EN GÉNERO Y EL FEMINICIDIO EN LA LOCALIDAD DE SUBA.” 
 </v>
          </cell>
        </row>
        <row r="6">
          <cell r="AB6">
            <v>793877000</v>
          </cell>
        </row>
        <row r="11">
          <cell r="A11">
            <v>1</v>
          </cell>
          <cell r="C11" t="str">
            <v>Salón - Espacio Apto para 100 personas  (media jornada más equipos audiovisuales)</v>
          </cell>
          <cell r="D11" t="str">
            <v>Espacio físico para 100 personas con baño, sillas y mesas, ubicado en la localidad de Suba, con disponibilidad de espacio exterior para desarrollo de actividades_x000D_
Dotado con equipo de computo, video beam y sonido_x000D_
Jornada de 4 horas</v>
          </cell>
          <cell r="F11" t="str">
            <v>1</v>
          </cell>
          <cell r="Z11">
            <v>330001</v>
          </cell>
          <cell r="AA11">
            <v>330001</v>
          </cell>
        </row>
        <row r="12">
          <cell r="A12">
            <v>3</v>
          </cell>
          <cell r="C12" t="str">
            <v>Estación de café tipo 1</v>
          </cell>
          <cell r="D12" t="str">
            <v>Servicio de cafetería para 50 personas (tinto, aromática y agua): Operario + presentación mesa + vasos de cartón bebida caliente 4 oz. + mezclador + azúcar + crema para café. Duración del evento aprox. 6 horas. Transporte incluido</v>
          </cell>
          <cell r="F12">
            <v>1</v>
          </cell>
          <cell r="Z12">
            <v>507650</v>
          </cell>
          <cell r="AA12">
            <v>507650</v>
          </cell>
        </row>
        <row r="13">
          <cell r="A13">
            <v>4</v>
          </cell>
          <cell r="C13" t="str">
            <v>Afiche Medio Pliego Unidad</v>
          </cell>
          <cell r="D13" t="str">
            <v>Tamaño Medio Pliego_x000D_
Papeles esmaltados C2S Gloss de 200 gr o Propalcote 200 gr, según las referencias o diseños que requiera la Alcaldía Local de Suba a 4 tintas full color y policromía, incluye logos.</v>
          </cell>
          <cell r="F13">
            <v>6</v>
          </cell>
          <cell r="Z13">
            <v>46735</v>
          </cell>
          <cell r="AA13">
            <v>280410</v>
          </cell>
        </row>
        <row r="14">
          <cell r="A14">
            <v>5</v>
          </cell>
          <cell r="C14" t="str">
            <v>Servicio de diplomado.</v>
          </cell>
          <cell r="D14" t="e">
            <v>#VALUE!</v>
          </cell>
          <cell r="F14">
            <v>80</v>
          </cell>
          <cell r="Z14">
            <v>2516815</v>
          </cell>
          <cell r="AA14">
            <v>201345200</v>
          </cell>
        </row>
        <row r="15">
          <cell r="A15">
            <v>6</v>
          </cell>
          <cell r="C15" t="str">
            <v>Refrigerio saludable  Tipo 1</v>
          </cell>
          <cell r="D15" t="e">
            <v>#VALUE!</v>
          </cell>
          <cell r="F15">
            <v>800</v>
          </cell>
          <cell r="Z15">
            <v>24417</v>
          </cell>
          <cell r="AA15">
            <v>19533600</v>
          </cell>
        </row>
        <row r="16">
          <cell r="A16">
            <v>7</v>
          </cell>
          <cell r="C16" t="str">
            <v>Agendas con esfero con logos institucionales</v>
          </cell>
          <cell r="D16" t="e">
            <v>#VALUE!</v>
          </cell>
          <cell r="F16">
            <v>80</v>
          </cell>
          <cell r="Z16">
            <v>33540</v>
          </cell>
          <cell r="AA16">
            <v>2683200</v>
          </cell>
        </row>
        <row r="17">
          <cell r="A17">
            <v>8</v>
          </cell>
          <cell r="C17" t="str">
            <v>Cartilla media carta: media carta 14*21,5 cms</v>
          </cell>
          <cell r="D17" t="e">
            <v>#VALUE!</v>
          </cell>
          <cell r="F17">
            <v>80</v>
          </cell>
          <cell r="Z17">
            <v>27500</v>
          </cell>
          <cell r="AA17">
            <v>2200000</v>
          </cell>
        </row>
        <row r="18">
          <cell r="A18">
            <v>9</v>
          </cell>
          <cell r="C18" t="str">
            <v>Tulas Ecológicas</v>
          </cell>
          <cell r="D18" t="e">
            <v>#VALUE!</v>
          </cell>
          <cell r="F18">
            <v>80</v>
          </cell>
          <cell r="Z18">
            <v>19808</v>
          </cell>
          <cell r="AA18">
            <v>1584640</v>
          </cell>
        </row>
        <row r="19">
          <cell r="A19">
            <v>10</v>
          </cell>
          <cell r="C19" t="str">
            <v>Salón - Espacio Apto para 100 personas   (jornada completa más equipos audiovisuales)</v>
          </cell>
          <cell r="D19" t="str">
            <v>Espacio físico para 100 personas con baño, sillas y mesas, ubicado en la localidad de Suba, con disponibilidad de espacio exterior para desarrollo de actividades_x000D_
Dotado con equipo de computo, video beam y sonido_x000D_
Jornada de 8 horas</v>
          </cell>
          <cell r="F19">
            <v>12</v>
          </cell>
          <cell r="Z19">
            <v>495001</v>
          </cell>
          <cell r="AA19">
            <v>5940012</v>
          </cell>
        </row>
        <row r="20">
          <cell r="A20">
            <v>11</v>
          </cell>
          <cell r="C20" t="str">
            <v>Cena</v>
          </cell>
          <cell r="D20" t="e">
            <v>#VALUE!</v>
          </cell>
          <cell r="F20">
            <v>100</v>
          </cell>
          <cell r="Z20">
            <v>52350</v>
          </cell>
          <cell r="AA20">
            <v>5235000</v>
          </cell>
        </row>
        <row r="21">
          <cell r="A21">
            <v>12</v>
          </cell>
          <cell r="C21" t="str">
            <v>Presentador</v>
          </cell>
          <cell r="D21" t="str">
            <v>Contratación de Speaker encargado de realizar la narración y animación durante el evento (8 horas).</v>
          </cell>
          <cell r="F21">
            <v>1</v>
          </cell>
          <cell r="Z21">
            <v>946526</v>
          </cell>
          <cell r="AA21">
            <v>946526</v>
          </cell>
        </row>
        <row r="22">
          <cell r="A22">
            <v>13</v>
          </cell>
          <cell r="C22" t="str">
            <v>Cartografía</v>
          </cell>
          <cell r="D22" t="e">
            <v>#VALUE!</v>
          </cell>
          <cell r="F22">
            <v>10</v>
          </cell>
          <cell r="Z22">
            <v>14393</v>
          </cell>
          <cell r="AA22">
            <v>143930</v>
          </cell>
        </row>
        <row r="23">
          <cell r="A23">
            <v>14</v>
          </cell>
          <cell r="C23" t="str">
            <v>DISEÑOS URBANISMO TÁCTICO</v>
          </cell>
          <cell r="D23" t="e">
            <v>#VALUE!</v>
          </cell>
          <cell r="F23">
            <v>10</v>
          </cell>
          <cell r="Z23">
            <v>12267</v>
          </cell>
          <cell r="AA23">
            <v>122670</v>
          </cell>
        </row>
        <row r="24">
          <cell r="A24">
            <v>15</v>
          </cell>
          <cell r="C24" t="str">
            <v>ESCOBAS</v>
          </cell>
          <cell r="D24" t="str">
            <v xml:space="preserve">
Escoba tipo escobillón multiusos, de cerdas sintéticas, con cabezal de mínimo 30 cm de ancho y 8 cm de alto y cabo incluido, para barrido de superficies
</v>
          </cell>
          <cell r="F24">
            <v>30</v>
          </cell>
          <cell r="Z24">
            <v>9900</v>
          </cell>
          <cell r="AA24">
            <v>297000</v>
          </cell>
        </row>
        <row r="25">
          <cell r="A25">
            <v>16</v>
          </cell>
          <cell r="C25" t="str">
            <v>PALAS</v>
          </cell>
          <cell r="D25" t="str">
            <v>Pala Redonda Profesional Largo 144 cm y Ancho 23 cm •Tipo : Palas •Ancho : 8 cm •Alto : 144 cm •Tipo de pala : Punta huevo •Material del mango : Madera</v>
          </cell>
          <cell r="F25">
            <v>10</v>
          </cell>
          <cell r="Z25">
            <v>58567</v>
          </cell>
          <cell r="AA25">
            <v>585670</v>
          </cell>
        </row>
        <row r="26">
          <cell r="A26">
            <v>17</v>
          </cell>
          <cell r="C26" t="str">
            <v>Bolsas de basura x 10 u</v>
          </cell>
          <cell r="D26" t="str">
            <v>Bolsa de basura negra 100x120cm de polietileno</v>
          </cell>
          <cell r="F26">
            <v>10</v>
          </cell>
          <cell r="Z26">
            <v>9286</v>
          </cell>
          <cell r="AA26">
            <v>92860</v>
          </cell>
        </row>
        <row r="27">
          <cell r="A27">
            <v>18</v>
          </cell>
          <cell r="C27" t="str">
            <v>GUANTES DE NITRILO</v>
          </cell>
          <cell r="D27" t="str">
            <v xml:space="preserve">CAJA DE 100 GUANTES DE NITRILO. 2 TALLA M Y 2 TALLA L.  COLOR NEGRO </v>
          </cell>
          <cell r="F27">
            <v>4</v>
          </cell>
          <cell r="Z27">
            <v>25241</v>
          </cell>
          <cell r="AA27">
            <v>100964</v>
          </cell>
        </row>
        <row r="28">
          <cell r="A28">
            <v>19</v>
          </cell>
          <cell r="C28" t="str">
            <v>RASTRILLO</v>
          </cell>
          <cell r="D28" t="str">
            <v>Rastrillo metálico de 12 dientes con mango de madera</v>
          </cell>
          <cell r="F28">
            <v>10</v>
          </cell>
          <cell r="Z28">
            <v>21551</v>
          </cell>
          <cell r="AA28">
            <v>215510</v>
          </cell>
        </row>
        <row r="29">
          <cell r="A29">
            <v>20</v>
          </cell>
          <cell r="C29" t="str">
            <v>PINTURAS</v>
          </cell>
          <cell r="D29" t="str">
            <v>Pintura acrílica base solvente para demarcación de tráfico sobre pavimento (asfalto o concreto), de secado rápido, en colores amarillo, blanco, negro, rojo y azul, en presentación de galón (3,79 L).</v>
          </cell>
          <cell r="F29">
            <v>50</v>
          </cell>
          <cell r="Z29">
            <v>127983</v>
          </cell>
          <cell r="AA29">
            <v>6399150</v>
          </cell>
        </row>
        <row r="30">
          <cell r="A30">
            <v>21</v>
          </cell>
          <cell r="C30" t="str">
            <v xml:space="preserve">LACA </v>
          </cell>
          <cell r="D30" t="str">
            <v>Pintura en aerosol de 400 ml, acabado brillante. Laca transparente</v>
          </cell>
          <cell r="F30">
            <v>50</v>
          </cell>
          <cell r="Z30">
            <v>17067</v>
          </cell>
          <cell r="AA30">
            <v>853350</v>
          </cell>
        </row>
        <row r="31">
          <cell r="A31">
            <v>22</v>
          </cell>
          <cell r="C31" t="str">
            <v>SELLADOR</v>
          </cell>
          <cell r="D31" t="e">
            <v>#VALUE!</v>
          </cell>
          <cell r="F31">
            <v>20</v>
          </cell>
          <cell r="Z31">
            <v>170240</v>
          </cell>
          <cell r="AA31">
            <v>3404800</v>
          </cell>
        </row>
        <row r="32">
          <cell r="A32">
            <v>23</v>
          </cell>
          <cell r="C32" t="str">
            <v>BROCHAS 1</v>
          </cell>
          <cell r="D32" t="str">
            <v>Brochas de 1” (Pulgada)</v>
          </cell>
          <cell r="F32">
            <v>60</v>
          </cell>
          <cell r="Z32">
            <v>4655</v>
          </cell>
          <cell r="AA32">
            <v>279300</v>
          </cell>
        </row>
        <row r="33">
          <cell r="A33">
            <v>24</v>
          </cell>
          <cell r="C33" t="str">
            <v>BROCHAS 2</v>
          </cell>
          <cell r="D33" t="str">
            <v>Brocha de cerda resistente a solventes y pinturas epóxicas, con cabo de plástico o madera, de 2 pulgadas de ancho.</v>
          </cell>
          <cell r="F33">
            <v>60</v>
          </cell>
          <cell r="Z33">
            <v>6900</v>
          </cell>
          <cell r="AA33">
            <v>414000</v>
          </cell>
        </row>
        <row r="34">
          <cell r="A34">
            <v>25</v>
          </cell>
          <cell r="C34" t="str">
            <v>BROCHAS 3</v>
          </cell>
          <cell r="D34" t="str">
            <v>Brocha de cerda resistente a solventes y pinturas epóxicas, con cabo de plástico o madera, de 3 pulgadas de ancho.</v>
          </cell>
          <cell r="F34">
            <v>60</v>
          </cell>
          <cell r="Z34">
            <v>9947</v>
          </cell>
          <cell r="AA34">
            <v>596820</v>
          </cell>
        </row>
        <row r="35">
          <cell r="A35">
            <v>26</v>
          </cell>
          <cell r="C35" t="str">
            <v>DISOLVENTE</v>
          </cell>
          <cell r="D35" t="str">
            <v>disolvente de 2000 Ml, (thiner estándar).</v>
          </cell>
          <cell r="F35">
            <v>60</v>
          </cell>
          <cell r="Z35">
            <v>15167</v>
          </cell>
          <cell r="AA35">
            <v>910020</v>
          </cell>
        </row>
        <row r="36">
          <cell r="A36">
            <v>27</v>
          </cell>
          <cell r="C36" t="str">
            <v>Cinta enmascarar 48 mm x40 mt</v>
          </cell>
          <cell r="D36" t="str">
            <v>Cinta de enmascarar de alta adherencia de 48 mm (2") x 20 m</v>
          </cell>
          <cell r="F36">
            <v>50</v>
          </cell>
          <cell r="Z36">
            <v>6291</v>
          </cell>
          <cell r="AA36">
            <v>314550</v>
          </cell>
        </row>
        <row r="37">
          <cell r="A37">
            <v>28</v>
          </cell>
          <cell r="C37" t="str">
            <v>RODILLO</v>
          </cell>
          <cell r="D37" t="str">
            <v>Rodillo para pintar 9 pulgadas (23 cm) de ancho</v>
          </cell>
          <cell r="F37">
            <v>50</v>
          </cell>
          <cell r="Z37">
            <v>10514</v>
          </cell>
          <cell r="AA37">
            <v>525700</v>
          </cell>
        </row>
        <row r="38">
          <cell r="A38">
            <v>29</v>
          </cell>
          <cell r="C38" t="str">
            <v>BANDEJA PINTURA</v>
          </cell>
          <cell r="D38" t="str">
            <v>Bandeja para pintar 9 pulgadas. Plástico rígido de alta resistencia. Area de carga y zona con relieve para escurrir rodillo.</v>
          </cell>
          <cell r="F38">
            <v>50</v>
          </cell>
          <cell r="Z38">
            <v>6834</v>
          </cell>
          <cell r="AA38">
            <v>341700</v>
          </cell>
        </row>
        <row r="39">
          <cell r="A39">
            <v>30</v>
          </cell>
          <cell r="C39" t="str">
            <v>MEZCLADOR DE PINTURA</v>
          </cell>
          <cell r="D39" t="str">
            <v>Mezclador o revolvedor de pintura para taladro, de acero, de diámetro mínimo de 6 cm y largo mínimo de 40 cm, con zanco para broquero de 1/2", para pinturas y otros materiales líquidos o de baja viscosidad.</v>
          </cell>
          <cell r="F39">
            <v>30</v>
          </cell>
          <cell r="Z39">
            <v>23433</v>
          </cell>
          <cell r="AA39">
            <v>702990</v>
          </cell>
        </row>
        <row r="40">
          <cell r="A40">
            <v>31</v>
          </cell>
          <cell r="C40" t="str">
            <v>PINCELES No12</v>
          </cell>
          <cell r="D40" t="str">
            <v>pinceles N° 12. Pinceles Ancho 7 cm, Alto 20 cm, Profundidad 1 cm, Material Cerda Natural, Número de pincel 12, Forma del pincel Plano.</v>
          </cell>
          <cell r="F40">
            <v>60</v>
          </cell>
          <cell r="Z40">
            <v>3250</v>
          </cell>
          <cell r="AA40">
            <v>195000</v>
          </cell>
        </row>
        <row r="41">
          <cell r="A41">
            <v>32</v>
          </cell>
          <cell r="C41" t="str">
            <v xml:space="preserve">Aerosol surtido </v>
          </cell>
          <cell r="D41" t="str">
            <v xml:space="preserve">Pintura en aerosol 400 ml </v>
          </cell>
          <cell r="F41">
            <v>600</v>
          </cell>
          <cell r="Z41">
            <v>27266</v>
          </cell>
          <cell r="AA41">
            <v>16359600</v>
          </cell>
        </row>
        <row r="42">
          <cell r="A42">
            <v>33</v>
          </cell>
          <cell r="C42" t="str">
            <v>Refrigerio saludable  Tipo 1</v>
          </cell>
          <cell r="D42" t="e">
            <v>#VALUE!</v>
          </cell>
          <cell r="F42">
            <v>1145</v>
          </cell>
          <cell r="Z42">
            <v>24417</v>
          </cell>
          <cell r="AA42">
            <v>27957465</v>
          </cell>
        </row>
        <row r="43">
          <cell r="A43">
            <v>34</v>
          </cell>
          <cell r="C43" t="str">
            <v>Agua en botella x 24 unidades 300 ml</v>
          </cell>
          <cell r="D43" t="str">
            <v>Bandeja X 24 unidades de agua en botella por 300 ML.</v>
          </cell>
          <cell r="F43">
            <v>16</v>
          </cell>
          <cell r="Z43">
            <v>17560</v>
          </cell>
          <cell r="AA43">
            <v>280960</v>
          </cell>
        </row>
        <row r="44">
          <cell r="A44">
            <v>35</v>
          </cell>
          <cell r="C44" t="str">
            <v>Batucada</v>
          </cell>
          <cell r="D44" t="e">
            <v>#VALUE!</v>
          </cell>
          <cell r="F44">
            <v>10</v>
          </cell>
          <cell r="Z44">
            <v>1836667</v>
          </cell>
          <cell r="AA44">
            <v>18366670</v>
          </cell>
        </row>
        <row r="45">
          <cell r="A45">
            <v>36</v>
          </cell>
          <cell r="C45" t="str">
            <v>Presentador evento</v>
          </cell>
          <cell r="D45" t="e">
            <v>#VALUE!</v>
          </cell>
          <cell r="F45">
            <v>10</v>
          </cell>
          <cell r="Z45">
            <v>461847</v>
          </cell>
          <cell r="AA45">
            <v>4618470</v>
          </cell>
        </row>
        <row r="46">
          <cell r="A46">
            <v>37</v>
          </cell>
          <cell r="C46" t="str">
            <v>Alquiler planta electrica 50 KVA</v>
          </cell>
          <cell r="D46" t="str">
            <v>Alquiler de planta eléctrica de 50 KVA, que incluya transporte: Planta eléctrica de 50 KVA insonorizada, parcial de corriente de 10 metros, trifásica, tierra y neutro con operario disponible jornada por evento o día.</v>
          </cell>
          <cell r="F46">
            <v>10</v>
          </cell>
          <cell r="Z46">
            <v>1658662</v>
          </cell>
          <cell r="AA46">
            <v>16586620</v>
          </cell>
        </row>
        <row r="47">
          <cell r="A47">
            <v>38</v>
          </cell>
          <cell r="C47" t="str">
            <v>Alquiler Sonido 2000 w 6 a 8 horas</v>
          </cell>
          <cell r="D47" t="str">
            <v>Alquiler de Sonido de 2000 watios con operario por un periodo de 6 a 8 horas 2 cabinas de sonido, 2 trípodes para cabinas, sistema de monitoreo, set de micrófono, 1 consola de sonido.</v>
          </cell>
          <cell r="F47">
            <v>10</v>
          </cell>
          <cell r="Z47">
            <v>2114500</v>
          </cell>
          <cell r="AA47">
            <v>21145000</v>
          </cell>
        </row>
        <row r="48">
          <cell r="A48">
            <v>39</v>
          </cell>
          <cell r="C48" t="str">
            <v>Alquiler Carpa 3 x 3</v>
          </cell>
          <cell r="D48" t="str">
            <v>Alquiler Carpa 3X3 con laterales. Incluye transporte, instalación y entrega en el lugar requerido, montaje y desmontaje, alquiler por día.</v>
          </cell>
          <cell r="F48">
            <v>20</v>
          </cell>
          <cell r="Z48">
            <v>452400</v>
          </cell>
          <cell r="AA48">
            <v>9048000</v>
          </cell>
        </row>
        <row r="49">
          <cell r="A49">
            <v>40</v>
          </cell>
          <cell r="C49" t="str">
            <v>Alquiler de sillas</v>
          </cell>
          <cell r="D49" t="str">
            <v xml:space="preserve">Alquiler de sillas: sillas plástica tipo sin brazos de 46,7 cms de ancho x 50,5 cms de largo y 89 cms de alto incluido el transporte. </v>
          </cell>
          <cell r="F49">
            <v>400</v>
          </cell>
          <cell r="Z49">
            <v>5026</v>
          </cell>
          <cell r="AA49">
            <v>2010400</v>
          </cell>
        </row>
        <row r="50">
          <cell r="A50">
            <v>41</v>
          </cell>
          <cell r="C50" t="str">
            <v xml:space="preserve">GRUPOS ARTÍSTICOS </v>
          </cell>
          <cell r="D50" t="str">
            <v xml:space="preserve">Presentación de artistas de la localidad (dúo, trio, orquesta) por evento o día, presentación de mínimo 45 minutos, incluye los intrumentos musicales necesarios para la presnetacion. </v>
          </cell>
          <cell r="F50">
            <v>10</v>
          </cell>
          <cell r="Z50">
            <v>1900000</v>
          </cell>
          <cell r="AA50">
            <v>19000000</v>
          </cell>
        </row>
        <row r="51">
          <cell r="A51">
            <v>42</v>
          </cell>
          <cell r="C51" t="str">
            <v>Tulas Ecológicas</v>
          </cell>
          <cell r="D51" t="e">
            <v>#VALUE!</v>
          </cell>
          <cell r="F51">
            <v>100</v>
          </cell>
          <cell r="Z51">
            <v>19808</v>
          </cell>
          <cell r="AA51">
            <v>1980800</v>
          </cell>
        </row>
        <row r="52">
          <cell r="A52">
            <v>43</v>
          </cell>
          <cell r="C52" t="str">
            <v>Pin redondo</v>
          </cell>
          <cell r="D52" t="str">
            <v xml:space="preserve">Pin redondo diámetro 20 mm_x000D_
Material aluminio o acero inoxidable_x000D_
Cierre mariposa en el mismo material del pin_x000D_
Diseño personalizado 4x0 </v>
          </cell>
          <cell r="F52">
            <v>100</v>
          </cell>
          <cell r="Z52">
            <v>18098</v>
          </cell>
          <cell r="AA52">
            <v>1809800</v>
          </cell>
        </row>
        <row r="53">
          <cell r="A53">
            <v>44</v>
          </cell>
          <cell r="C53" t="str">
            <v>Alquiler Carpa 4 x 4</v>
          </cell>
          <cell r="D53" t="str">
            <v>Alquiler Carpa 4X4 con laterales. Incluye transporte, instalación y entrega en el lugar requerido, montaje y desmontaje, alquiler por día.</v>
          </cell>
          <cell r="F53">
            <v>12</v>
          </cell>
          <cell r="Z53">
            <v>424285</v>
          </cell>
          <cell r="AA53">
            <v>5091420</v>
          </cell>
        </row>
        <row r="54">
          <cell r="A54">
            <v>45</v>
          </cell>
          <cell r="C54" t="str">
            <v>Mesas portafolio</v>
          </cell>
          <cell r="D54" t="str">
            <v>Alquiler de Mesa Portafolio Plegable 180cm  x 75 cm. Incluye transporte, instalación y entrega en el lugar requerido.</v>
          </cell>
          <cell r="F54">
            <v>12</v>
          </cell>
          <cell r="Z54">
            <v>34202</v>
          </cell>
          <cell r="AA54">
            <v>410424</v>
          </cell>
        </row>
        <row r="55">
          <cell r="A55">
            <v>46</v>
          </cell>
          <cell r="C55" t="str">
            <v>Alquiler manteles 2x2 pvc</v>
          </cell>
          <cell r="D55" t="str">
            <v xml:space="preserve">ALQUILER MANTELES DE COLOR BLANCO CON TAPA DE 2X2 EN PVC DRECRON POLIESTER CON REFUERZO EN TELA NO TEJIDA DE 25GR. PARA MESA RECTANGULAR. POR EVENTO O DÍA, INCLUYE TRANSPORTE, </v>
          </cell>
          <cell r="F55">
            <v>12</v>
          </cell>
          <cell r="Z55">
            <v>26191</v>
          </cell>
          <cell r="AA55">
            <v>314292</v>
          </cell>
        </row>
        <row r="56">
          <cell r="A56">
            <v>47</v>
          </cell>
          <cell r="C56" t="str">
            <v>Alquiler Sonido 2000 w 6 a 8 horas</v>
          </cell>
          <cell r="D56" t="str">
            <v>Alquiler de Sonido de 2000 watios con operario por un periodo de 6 a 8 horas 2 cabinas de sonido, 2 trípodes para cabinas, sistema de monitoreo, set de micrófono, 1 consola de sonido.</v>
          </cell>
          <cell r="F56">
            <v>1</v>
          </cell>
          <cell r="Z56">
            <v>2114500</v>
          </cell>
          <cell r="AA56">
            <v>2114500</v>
          </cell>
        </row>
        <row r="57">
          <cell r="A57">
            <v>48</v>
          </cell>
          <cell r="C57" t="str">
            <v>Presentador</v>
          </cell>
          <cell r="D57" t="str">
            <v>Contratación de Speaker encargado de realizar la narración y animación durante el evento (8 horas).</v>
          </cell>
          <cell r="F57">
            <v>1</v>
          </cell>
          <cell r="Z57">
            <v>946526</v>
          </cell>
          <cell r="AA57">
            <v>946526</v>
          </cell>
        </row>
        <row r="58">
          <cell r="A58">
            <v>49</v>
          </cell>
          <cell r="C58" t="str">
            <v>GRUPOS ARTÍSTICOS</v>
          </cell>
          <cell r="D58" t="str">
            <v xml:space="preserve">Presentación de artistas de la localidad (dúo, trio, orquesta) por evento o día, presentación de mínimo 45 minutos, incluye los intrumentos musicales necesarios para la presnetacion. </v>
          </cell>
          <cell r="F58">
            <v>3</v>
          </cell>
          <cell r="Z58">
            <v>1900000</v>
          </cell>
          <cell r="AA58">
            <v>5700000</v>
          </cell>
        </row>
        <row r="59">
          <cell r="A59">
            <v>50</v>
          </cell>
          <cell r="C59" t="str">
            <v>Alquiler planta electrica 200 KVA</v>
          </cell>
          <cell r="D59" t="str">
            <v>ALQUILER DE PLANTA ELÉCTRICA DE 200 KVA: PLANTA ELECTRICA DE 200 KVA INSONORIZADA, QUE INCLUYA TRANSPORTE, PARCIAL DE CORRIENTE DE 10 METROS, TRIFÁSICA, TIERRA Y NEUTRO CON OPERARIO DISPONIBLE JORNADA POR EVENTO O DÍA</v>
          </cell>
          <cell r="F59">
            <v>1</v>
          </cell>
          <cell r="Z59">
            <v>3289393</v>
          </cell>
          <cell r="AA59">
            <v>3289393</v>
          </cell>
        </row>
        <row r="60">
          <cell r="A60">
            <v>51</v>
          </cell>
          <cell r="C60" t="str">
            <v>Alquiler de sillas</v>
          </cell>
          <cell r="D60" t="str">
            <v xml:space="preserve">Alquiler de sillas: sillas plástica tipo sin brazos de 46,7 cms de ancho x 50,5 cms de largo y 89 cms de alto incluido el transporte. </v>
          </cell>
          <cell r="F60">
            <v>140</v>
          </cell>
          <cell r="Z60">
            <v>5026</v>
          </cell>
          <cell r="AA60">
            <v>703640</v>
          </cell>
        </row>
        <row r="61">
          <cell r="A61">
            <v>52</v>
          </cell>
          <cell r="C61" t="str">
            <v xml:space="preserve">Bolsa Logística de Incentivos </v>
          </cell>
          <cell r="D61" t="e">
            <v>#VALUE!</v>
          </cell>
          <cell r="F61">
            <v>10</v>
          </cell>
          <cell r="Z61">
            <v>1000000</v>
          </cell>
          <cell r="AA61">
            <v>10000000</v>
          </cell>
        </row>
        <row r="62">
          <cell r="A62">
            <v>53</v>
          </cell>
          <cell r="C62" t="str">
            <v>Pasaporte Derechos</v>
          </cell>
          <cell r="D62" t="e">
            <v>#VALUE!</v>
          </cell>
          <cell r="F62">
            <v>100</v>
          </cell>
          <cell r="Z62">
            <v>5375</v>
          </cell>
          <cell r="AA62">
            <v>537500</v>
          </cell>
        </row>
        <row r="63">
          <cell r="A63">
            <v>54</v>
          </cell>
          <cell r="C63" t="str">
            <v>RESINA EPÓXICA</v>
          </cell>
          <cell r="D63" t="str">
            <v>Adhesivo de dos componentes (A+B), transparente, viscosidad media, secado rápido. Kit de 2 frascos de 250 ml cada uno.</v>
          </cell>
          <cell r="F63">
            <v>50</v>
          </cell>
          <cell r="Z63">
            <v>40681</v>
          </cell>
          <cell r="AA63">
            <v>2034050</v>
          </cell>
        </row>
        <row r="64">
          <cell r="A64">
            <v>55</v>
          </cell>
          <cell r="C64" t="str">
            <v>PIGMENTO ORO</v>
          </cell>
          <cell r="D64" t="str">
            <v>Polvo de mica metálico fino (10-60 micras), color oro rico, alta densidad. Frasco de vidrio/plástico.</v>
          </cell>
          <cell r="F64">
            <v>50</v>
          </cell>
          <cell r="Z64">
            <v>7683</v>
          </cell>
          <cell r="AA64">
            <v>384150</v>
          </cell>
        </row>
        <row r="65">
          <cell r="A65">
            <v>56</v>
          </cell>
          <cell r="C65" t="str">
            <v xml:space="preserve">CORAZONES ANATOMICO DE CERÁMICA </v>
          </cell>
          <cell r="D65" t="str">
            <v>Piezas en cerámica en forma de corazón anatómico 15 cm.</v>
          </cell>
          <cell r="F65">
            <v>50</v>
          </cell>
          <cell r="Z65">
            <v>13693</v>
          </cell>
          <cell r="AA65">
            <v>684650</v>
          </cell>
        </row>
        <row r="66">
          <cell r="A66">
            <v>57</v>
          </cell>
          <cell r="C66" t="str">
            <v>SET DE PINTURAS</v>
          </cell>
          <cell r="D66" t="str">
            <v>Set de pinturas acrílicas al agua, no tóxicas, aptas para cerámica y barro, de mínimo 6 colores, en frascos de mínimo 30 ml cada uno.</v>
          </cell>
          <cell r="F66">
            <v>50</v>
          </cell>
          <cell r="Z66">
            <v>23667</v>
          </cell>
          <cell r="AA66">
            <v>1183350</v>
          </cell>
        </row>
        <row r="67">
          <cell r="A67">
            <v>58</v>
          </cell>
          <cell r="C67" t="str">
            <v>SET PINCELES</v>
          </cell>
          <cell r="D67" t="str">
            <v>Set de mínimo 3 pinceles de cerda sintética suave, en tamaños fino, medio y grueso, de forma plana, redonda o angular.</v>
          </cell>
          <cell r="F67">
            <v>50</v>
          </cell>
          <cell r="Z67">
            <v>16233</v>
          </cell>
          <cell r="AA67">
            <v>811650</v>
          </cell>
        </row>
        <row r="68">
          <cell r="A68">
            <v>59</v>
          </cell>
          <cell r="C68" t="str">
            <v>Paletas para pintar</v>
          </cell>
          <cell r="D68" t="str">
            <v>Paleta plástica para pintar. Plástico resistente, lavable y ligero. Redonda o rectangular con cavidades para mezclar. Aprox. 20 a 25 cm de diámetro/largo.</v>
          </cell>
          <cell r="F68">
            <v>50</v>
          </cell>
          <cell r="Z68">
            <v>1420</v>
          </cell>
          <cell r="AA68">
            <v>71000</v>
          </cell>
        </row>
        <row r="69">
          <cell r="A69">
            <v>60</v>
          </cell>
          <cell r="C69" t="str">
            <v>Lápiz triangular MAE Caja x 12</v>
          </cell>
          <cell r="D69" t="str">
            <v>Caja de 12 lápices con cuerpo de forma triangular ergonómica, mina de grafito graduación HB</v>
          </cell>
          <cell r="F69">
            <v>5</v>
          </cell>
          <cell r="Z69">
            <v>7600</v>
          </cell>
          <cell r="AA69">
            <v>38000</v>
          </cell>
        </row>
        <row r="70">
          <cell r="A70">
            <v>61</v>
          </cell>
          <cell r="C70" t="str">
            <v>ESPONJAS ARTÍSTICAS</v>
          </cell>
          <cell r="D70" t="str">
            <v>Esponja artística de textura, redonda y porosa, para texturizar y difuminar pintura.</v>
          </cell>
          <cell r="F70">
            <v>50</v>
          </cell>
          <cell r="Z70">
            <v>3439</v>
          </cell>
          <cell r="AA70">
            <v>171950</v>
          </cell>
        </row>
        <row r="71">
          <cell r="A71">
            <v>62</v>
          </cell>
          <cell r="C71" t="str">
            <v>VASO O RECIMIENTE PARA PINTURA</v>
          </cell>
          <cell r="D71" t="e">
            <v>#VALUE!</v>
          </cell>
          <cell r="F71">
            <v>50</v>
          </cell>
          <cell r="Z71">
            <v>7123</v>
          </cell>
          <cell r="AA71">
            <v>356150</v>
          </cell>
        </row>
        <row r="72">
          <cell r="A72">
            <v>63</v>
          </cell>
          <cell r="C72" t="str">
            <v>BARNIZ TRANSPARENTE BRILLANTE</v>
          </cell>
          <cell r="D72" t="str">
            <v>Barniz transparente brillante para proteger piezas pintadas con acrílico, en frasco de 60 ml.</v>
          </cell>
          <cell r="F72">
            <v>50</v>
          </cell>
          <cell r="Z72">
            <v>7950</v>
          </cell>
          <cell r="AA72">
            <v>397500</v>
          </cell>
        </row>
        <row r="73">
          <cell r="A73">
            <v>64</v>
          </cell>
          <cell r="C73" t="str">
            <v>Salón - Espacio Apto para 50 personas (jornada completa más equipos audiovisuales)</v>
          </cell>
          <cell r="D73" t="str">
            <v>Espacio físico para 50 personas con baño, sillas y mesas, ubicado en la localidad de Suba, con disponibilidad de espacio exterior para desarrollo de actividades
Dotado con equipo de computo, video beam y sonido
Jornada de 8 horas</v>
          </cell>
          <cell r="F73">
            <v>2</v>
          </cell>
          <cell r="Z73">
            <v>395001</v>
          </cell>
          <cell r="AA73">
            <v>790002</v>
          </cell>
        </row>
        <row r="74">
          <cell r="A74">
            <v>65</v>
          </cell>
          <cell r="C74" t="str">
            <v>Salón - Espacio Apto para 50 personas (jornada completa más equipos audiovisuales)</v>
          </cell>
          <cell r="D74" t="str">
            <v>Espacio físico para 50 personas con baño, sillas y mesas, ubicado en la localidad de Suba, con disponibilidad de espacio exterior para desarrollo de actividades
Dotado con equipo de computo, video beam y sonido
Jornada de 8 horas</v>
          </cell>
          <cell r="F74">
            <v>2</v>
          </cell>
          <cell r="Z74">
            <v>395001</v>
          </cell>
          <cell r="AA74">
            <v>790002</v>
          </cell>
        </row>
        <row r="75">
          <cell r="A75">
            <v>66</v>
          </cell>
          <cell r="C75" t="str">
            <v>MAQUINA DE PALOMITAS</v>
          </cell>
          <cell r="D75" t="str">
            <v>Alquiler maquina crispetera, con mueble de carrito, personal encargado (1),  bolsa para maiz,maiz para 100 pax, trasnporte en Bogota y 4 horas de servicio.</v>
          </cell>
          <cell r="F75">
            <v>2</v>
          </cell>
          <cell r="Z75">
            <v>393333</v>
          </cell>
          <cell r="AA75">
            <v>786666</v>
          </cell>
        </row>
        <row r="76">
          <cell r="A76">
            <v>67</v>
          </cell>
          <cell r="C76" t="str">
            <v>Gaseosa 250 ml</v>
          </cell>
          <cell r="D76" t="str">
            <v>Bebida gaseosa de extractos vegetales, sabor original. Envase de polietileno tereftalato (PET) 100% reciclable o lata de aluminio. Contenido neto: 250 ml (presentación mini). Debe entregarse a temperatura de refrigeración.</v>
          </cell>
          <cell r="F76">
            <v>100</v>
          </cell>
          <cell r="Z76">
            <v>1073</v>
          </cell>
          <cell r="AA76">
            <v>107300</v>
          </cell>
        </row>
        <row r="77">
          <cell r="A77">
            <v>68</v>
          </cell>
          <cell r="C77" t="str">
            <v>Salón - Espacio Apto para 50 personas (jornada completa más equipos audiovisuales)</v>
          </cell>
          <cell r="D77" t="str">
            <v>Espacio físico para 50 personas con baño, sillas y mesas, ubicado en la localidad de Suba, con disponibilidad de espacio exterior para desarrollo de actividades
Dotado con equipo de computo, video beam y sonido
Jornada de 8 horas</v>
          </cell>
          <cell r="F77">
            <v>4</v>
          </cell>
          <cell r="Z77">
            <v>395001</v>
          </cell>
          <cell r="AA77">
            <v>1580004</v>
          </cell>
        </row>
        <row r="78">
          <cell r="A78">
            <v>69</v>
          </cell>
          <cell r="C78" t="str">
            <v>Certificado de participación</v>
          </cell>
          <cell r="D78" t="str">
            <v xml:space="preserve">Impresión a media carta 4 tintas en papel _x000D_
propalcote o kimberly 200 gr, tamaño 22x28 cm con nombres individuales o espacio para el mismo, refilados._x000D_
</v>
          </cell>
          <cell r="F78">
            <v>60</v>
          </cell>
          <cell r="Z78">
            <v>3447</v>
          </cell>
          <cell r="AA78">
            <v>206820</v>
          </cell>
        </row>
        <row r="79">
          <cell r="A79">
            <v>70</v>
          </cell>
          <cell r="C79" t="str">
            <v>Salón - Espacio Apto para 50 personas  (media jornada más equipos audiovisuales)</v>
          </cell>
          <cell r="D79" t="str">
            <v>Espacio físico para 50 personas con baño, sillas y mesas, ubicado en la localidad de Suba, con disponibilidad de espacio exterior para desarrollo de actividades_x000D_
Dotado con equipo de computo, video beam y sonido_x000D_
Jornada de 4 horas</v>
          </cell>
          <cell r="F79">
            <v>25</v>
          </cell>
          <cell r="Z79">
            <v>330001</v>
          </cell>
          <cell r="AA79">
            <v>8250025</v>
          </cell>
        </row>
        <row r="80">
          <cell r="A80">
            <v>71</v>
          </cell>
          <cell r="C80" t="str">
            <v xml:space="preserve">Bolsa Logística de Incentivos (Fortalecimiento Institucional / Stands) </v>
          </cell>
          <cell r="D80" t="e">
            <v>#VALUE!</v>
          </cell>
          <cell r="F80">
            <v>10</v>
          </cell>
          <cell r="Z80">
            <v>1000000</v>
          </cell>
          <cell r="AA80">
            <v>10000000</v>
          </cell>
        </row>
        <row r="81">
          <cell r="A81">
            <v>72</v>
          </cell>
          <cell r="C81" t="str">
            <v>Tulas Ecológicas</v>
          </cell>
          <cell r="D81" t="e">
            <v>#VALUE!</v>
          </cell>
          <cell r="F81">
            <v>100</v>
          </cell>
          <cell r="Z81">
            <v>19808</v>
          </cell>
          <cell r="AA81">
            <v>1980800</v>
          </cell>
        </row>
        <row r="82">
          <cell r="A82">
            <v>73</v>
          </cell>
          <cell r="C82" t="str">
            <v>Pin redondo</v>
          </cell>
          <cell r="D82" t="str">
            <v xml:space="preserve">Pin redondo diámetro 20 mm_x000D_
Material aluminio o acero inoxidable_x000D_
Cierre mariposa en el mismo material del pin_x000D_
Diseño personalizado 4x0 </v>
          </cell>
          <cell r="F82">
            <v>100</v>
          </cell>
          <cell r="Z82">
            <v>18098</v>
          </cell>
          <cell r="AA82">
            <v>1809800</v>
          </cell>
        </row>
        <row r="83">
          <cell r="A83">
            <v>74</v>
          </cell>
          <cell r="C83" t="str">
            <v>Talonario o chequera</v>
          </cell>
          <cell r="D83" t="e">
            <v>#VALUE!</v>
          </cell>
          <cell r="F83">
            <v>100</v>
          </cell>
          <cell r="Z83">
            <v>14950</v>
          </cell>
          <cell r="AA83">
            <v>1495000</v>
          </cell>
        </row>
        <row r="84">
          <cell r="A84">
            <v>75</v>
          </cell>
          <cell r="C84" t="str">
            <v>Alquiler Carpa 4 x 4</v>
          </cell>
          <cell r="D84" t="str">
            <v>Alquiler Carpa 4X4 con laterales. Incluye transporte, instalación y entrega en el lugar requerido, montaje y desmontaje, alquiler por día.</v>
          </cell>
          <cell r="F84">
            <v>12</v>
          </cell>
          <cell r="Z84">
            <v>424285</v>
          </cell>
          <cell r="AA84">
            <v>5091420</v>
          </cell>
        </row>
        <row r="85">
          <cell r="A85">
            <v>76</v>
          </cell>
          <cell r="C85" t="str">
            <v>Mesas portafolio</v>
          </cell>
          <cell r="D85" t="str">
            <v>Alquiler de Mesa Portafolio Plegable 180cm  x 75 cm. Incluye transporte, instalación y entrega en el lugar requerido.</v>
          </cell>
          <cell r="F85">
            <v>12</v>
          </cell>
          <cell r="Z85">
            <v>34202</v>
          </cell>
          <cell r="AA85">
            <v>410424</v>
          </cell>
        </row>
        <row r="86">
          <cell r="A86">
            <v>77</v>
          </cell>
          <cell r="C86" t="str">
            <v>Alquiler manteles 2x2 pvc</v>
          </cell>
          <cell r="D86" t="str">
            <v xml:space="preserve">ALQUILER MANTELES DE COLOR BLANCO CON TAPA DE 2X2 EN PVC DRECRON POLIESTER CON REFUERZO EN TELA NO TEJIDA DE 25GR. PARA MESA RECTANGULAR. POR EVENTO O DÍA, INCLUYE TRANSPORTE, </v>
          </cell>
          <cell r="F86">
            <v>24</v>
          </cell>
          <cell r="Z86">
            <v>26191</v>
          </cell>
          <cell r="AA86">
            <v>628584</v>
          </cell>
        </row>
        <row r="87">
          <cell r="A87">
            <v>78</v>
          </cell>
          <cell r="C87" t="str">
            <v xml:space="preserve">Alquiler Tarima 3 x 3 Jornada completa
</v>
          </cell>
          <cell r="D87" t="e">
            <v>#VALUE!</v>
          </cell>
          <cell r="F87">
            <v>1</v>
          </cell>
          <cell r="Z87">
            <v>934925</v>
          </cell>
          <cell r="AA87">
            <v>934925</v>
          </cell>
        </row>
        <row r="88">
          <cell r="A88">
            <v>79</v>
          </cell>
          <cell r="C88" t="str">
            <v>Presentador</v>
          </cell>
          <cell r="D88" t="str">
            <v>Contratación de Speaker encargado de realizar la narración y animación durante el evento (8 horas).</v>
          </cell>
          <cell r="F88">
            <v>1</v>
          </cell>
          <cell r="Z88">
            <v>946526</v>
          </cell>
          <cell r="AA88">
            <v>946526</v>
          </cell>
        </row>
        <row r="89">
          <cell r="A89">
            <v>80</v>
          </cell>
          <cell r="C89" t="str">
            <v>GRUPOS ARTÍSTICOS</v>
          </cell>
          <cell r="D89" t="str">
            <v xml:space="preserve">Presentación de artistas de la localidad (dúo, trio, orquesta) por evento o día, presentación de mínimo 45 minutos, incluye los intrumentos musicales necesarios para la presnetacion. </v>
          </cell>
          <cell r="F89">
            <v>3</v>
          </cell>
          <cell r="Z89">
            <v>1900000</v>
          </cell>
          <cell r="AA89">
            <v>5700000</v>
          </cell>
        </row>
        <row r="90">
          <cell r="A90">
            <v>81</v>
          </cell>
          <cell r="C90" t="str">
            <v>Alquiler planta electrica 200 KVA</v>
          </cell>
          <cell r="D90" t="str">
            <v>ALQUILER DE PLANTA ELÉCTRICA DE 200 KVA: PLANTA ELECTRICA DE 200 KVA INSONORIZADA, QUE INCLUYA TRANSPORTE, PARCIAL DE CORRIENTE DE 10 METROS, TRIFÁSICA, TIERRA Y NEUTRO CON OPERARIO DISPONIBLE JORNADA POR EVENTO O DÍA</v>
          </cell>
          <cell r="F90">
            <v>1</v>
          </cell>
          <cell r="Z90">
            <v>3289393</v>
          </cell>
          <cell r="AA90">
            <v>3289393</v>
          </cell>
        </row>
        <row r="91">
          <cell r="A91">
            <v>82</v>
          </cell>
          <cell r="C91" t="str">
            <v>Alquiler de sillas</v>
          </cell>
          <cell r="D91" t="str">
            <v xml:space="preserve">Alquiler de sillas: sillas plástica tipo sin brazos de 46,7 cms de ancho x 50,5 cms de largo y 89 cms de alto incluido el transporte. </v>
          </cell>
          <cell r="F91">
            <v>100</v>
          </cell>
          <cell r="Z91">
            <v>5026</v>
          </cell>
          <cell r="AA91">
            <v>502600</v>
          </cell>
        </row>
        <row r="92">
          <cell r="A92">
            <v>83</v>
          </cell>
          <cell r="C92" t="str">
            <v>Refrigerio saludable tipo 2</v>
          </cell>
          <cell r="D92" t="e">
            <v>#VALUE!</v>
          </cell>
          <cell r="F92">
            <v>600</v>
          </cell>
          <cell r="Z92">
            <v>21283</v>
          </cell>
          <cell r="AA92">
            <v>12769800</v>
          </cell>
        </row>
        <row r="93">
          <cell r="A93">
            <v>84</v>
          </cell>
          <cell r="C93" t="str">
            <v>Agua en botella x 24 unidades 300 ml</v>
          </cell>
          <cell r="D93" t="str">
            <v>Bandeja X 24 unidades de agua en botella por 300 ML.</v>
          </cell>
          <cell r="F93">
            <v>24</v>
          </cell>
          <cell r="Z93">
            <v>17560</v>
          </cell>
          <cell r="AA93">
            <v>421440</v>
          </cell>
        </row>
        <row r="94">
          <cell r="A94">
            <v>85</v>
          </cell>
          <cell r="C94" t="str">
            <v xml:space="preserve">Bolsa logística para elementos generales </v>
          </cell>
          <cell r="D94" t="e">
            <v>#VALUE!</v>
          </cell>
          <cell r="F94">
            <v>1</v>
          </cell>
          <cell r="Z94">
            <v>19780925</v>
          </cell>
          <cell r="AA94">
            <v>19780925</v>
          </cell>
        </row>
        <row r="95">
          <cell r="A95">
            <v>86</v>
          </cell>
          <cell r="C95" t="str">
            <v xml:space="preserve">Bolsa (Equipo de Gestoras Territoriales) </v>
          </cell>
          <cell r="D95" t="e">
            <v>#VALUE!</v>
          </cell>
          <cell r="F95">
            <v>1</v>
          </cell>
          <cell r="Z95">
            <v>30000000</v>
          </cell>
          <cell r="AA95">
            <v>30000000</v>
          </cell>
        </row>
        <row r="96">
          <cell r="A96">
            <v>87</v>
          </cell>
          <cell r="C96" t="str">
            <v xml:space="preserve">Bolsa de Incentivos (Concurso de Proyectos Comunitarios) </v>
          </cell>
          <cell r="D96" t="e">
            <v>#VALUE!</v>
          </cell>
          <cell r="F96">
            <v>1</v>
          </cell>
          <cell r="Z96">
            <v>25000000</v>
          </cell>
          <cell r="AA96">
            <v>25000000</v>
          </cell>
        </row>
        <row r="102">
          <cell r="C102" t="str">
            <v>Coordinador(a) General del Proyecto</v>
          </cell>
          <cell r="D102" t="e">
            <v>#VALUE!</v>
          </cell>
          <cell r="F102">
            <v>1</v>
          </cell>
          <cell r="I102">
            <v>5800000</v>
          </cell>
          <cell r="J102">
            <v>46400000</v>
          </cell>
        </row>
        <row r="103">
          <cell r="C103" t="str">
            <v>Profesional Administrativo</v>
          </cell>
          <cell r="D103" t="e">
            <v>#VALUE!</v>
          </cell>
          <cell r="F103">
            <v>1</v>
          </cell>
          <cell r="I103">
            <v>5114001</v>
          </cell>
          <cell r="J103">
            <v>40912008</v>
          </cell>
        </row>
        <row r="104">
          <cell r="C104" t="str">
            <v>Sistematizador(a) del Proyecto</v>
          </cell>
          <cell r="D104" t="e">
            <v>#VALUE!</v>
          </cell>
          <cell r="F104">
            <v>1</v>
          </cell>
          <cell r="I104">
            <v>3224001</v>
          </cell>
          <cell r="J104">
            <v>22568007</v>
          </cell>
        </row>
        <row r="105">
          <cell r="C105" t="str">
            <v>Profesional en Urbanismo</v>
          </cell>
          <cell r="D105" t="e">
            <v>#VALUE!</v>
          </cell>
          <cell r="F105">
            <v>2</v>
          </cell>
          <cell r="I105">
            <v>5114001</v>
          </cell>
          <cell r="J105">
            <v>30684006</v>
          </cell>
        </row>
        <row r="106">
          <cell r="C106" t="str">
            <v>Auxiliares Logísticos(as) para jornadas de Urbanismo Táctico</v>
          </cell>
          <cell r="D106" t="e">
            <v>#VALUE!</v>
          </cell>
          <cell r="F106">
            <v>3</v>
          </cell>
          <cell r="I106">
            <v>1750905</v>
          </cell>
          <cell r="J106">
            <v>5252715</v>
          </cell>
        </row>
        <row r="107">
          <cell r="C107" t="str">
            <v>Artistas para Urbanismo Táctico</v>
          </cell>
          <cell r="D107" t="e">
            <v>#VALUE!</v>
          </cell>
          <cell r="F107">
            <v>10</v>
          </cell>
          <cell r="I107">
            <v>154750</v>
          </cell>
          <cell r="J107">
            <v>15475000</v>
          </cell>
        </row>
        <row r="108">
          <cell r="C108" t="str">
            <v>Artista – Arte con Kintsugi y actividad del Telar</v>
          </cell>
          <cell r="D108" t="e">
            <v>#VALUE!</v>
          </cell>
          <cell r="F108">
            <v>1</v>
          </cell>
          <cell r="I108">
            <v>154750</v>
          </cell>
          <cell r="J108">
            <v>928500</v>
          </cell>
        </row>
        <row r="109">
          <cell r="C109" t="str">
            <v>Formador(a) Nodo Artístico</v>
          </cell>
          <cell r="D109" t="e">
            <v>#VALUE!</v>
          </cell>
          <cell r="F109">
            <v>5</v>
          </cell>
          <cell r="I109">
            <v>5114001</v>
          </cell>
          <cell r="J109">
            <v>51140010</v>
          </cell>
        </row>
        <row r="110">
          <cell r="C110" t="str">
            <v xml:space="preserve">Auxiliares Logísticos(as) </v>
          </cell>
          <cell r="D110" t="e">
            <v>#VALUE!</v>
          </cell>
          <cell r="F110">
            <v>3</v>
          </cell>
          <cell r="I110">
            <v>1750905</v>
          </cell>
          <cell r="J110">
            <v>15758145</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CC60A-CD74-4BBF-A61D-93C045B26E09}">
  <dimension ref="B2:AZ119"/>
  <sheetViews>
    <sheetView tabSelected="1" zoomScale="49" zoomScaleNormal="70" workbookViewId="0">
      <selection activeCell="Q107" sqref="Q107"/>
    </sheetView>
  </sheetViews>
  <sheetFormatPr defaultColWidth="9.42578125" defaultRowHeight="15"/>
  <cols>
    <col min="1" max="1" width="9.42578125" style="1"/>
    <col min="2" max="2" width="9.42578125" style="1" bestFit="1" customWidth="1"/>
    <col min="3" max="3" width="58.5703125" style="1" customWidth="1"/>
    <col min="4" max="4" width="93.85546875" style="1" customWidth="1"/>
    <col min="5" max="5" width="15.140625" style="1" customWidth="1"/>
    <col min="6" max="6" width="18.5703125" style="2" customWidth="1"/>
    <col min="7" max="7" width="25.42578125" style="2" customWidth="1"/>
    <col min="8" max="8" width="27.140625" style="1" customWidth="1"/>
    <col min="9" max="9" width="34.42578125" style="1" customWidth="1"/>
    <col min="10" max="11" width="17.42578125" style="1" hidden="1" customWidth="1"/>
    <col min="12" max="12" width="17.5703125" style="1" hidden="1" customWidth="1"/>
    <col min="13" max="13" width="19.42578125" style="1" hidden="1" customWidth="1"/>
    <col min="14" max="14" width="9.42578125" style="1" hidden="1" customWidth="1"/>
    <col min="15" max="16384" width="9.42578125" style="1"/>
  </cols>
  <sheetData>
    <row r="2" spans="2:52" ht="30">
      <c r="F2" s="2" t="s">
        <v>0</v>
      </c>
      <c r="G2" s="2">
        <f>G8-[1]Estudio_Mercado!AB6</f>
        <v>0</v>
      </c>
    </row>
    <row r="6" spans="2:52" s="3" customFormat="1" ht="36.6" customHeight="1">
      <c r="B6" s="48"/>
      <c r="C6" s="48"/>
      <c r="D6" s="49" t="s">
        <v>1</v>
      </c>
      <c r="E6" s="50"/>
      <c r="F6" s="50"/>
      <c r="G6" s="50"/>
      <c r="H6" s="50"/>
      <c r="I6" s="51"/>
      <c r="J6" s="52" t="s">
        <v>2</v>
      </c>
      <c r="K6" s="53"/>
      <c r="L6" s="53"/>
      <c r="M6" s="53"/>
    </row>
    <row r="7" spans="2:52" s="5" customFormat="1" ht="24">
      <c r="B7" s="48"/>
      <c r="C7" s="48"/>
      <c r="D7" s="4" t="s">
        <v>3</v>
      </c>
      <c r="E7" s="56" t="str">
        <f>[1]Estudio_Mercado!D4</f>
        <v xml:space="preserve">“PRESTAR LOS SERVICIOS PARA DESARROLLAR ESTRATEGIAS ENCAMINADAS A LA PREVENCIÓN DE LAS VIOLENCIAS BASADAS EN GÉNERO Y EL FEMINICIDIO EN LA LOCALIDAD DE SUBA.” 
 </v>
      </c>
      <c r="F7" s="56"/>
      <c r="G7" s="56"/>
      <c r="H7" s="56"/>
      <c r="I7" s="56"/>
      <c r="J7" s="52"/>
      <c r="K7" s="53"/>
      <c r="L7" s="53"/>
      <c r="M7" s="53"/>
    </row>
    <row r="8" spans="2:52" s="10" customFormat="1" ht="23.25">
      <c r="B8" s="57" t="s">
        <v>4</v>
      </c>
      <c r="C8" s="57"/>
      <c r="D8" s="57"/>
      <c r="E8" s="57"/>
      <c r="F8" s="6" t="s">
        <v>5</v>
      </c>
      <c r="G8" s="7">
        <f>SUM(G11:G96)+SUM(G100:G108)</f>
        <v>793877000</v>
      </c>
      <c r="H8" s="8" t="s">
        <v>6</v>
      </c>
      <c r="I8" s="9">
        <f>SUM(I11:I61)</f>
        <v>0</v>
      </c>
      <c r="J8" s="54"/>
      <c r="K8" s="55"/>
      <c r="L8" s="55"/>
      <c r="M8" s="55"/>
    </row>
    <row r="9" spans="2:52" ht="54" customHeight="1">
      <c r="B9" s="58" t="s">
        <v>7</v>
      </c>
      <c r="C9" s="58" t="s">
        <v>8</v>
      </c>
      <c r="D9" s="58" t="s">
        <v>9</v>
      </c>
      <c r="E9" s="58" t="s">
        <v>10</v>
      </c>
      <c r="F9" s="59" t="s">
        <v>11</v>
      </c>
      <c r="G9" s="59"/>
      <c r="H9" s="38" t="s">
        <v>12</v>
      </c>
      <c r="I9" s="38"/>
      <c r="J9" s="39" t="s">
        <v>13</v>
      </c>
      <c r="K9" s="40"/>
      <c r="L9" s="40"/>
      <c r="M9" s="41"/>
    </row>
    <row r="10" spans="2:52" ht="93.75">
      <c r="B10" s="58"/>
      <c r="C10" s="58"/>
      <c r="D10" s="58"/>
      <c r="E10" s="58"/>
      <c r="F10" s="11" t="s">
        <v>14</v>
      </c>
      <c r="G10" s="11" t="s">
        <v>15</v>
      </c>
      <c r="H10" s="12" t="s">
        <v>14</v>
      </c>
      <c r="I10" s="12" t="s">
        <v>16</v>
      </c>
      <c r="J10" s="13" t="s">
        <v>14</v>
      </c>
      <c r="K10" s="13" t="s">
        <v>17</v>
      </c>
      <c r="L10" s="13" t="s">
        <v>16</v>
      </c>
      <c r="M10" s="13" t="s">
        <v>18</v>
      </c>
    </row>
    <row r="11" spans="2:52" ht="60">
      <c r="B11" s="14">
        <f>IF([1]Estudio_Mercado!C11="","",[1]Estudio_Mercado!A11)</f>
        <v>1</v>
      </c>
      <c r="C11" s="15" t="str">
        <f>IF([1]Estudio_Mercado!C11="","",[1]Estudio_Mercado!C11)</f>
        <v>Salón - Espacio Apto para 100 personas  (media jornada más equipos audiovisuales)</v>
      </c>
      <c r="D11" s="15" t="str">
        <f>IF([1]Estudio_Mercado!D11="","",[1]Estudio_Mercado!D11)</f>
        <v>Espacio físico para 100 personas con baño, sillas y mesas, ubicado en la localidad de Suba, con disponibilidad de espacio exterior para desarrollo de actividades_x000D_
Dotado con equipo de computo, video beam y sonido_x000D_
Jornada de 4 horas</v>
      </c>
      <c r="E11" s="14" t="str">
        <f>IF([1]Estudio_Mercado!F11="","",[1]Estudio_Mercado!F11)</f>
        <v>1</v>
      </c>
      <c r="F11" s="16">
        <f>IF([1]Estudio_Mercado!Z11="","",[1]Estudio_Mercado!Z11)</f>
        <v>330001</v>
      </c>
      <c r="G11" s="16">
        <f>IF([1]Estudio_Mercado!Z11="","",[1]Estudio_Mercado!AA11)</f>
        <v>330001</v>
      </c>
      <c r="H11" s="17"/>
      <c r="I11" s="18" t="str">
        <f>IF(H11="","",H11*E11)</f>
        <v/>
      </c>
      <c r="J11" s="19" t="str">
        <f>IF(AND(G11&lt;&gt;0,G11&lt;&gt;""),IF(AND(E11&gt;=G11,G11&lt;&gt;0),"Cumple","No cumple"),"Valor vacío")</f>
        <v>Cumple</v>
      </c>
      <c r="K11" s="20">
        <f>F11-H11</f>
        <v>330001</v>
      </c>
      <c r="L11" s="19" t="str">
        <f>IF(G11&gt;=I11,"Cumple","No cumple")</f>
        <v>No cumple</v>
      </c>
      <c r="M11" s="21" t="e">
        <f>G11-I11</f>
        <v>#VALUE!</v>
      </c>
      <c r="AZ11" s="1">
        <v>1</v>
      </c>
    </row>
    <row r="12" spans="2:52" ht="45">
      <c r="B12" s="14">
        <f>IF([1]Estudio_Mercado!C12="","",[1]Estudio_Mercado!A12)</f>
        <v>3</v>
      </c>
      <c r="C12" s="15" t="str">
        <f>IF([1]Estudio_Mercado!C12="","",[1]Estudio_Mercado!C12)</f>
        <v>Estación de café tipo 1</v>
      </c>
      <c r="D12" s="15" t="str">
        <f>IF([1]Estudio_Mercado!D12="","",[1]Estudio_Mercado!D12)</f>
        <v>Servicio de cafetería para 50 personas (tinto, aromática y agua): Operario + presentación mesa + vasos de cartón bebida caliente 4 oz. + mezclador + azúcar + crema para café. Duración del evento aprox. 6 horas. Transporte incluido</v>
      </c>
      <c r="E12" s="14">
        <f>IF([1]Estudio_Mercado!F12="","",[1]Estudio_Mercado!F12)</f>
        <v>1</v>
      </c>
      <c r="F12" s="16">
        <f>IF([1]Estudio_Mercado!Z12="","",[1]Estudio_Mercado!Z12)</f>
        <v>507650</v>
      </c>
      <c r="G12" s="16">
        <f>IF([1]Estudio_Mercado!Z12="","",[1]Estudio_Mercado!AA12)</f>
        <v>507650</v>
      </c>
      <c r="H12" s="17"/>
      <c r="I12" s="18" t="str">
        <f t="shared" ref="I12:I75" si="0">IF(H12="","",H12*E12)</f>
        <v/>
      </c>
      <c r="J12" s="19" t="str">
        <f t="shared" ref="J12:J75" si="1">IF(AND(G12&lt;&gt;0,G12&lt;&gt;""),IF(AND(E12&gt;=G12,G12&lt;&gt;0),"Cumple","No cumple"),"Valor vacío")</f>
        <v>No cumple</v>
      </c>
      <c r="K12" s="20">
        <f t="shared" ref="K12:K75" si="2">F12-H12</f>
        <v>507650</v>
      </c>
      <c r="L12" s="19" t="str">
        <f t="shared" ref="L12:L75" si="3">IF(G12&gt;=I12,"Cumple","No cumple")</f>
        <v>No cumple</v>
      </c>
      <c r="M12" s="21" t="e">
        <f t="shared" ref="M12:M75" si="4">G12-I12</f>
        <v>#VALUE!</v>
      </c>
      <c r="AZ12" s="1">
        <v>3</v>
      </c>
    </row>
    <row r="13" spans="2:52" ht="45">
      <c r="B13" s="14">
        <f>IF([1]Estudio_Mercado!C13="","",[1]Estudio_Mercado!A13)</f>
        <v>4</v>
      </c>
      <c r="C13" s="15" t="str">
        <f>IF([1]Estudio_Mercado!C13="","",[1]Estudio_Mercado!C13)</f>
        <v>Afiche Medio Pliego Unidad</v>
      </c>
      <c r="D13" s="15" t="str">
        <f>IF([1]Estudio_Mercado!D13="","",[1]Estudio_Mercado!D13)</f>
        <v>Tamaño Medio Pliego_x000D_
Papeles esmaltados C2S Gloss de 200 gr o Propalcote 200 gr, según las referencias o diseños que requiera la Alcaldía Local de Suba a 4 tintas full color y policromía, incluye logos.</v>
      </c>
      <c r="E13" s="14">
        <f>IF([1]Estudio_Mercado!F13="","",[1]Estudio_Mercado!F13)</f>
        <v>6</v>
      </c>
      <c r="F13" s="16">
        <f>IF([1]Estudio_Mercado!Z13="","",[1]Estudio_Mercado!Z13)</f>
        <v>46735</v>
      </c>
      <c r="G13" s="16">
        <f>IF([1]Estudio_Mercado!Z13="","",[1]Estudio_Mercado!AA13)</f>
        <v>280410</v>
      </c>
      <c r="H13" s="17"/>
      <c r="I13" s="18" t="str">
        <f t="shared" si="0"/>
        <v/>
      </c>
      <c r="J13" s="19" t="str">
        <f t="shared" si="1"/>
        <v>No cumple</v>
      </c>
      <c r="K13" s="20">
        <f t="shared" si="2"/>
        <v>46735</v>
      </c>
      <c r="L13" s="19" t="str">
        <f t="shared" si="3"/>
        <v>No cumple</v>
      </c>
      <c r="M13" s="21" t="e">
        <f t="shared" si="4"/>
        <v>#VALUE!</v>
      </c>
      <c r="AZ13" s="1">
        <v>4</v>
      </c>
    </row>
    <row r="14" spans="2:52" ht="255">
      <c r="B14" s="14">
        <f>IF([1]Estudio_Mercado!C14="","",[1]Estudio_Mercado!A14)</f>
        <v>5</v>
      </c>
      <c r="C14" s="15" t="str">
        <f>IF([1]Estudio_Mercado!C14="","",[1]Estudio_Mercado!C14)</f>
        <v>Servicio de diplomado.</v>
      </c>
      <c r="D14" s="15" t="str">
        <f>IF([1]Estudio_Mercado!D14="","",[1]Estudio_Mercado!D14)</f>
        <v>Programa de educación continua en estudios de género y prevención de las violencias contra las mujeres y violencias basadas en género, prestado, avalado y certificado por una Institución de Educación Superior (IES) reconocida por el Ministerio de Educación Nacional. Puede corresponder a un programa de la oferta vigente de la IES o a una adaptación del mismo.
Intensidad: mínimo 96 horas totales, con acompañamiento docente durante todo el programa.
Modalidad: virtual (sincrónica o asincrónica con tutoría docente) o híbrida, en plataforma de la IES.
Ejes temáticos mínimos: (i) marco conceptual de género, feminismos e igualdad; (ii) tipos de violencias contra las mujeres y violencias basadas en género; (iii) marco normativo nacional e internacional para la protección de los derechos de las mujeres (incluidas la Ley 1257 de 2008 y la Ley 1761 de 2015); (iv) enfoque diferencial, interseccional y de identidades de género y orientaciones sexuales diversas; (v) herramientas para la prevención de las violencias basadas en género.
Equipo docente: profesionales con formación de posgrado en estudios de género, ciencias sociales, salud, derecho, derechos humanos o áreas afines.
Certificación: expedida por la IES a las participantes que cumplan los requisitos académicos y de asistencia o participación del programa.
El valor incluye: docentes o tutores, coordinación académica, plataforma virtual, material académico y certificación.</v>
      </c>
      <c r="E14" s="14">
        <f>IF([1]Estudio_Mercado!F14="","",[1]Estudio_Mercado!F14)</f>
        <v>80</v>
      </c>
      <c r="F14" s="16">
        <f>IF([1]Estudio_Mercado!Z14="","",[1]Estudio_Mercado!Z14)</f>
        <v>2516815</v>
      </c>
      <c r="G14" s="16">
        <f>IF([1]Estudio_Mercado!Z14="","",[1]Estudio_Mercado!AA14)</f>
        <v>201345200</v>
      </c>
      <c r="H14" s="17"/>
      <c r="I14" s="18" t="str">
        <f t="shared" si="0"/>
        <v/>
      </c>
      <c r="J14" s="19" t="str">
        <f t="shared" si="1"/>
        <v>No cumple</v>
      </c>
      <c r="K14" s="20">
        <f t="shared" si="2"/>
        <v>2516815</v>
      </c>
      <c r="L14" s="19" t="str">
        <f t="shared" si="3"/>
        <v>No cumple</v>
      </c>
      <c r="M14" s="21" t="e">
        <f t="shared" si="4"/>
        <v>#VALUE!</v>
      </c>
      <c r="AZ14" s="1">
        <v>5</v>
      </c>
    </row>
    <row r="15" spans="2:52" ht="150">
      <c r="B15" s="14">
        <f>IF([1]Estudio_Mercado!C15="","",[1]Estudio_Mercado!A15)</f>
        <v>6</v>
      </c>
      <c r="C15" s="15" t="str">
        <f>IF([1]Estudio_Mercado!C15="","",[1]Estudio_Mercado!C15)</f>
        <v>Refrigerio saludable  Tipo 1</v>
      </c>
      <c r="D15" s="15" t="str">
        <f>IF([1]Estudio_Mercado!D15="","",[1]Estudio_Mercado!D15)</f>
        <v>Wrap integral de pollo: pechuga de pollo a la plancha tajada (mínimo 120 g), con vegetales salteados (pimentón y cebolla), queso crema y espinaca baby, en tortilla de trigo integral artesanal. Jugo natural de fruta en botella de 250 ml, sin conservantes ni colorantes artificiales. Fruta entera de mínimo 100 g. Dulce de 12 a 15 g (chocolatina, arequipe, bocadillo o similar). Empaque tipo maletín en cartón kraft o cartulina biodegradable, con servilleta. Los productos empacados (jugo y dulce) deben contar con registro sanitario INVIMA vigente. Cada refrigerio debe estar rotulado con fecha de elaboración y de vencimiento. El transporte debe hacerse en vehículo refrigerado o con elementos que garanticen la cadena de frío hasta el lugar de entrega. El proveedor debe ofrecer alternativas, con el mismo gramaje y valor, para personas con requerimientos especiales (vegetariana, sin lactosa y sin gluten o para personas celíacas), según el listado que entregue el contratista antes de cada actividad.</v>
      </c>
      <c r="E15" s="14">
        <f>IF([1]Estudio_Mercado!F15="","",[1]Estudio_Mercado!F15)</f>
        <v>800</v>
      </c>
      <c r="F15" s="16">
        <f>IF([1]Estudio_Mercado!Z15="","",[1]Estudio_Mercado!Z15)</f>
        <v>24417</v>
      </c>
      <c r="G15" s="16">
        <f>IF([1]Estudio_Mercado!Z15="","",[1]Estudio_Mercado!AA15)</f>
        <v>19533600</v>
      </c>
      <c r="H15" s="17"/>
      <c r="I15" s="18" t="str">
        <f t="shared" si="0"/>
        <v/>
      </c>
      <c r="J15" s="19" t="str">
        <f t="shared" si="1"/>
        <v>No cumple</v>
      </c>
      <c r="K15" s="20">
        <f t="shared" si="2"/>
        <v>24417</v>
      </c>
      <c r="L15" s="19" t="str">
        <f t="shared" si="3"/>
        <v>No cumple</v>
      </c>
      <c r="M15" s="21" t="e">
        <f t="shared" si="4"/>
        <v>#VALUE!</v>
      </c>
      <c r="AZ15" s="1">
        <v>6</v>
      </c>
    </row>
    <row r="16" spans="2:52" ht="105">
      <c r="B16" s="14">
        <f>IF([1]Estudio_Mercado!C16="","",[1]Estudio_Mercado!A16)</f>
        <v>7</v>
      </c>
      <c r="C16" s="15" t="str">
        <f>IF([1]Estudio_Mercado!C16="","",[1]Estudio_Mercado!C16)</f>
        <v>Agendas con esfero con logos institucionales</v>
      </c>
      <c r="D16" s="15" t="str">
        <f>IF([1]Estudio_Mercado!D16="","",[1]Estudio_Mercado!D16)</f>
        <v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v>
      </c>
      <c r="E16" s="14">
        <f>IF([1]Estudio_Mercado!F16="","",[1]Estudio_Mercado!F16)</f>
        <v>80</v>
      </c>
      <c r="F16" s="16">
        <f>IF([1]Estudio_Mercado!Z16="","",[1]Estudio_Mercado!Z16)</f>
        <v>33540</v>
      </c>
      <c r="G16" s="16">
        <f>IF([1]Estudio_Mercado!Z16="","",[1]Estudio_Mercado!AA16)</f>
        <v>2683200</v>
      </c>
      <c r="H16" s="17"/>
      <c r="I16" s="18" t="str">
        <f t="shared" si="0"/>
        <v/>
      </c>
      <c r="J16" s="19" t="str">
        <f t="shared" si="1"/>
        <v>No cumple</v>
      </c>
      <c r="K16" s="20">
        <f t="shared" si="2"/>
        <v>33540</v>
      </c>
      <c r="L16" s="19" t="str">
        <f t="shared" si="3"/>
        <v>No cumple</v>
      </c>
      <c r="M16" s="21" t="e">
        <f t="shared" si="4"/>
        <v>#VALUE!</v>
      </c>
      <c r="AZ16" s="1">
        <v>8</v>
      </c>
    </row>
    <row r="17" spans="2:52" ht="60">
      <c r="B17" s="14">
        <f>IF([1]Estudio_Mercado!C17="","",[1]Estudio_Mercado!A17)</f>
        <v>8</v>
      </c>
      <c r="C17" s="15" t="str">
        <f>IF([1]Estudio_Mercado!C17="","",[1]Estudio_Mercado!C17)</f>
        <v>Cartilla media carta: media carta 14*21,5 cms</v>
      </c>
      <c r="D17" s="15" t="str">
        <f>IF([1]Estudio_Mercado!D17="","",[1]Estudio_Mercado!D17)</f>
        <v>Impresión cartilla de 24 páginas internas cerrado media carta 14*21,5 cms 4*4 tintas en papel ecológico 90 grs, con portada 4*0 tintas plastificada 150 grs. Contenido según el anexo técnico (PPMYEG, planeador anual con fechas conmemorativas, agenda pública de las mujeres de Suba y rutas de atención). Incluye diseño, diagramación, impresión, transporte y entrega.</v>
      </c>
      <c r="E17" s="14">
        <f>IF([1]Estudio_Mercado!F17="","",[1]Estudio_Mercado!F17)</f>
        <v>80</v>
      </c>
      <c r="F17" s="16">
        <f>IF([1]Estudio_Mercado!Z17="","",[1]Estudio_Mercado!Z17)</f>
        <v>27500</v>
      </c>
      <c r="G17" s="16">
        <f>IF([1]Estudio_Mercado!Z17="","",[1]Estudio_Mercado!AA17)</f>
        <v>2200000</v>
      </c>
      <c r="H17" s="17"/>
      <c r="I17" s="18" t="str">
        <f t="shared" si="0"/>
        <v/>
      </c>
      <c r="J17" s="19" t="str">
        <f t="shared" si="1"/>
        <v>No cumple</v>
      </c>
      <c r="K17" s="20">
        <f t="shared" si="2"/>
        <v>27500</v>
      </c>
      <c r="L17" s="19" t="str">
        <f t="shared" si="3"/>
        <v>No cumple</v>
      </c>
      <c r="M17" s="21" t="e">
        <f t="shared" si="4"/>
        <v>#VALUE!</v>
      </c>
      <c r="AZ17" s="1">
        <v>9</v>
      </c>
    </row>
    <row r="18" spans="2:52" ht="120">
      <c r="B18" s="14">
        <f>IF([1]Estudio_Mercado!C18="","",[1]Estudio_Mercado!A18)</f>
        <v>9</v>
      </c>
      <c r="C18" s="15" t="str">
        <f>IF([1]Estudio_Mercado!C18="","",[1]Estudio_Mercado!C18)</f>
        <v>Tulas Ecológicas</v>
      </c>
      <c r="D18" s="15" t="str">
        <f>IF([1]Estudio_Mercado!D18="","",[1]Estudio_Mercado!D18)</f>
        <v>Dimensiones: 30 x 40 cm (aproximadamente).
Material: Tela de 100% algodón crudo tipo lona liviana o lienzo (canvas), de superficie porosa y absorbente, adecuada para pintura con acrílicos, marcadores textiles o técnicas mixtas.
Gramaje: Entre 180 y 250 g/m², que garantice resistencia sin perder flexibilidad para pintar.
Tipo de apertura: Asas/Manijas Integradas, reforzadas para soporte de peso moderado.
Color base: Natural (crudo/blanco), ideal para intervención artística.
Impresión: Logos del contrato y de Bogotá a una sola tinta, en área que no interfiera con el espacio destinado para la pintura (previa aprobación del área de prensa del FDLS).</v>
      </c>
      <c r="E18" s="14">
        <f>IF([1]Estudio_Mercado!F18="","",[1]Estudio_Mercado!F18)</f>
        <v>80</v>
      </c>
      <c r="F18" s="16">
        <f>IF([1]Estudio_Mercado!Z18="","",[1]Estudio_Mercado!Z18)</f>
        <v>19808</v>
      </c>
      <c r="G18" s="16">
        <f>IF([1]Estudio_Mercado!Z18="","",[1]Estudio_Mercado!AA18)</f>
        <v>1584640</v>
      </c>
      <c r="H18" s="17"/>
      <c r="I18" s="18" t="str">
        <f t="shared" si="0"/>
        <v/>
      </c>
      <c r="J18" s="19" t="str">
        <f t="shared" si="1"/>
        <v>No cumple</v>
      </c>
      <c r="K18" s="20">
        <f t="shared" si="2"/>
        <v>19808</v>
      </c>
      <c r="L18" s="19" t="str">
        <f t="shared" si="3"/>
        <v>No cumple</v>
      </c>
      <c r="M18" s="21" t="e">
        <f t="shared" si="4"/>
        <v>#VALUE!</v>
      </c>
      <c r="AZ18" s="1">
        <v>10</v>
      </c>
    </row>
    <row r="19" spans="2:52" ht="60">
      <c r="B19" s="14">
        <f>IF([1]Estudio_Mercado!C19="","",[1]Estudio_Mercado!A19)</f>
        <v>10</v>
      </c>
      <c r="C19" s="15" t="str">
        <f>IF([1]Estudio_Mercado!C19="","",[1]Estudio_Mercado!C19)</f>
        <v>Salón - Espacio Apto para 100 personas   (jornada completa más equipos audiovisuales)</v>
      </c>
      <c r="D19" s="15" t="str">
        <f>IF([1]Estudio_Mercado!D19="","",[1]Estudio_Mercado!D19)</f>
        <v>Espacio físico para 100 personas con baño, sillas y mesas, ubicado en la localidad de Suba, con disponibilidad de espacio exterior para desarrollo de actividades_x000D_
Dotado con equipo de computo, video beam y sonido_x000D_
Jornada de 8 horas</v>
      </c>
      <c r="E19" s="14">
        <f>IF([1]Estudio_Mercado!F19="","",[1]Estudio_Mercado!F19)</f>
        <v>12</v>
      </c>
      <c r="F19" s="16">
        <f>IF([1]Estudio_Mercado!Z19="","",[1]Estudio_Mercado!Z19)</f>
        <v>495001</v>
      </c>
      <c r="G19" s="16">
        <f>IF([1]Estudio_Mercado!Z19="","",[1]Estudio_Mercado!AA19)</f>
        <v>5940012</v>
      </c>
      <c r="H19" s="17"/>
      <c r="I19" s="18" t="str">
        <f t="shared" si="0"/>
        <v/>
      </c>
      <c r="J19" s="19" t="str">
        <f t="shared" si="1"/>
        <v>No cumple</v>
      </c>
      <c r="K19" s="20">
        <f t="shared" si="2"/>
        <v>495001</v>
      </c>
      <c r="L19" s="19" t="str">
        <f t="shared" si="3"/>
        <v>No cumple</v>
      </c>
      <c r="M19" s="21" t="e">
        <f t="shared" si="4"/>
        <v>#VALUE!</v>
      </c>
      <c r="AZ19" s="1">
        <v>11</v>
      </c>
    </row>
    <row r="20" spans="2:52" ht="105">
      <c r="B20" s="14">
        <f>IF([1]Estudio_Mercado!C20="","",[1]Estudio_Mercado!A20)</f>
        <v>11</v>
      </c>
      <c r="C20" s="15" t="str">
        <f>IF([1]Estudio_Mercado!C20="","",[1]Estudio_Mercado!C20)</f>
        <v>Cena</v>
      </c>
      <c r="D20" s="15" t="str">
        <f>IF([1]Estudio_Mercado!D20="","",[1]Estudio_Mercado!D20)</f>
        <v>Servicio de alimentación (cena servida) por persona, que incluya como mínimo: una (1) entrada, sopa (mín. 250 ml) o porción de fruta (mín. 100 g); un (1) plato fuerte con proteína de res, cerdo, pollo o pescado (mín. 150 g en cocido); un (1) carbohidrato o guarnición (mín. 120 g); una (1) ensalada o acompañamiento (mín. 80 g); un (1) postre (mín. 80 g) y una (1) bebida (mín. 250 ml). El servicio incluye el suministro, la preparación y la distribución de los alimentos; el menaje necesario (platos, vasos, cubiertos, manteles y servilletas); los elementos para mantener los alimentos a temperatura adecuada (samovares o equivalentes); el personal de atención y servicio, y el transporte hasta el sitio del evento.</v>
      </c>
      <c r="E20" s="14">
        <f>IF([1]Estudio_Mercado!F20="","",[1]Estudio_Mercado!F20)</f>
        <v>100</v>
      </c>
      <c r="F20" s="16">
        <f>IF([1]Estudio_Mercado!Z20="","",[1]Estudio_Mercado!Z20)</f>
        <v>52350</v>
      </c>
      <c r="G20" s="16">
        <f>IF([1]Estudio_Mercado!Z20="","",[1]Estudio_Mercado!AA20)</f>
        <v>5235000</v>
      </c>
      <c r="H20" s="17"/>
      <c r="I20" s="18" t="str">
        <f t="shared" si="0"/>
        <v/>
      </c>
      <c r="J20" s="19" t="str">
        <f t="shared" si="1"/>
        <v>No cumple</v>
      </c>
      <c r="K20" s="20">
        <f t="shared" si="2"/>
        <v>52350</v>
      </c>
      <c r="L20" s="19" t="str">
        <f t="shared" si="3"/>
        <v>No cumple</v>
      </c>
      <c r="M20" s="21" t="e">
        <f t="shared" si="4"/>
        <v>#VALUE!</v>
      </c>
      <c r="AZ20" s="1">
        <v>15</v>
      </c>
    </row>
    <row r="21" spans="2:52">
      <c r="B21" s="14">
        <f>IF([1]Estudio_Mercado!C21="","",[1]Estudio_Mercado!A21)</f>
        <v>12</v>
      </c>
      <c r="C21" s="15" t="str">
        <f>IF([1]Estudio_Mercado!C21="","",[1]Estudio_Mercado!C21)</f>
        <v>Presentador</v>
      </c>
      <c r="D21" s="15" t="str">
        <f>IF([1]Estudio_Mercado!D21="","",[1]Estudio_Mercado!D21)</f>
        <v>Contratación de Speaker encargado de realizar la narración y animación durante el evento (8 horas).</v>
      </c>
      <c r="E21" s="14">
        <f>IF([1]Estudio_Mercado!F21="","",[1]Estudio_Mercado!F21)</f>
        <v>1</v>
      </c>
      <c r="F21" s="16">
        <f>IF([1]Estudio_Mercado!Z21="","",[1]Estudio_Mercado!Z21)</f>
        <v>946526</v>
      </c>
      <c r="G21" s="16">
        <f>IF([1]Estudio_Mercado!Z21="","",[1]Estudio_Mercado!AA21)</f>
        <v>946526</v>
      </c>
      <c r="H21" s="17"/>
      <c r="I21" s="18" t="str">
        <f t="shared" si="0"/>
        <v/>
      </c>
      <c r="J21" s="19" t="str">
        <f t="shared" si="1"/>
        <v>No cumple</v>
      </c>
      <c r="K21" s="20">
        <f t="shared" si="2"/>
        <v>946526</v>
      </c>
      <c r="L21" s="19" t="str">
        <f t="shared" si="3"/>
        <v>No cumple</v>
      </c>
      <c r="M21" s="21" t="e">
        <f t="shared" si="4"/>
        <v>#VALUE!</v>
      </c>
      <c r="AZ21" s="1">
        <v>19</v>
      </c>
    </row>
    <row r="22" spans="2:52" ht="60">
      <c r="B22" s="14">
        <f>IF([1]Estudio_Mercado!C22="","",[1]Estudio_Mercado!A22)</f>
        <v>13</v>
      </c>
      <c r="C22" s="15" t="str">
        <f>IF([1]Estudio_Mercado!C22="","",[1]Estudio_Mercado!C22)</f>
        <v>Cartografía</v>
      </c>
      <c r="D22" s="15" t="str">
        <f>IF([1]Estudio_Mercado!D22="","",[1]Estudio_Mercado!D22)</f>
        <v>Impresión en plotter, a full color, de la cartografía social (mapa del territorio intervenido), en papel bond de minimo 75 g con acabado mate, de 61 cm de ancho (24"). Incluye la diagramación digital del mapa a partir del boceto elaborado por las mujeres participantes, con la identificación de los puntos inseguros, las problemáticas y las alternativas de mitigación. Incluye transporte y entrega.</v>
      </c>
      <c r="E22" s="14">
        <f>IF([1]Estudio_Mercado!F22="","",[1]Estudio_Mercado!F22)</f>
        <v>10</v>
      </c>
      <c r="F22" s="16">
        <f>IF([1]Estudio_Mercado!Z22="","",[1]Estudio_Mercado!Z22)</f>
        <v>14393</v>
      </c>
      <c r="G22" s="16">
        <f>IF([1]Estudio_Mercado!Z22="","",[1]Estudio_Mercado!AA22)</f>
        <v>143930</v>
      </c>
      <c r="H22" s="17"/>
      <c r="I22" s="18" t="str">
        <f t="shared" si="0"/>
        <v/>
      </c>
      <c r="J22" s="19" t="str">
        <f t="shared" si="1"/>
        <v>No cumple</v>
      </c>
      <c r="K22" s="20">
        <f t="shared" si="2"/>
        <v>14393</v>
      </c>
      <c r="L22" s="19" t="str">
        <f t="shared" si="3"/>
        <v>No cumple</v>
      </c>
      <c r="M22" s="21" t="e">
        <f t="shared" si="4"/>
        <v>#VALUE!</v>
      </c>
      <c r="AZ22" s="1">
        <v>20</v>
      </c>
    </row>
    <row r="23" spans="2:52" ht="75">
      <c r="B23" s="14">
        <f>IF([1]Estudio_Mercado!C23="","",[1]Estudio_Mercado!A23)</f>
        <v>14</v>
      </c>
      <c r="C23" s="15" t="str">
        <f>IF([1]Estudio_Mercado!C23="","",[1]Estudio_Mercado!C23)</f>
        <v>DISEÑOS URBANISMO TÁCTICO</v>
      </c>
      <c r="D23" s="15" t="str">
        <f>IF([1]Estudio_Mercado!D23="","",[1]Estudio_Mercado!D23)</f>
        <v>Impresión en plotter, a full color, del diseño a escala de la intervención de urbanismo táctico (muralismo horizontal sobre pavimento o vertical sobre muro), en papel bond de minimo 75 g con acabado mate, de 61 cm de ancho (24"). Incluye la digitalización y diagramación del boceto elaborado por las mujeres participantes en la fase “La Ciudad que Sueño”, con las medidas reales del espacio, la paleta de colores (morado, verde, naranja y rosa) y los mensajes a plasmar. Incluye transporte y entrega.</v>
      </c>
      <c r="E23" s="14">
        <f>IF([1]Estudio_Mercado!F23="","",[1]Estudio_Mercado!F23)</f>
        <v>10</v>
      </c>
      <c r="F23" s="16">
        <f>IF([1]Estudio_Mercado!Z23="","",[1]Estudio_Mercado!Z23)</f>
        <v>12267</v>
      </c>
      <c r="G23" s="16">
        <f>IF([1]Estudio_Mercado!Z23="","",[1]Estudio_Mercado!AA23)</f>
        <v>122670</v>
      </c>
      <c r="H23" s="17"/>
      <c r="I23" s="18" t="str">
        <f t="shared" si="0"/>
        <v/>
      </c>
      <c r="J23" s="19" t="str">
        <f t="shared" si="1"/>
        <v>No cumple</v>
      </c>
      <c r="K23" s="20">
        <f t="shared" si="2"/>
        <v>12267</v>
      </c>
      <c r="L23" s="19" t="str">
        <f t="shared" si="3"/>
        <v>No cumple</v>
      </c>
      <c r="M23" s="21" t="e">
        <f t="shared" si="4"/>
        <v>#VALUE!</v>
      </c>
    </row>
    <row r="24" spans="2:52" ht="75">
      <c r="B24" s="14">
        <f>IF([1]Estudio_Mercado!C24="","",[1]Estudio_Mercado!A24)</f>
        <v>15</v>
      </c>
      <c r="C24" s="15" t="str">
        <f>IF([1]Estudio_Mercado!C24="","",[1]Estudio_Mercado!C24)</f>
        <v>ESCOBAS</v>
      </c>
      <c r="D24" s="15" t="str">
        <f>IF([1]Estudio_Mercado!D24="","",[1]Estudio_Mercado!D24)</f>
        <v xml:space="preserve">
Escoba tipo escobillón multiusos, de cerdas sintéticas, con cabezal de mínimo 30 cm de ancho y 8 cm de alto y cabo incluido, para barrido de superficies
</v>
      </c>
      <c r="E24" s="14">
        <f>IF([1]Estudio_Mercado!F24="","",[1]Estudio_Mercado!F24)</f>
        <v>30</v>
      </c>
      <c r="F24" s="16">
        <f>IF([1]Estudio_Mercado!Z24="","",[1]Estudio_Mercado!Z24)</f>
        <v>9900</v>
      </c>
      <c r="G24" s="16">
        <f>IF([1]Estudio_Mercado!Z24="","",[1]Estudio_Mercado!AA24)</f>
        <v>297000</v>
      </c>
      <c r="H24" s="17"/>
      <c r="I24" s="18" t="str">
        <f t="shared" si="0"/>
        <v/>
      </c>
      <c r="J24" s="19" t="str">
        <f t="shared" si="1"/>
        <v>No cumple</v>
      </c>
      <c r="K24" s="20">
        <f t="shared" si="2"/>
        <v>9900</v>
      </c>
      <c r="L24" s="19" t="str">
        <f t="shared" si="3"/>
        <v>No cumple</v>
      </c>
      <c r="M24" s="21" t="e">
        <f t="shared" si="4"/>
        <v>#VALUE!</v>
      </c>
    </row>
    <row r="25" spans="2:52" ht="30">
      <c r="B25" s="14">
        <f>IF([1]Estudio_Mercado!C25="","",[1]Estudio_Mercado!A25)</f>
        <v>16</v>
      </c>
      <c r="C25" s="15" t="str">
        <f>IF([1]Estudio_Mercado!C25="","",[1]Estudio_Mercado!C25)</f>
        <v>PALAS</v>
      </c>
      <c r="D25" s="15" t="str">
        <f>IF([1]Estudio_Mercado!D25="","",[1]Estudio_Mercado!D25)</f>
        <v>Pala Redonda Profesional Largo 144 cm y Ancho 23 cm •Tipo : Palas •Ancho : 8 cm •Alto : 144 cm •Tipo de pala : Punta huevo •Material del mango : Madera</v>
      </c>
      <c r="E25" s="14">
        <f>IF([1]Estudio_Mercado!F25="","",[1]Estudio_Mercado!F25)</f>
        <v>10</v>
      </c>
      <c r="F25" s="16">
        <f>IF([1]Estudio_Mercado!Z25="","",[1]Estudio_Mercado!Z25)</f>
        <v>58567</v>
      </c>
      <c r="G25" s="16">
        <f>IF([1]Estudio_Mercado!Z25="","",[1]Estudio_Mercado!AA25)</f>
        <v>585670</v>
      </c>
      <c r="H25" s="17"/>
      <c r="I25" s="18" t="str">
        <f t="shared" si="0"/>
        <v/>
      </c>
      <c r="J25" s="19" t="str">
        <f t="shared" si="1"/>
        <v>No cumple</v>
      </c>
      <c r="K25" s="20">
        <f t="shared" si="2"/>
        <v>58567</v>
      </c>
      <c r="L25" s="19" t="str">
        <f t="shared" si="3"/>
        <v>No cumple</v>
      </c>
      <c r="M25" s="21" t="e">
        <f t="shared" si="4"/>
        <v>#VALUE!</v>
      </c>
    </row>
    <row r="26" spans="2:52">
      <c r="B26" s="14">
        <f>IF([1]Estudio_Mercado!C26="","",[1]Estudio_Mercado!A26)</f>
        <v>17</v>
      </c>
      <c r="C26" s="15" t="str">
        <f>IF([1]Estudio_Mercado!C26="","",[1]Estudio_Mercado!C26)</f>
        <v>Bolsas de basura x 10 u</v>
      </c>
      <c r="D26" s="15" t="str">
        <f>IF([1]Estudio_Mercado!D26="","",[1]Estudio_Mercado!D26)</f>
        <v>Bolsa de basura negra 100x120cm de polietileno</v>
      </c>
      <c r="E26" s="14">
        <f>IF([1]Estudio_Mercado!F26="","",[1]Estudio_Mercado!F26)</f>
        <v>10</v>
      </c>
      <c r="F26" s="16">
        <f>IF([1]Estudio_Mercado!Z26="","",[1]Estudio_Mercado!Z26)</f>
        <v>9286</v>
      </c>
      <c r="G26" s="16">
        <f>IF([1]Estudio_Mercado!Z26="","",[1]Estudio_Mercado!AA26)</f>
        <v>92860</v>
      </c>
      <c r="H26" s="17"/>
      <c r="I26" s="18" t="str">
        <f t="shared" si="0"/>
        <v/>
      </c>
      <c r="J26" s="19" t="str">
        <f t="shared" si="1"/>
        <v>No cumple</v>
      </c>
      <c r="K26" s="20">
        <f t="shared" si="2"/>
        <v>9286</v>
      </c>
      <c r="L26" s="19" t="str">
        <f t="shared" si="3"/>
        <v>No cumple</v>
      </c>
      <c r="M26" s="21" t="e">
        <f t="shared" si="4"/>
        <v>#VALUE!</v>
      </c>
    </row>
    <row r="27" spans="2:52">
      <c r="B27" s="14">
        <f>IF([1]Estudio_Mercado!C27="","",[1]Estudio_Mercado!A27)</f>
        <v>18</v>
      </c>
      <c r="C27" s="15" t="str">
        <f>IF([1]Estudio_Mercado!C27="","",[1]Estudio_Mercado!C27)</f>
        <v>GUANTES DE NITRILO</v>
      </c>
      <c r="D27" s="15" t="str">
        <f>IF([1]Estudio_Mercado!D27="","",[1]Estudio_Mercado!D27)</f>
        <v xml:space="preserve">CAJA DE 100 GUANTES DE NITRILO. 2 TALLA M Y 2 TALLA L.  COLOR NEGRO </v>
      </c>
      <c r="E27" s="14">
        <f>IF([1]Estudio_Mercado!F27="","",[1]Estudio_Mercado!F27)</f>
        <v>4</v>
      </c>
      <c r="F27" s="16">
        <f>IF([1]Estudio_Mercado!Z27="","",[1]Estudio_Mercado!Z27)</f>
        <v>25241</v>
      </c>
      <c r="G27" s="16">
        <f>IF([1]Estudio_Mercado!Z27="","",[1]Estudio_Mercado!AA27)</f>
        <v>100964</v>
      </c>
      <c r="H27" s="17"/>
      <c r="I27" s="18" t="str">
        <f t="shared" si="0"/>
        <v/>
      </c>
      <c r="J27" s="19" t="str">
        <f t="shared" si="1"/>
        <v>No cumple</v>
      </c>
      <c r="K27" s="20">
        <f t="shared" si="2"/>
        <v>25241</v>
      </c>
      <c r="L27" s="19" t="str">
        <f t="shared" si="3"/>
        <v>No cumple</v>
      </c>
      <c r="M27" s="21" t="e">
        <f t="shared" si="4"/>
        <v>#VALUE!</v>
      </c>
    </row>
    <row r="28" spans="2:52">
      <c r="B28" s="14">
        <f>IF([1]Estudio_Mercado!C28="","",[1]Estudio_Mercado!A28)</f>
        <v>19</v>
      </c>
      <c r="C28" s="15" t="str">
        <f>IF([1]Estudio_Mercado!C28="","",[1]Estudio_Mercado!C28)</f>
        <v>RASTRILLO</v>
      </c>
      <c r="D28" s="15" t="str">
        <f>IF([1]Estudio_Mercado!D28="","",[1]Estudio_Mercado!D28)</f>
        <v>Rastrillo metálico de 12 dientes con mango de madera</v>
      </c>
      <c r="E28" s="14">
        <f>IF([1]Estudio_Mercado!F28="","",[1]Estudio_Mercado!F28)</f>
        <v>10</v>
      </c>
      <c r="F28" s="16">
        <f>IF([1]Estudio_Mercado!Z28="","",[1]Estudio_Mercado!Z28)</f>
        <v>21551</v>
      </c>
      <c r="G28" s="16">
        <f>IF([1]Estudio_Mercado!Z28="","",[1]Estudio_Mercado!AA28)</f>
        <v>215510</v>
      </c>
      <c r="H28" s="17"/>
      <c r="I28" s="18" t="str">
        <f t="shared" si="0"/>
        <v/>
      </c>
      <c r="J28" s="19" t="str">
        <f t="shared" si="1"/>
        <v>No cumple</v>
      </c>
      <c r="K28" s="20">
        <f t="shared" si="2"/>
        <v>21551</v>
      </c>
      <c r="L28" s="19" t="str">
        <f t="shared" si="3"/>
        <v>No cumple</v>
      </c>
      <c r="M28" s="21" t="e">
        <f t="shared" si="4"/>
        <v>#VALUE!</v>
      </c>
    </row>
    <row r="29" spans="2:52" ht="30">
      <c r="B29" s="14">
        <f>IF([1]Estudio_Mercado!C29="","",[1]Estudio_Mercado!A29)</f>
        <v>20</v>
      </c>
      <c r="C29" s="15" t="str">
        <f>IF([1]Estudio_Mercado!C29="","",[1]Estudio_Mercado!C29)</f>
        <v>PINTURAS</v>
      </c>
      <c r="D29" s="15" t="str">
        <f>IF([1]Estudio_Mercado!D29="","",[1]Estudio_Mercado!D29)</f>
        <v>Pintura acrílica base solvente para demarcación de tráfico sobre pavimento (asfalto o concreto), de secado rápido, en colores amarillo, blanco, negro, rojo y azul, en presentación de galón (3,79 L).</v>
      </c>
      <c r="E29" s="14">
        <f>IF([1]Estudio_Mercado!F29="","",[1]Estudio_Mercado!F29)</f>
        <v>50</v>
      </c>
      <c r="F29" s="16">
        <f>IF([1]Estudio_Mercado!Z29="","",[1]Estudio_Mercado!Z29)</f>
        <v>127983</v>
      </c>
      <c r="G29" s="16">
        <f>IF([1]Estudio_Mercado!Z29="","",[1]Estudio_Mercado!AA29)</f>
        <v>6399150</v>
      </c>
      <c r="H29" s="17"/>
      <c r="I29" s="18" t="str">
        <f t="shared" si="0"/>
        <v/>
      </c>
      <c r="J29" s="19" t="str">
        <f t="shared" si="1"/>
        <v>No cumple</v>
      </c>
      <c r="K29" s="20">
        <f t="shared" si="2"/>
        <v>127983</v>
      </c>
      <c r="L29" s="19" t="str">
        <f t="shared" si="3"/>
        <v>No cumple</v>
      </c>
      <c r="M29" s="21" t="e">
        <f t="shared" si="4"/>
        <v>#VALUE!</v>
      </c>
    </row>
    <row r="30" spans="2:52">
      <c r="B30" s="14">
        <f>IF([1]Estudio_Mercado!C30="","",[1]Estudio_Mercado!A30)</f>
        <v>21</v>
      </c>
      <c r="C30" s="15" t="str">
        <f>IF([1]Estudio_Mercado!C30="","",[1]Estudio_Mercado!C30)</f>
        <v xml:space="preserve">LACA </v>
      </c>
      <c r="D30" s="15" t="str">
        <f>IF([1]Estudio_Mercado!D30="","",[1]Estudio_Mercado!D30)</f>
        <v>Pintura en aerosol de 400 ml, acabado brillante. Laca transparente</v>
      </c>
      <c r="E30" s="14">
        <f>IF([1]Estudio_Mercado!F30="","",[1]Estudio_Mercado!F30)</f>
        <v>50</v>
      </c>
      <c r="F30" s="16">
        <f>IF([1]Estudio_Mercado!Z30="","",[1]Estudio_Mercado!Z30)</f>
        <v>17067</v>
      </c>
      <c r="G30" s="16">
        <f>IF([1]Estudio_Mercado!Z30="","",[1]Estudio_Mercado!AA30)</f>
        <v>853350</v>
      </c>
      <c r="H30" s="17"/>
      <c r="I30" s="18" t="str">
        <f t="shared" si="0"/>
        <v/>
      </c>
      <c r="J30" s="19" t="str">
        <f t="shared" si="1"/>
        <v>No cumple</v>
      </c>
      <c r="K30" s="20">
        <f t="shared" si="2"/>
        <v>17067</v>
      </c>
      <c r="L30" s="19" t="str">
        <f t="shared" si="3"/>
        <v>No cumple</v>
      </c>
      <c r="M30" s="21" t="e">
        <f t="shared" si="4"/>
        <v>#VALUE!</v>
      </c>
    </row>
    <row r="31" spans="2:52" ht="60">
      <c r="B31" s="14">
        <f>IF([1]Estudio_Mercado!C31="","",[1]Estudio_Mercado!A31)</f>
        <v>22</v>
      </c>
      <c r="C31" s="15" t="str">
        <f>IF([1]Estudio_Mercado!C31="","",[1]Estudio_Mercado!C31)</f>
        <v>SELLADOR</v>
      </c>
      <c r="D31" s="15" t="str">
        <f>IF([1]Estudio_Mercado!D31="","",[1]Estudio_Mercado!D31)</f>
        <v>Sellador transparente de uso exterior para proteger pintura de demarcación y murales sobre pavimento (asfalto o concreto) con tránsito peatonal y vehicular, compatible con pintura acrílica de tráfico, de acabado mate o antideslizante, resistente a rayos UV y abrasión, en presentación de 3,8 a 4 L (contenido neto), con rendimiento mínimo de 15 m² por presentación (0,25 L/m²).</v>
      </c>
      <c r="E31" s="14">
        <f>IF([1]Estudio_Mercado!F31="","",[1]Estudio_Mercado!F31)</f>
        <v>20</v>
      </c>
      <c r="F31" s="16">
        <f>IF([1]Estudio_Mercado!Z31="","",[1]Estudio_Mercado!Z31)</f>
        <v>170240</v>
      </c>
      <c r="G31" s="16">
        <f>IF([1]Estudio_Mercado!Z31="","",[1]Estudio_Mercado!AA31)</f>
        <v>3404800</v>
      </c>
      <c r="H31" s="17"/>
      <c r="I31" s="18" t="str">
        <f t="shared" si="0"/>
        <v/>
      </c>
      <c r="J31" s="19" t="str">
        <f t="shared" si="1"/>
        <v>No cumple</v>
      </c>
      <c r="K31" s="20">
        <f t="shared" si="2"/>
        <v>170240</v>
      </c>
      <c r="L31" s="19" t="str">
        <f t="shared" si="3"/>
        <v>No cumple</v>
      </c>
      <c r="M31" s="21" t="e">
        <f t="shared" si="4"/>
        <v>#VALUE!</v>
      </c>
    </row>
    <row r="32" spans="2:52">
      <c r="B32" s="14">
        <f>IF([1]Estudio_Mercado!C32="","",[1]Estudio_Mercado!A32)</f>
        <v>23</v>
      </c>
      <c r="C32" s="15" t="str">
        <f>IF([1]Estudio_Mercado!C32="","",[1]Estudio_Mercado!C32)</f>
        <v>BROCHAS 1</v>
      </c>
      <c r="D32" s="15" t="str">
        <f>IF([1]Estudio_Mercado!D32="","",[1]Estudio_Mercado!D32)</f>
        <v>Brochas de 1” (Pulgada)</v>
      </c>
      <c r="E32" s="14">
        <f>IF([1]Estudio_Mercado!F32="","",[1]Estudio_Mercado!F32)</f>
        <v>60</v>
      </c>
      <c r="F32" s="16">
        <f>IF([1]Estudio_Mercado!Z32="","",[1]Estudio_Mercado!Z32)</f>
        <v>4655</v>
      </c>
      <c r="G32" s="16">
        <f>IF([1]Estudio_Mercado!Z32="","",[1]Estudio_Mercado!AA32)</f>
        <v>279300</v>
      </c>
      <c r="H32" s="17"/>
      <c r="I32" s="18" t="str">
        <f t="shared" si="0"/>
        <v/>
      </c>
      <c r="J32" s="19" t="str">
        <f t="shared" si="1"/>
        <v>No cumple</v>
      </c>
      <c r="K32" s="20">
        <f t="shared" si="2"/>
        <v>4655</v>
      </c>
      <c r="L32" s="19" t="str">
        <f t="shared" si="3"/>
        <v>No cumple</v>
      </c>
      <c r="M32" s="21" t="e">
        <f t="shared" si="4"/>
        <v>#VALUE!</v>
      </c>
    </row>
    <row r="33" spans="2:13" ht="30">
      <c r="B33" s="14">
        <f>IF([1]Estudio_Mercado!C33="","",[1]Estudio_Mercado!A33)</f>
        <v>24</v>
      </c>
      <c r="C33" s="15" t="str">
        <f>IF([1]Estudio_Mercado!C33="","",[1]Estudio_Mercado!C33)</f>
        <v>BROCHAS 2</v>
      </c>
      <c r="D33" s="15" t="str">
        <f>IF([1]Estudio_Mercado!D33="","",[1]Estudio_Mercado!D33)</f>
        <v>Brocha de cerda resistente a solventes y pinturas epóxicas, con cabo de plástico o madera, de 2 pulgadas de ancho.</v>
      </c>
      <c r="E33" s="14">
        <f>IF([1]Estudio_Mercado!F33="","",[1]Estudio_Mercado!F33)</f>
        <v>60</v>
      </c>
      <c r="F33" s="16">
        <f>IF([1]Estudio_Mercado!Z33="","",[1]Estudio_Mercado!Z33)</f>
        <v>6900</v>
      </c>
      <c r="G33" s="16">
        <f>IF([1]Estudio_Mercado!Z33="","",[1]Estudio_Mercado!AA33)</f>
        <v>414000</v>
      </c>
      <c r="H33" s="17"/>
      <c r="I33" s="18" t="str">
        <f t="shared" si="0"/>
        <v/>
      </c>
      <c r="J33" s="19" t="str">
        <f t="shared" si="1"/>
        <v>No cumple</v>
      </c>
      <c r="K33" s="20">
        <f t="shared" si="2"/>
        <v>6900</v>
      </c>
      <c r="L33" s="19" t="str">
        <f t="shared" si="3"/>
        <v>No cumple</v>
      </c>
      <c r="M33" s="21" t="e">
        <f t="shared" si="4"/>
        <v>#VALUE!</v>
      </c>
    </row>
    <row r="34" spans="2:13" ht="30">
      <c r="B34" s="14">
        <f>IF([1]Estudio_Mercado!C34="","",[1]Estudio_Mercado!A34)</f>
        <v>25</v>
      </c>
      <c r="C34" s="15" t="str">
        <f>IF([1]Estudio_Mercado!C34="","",[1]Estudio_Mercado!C34)</f>
        <v>BROCHAS 3</v>
      </c>
      <c r="D34" s="15" t="str">
        <f>IF([1]Estudio_Mercado!D34="","",[1]Estudio_Mercado!D34)</f>
        <v>Brocha de cerda resistente a solventes y pinturas epóxicas, con cabo de plástico o madera, de 3 pulgadas de ancho.</v>
      </c>
      <c r="E34" s="14">
        <f>IF([1]Estudio_Mercado!F34="","",[1]Estudio_Mercado!F34)</f>
        <v>60</v>
      </c>
      <c r="F34" s="16">
        <f>IF([1]Estudio_Mercado!Z34="","",[1]Estudio_Mercado!Z34)</f>
        <v>9947</v>
      </c>
      <c r="G34" s="16">
        <f>IF([1]Estudio_Mercado!Z34="","",[1]Estudio_Mercado!AA34)</f>
        <v>596820</v>
      </c>
      <c r="H34" s="17"/>
      <c r="I34" s="18" t="str">
        <f t="shared" si="0"/>
        <v/>
      </c>
      <c r="J34" s="19" t="str">
        <f t="shared" si="1"/>
        <v>No cumple</v>
      </c>
      <c r="K34" s="20">
        <f t="shared" si="2"/>
        <v>9947</v>
      </c>
      <c r="L34" s="19" t="str">
        <f t="shared" si="3"/>
        <v>No cumple</v>
      </c>
      <c r="M34" s="21" t="e">
        <f t="shared" si="4"/>
        <v>#VALUE!</v>
      </c>
    </row>
    <row r="35" spans="2:13">
      <c r="B35" s="14">
        <f>IF([1]Estudio_Mercado!C35="","",[1]Estudio_Mercado!A35)</f>
        <v>26</v>
      </c>
      <c r="C35" s="15" t="str">
        <f>IF([1]Estudio_Mercado!C35="","",[1]Estudio_Mercado!C35)</f>
        <v>DISOLVENTE</v>
      </c>
      <c r="D35" s="15" t="str">
        <f>IF([1]Estudio_Mercado!D35="","",[1]Estudio_Mercado!D35)</f>
        <v>disolvente de 2000 Ml, (thiner estándar).</v>
      </c>
      <c r="E35" s="14">
        <f>IF([1]Estudio_Mercado!F35="","",[1]Estudio_Mercado!F35)</f>
        <v>60</v>
      </c>
      <c r="F35" s="16">
        <f>IF([1]Estudio_Mercado!Z35="","",[1]Estudio_Mercado!Z35)</f>
        <v>15167</v>
      </c>
      <c r="G35" s="16">
        <f>IF([1]Estudio_Mercado!Z35="","",[1]Estudio_Mercado!AA35)</f>
        <v>910020</v>
      </c>
      <c r="H35" s="17"/>
      <c r="I35" s="18" t="str">
        <f t="shared" si="0"/>
        <v/>
      </c>
      <c r="J35" s="19" t="str">
        <f t="shared" si="1"/>
        <v>No cumple</v>
      </c>
      <c r="K35" s="20">
        <f t="shared" si="2"/>
        <v>15167</v>
      </c>
      <c r="L35" s="19" t="str">
        <f t="shared" si="3"/>
        <v>No cumple</v>
      </c>
      <c r="M35" s="21" t="e">
        <f t="shared" si="4"/>
        <v>#VALUE!</v>
      </c>
    </row>
    <row r="36" spans="2:13">
      <c r="B36" s="14">
        <f>IF([1]Estudio_Mercado!C36="","",[1]Estudio_Mercado!A36)</f>
        <v>27</v>
      </c>
      <c r="C36" s="15" t="str">
        <f>IF([1]Estudio_Mercado!C36="","",[1]Estudio_Mercado!C36)</f>
        <v>Cinta enmascarar 48 mm x40 mt</v>
      </c>
      <c r="D36" s="15" t="str">
        <f>IF([1]Estudio_Mercado!D36="","",[1]Estudio_Mercado!D36)</f>
        <v>Cinta de enmascarar de alta adherencia de 48 mm (2") x 20 m</v>
      </c>
      <c r="E36" s="14">
        <f>IF([1]Estudio_Mercado!F36="","",[1]Estudio_Mercado!F36)</f>
        <v>50</v>
      </c>
      <c r="F36" s="16">
        <f>IF([1]Estudio_Mercado!Z36="","",[1]Estudio_Mercado!Z36)</f>
        <v>6291</v>
      </c>
      <c r="G36" s="16">
        <f>IF([1]Estudio_Mercado!Z36="","",[1]Estudio_Mercado!AA36)</f>
        <v>314550</v>
      </c>
      <c r="H36" s="17"/>
      <c r="I36" s="18" t="str">
        <f t="shared" si="0"/>
        <v/>
      </c>
      <c r="J36" s="19" t="str">
        <f t="shared" si="1"/>
        <v>No cumple</v>
      </c>
      <c r="K36" s="20">
        <f t="shared" si="2"/>
        <v>6291</v>
      </c>
      <c r="L36" s="19" t="str">
        <f t="shared" si="3"/>
        <v>No cumple</v>
      </c>
      <c r="M36" s="21" t="e">
        <f t="shared" si="4"/>
        <v>#VALUE!</v>
      </c>
    </row>
    <row r="37" spans="2:13">
      <c r="B37" s="14">
        <f>IF([1]Estudio_Mercado!C37="","",[1]Estudio_Mercado!A37)</f>
        <v>28</v>
      </c>
      <c r="C37" s="15" t="str">
        <f>IF([1]Estudio_Mercado!C37="","",[1]Estudio_Mercado!C37)</f>
        <v>RODILLO</v>
      </c>
      <c r="D37" s="15" t="str">
        <f>IF([1]Estudio_Mercado!D37="","",[1]Estudio_Mercado!D37)</f>
        <v>Rodillo para pintar 9 pulgadas (23 cm) de ancho</v>
      </c>
      <c r="E37" s="14">
        <f>IF([1]Estudio_Mercado!F37="","",[1]Estudio_Mercado!F37)</f>
        <v>50</v>
      </c>
      <c r="F37" s="16">
        <f>IF([1]Estudio_Mercado!Z37="","",[1]Estudio_Mercado!Z37)</f>
        <v>10514</v>
      </c>
      <c r="G37" s="16">
        <f>IF([1]Estudio_Mercado!Z37="","",[1]Estudio_Mercado!AA37)</f>
        <v>525700</v>
      </c>
      <c r="H37" s="17"/>
      <c r="I37" s="18" t="str">
        <f t="shared" si="0"/>
        <v/>
      </c>
      <c r="J37" s="19" t="str">
        <f t="shared" si="1"/>
        <v>No cumple</v>
      </c>
      <c r="K37" s="20">
        <f t="shared" si="2"/>
        <v>10514</v>
      </c>
      <c r="L37" s="19" t="str">
        <f t="shared" si="3"/>
        <v>No cumple</v>
      </c>
      <c r="M37" s="21" t="e">
        <f t="shared" si="4"/>
        <v>#VALUE!</v>
      </c>
    </row>
    <row r="38" spans="2:13" ht="30">
      <c r="B38" s="14">
        <f>IF([1]Estudio_Mercado!C38="","",[1]Estudio_Mercado!A38)</f>
        <v>29</v>
      </c>
      <c r="C38" s="15" t="str">
        <f>IF([1]Estudio_Mercado!C38="","",[1]Estudio_Mercado!C38)</f>
        <v>BANDEJA PINTURA</v>
      </c>
      <c r="D38" s="15" t="str">
        <f>IF([1]Estudio_Mercado!D38="","",[1]Estudio_Mercado!D38)</f>
        <v>Bandeja para pintar 9 pulgadas. Plástico rígido de alta resistencia. Area de carga y zona con relieve para escurrir rodillo.</v>
      </c>
      <c r="E38" s="14">
        <f>IF([1]Estudio_Mercado!F38="","",[1]Estudio_Mercado!F38)</f>
        <v>50</v>
      </c>
      <c r="F38" s="16">
        <f>IF([1]Estudio_Mercado!Z38="","",[1]Estudio_Mercado!Z38)</f>
        <v>6834</v>
      </c>
      <c r="G38" s="16">
        <f>IF([1]Estudio_Mercado!Z38="","",[1]Estudio_Mercado!AA38)</f>
        <v>341700</v>
      </c>
      <c r="H38" s="17"/>
      <c r="I38" s="18" t="str">
        <f t="shared" si="0"/>
        <v/>
      </c>
      <c r="J38" s="19" t="str">
        <f t="shared" si="1"/>
        <v>No cumple</v>
      </c>
      <c r="K38" s="20">
        <f t="shared" si="2"/>
        <v>6834</v>
      </c>
      <c r="L38" s="19" t="str">
        <f t="shared" si="3"/>
        <v>No cumple</v>
      </c>
      <c r="M38" s="21" t="e">
        <f t="shared" si="4"/>
        <v>#VALUE!</v>
      </c>
    </row>
    <row r="39" spans="2:13" ht="30">
      <c r="B39" s="14">
        <f>IF([1]Estudio_Mercado!C39="","",[1]Estudio_Mercado!A39)</f>
        <v>30</v>
      </c>
      <c r="C39" s="15" t="str">
        <f>IF([1]Estudio_Mercado!C39="","",[1]Estudio_Mercado!C39)</f>
        <v>MEZCLADOR DE PINTURA</v>
      </c>
      <c r="D39" s="15" t="str">
        <f>IF([1]Estudio_Mercado!D39="","",[1]Estudio_Mercado!D39)</f>
        <v>Mezclador o revolvedor de pintura para taladro, de acero, de diámetro mínimo de 6 cm y largo mínimo de 40 cm, con zanco para broquero de 1/2", para pinturas y otros materiales líquidos o de baja viscosidad.</v>
      </c>
      <c r="E39" s="14">
        <f>IF([1]Estudio_Mercado!F39="","",[1]Estudio_Mercado!F39)</f>
        <v>30</v>
      </c>
      <c r="F39" s="16">
        <f>IF([1]Estudio_Mercado!Z39="","",[1]Estudio_Mercado!Z39)</f>
        <v>23433</v>
      </c>
      <c r="G39" s="16">
        <f>IF([1]Estudio_Mercado!Z39="","",[1]Estudio_Mercado!AA39)</f>
        <v>702990</v>
      </c>
      <c r="H39" s="17"/>
      <c r="I39" s="18" t="str">
        <f t="shared" si="0"/>
        <v/>
      </c>
      <c r="J39" s="19" t="str">
        <f t="shared" si="1"/>
        <v>No cumple</v>
      </c>
      <c r="K39" s="20">
        <f t="shared" si="2"/>
        <v>23433</v>
      </c>
      <c r="L39" s="19" t="str">
        <f t="shared" si="3"/>
        <v>No cumple</v>
      </c>
      <c r="M39" s="21" t="e">
        <f t="shared" si="4"/>
        <v>#VALUE!</v>
      </c>
    </row>
    <row r="40" spans="2:13" ht="30">
      <c r="B40" s="14">
        <f>IF([1]Estudio_Mercado!C40="","",[1]Estudio_Mercado!A40)</f>
        <v>31</v>
      </c>
      <c r="C40" s="15" t="str">
        <f>IF([1]Estudio_Mercado!C40="","",[1]Estudio_Mercado!C40)</f>
        <v>PINCELES No12</v>
      </c>
      <c r="D40" s="15" t="str">
        <f>IF([1]Estudio_Mercado!D40="","",[1]Estudio_Mercado!D40)</f>
        <v>pinceles N° 12. Pinceles Ancho 7 cm, Alto 20 cm, Profundidad 1 cm, Material Cerda Natural, Número de pincel 12, Forma del pincel Plano.</v>
      </c>
      <c r="E40" s="14">
        <f>IF([1]Estudio_Mercado!F40="","",[1]Estudio_Mercado!F40)</f>
        <v>60</v>
      </c>
      <c r="F40" s="16">
        <f>IF([1]Estudio_Mercado!Z40="","",[1]Estudio_Mercado!Z40)</f>
        <v>3250</v>
      </c>
      <c r="G40" s="16">
        <f>IF([1]Estudio_Mercado!Z40="","",[1]Estudio_Mercado!AA40)</f>
        <v>195000</v>
      </c>
      <c r="H40" s="17"/>
      <c r="I40" s="18" t="str">
        <f t="shared" si="0"/>
        <v/>
      </c>
      <c r="J40" s="19" t="str">
        <f t="shared" si="1"/>
        <v>No cumple</v>
      </c>
      <c r="K40" s="20">
        <f t="shared" si="2"/>
        <v>3250</v>
      </c>
      <c r="L40" s="19" t="str">
        <f t="shared" si="3"/>
        <v>No cumple</v>
      </c>
      <c r="M40" s="21" t="e">
        <f t="shared" si="4"/>
        <v>#VALUE!</v>
      </c>
    </row>
    <row r="41" spans="2:13">
      <c r="B41" s="14">
        <f>IF([1]Estudio_Mercado!C41="","",[1]Estudio_Mercado!A41)</f>
        <v>32</v>
      </c>
      <c r="C41" s="15" t="str">
        <f>IF([1]Estudio_Mercado!C41="","",[1]Estudio_Mercado!C41)</f>
        <v xml:space="preserve">Aerosol surtido </v>
      </c>
      <c r="D41" s="15" t="str">
        <f>IF([1]Estudio_Mercado!D41="","",[1]Estudio_Mercado!D41)</f>
        <v xml:space="preserve">Pintura en aerosol 400 ml </v>
      </c>
      <c r="E41" s="14">
        <f>IF([1]Estudio_Mercado!F41="","",[1]Estudio_Mercado!F41)</f>
        <v>600</v>
      </c>
      <c r="F41" s="16">
        <f>IF([1]Estudio_Mercado!Z41="","",[1]Estudio_Mercado!Z41)</f>
        <v>27266</v>
      </c>
      <c r="G41" s="16">
        <f>IF([1]Estudio_Mercado!Z41="","",[1]Estudio_Mercado!AA41)</f>
        <v>16359600</v>
      </c>
      <c r="H41" s="17"/>
      <c r="I41" s="18" t="str">
        <f t="shared" si="0"/>
        <v/>
      </c>
      <c r="J41" s="19" t="str">
        <f t="shared" si="1"/>
        <v>No cumple</v>
      </c>
      <c r="K41" s="20">
        <f t="shared" si="2"/>
        <v>27266</v>
      </c>
      <c r="L41" s="19" t="str">
        <f t="shared" si="3"/>
        <v>No cumple</v>
      </c>
      <c r="M41" s="21" t="e">
        <f t="shared" si="4"/>
        <v>#VALUE!</v>
      </c>
    </row>
    <row r="42" spans="2:13" ht="150">
      <c r="B42" s="14">
        <f>IF([1]Estudio_Mercado!C42="","",[1]Estudio_Mercado!A42)</f>
        <v>33</v>
      </c>
      <c r="C42" s="15" t="str">
        <f>IF([1]Estudio_Mercado!C42="","",[1]Estudio_Mercado!C42)</f>
        <v>Refrigerio saludable  Tipo 1</v>
      </c>
      <c r="D42" s="15" t="str">
        <f>IF([1]Estudio_Mercado!D42="","",[1]Estudio_Mercado!D42)</f>
        <v>Wrap integral de pollo: pechuga de pollo a la plancha tajada (mínimo 120 g), con vegetales salteados (pimentón y cebolla), queso crema y espinaca baby, en tortilla de trigo integral artesanal. Jugo natural de fruta en botella de 250 ml, sin conservantes ni colorantes artificiales. Fruta entera de mínimo 100 g. Dulce de 12 a 15 g (chocolatina, arequipe, bocadillo o similar). Empaque tipo maletín en cartón kraft o cartulina biodegradable, con servilleta. Los productos empacados (jugo y dulce) deben contar con registro sanitario INVIMA vigente. Cada refrigerio debe estar rotulado con fecha de elaboración y de vencimiento. El transporte debe hacerse en vehículo refrigerado o con elementos que garanticen la cadena de frío hasta el lugar de entrega. El proveedor debe ofrecer alternativas, con el mismo gramaje y valor, para personas con requerimientos especiales (vegetariana, sin lactosa y sin gluten o para personas celíacas), según el listado que entregue el contratista antes de cada actividad.</v>
      </c>
      <c r="E42" s="14">
        <f>IF([1]Estudio_Mercado!F42="","",[1]Estudio_Mercado!F42)</f>
        <v>1145</v>
      </c>
      <c r="F42" s="16">
        <f>IF([1]Estudio_Mercado!Z42="","",[1]Estudio_Mercado!Z42)</f>
        <v>24417</v>
      </c>
      <c r="G42" s="16">
        <f>IF([1]Estudio_Mercado!Z42="","",[1]Estudio_Mercado!AA42)</f>
        <v>27957465</v>
      </c>
      <c r="H42" s="17"/>
      <c r="I42" s="18" t="str">
        <f t="shared" si="0"/>
        <v/>
      </c>
      <c r="J42" s="19" t="str">
        <f t="shared" si="1"/>
        <v>No cumple</v>
      </c>
      <c r="K42" s="20">
        <f t="shared" si="2"/>
        <v>24417</v>
      </c>
      <c r="L42" s="19" t="str">
        <f t="shared" si="3"/>
        <v>No cumple</v>
      </c>
      <c r="M42" s="21" t="e">
        <f t="shared" si="4"/>
        <v>#VALUE!</v>
      </c>
    </row>
    <row r="43" spans="2:13">
      <c r="B43" s="14">
        <f>IF([1]Estudio_Mercado!C43="","",[1]Estudio_Mercado!A43)</f>
        <v>34</v>
      </c>
      <c r="C43" s="15" t="str">
        <f>IF([1]Estudio_Mercado!C43="","",[1]Estudio_Mercado!C43)</f>
        <v>Agua en botella x 24 unidades 300 ml</v>
      </c>
      <c r="D43" s="15" t="str">
        <f>IF([1]Estudio_Mercado!D43="","",[1]Estudio_Mercado!D43)</f>
        <v>Bandeja X 24 unidades de agua en botella por 300 ML.</v>
      </c>
      <c r="E43" s="14">
        <f>IF([1]Estudio_Mercado!F43="","",[1]Estudio_Mercado!F43)</f>
        <v>16</v>
      </c>
      <c r="F43" s="16">
        <f>IF([1]Estudio_Mercado!Z43="","",[1]Estudio_Mercado!Z43)</f>
        <v>17560</v>
      </c>
      <c r="G43" s="16">
        <f>IF([1]Estudio_Mercado!Z43="","",[1]Estudio_Mercado!AA43)</f>
        <v>280960</v>
      </c>
      <c r="H43" s="17"/>
      <c r="I43" s="18" t="str">
        <f t="shared" si="0"/>
        <v/>
      </c>
      <c r="J43" s="19" t="str">
        <f t="shared" si="1"/>
        <v>No cumple</v>
      </c>
      <c r="K43" s="20">
        <f t="shared" si="2"/>
        <v>17560</v>
      </c>
      <c r="L43" s="19" t="str">
        <f t="shared" si="3"/>
        <v>No cumple</v>
      </c>
      <c r="M43" s="21" t="e">
        <f t="shared" si="4"/>
        <v>#VALUE!</v>
      </c>
    </row>
    <row r="44" spans="2:13" ht="45">
      <c r="B44" s="14">
        <f>IF([1]Estudio_Mercado!C44="","",[1]Estudio_Mercado!A44)</f>
        <v>35</v>
      </c>
      <c r="C44" s="15" t="str">
        <f>IF([1]Estudio_Mercado!C44="","",[1]Estudio_Mercado!C44)</f>
        <v>Batucada</v>
      </c>
      <c r="D44" s="15" t="str">
        <f>IF([1]Estudio_Mercado!D44="","",[1]Estudio_Mercado!D44)</f>
        <v>Servicio de batucada itinerante conformado por mínimo ocho (8) mujeres percusionistas, con sus instrumentos de percusión, vestuario y maquillaje, para amenizar la jornada de activación. Tiene una duración de dos (2) horas e incluye el transporte de las artistas y de los instrumentos</v>
      </c>
      <c r="E44" s="14">
        <f>IF([1]Estudio_Mercado!F44="","",[1]Estudio_Mercado!F44)</f>
        <v>10</v>
      </c>
      <c r="F44" s="16">
        <f>IF([1]Estudio_Mercado!Z44="","",[1]Estudio_Mercado!Z44)</f>
        <v>1836667</v>
      </c>
      <c r="G44" s="16">
        <f>IF([1]Estudio_Mercado!Z44="","",[1]Estudio_Mercado!AA44)</f>
        <v>18366670</v>
      </c>
      <c r="H44" s="17"/>
      <c r="I44" s="18" t="str">
        <f t="shared" si="0"/>
        <v/>
      </c>
      <c r="J44" s="19" t="str">
        <f t="shared" si="1"/>
        <v>No cumple</v>
      </c>
      <c r="K44" s="20">
        <f t="shared" si="2"/>
        <v>1836667</v>
      </c>
      <c r="L44" s="19" t="str">
        <f t="shared" si="3"/>
        <v>No cumple</v>
      </c>
      <c r="M44" s="21" t="e">
        <f t="shared" si="4"/>
        <v>#VALUE!</v>
      </c>
    </row>
    <row r="45" spans="2:13" ht="60">
      <c r="B45" s="14">
        <f>IF([1]Estudio_Mercado!C45="","",[1]Estudio_Mercado!A45)</f>
        <v>36</v>
      </c>
      <c r="C45" s="15" t="str">
        <f>IF([1]Estudio_Mercado!C45="","",[1]Estudio_Mercado!C45)</f>
        <v>Presentador evento</v>
      </c>
      <c r="D45" s="15" t="str">
        <f>IF([1]Estudio_Mercado!D45="","",[1]Estudio_Mercado!D45)</f>
        <v>PRESENTADOR PARA EVENTO DIURNO O NOCTURNO CON EXPERIENCIA EN MANEJO DE PÚBLICO (POR EVENTO O MAXIMO 8 HORAS). - De acuerdo con la necesidad del anexo técnico será una mujer encargada de interactuar con el público y guiar la programación según el cronograma del evento</v>
      </c>
      <c r="E45" s="14">
        <f>IF([1]Estudio_Mercado!F45="","",[1]Estudio_Mercado!F45)</f>
        <v>10</v>
      </c>
      <c r="F45" s="16">
        <f>IF([1]Estudio_Mercado!Z45="","",[1]Estudio_Mercado!Z45)</f>
        <v>461847</v>
      </c>
      <c r="G45" s="16">
        <f>IF([1]Estudio_Mercado!Z45="","",[1]Estudio_Mercado!AA45)</f>
        <v>4618470</v>
      </c>
      <c r="H45" s="17"/>
      <c r="I45" s="18" t="str">
        <f t="shared" si="0"/>
        <v/>
      </c>
      <c r="J45" s="19" t="str">
        <f t="shared" si="1"/>
        <v>No cumple</v>
      </c>
      <c r="K45" s="20">
        <f t="shared" si="2"/>
        <v>461847</v>
      </c>
      <c r="L45" s="19" t="str">
        <f t="shared" si="3"/>
        <v>No cumple</v>
      </c>
      <c r="M45" s="21" t="e">
        <f t="shared" si="4"/>
        <v>#VALUE!</v>
      </c>
    </row>
    <row r="46" spans="2:13" ht="30">
      <c r="B46" s="14">
        <f>IF([1]Estudio_Mercado!C46="","",[1]Estudio_Mercado!A46)</f>
        <v>37</v>
      </c>
      <c r="C46" s="15" t="str">
        <f>IF([1]Estudio_Mercado!C46="","",[1]Estudio_Mercado!C46)</f>
        <v>Alquiler planta electrica 50 KVA</v>
      </c>
      <c r="D46" s="15" t="str">
        <f>IF([1]Estudio_Mercado!D46="","",[1]Estudio_Mercado!D46)</f>
        <v>Alquiler de planta eléctrica de 50 KVA, que incluya transporte: Planta eléctrica de 50 KVA insonorizada, parcial de corriente de 10 metros, trifásica, tierra y neutro con operario disponible jornada por evento o día.</v>
      </c>
      <c r="E46" s="14">
        <f>IF([1]Estudio_Mercado!F46="","",[1]Estudio_Mercado!F46)</f>
        <v>10</v>
      </c>
      <c r="F46" s="16">
        <f>IF([1]Estudio_Mercado!Z46="","",[1]Estudio_Mercado!Z46)</f>
        <v>1658662</v>
      </c>
      <c r="G46" s="16">
        <f>IF([1]Estudio_Mercado!Z46="","",[1]Estudio_Mercado!AA46)</f>
        <v>16586620</v>
      </c>
      <c r="H46" s="17"/>
      <c r="I46" s="18" t="str">
        <f t="shared" si="0"/>
        <v/>
      </c>
      <c r="J46" s="19" t="str">
        <f t="shared" si="1"/>
        <v>No cumple</v>
      </c>
      <c r="K46" s="20">
        <f t="shared" si="2"/>
        <v>1658662</v>
      </c>
      <c r="L46" s="19" t="str">
        <f t="shared" si="3"/>
        <v>No cumple</v>
      </c>
      <c r="M46" s="21" t="e">
        <f t="shared" si="4"/>
        <v>#VALUE!</v>
      </c>
    </row>
    <row r="47" spans="2:13" ht="30">
      <c r="B47" s="14">
        <f>IF([1]Estudio_Mercado!C47="","",[1]Estudio_Mercado!A47)</f>
        <v>38</v>
      </c>
      <c r="C47" s="15" t="str">
        <f>IF([1]Estudio_Mercado!C47="","",[1]Estudio_Mercado!C47)</f>
        <v>Alquiler Sonido 2000 w 6 a 8 horas</v>
      </c>
      <c r="D47" s="15" t="str">
        <f>IF([1]Estudio_Mercado!D47="","",[1]Estudio_Mercado!D47)</f>
        <v>Alquiler de Sonido de 2000 watios con operario por un periodo de 6 a 8 horas 2 cabinas de sonido, 2 trípodes para cabinas, sistema de monitoreo, set de micrófono, 1 consola de sonido.</v>
      </c>
      <c r="E47" s="14">
        <f>IF([1]Estudio_Mercado!F47="","",[1]Estudio_Mercado!F47)</f>
        <v>10</v>
      </c>
      <c r="F47" s="16">
        <f>IF([1]Estudio_Mercado!Z47="","",[1]Estudio_Mercado!Z47)</f>
        <v>2114500</v>
      </c>
      <c r="G47" s="16">
        <f>IF([1]Estudio_Mercado!Z47="","",[1]Estudio_Mercado!AA47)</f>
        <v>21145000</v>
      </c>
      <c r="H47" s="17"/>
      <c r="I47" s="18" t="str">
        <f t="shared" si="0"/>
        <v/>
      </c>
      <c r="J47" s="19" t="str">
        <f t="shared" si="1"/>
        <v>No cumple</v>
      </c>
      <c r="K47" s="20">
        <f t="shared" si="2"/>
        <v>2114500</v>
      </c>
      <c r="L47" s="19" t="str">
        <f t="shared" si="3"/>
        <v>No cumple</v>
      </c>
      <c r="M47" s="21" t="e">
        <f t="shared" si="4"/>
        <v>#VALUE!</v>
      </c>
    </row>
    <row r="48" spans="2:13" ht="30">
      <c r="B48" s="14">
        <f>IF([1]Estudio_Mercado!C48="","",[1]Estudio_Mercado!A48)</f>
        <v>39</v>
      </c>
      <c r="C48" s="15" t="str">
        <f>IF([1]Estudio_Mercado!C48="","",[1]Estudio_Mercado!C48)</f>
        <v>Alquiler Carpa 3 x 3</v>
      </c>
      <c r="D48" s="15" t="str">
        <f>IF([1]Estudio_Mercado!D48="","",[1]Estudio_Mercado!D48)</f>
        <v>Alquiler Carpa 3X3 con laterales. Incluye transporte, instalación y entrega en el lugar requerido, montaje y desmontaje, alquiler por día.</v>
      </c>
      <c r="E48" s="14">
        <f>IF([1]Estudio_Mercado!F48="","",[1]Estudio_Mercado!F48)</f>
        <v>20</v>
      </c>
      <c r="F48" s="16">
        <f>IF([1]Estudio_Mercado!Z48="","",[1]Estudio_Mercado!Z48)</f>
        <v>452400</v>
      </c>
      <c r="G48" s="16">
        <f>IF([1]Estudio_Mercado!Z48="","",[1]Estudio_Mercado!AA48)</f>
        <v>9048000</v>
      </c>
      <c r="H48" s="17"/>
      <c r="I48" s="18" t="str">
        <f t="shared" si="0"/>
        <v/>
      </c>
      <c r="J48" s="19" t="str">
        <f t="shared" si="1"/>
        <v>No cumple</v>
      </c>
      <c r="K48" s="20">
        <f t="shared" si="2"/>
        <v>452400</v>
      </c>
      <c r="L48" s="19" t="str">
        <f t="shared" si="3"/>
        <v>No cumple</v>
      </c>
      <c r="M48" s="21" t="e">
        <f t="shared" si="4"/>
        <v>#VALUE!</v>
      </c>
    </row>
    <row r="49" spans="2:52" ht="30">
      <c r="B49" s="14">
        <f>IF([1]Estudio_Mercado!C49="","",[1]Estudio_Mercado!A49)</f>
        <v>40</v>
      </c>
      <c r="C49" s="15" t="str">
        <f>IF([1]Estudio_Mercado!C49="","",[1]Estudio_Mercado!C49)</f>
        <v>Alquiler de sillas</v>
      </c>
      <c r="D49" s="15" t="str">
        <f>IF([1]Estudio_Mercado!D49="","",[1]Estudio_Mercado!D49)</f>
        <v xml:space="preserve">Alquiler de sillas: sillas plástica tipo sin brazos de 46,7 cms de ancho x 50,5 cms de largo y 89 cms de alto incluido el transporte. </v>
      </c>
      <c r="E49" s="14">
        <f>IF([1]Estudio_Mercado!F49="","",[1]Estudio_Mercado!F49)</f>
        <v>400</v>
      </c>
      <c r="F49" s="16">
        <f>IF([1]Estudio_Mercado!Z49="","",[1]Estudio_Mercado!Z49)</f>
        <v>5026</v>
      </c>
      <c r="G49" s="16">
        <f>IF([1]Estudio_Mercado!Z49="","",[1]Estudio_Mercado!AA49)</f>
        <v>2010400</v>
      </c>
      <c r="H49" s="17"/>
      <c r="I49" s="18" t="str">
        <f t="shared" si="0"/>
        <v/>
      </c>
      <c r="J49" s="19" t="str">
        <f t="shared" si="1"/>
        <v>No cumple</v>
      </c>
      <c r="K49" s="20">
        <f t="shared" si="2"/>
        <v>5026</v>
      </c>
      <c r="L49" s="19" t="str">
        <f t="shared" si="3"/>
        <v>No cumple</v>
      </c>
      <c r="M49" s="21" t="e">
        <f t="shared" si="4"/>
        <v>#VALUE!</v>
      </c>
    </row>
    <row r="50" spans="2:52" ht="30">
      <c r="B50" s="14">
        <f>IF([1]Estudio_Mercado!C50="","",[1]Estudio_Mercado!A50)</f>
        <v>41</v>
      </c>
      <c r="C50" s="15" t="str">
        <f>IF([1]Estudio_Mercado!C50="","",[1]Estudio_Mercado!C50)</f>
        <v xml:space="preserve">GRUPOS ARTÍSTICOS </v>
      </c>
      <c r="D50" s="15" t="str">
        <f>IF([1]Estudio_Mercado!D50="","",[1]Estudio_Mercado!D50)</f>
        <v xml:space="preserve">Presentación de artistas de la localidad (dúo, trio, orquesta) por evento o día, presentación de mínimo 45 minutos, incluye los intrumentos musicales necesarios para la presnetacion. </v>
      </c>
      <c r="E50" s="14">
        <f>IF([1]Estudio_Mercado!F50="","",[1]Estudio_Mercado!F50)</f>
        <v>10</v>
      </c>
      <c r="F50" s="16">
        <f>IF([1]Estudio_Mercado!Z50="","",[1]Estudio_Mercado!Z50)</f>
        <v>1900000</v>
      </c>
      <c r="G50" s="16">
        <f>IF([1]Estudio_Mercado!Z50="","",[1]Estudio_Mercado!AA50)</f>
        <v>19000000</v>
      </c>
      <c r="H50" s="17"/>
      <c r="I50" s="18" t="str">
        <f t="shared" si="0"/>
        <v/>
      </c>
      <c r="J50" s="19" t="str">
        <f t="shared" si="1"/>
        <v>No cumple</v>
      </c>
      <c r="K50" s="20">
        <f t="shared" si="2"/>
        <v>1900000</v>
      </c>
      <c r="L50" s="19" t="str">
        <f t="shared" si="3"/>
        <v>No cumple</v>
      </c>
      <c r="M50" s="21" t="e">
        <f t="shared" si="4"/>
        <v>#VALUE!</v>
      </c>
    </row>
    <row r="51" spans="2:52" ht="120">
      <c r="B51" s="14">
        <f>IF([1]Estudio_Mercado!C51="","",[1]Estudio_Mercado!A51)</f>
        <v>42</v>
      </c>
      <c r="C51" s="15" t="str">
        <f>IF([1]Estudio_Mercado!C51="","",[1]Estudio_Mercado!C51)</f>
        <v>Tulas Ecológicas</v>
      </c>
      <c r="D51" s="15" t="str">
        <f>IF([1]Estudio_Mercado!D51="","",[1]Estudio_Mercado!D51)</f>
        <v>Dimensiones: 30 x 40 cm (aproximadamente).
Material: Tela de 100% algodón crudo tipo lona liviana o lienzo (canvas), de superficie porosa y absorbente, adecuada para pintura con acrílicos, marcadores textiles o técnicas mixtas.
Gramaje: Entre 180 y 250 g/m², que garantice resistencia sin perder flexibilidad para pintar.
Tipo de apertura: Asas/Manijas Integradas, reforzadas para soporte de peso moderado.
Color base: Natural (crudo/blanco), ideal para intervención artística.
Impresión: Logos del contrato y de Bogotá a una sola tinta, en área que no interfiera con el espacio destinado para la pintura (previa aprobación del área de prensa del FDLS).</v>
      </c>
      <c r="E51" s="14">
        <f>IF([1]Estudio_Mercado!F51="","",[1]Estudio_Mercado!F51)</f>
        <v>100</v>
      </c>
      <c r="F51" s="16">
        <f>IF([1]Estudio_Mercado!Z51="","",[1]Estudio_Mercado!Z51)</f>
        <v>19808</v>
      </c>
      <c r="G51" s="16">
        <f>IF([1]Estudio_Mercado!Z51="","",[1]Estudio_Mercado!AA51)</f>
        <v>1980800</v>
      </c>
      <c r="H51" s="17"/>
      <c r="I51" s="18" t="str">
        <f t="shared" si="0"/>
        <v/>
      </c>
      <c r="J51" s="19" t="str">
        <f t="shared" si="1"/>
        <v>No cumple</v>
      </c>
      <c r="K51" s="20">
        <f t="shared" si="2"/>
        <v>19808</v>
      </c>
      <c r="L51" s="19" t="str">
        <f t="shared" si="3"/>
        <v>No cumple</v>
      </c>
      <c r="M51" s="21" t="e">
        <f t="shared" si="4"/>
        <v>#VALUE!</v>
      </c>
    </row>
    <row r="52" spans="2:52" ht="60">
      <c r="B52" s="14">
        <f>IF([1]Estudio_Mercado!C52="","",[1]Estudio_Mercado!A52)</f>
        <v>43</v>
      </c>
      <c r="C52" s="15" t="str">
        <f>IF([1]Estudio_Mercado!C52="","",[1]Estudio_Mercado!C52)</f>
        <v>Pin redondo</v>
      </c>
      <c r="D52" s="15" t="str">
        <f>IF([1]Estudio_Mercado!D52="","",[1]Estudio_Mercado!D52)</f>
        <v xml:space="preserve">Pin redondo diámetro 20 mm_x000D_
Material aluminio o acero inoxidable_x000D_
Cierre mariposa en el mismo material del pin_x000D_
Diseño personalizado 4x0 </v>
      </c>
      <c r="E52" s="14">
        <f>IF([1]Estudio_Mercado!F52="","",[1]Estudio_Mercado!F52)</f>
        <v>100</v>
      </c>
      <c r="F52" s="16">
        <f>IF([1]Estudio_Mercado!Z52="","",[1]Estudio_Mercado!Z52)</f>
        <v>18098</v>
      </c>
      <c r="G52" s="16">
        <f>IF([1]Estudio_Mercado!Z52="","",[1]Estudio_Mercado!AA52)</f>
        <v>1809800</v>
      </c>
      <c r="H52" s="17"/>
      <c r="I52" s="18" t="str">
        <f t="shared" si="0"/>
        <v/>
      </c>
      <c r="J52" s="19" t="str">
        <f t="shared" si="1"/>
        <v>No cumple</v>
      </c>
      <c r="K52" s="20">
        <f t="shared" si="2"/>
        <v>18098</v>
      </c>
      <c r="L52" s="19" t="str">
        <f t="shared" si="3"/>
        <v>No cumple</v>
      </c>
      <c r="M52" s="21" t="e">
        <f t="shared" si="4"/>
        <v>#VALUE!</v>
      </c>
    </row>
    <row r="53" spans="2:52" ht="30">
      <c r="B53" s="14">
        <f>IF([1]Estudio_Mercado!C53="","",[1]Estudio_Mercado!A53)</f>
        <v>44</v>
      </c>
      <c r="C53" s="15" t="str">
        <f>IF([1]Estudio_Mercado!C53="","",[1]Estudio_Mercado!C53)</f>
        <v>Alquiler Carpa 4 x 4</v>
      </c>
      <c r="D53" s="15" t="str">
        <f>IF([1]Estudio_Mercado!D53="","",[1]Estudio_Mercado!D53)</f>
        <v>Alquiler Carpa 4X4 con laterales. Incluye transporte, instalación y entrega en el lugar requerido, montaje y desmontaje, alquiler por día.</v>
      </c>
      <c r="E53" s="14">
        <f>IF([1]Estudio_Mercado!F53="","",[1]Estudio_Mercado!F53)</f>
        <v>12</v>
      </c>
      <c r="F53" s="16">
        <f>IF([1]Estudio_Mercado!Z53="","",[1]Estudio_Mercado!Z53)</f>
        <v>424285</v>
      </c>
      <c r="G53" s="16">
        <f>IF([1]Estudio_Mercado!Z53="","",[1]Estudio_Mercado!AA53)</f>
        <v>5091420</v>
      </c>
      <c r="H53" s="17"/>
      <c r="I53" s="18" t="str">
        <f t="shared" si="0"/>
        <v/>
      </c>
      <c r="J53" s="19" t="str">
        <f t="shared" si="1"/>
        <v>No cumple</v>
      </c>
      <c r="K53" s="20">
        <f t="shared" si="2"/>
        <v>424285</v>
      </c>
      <c r="L53" s="19" t="str">
        <f t="shared" si="3"/>
        <v>No cumple</v>
      </c>
      <c r="M53" s="21" t="e">
        <f t="shared" si="4"/>
        <v>#VALUE!</v>
      </c>
    </row>
    <row r="54" spans="2:52" ht="30">
      <c r="B54" s="14">
        <f>IF([1]Estudio_Mercado!C54="","",[1]Estudio_Mercado!A54)</f>
        <v>45</v>
      </c>
      <c r="C54" s="15" t="str">
        <f>IF([1]Estudio_Mercado!C54="","",[1]Estudio_Mercado!C54)</f>
        <v>Mesas portafolio</v>
      </c>
      <c r="D54" s="15" t="str">
        <f>IF([1]Estudio_Mercado!D54="","",[1]Estudio_Mercado!D54)</f>
        <v>Alquiler de Mesa Portafolio Plegable 180cm  x 75 cm. Incluye transporte, instalación y entrega en el lugar requerido.</v>
      </c>
      <c r="E54" s="14">
        <f>IF([1]Estudio_Mercado!F54="","",[1]Estudio_Mercado!F54)</f>
        <v>12</v>
      </c>
      <c r="F54" s="16">
        <f>IF([1]Estudio_Mercado!Z54="","",[1]Estudio_Mercado!Z54)</f>
        <v>34202</v>
      </c>
      <c r="G54" s="16">
        <f>IF([1]Estudio_Mercado!Z54="","",[1]Estudio_Mercado!AA54)</f>
        <v>410424</v>
      </c>
      <c r="H54" s="17"/>
      <c r="I54" s="18" t="str">
        <f t="shared" si="0"/>
        <v/>
      </c>
      <c r="J54" s="19" t="str">
        <f t="shared" si="1"/>
        <v>No cumple</v>
      </c>
      <c r="K54" s="20">
        <f t="shared" si="2"/>
        <v>34202</v>
      </c>
      <c r="L54" s="19" t="str">
        <f t="shared" si="3"/>
        <v>No cumple</v>
      </c>
      <c r="M54" s="21" t="e">
        <f t="shared" si="4"/>
        <v>#VALUE!</v>
      </c>
    </row>
    <row r="55" spans="2:52" ht="45">
      <c r="B55" s="14">
        <f>IF([1]Estudio_Mercado!C55="","",[1]Estudio_Mercado!A55)</f>
        <v>46</v>
      </c>
      <c r="C55" s="15" t="str">
        <f>IF([1]Estudio_Mercado!C55="","",[1]Estudio_Mercado!C55)</f>
        <v>Alquiler manteles 2x2 pvc</v>
      </c>
      <c r="D55" s="15" t="str">
        <f>IF([1]Estudio_Mercado!D55="","",[1]Estudio_Mercado!D55)</f>
        <v xml:space="preserve">ALQUILER MANTELES DE COLOR BLANCO CON TAPA DE 2X2 EN PVC DRECRON POLIESTER CON REFUERZO EN TELA NO TEJIDA DE 25GR. PARA MESA RECTANGULAR. POR EVENTO O DÍA, INCLUYE TRANSPORTE, </v>
      </c>
      <c r="E55" s="14">
        <f>IF([1]Estudio_Mercado!F55="","",[1]Estudio_Mercado!F55)</f>
        <v>12</v>
      </c>
      <c r="F55" s="16">
        <f>IF([1]Estudio_Mercado!Z55="","",[1]Estudio_Mercado!Z55)</f>
        <v>26191</v>
      </c>
      <c r="G55" s="16">
        <f>IF([1]Estudio_Mercado!Z55="","",[1]Estudio_Mercado!AA55)</f>
        <v>314292</v>
      </c>
      <c r="H55" s="17"/>
      <c r="I55" s="18" t="str">
        <f t="shared" si="0"/>
        <v/>
      </c>
      <c r="J55" s="19" t="str">
        <f t="shared" si="1"/>
        <v>No cumple</v>
      </c>
      <c r="K55" s="20">
        <f t="shared" si="2"/>
        <v>26191</v>
      </c>
      <c r="L55" s="19" t="str">
        <f t="shared" si="3"/>
        <v>No cumple</v>
      </c>
      <c r="M55" s="21" t="e">
        <f t="shared" si="4"/>
        <v>#VALUE!</v>
      </c>
    </row>
    <row r="56" spans="2:52" ht="30">
      <c r="B56" s="14">
        <f>IF([1]Estudio_Mercado!C56="","",[1]Estudio_Mercado!A56)</f>
        <v>47</v>
      </c>
      <c r="C56" s="15" t="str">
        <f>IF([1]Estudio_Mercado!C56="","",[1]Estudio_Mercado!C56)</f>
        <v>Alquiler Sonido 2000 w 6 a 8 horas</v>
      </c>
      <c r="D56" s="15" t="str">
        <f>IF([1]Estudio_Mercado!D56="","",[1]Estudio_Mercado!D56)</f>
        <v>Alquiler de Sonido de 2000 watios con operario por un periodo de 6 a 8 horas 2 cabinas de sonido, 2 trípodes para cabinas, sistema de monitoreo, set de micrófono, 1 consola de sonido.</v>
      </c>
      <c r="E56" s="14">
        <f>IF([1]Estudio_Mercado!F56="","",[1]Estudio_Mercado!F56)</f>
        <v>1</v>
      </c>
      <c r="F56" s="16">
        <f>IF([1]Estudio_Mercado!Z56="","",[1]Estudio_Mercado!Z56)</f>
        <v>2114500</v>
      </c>
      <c r="G56" s="16">
        <f>IF([1]Estudio_Mercado!Z56="","",[1]Estudio_Mercado!AA56)</f>
        <v>2114500</v>
      </c>
      <c r="H56" s="17"/>
      <c r="I56" s="18" t="str">
        <f t="shared" si="0"/>
        <v/>
      </c>
      <c r="J56" s="19" t="str">
        <f t="shared" si="1"/>
        <v>No cumple</v>
      </c>
      <c r="K56" s="20">
        <f t="shared" si="2"/>
        <v>2114500</v>
      </c>
      <c r="L56" s="19" t="str">
        <f t="shared" si="3"/>
        <v>No cumple</v>
      </c>
      <c r="M56" s="21" t="e">
        <f t="shared" si="4"/>
        <v>#VALUE!</v>
      </c>
    </row>
    <row r="57" spans="2:52">
      <c r="B57" s="14">
        <f>IF([1]Estudio_Mercado!C57="","",[1]Estudio_Mercado!A57)</f>
        <v>48</v>
      </c>
      <c r="C57" s="15" t="str">
        <f>IF([1]Estudio_Mercado!C57="","",[1]Estudio_Mercado!C57)</f>
        <v>Presentador</v>
      </c>
      <c r="D57" s="15" t="str">
        <f>IF([1]Estudio_Mercado!D57="","",[1]Estudio_Mercado!D57)</f>
        <v>Contratación de Speaker encargado de realizar la narración y animación durante el evento (8 horas).</v>
      </c>
      <c r="E57" s="14">
        <f>IF([1]Estudio_Mercado!F57="","",[1]Estudio_Mercado!F57)</f>
        <v>1</v>
      </c>
      <c r="F57" s="16">
        <f>IF([1]Estudio_Mercado!Z57="","",[1]Estudio_Mercado!Z57)</f>
        <v>946526</v>
      </c>
      <c r="G57" s="16">
        <f>IF([1]Estudio_Mercado!Z57="","",[1]Estudio_Mercado!AA57)</f>
        <v>946526</v>
      </c>
      <c r="H57" s="17"/>
      <c r="I57" s="18" t="str">
        <f t="shared" si="0"/>
        <v/>
      </c>
      <c r="J57" s="19" t="str">
        <f t="shared" si="1"/>
        <v>No cumple</v>
      </c>
      <c r="K57" s="20">
        <f t="shared" si="2"/>
        <v>946526</v>
      </c>
      <c r="L57" s="19" t="str">
        <f t="shared" si="3"/>
        <v>No cumple</v>
      </c>
      <c r="M57" s="21" t="e">
        <f t="shared" si="4"/>
        <v>#VALUE!</v>
      </c>
    </row>
    <row r="58" spans="2:52" ht="30">
      <c r="B58" s="14">
        <f>IF([1]Estudio_Mercado!C58="","",[1]Estudio_Mercado!A58)</f>
        <v>49</v>
      </c>
      <c r="C58" s="15" t="str">
        <f>IF([1]Estudio_Mercado!C58="","",[1]Estudio_Mercado!C58)</f>
        <v>GRUPOS ARTÍSTICOS</v>
      </c>
      <c r="D58" s="15" t="str">
        <f>IF([1]Estudio_Mercado!D58="","",[1]Estudio_Mercado!D58)</f>
        <v xml:space="preserve">Presentación de artistas de la localidad (dúo, trio, orquesta) por evento o día, presentación de mínimo 45 minutos, incluye los intrumentos musicales necesarios para la presnetacion. </v>
      </c>
      <c r="E58" s="14">
        <f>IF([1]Estudio_Mercado!F58="","",[1]Estudio_Mercado!F58)</f>
        <v>3</v>
      </c>
      <c r="F58" s="16">
        <f>IF([1]Estudio_Mercado!Z58="","",[1]Estudio_Mercado!Z58)</f>
        <v>1900000</v>
      </c>
      <c r="G58" s="16">
        <f>IF([1]Estudio_Mercado!Z58="","",[1]Estudio_Mercado!AA58)</f>
        <v>5700000</v>
      </c>
      <c r="H58" s="17"/>
      <c r="I58" s="18" t="str">
        <f t="shared" si="0"/>
        <v/>
      </c>
      <c r="J58" s="19" t="str">
        <f t="shared" si="1"/>
        <v>No cumple</v>
      </c>
      <c r="K58" s="20">
        <f t="shared" si="2"/>
        <v>1900000</v>
      </c>
      <c r="L58" s="19" t="str">
        <f t="shared" si="3"/>
        <v>No cumple</v>
      </c>
      <c r="M58" s="21" t="e">
        <f t="shared" si="4"/>
        <v>#VALUE!</v>
      </c>
    </row>
    <row r="59" spans="2:52" ht="60">
      <c r="B59" s="14">
        <f>IF([1]Estudio_Mercado!C59="","",[1]Estudio_Mercado!A59)</f>
        <v>50</v>
      </c>
      <c r="C59" s="15" t="str">
        <f>IF([1]Estudio_Mercado!C59="","",[1]Estudio_Mercado!C59)</f>
        <v>Alquiler planta electrica 200 KVA</v>
      </c>
      <c r="D59" s="15" t="str">
        <f>IF([1]Estudio_Mercado!D59="","",[1]Estudio_Mercado!D59)</f>
        <v>ALQUILER DE PLANTA ELÉCTRICA DE 200 KVA: PLANTA ELECTRICA DE 200 KVA INSONORIZADA, QUE INCLUYA TRANSPORTE, PARCIAL DE CORRIENTE DE 10 METROS, TRIFÁSICA, TIERRA Y NEUTRO CON OPERARIO DISPONIBLE JORNADA POR EVENTO O DÍA</v>
      </c>
      <c r="E59" s="14">
        <f>IF([1]Estudio_Mercado!F59="","",[1]Estudio_Mercado!F59)</f>
        <v>1</v>
      </c>
      <c r="F59" s="16">
        <f>IF([1]Estudio_Mercado!Z59="","",[1]Estudio_Mercado!Z59)</f>
        <v>3289393</v>
      </c>
      <c r="G59" s="16">
        <f>IF([1]Estudio_Mercado!Z59="","",[1]Estudio_Mercado!AA59)</f>
        <v>3289393</v>
      </c>
      <c r="H59" s="17"/>
      <c r="I59" s="18" t="str">
        <f t="shared" si="0"/>
        <v/>
      </c>
      <c r="J59" s="19" t="str">
        <f t="shared" si="1"/>
        <v>No cumple</v>
      </c>
      <c r="K59" s="20">
        <f t="shared" si="2"/>
        <v>3289393</v>
      </c>
      <c r="L59" s="19" t="str">
        <f t="shared" si="3"/>
        <v>No cumple</v>
      </c>
      <c r="M59" s="21" t="e">
        <f t="shared" si="4"/>
        <v>#VALUE!</v>
      </c>
      <c r="AZ59" s="1">
        <v>21</v>
      </c>
    </row>
    <row r="60" spans="2:52" ht="30">
      <c r="B60" s="14">
        <f>IF([1]Estudio_Mercado!C60="","",[1]Estudio_Mercado!A60)</f>
        <v>51</v>
      </c>
      <c r="C60" s="15" t="str">
        <f>IF([1]Estudio_Mercado!C60="","",[1]Estudio_Mercado!C60)</f>
        <v>Alquiler de sillas</v>
      </c>
      <c r="D60" s="15" t="str">
        <f>IF([1]Estudio_Mercado!D60="","",[1]Estudio_Mercado!D60)</f>
        <v xml:space="preserve">Alquiler de sillas: sillas plástica tipo sin brazos de 46,7 cms de ancho x 50,5 cms de largo y 89 cms de alto incluido el transporte. </v>
      </c>
      <c r="E60" s="14">
        <f>IF([1]Estudio_Mercado!F60="","",[1]Estudio_Mercado!F60)</f>
        <v>140</v>
      </c>
      <c r="F60" s="16">
        <f>IF([1]Estudio_Mercado!Z60="","",[1]Estudio_Mercado!Z60)</f>
        <v>5026</v>
      </c>
      <c r="G60" s="16">
        <f>IF([1]Estudio_Mercado!Z60="","",[1]Estudio_Mercado!AA60)</f>
        <v>703640</v>
      </c>
      <c r="H60" s="17"/>
      <c r="I60" s="18" t="str">
        <f t="shared" si="0"/>
        <v/>
      </c>
      <c r="J60" s="19" t="str">
        <f t="shared" si="1"/>
        <v>No cumple</v>
      </c>
      <c r="K60" s="20">
        <f t="shared" si="2"/>
        <v>5026</v>
      </c>
      <c r="L60" s="19" t="str">
        <f t="shared" si="3"/>
        <v>No cumple</v>
      </c>
      <c r="M60" s="21" t="e">
        <f t="shared" si="4"/>
        <v>#VALUE!</v>
      </c>
      <c r="AZ60" s="1">
        <v>22</v>
      </c>
    </row>
    <row r="61" spans="2:52" ht="195">
      <c r="B61" s="14">
        <f>IF([1]Estudio_Mercado!C61="","",[1]Estudio_Mercado!A61)</f>
        <v>52</v>
      </c>
      <c r="C61" s="15" t="str">
        <f>IF([1]Estudio_Mercado!C61="","",[1]Estudio_Mercado!C61)</f>
        <v xml:space="preserve">Bolsa Logística de Incentivos </v>
      </c>
      <c r="D61" s="15" t="str">
        <f>IF([1]Estudio_Mercado!D61="","",[1]Estudio_Mercado!D61)</f>
        <v>Bolsa logística de incentivo en especie por valor de hasta un millón de pesos ($1.000.000), destinada a la adecuación, adquisición de materiales, insumos, elementos y servicios requeridos para la preparación, ambientación, montaje y puesta en escena de la iniciativa.
“Procedimiento de ejecución: (i) El contratista definirá con cada beneficiario los elementos a adquirir, con una descripción técnica específica de cada uno (nombre, material, medidas, gramaje o capacidad, unidad y cantidad) y su relación directa con la actividad. (ii) El listado se presentará al Comité Técnico de Seguimiento para su aprobación. En el comité se definirá quién, dentro del Fondo de Desarrollo Local de Suba, establecerá el precio técnico de referencia de cada ítem. (iii) El contratista presentará dos (2) cotizaciones adicionales con la misma descripción aprobada. No se aceptarán cotizaciones con una desviación superior al veinte por ciento (20%) frente al precio técnico de referencia. (iv) Los elementos se entregarán en especie, nunca en dinero, con acta de entrega firmada por el beneficiario, factura y registro fotográfico, y con el ingreso y la salida de almacén cuando aplique. No se podrán adquirir equipos tecnológicos (solo alquilarlos por el tiempo de uso), bonos, dinero en efectivo, licor ni elementos que no estén aprobados por el Comité.”</v>
      </c>
      <c r="E61" s="14">
        <f>IF([1]Estudio_Mercado!F61="","",[1]Estudio_Mercado!F61)</f>
        <v>10</v>
      </c>
      <c r="F61" s="16">
        <f>IF([1]Estudio_Mercado!Z61="","",[1]Estudio_Mercado!Z61)</f>
        <v>1000000</v>
      </c>
      <c r="G61" s="16">
        <f>IF([1]Estudio_Mercado!Z61="","",[1]Estudio_Mercado!AA61)</f>
        <v>10000000</v>
      </c>
      <c r="H61" s="17"/>
      <c r="I61" s="18" t="str">
        <f t="shared" si="0"/>
        <v/>
      </c>
      <c r="J61" s="19" t="str">
        <f t="shared" si="1"/>
        <v>No cumple</v>
      </c>
      <c r="K61" s="20">
        <f t="shared" si="2"/>
        <v>1000000</v>
      </c>
      <c r="L61" s="19" t="str">
        <f t="shared" si="3"/>
        <v>No cumple</v>
      </c>
      <c r="M61" s="21" t="e">
        <f t="shared" si="4"/>
        <v>#VALUE!</v>
      </c>
      <c r="AZ61" s="1">
        <v>23</v>
      </c>
    </row>
    <row r="62" spans="2:52" ht="60">
      <c r="B62" s="14">
        <f>IF([1]Estudio_Mercado!C62="","",[1]Estudio_Mercado!A62)</f>
        <v>53</v>
      </c>
      <c r="C62" s="15" t="str">
        <f>IF([1]Estudio_Mercado!C62="","",[1]Estudio_Mercado!C62)</f>
        <v>Pasaporte Derechos</v>
      </c>
      <c r="D62" s="15" t="str">
        <f>IF([1]Estudio_Mercado!D62="","",[1]Estudio_Mercado!D62)</f>
        <v>Cuadernillo impreso de 10 x 15 cm en formato cerrado, de ocho (8) páginas interiores en papel bond de 90 g, impresas a full color (4x4) por ambas caras. Carátula en propalcote de 240 g, impresa a full color por una cara (4x0). Terminado con grapado al caballete (2 grapas). Incluye diseño, diagramación, impresión, transporte y entrega, según el diseño aprobado por la entidad.</v>
      </c>
      <c r="E62" s="14">
        <f>IF([1]Estudio_Mercado!F62="","",[1]Estudio_Mercado!F62)</f>
        <v>100</v>
      </c>
      <c r="F62" s="16">
        <f>IF([1]Estudio_Mercado!Z62="","",[1]Estudio_Mercado!Z62)</f>
        <v>5375</v>
      </c>
      <c r="G62" s="16">
        <f>IF([1]Estudio_Mercado!Z62="","",[1]Estudio_Mercado!AA62)</f>
        <v>537500</v>
      </c>
      <c r="H62" s="17"/>
      <c r="I62" s="18" t="str">
        <f t="shared" si="0"/>
        <v/>
      </c>
      <c r="J62" s="19" t="str">
        <f t="shared" si="1"/>
        <v>No cumple</v>
      </c>
      <c r="K62" s="20">
        <f t="shared" si="2"/>
        <v>5375</v>
      </c>
      <c r="L62" s="19" t="str">
        <f t="shared" si="3"/>
        <v>No cumple</v>
      </c>
      <c r="M62" s="21" t="e">
        <f t="shared" si="4"/>
        <v>#VALUE!</v>
      </c>
    </row>
    <row r="63" spans="2:52" ht="30">
      <c r="B63" s="14">
        <f>IF([1]Estudio_Mercado!C63="","",[1]Estudio_Mercado!A63)</f>
        <v>54</v>
      </c>
      <c r="C63" s="15" t="str">
        <f>IF([1]Estudio_Mercado!C63="","",[1]Estudio_Mercado!C63)</f>
        <v>RESINA EPÓXICA</v>
      </c>
      <c r="D63" s="15" t="str">
        <f>IF([1]Estudio_Mercado!D63="","",[1]Estudio_Mercado!D63)</f>
        <v>Adhesivo de dos componentes (A+B), transparente, viscosidad media, secado rápido. Kit de 2 frascos de 250 ml cada uno.</v>
      </c>
      <c r="E63" s="14">
        <f>IF([1]Estudio_Mercado!F63="","",[1]Estudio_Mercado!F63)</f>
        <v>50</v>
      </c>
      <c r="F63" s="16">
        <f>IF([1]Estudio_Mercado!Z63="","",[1]Estudio_Mercado!Z63)</f>
        <v>40681</v>
      </c>
      <c r="G63" s="16">
        <f>IF([1]Estudio_Mercado!Z63="","",[1]Estudio_Mercado!AA63)</f>
        <v>2034050</v>
      </c>
      <c r="H63" s="17"/>
      <c r="I63" s="18" t="str">
        <f t="shared" si="0"/>
        <v/>
      </c>
      <c r="J63" s="19" t="str">
        <f t="shared" si="1"/>
        <v>No cumple</v>
      </c>
      <c r="K63" s="20">
        <f t="shared" si="2"/>
        <v>40681</v>
      </c>
      <c r="L63" s="19" t="str">
        <f t="shared" si="3"/>
        <v>No cumple</v>
      </c>
      <c r="M63" s="21" t="e">
        <f t="shared" si="4"/>
        <v>#VALUE!</v>
      </c>
    </row>
    <row r="64" spans="2:52">
      <c r="B64" s="14">
        <f>IF([1]Estudio_Mercado!C64="","",[1]Estudio_Mercado!A64)</f>
        <v>55</v>
      </c>
      <c r="C64" s="15" t="str">
        <f>IF([1]Estudio_Mercado!C64="","",[1]Estudio_Mercado!C64)</f>
        <v>PIGMENTO ORO</v>
      </c>
      <c r="D64" s="15" t="str">
        <f>IF([1]Estudio_Mercado!D64="","",[1]Estudio_Mercado!D64)</f>
        <v>Polvo de mica metálico fino (10-60 micras), color oro rico, alta densidad. Frasco de vidrio/plástico.</v>
      </c>
      <c r="E64" s="14">
        <f>IF([1]Estudio_Mercado!F64="","",[1]Estudio_Mercado!F64)</f>
        <v>50</v>
      </c>
      <c r="F64" s="16">
        <f>IF([1]Estudio_Mercado!Z64="","",[1]Estudio_Mercado!Z64)</f>
        <v>7683</v>
      </c>
      <c r="G64" s="16">
        <f>IF([1]Estudio_Mercado!Z64="","",[1]Estudio_Mercado!AA64)</f>
        <v>384150</v>
      </c>
      <c r="H64" s="17"/>
      <c r="I64" s="18" t="str">
        <f t="shared" si="0"/>
        <v/>
      </c>
      <c r="J64" s="19" t="str">
        <f t="shared" si="1"/>
        <v>No cumple</v>
      </c>
      <c r="K64" s="20">
        <f t="shared" si="2"/>
        <v>7683</v>
      </c>
      <c r="L64" s="19" t="str">
        <f t="shared" si="3"/>
        <v>No cumple</v>
      </c>
      <c r="M64" s="21" t="e">
        <f t="shared" si="4"/>
        <v>#VALUE!</v>
      </c>
    </row>
    <row r="65" spans="2:13">
      <c r="B65" s="14">
        <f>IF([1]Estudio_Mercado!C65="","",[1]Estudio_Mercado!A65)</f>
        <v>56</v>
      </c>
      <c r="C65" s="15" t="str">
        <f>IF([1]Estudio_Mercado!C65="","",[1]Estudio_Mercado!C65)</f>
        <v xml:space="preserve">CORAZONES ANATOMICO DE CERÁMICA </v>
      </c>
      <c r="D65" s="15" t="str">
        <f>IF([1]Estudio_Mercado!D65="","",[1]Estudio_Mercado!D65)</f>
        <v>Piezas en cerámica en forma de corazón anatómico 15 cm.</v>
      </c>
      <c r="E65" s="14">
        <f>IF([1]Estudio_Mercado!F65="","",[1]Estudio_Mercado!F65)</f>
        <v>50</v>
      </c>
      <c r="F65" s="16">
        <f>IF([1]Estudio_Mercado!Z65="","",[1]Estudio_Mercado!Z65)</f>
        <v>13693</v>
      </c>
      <c r="G65" s="16">
        <f>IF([1]Estudio_Mercado!Z65="","",[1]Estudio_Mercado!AA65)</f>
        <v>684650</v>
      </c>
      <c r="H65" s="17"/>
      <c r="I65" s="18" t="str">
        <f t="shared" si="0"/>
        <v/>
      </c>
      <c r="J65" s="19" t="str">
        <f t="shared" si="1"/>
        <v>No cumple</v>
      </c>
      <c r="K65" s="20">
        <f t="shared" si="2"/>
        <v>13693</v>
      </c>
      <c r="L65" s="19" t="str">
        <f t="shared" si="3"/>
        <v>No cumple</v>
      </c>
      <c r="M65" s="21" t="e">
        <f t="shared" si="4"/>
        <v>#VALUE!</v>
      </c>
    </row>
    <row r="66" spans="2:13" ht="30">
      <c r="B66" s="14">
        <f>IF([1]Estudio_Mercado!C66="","",[1]Estudio_Mercado!A66)</f>
        <v>57</v>
      </c>
      <c r="C66" s="15" t="str">
        <f>IF([1]Estudio_Mercado!C66="","",[1]Estudio_Mercado!C66)</f>
        <v>SET DE PINTURAS</v>
      </c>
      <c r="D66" s="15" t="str">
        <f>IF([1]Estudio_Mercado!D66="","",[1]Estudio_Mercado!D66)</f>
        <v>Set de pinturas acrílicas al agua, no tóxicas, aptas para cerámica y barro, de mínimo 6 colores, en frascos de mínimo 30 ml cada uno.</v>
      </c>
      <c r="E66" s="14">
        <f>IF([1]Estudio_Mercado!F66="","",[1]Estudio_Mercado!F66)</f>
        <v>50</v>
      </c>
      <c r="F66" s="16">
        <f>IF([1]Estudio_Mercado!Z66="","",[1]Estudio_Mercado!Z66)</f>
        <v>23667</v>
      </c>
      <c r="G66" s="16">
        <f>IF([1]Estudio_Mercado!Z66="","",[1]Estudio_Mercado!AA66)</f>
        <v>1183350</v>
      </c>
      <c r="H66" s="17"/>
      <c r="I66" s="18" t="str">
        <f t="shared" si="0"/>
        <v/>
      </c>
      <c r="J66" s="19" t="str">
        <f t="shared" si="1"/>
        <v>No cumple</v>
      </c>
      <c r="K66" s="20">
        <f t="shared" si="2"/>
        <v>23667</v>
      </c>
      <c r="L66" s="19" t="str">
        <f t="shared" si="3"/>
        <v>No cumple</v>
      </c>
      <c r="M66" s="21" t="e">
        <f t="shared" si="4"/>
        <v>#VALUE!</v>
      </c>
    </row>
    <row r="67" spans="2:13" ht="30">
      <c r="B67" s="14">
        <f>IF([1]Estudio_Mercado!C67="","",[1]Estudio_Mercado!A67)</f>
        <v>58</v>
      </c>
      <c r="C67" s="15" t="str">
        <f>IF([1]Estudio_Mercado!C67="","",[1]Estudio_Mercado!C67)</f>
        <v>SET PINCELES</v>
      </c>
      <c r="D67" s="15" t="str">
        <f>IF([1]Estudio_Mercado!D67="","",[1]Estudio_Mercado!D67)</f>
        <v>Set de mínimo 3 pinceles de cerda sintética suave, en tamaños fino, medio y grueso, de forma plana, redonda o angular.</v>
      </c>
      <c r="E67" s="14">
        <f>IF([1]Estudio_Mercado!F67="","",[1]Estudio_Mercado!F67)</f>
        <v>50</v>
      </c>
      <c r="F67" s="16">
        <f>IF([1]Estudio_Mercado!Z67="","",[1]Estudio_Mercado!Z67)</f>
        <v>16233</v>
      </c>
      <c r="G67" s="16">
        <f>IF([1]Estudio_Mercado!Z67="","",[1]Estudio_Mercado!AA67)</f>
        <v>811650</v>
      </c>
      <c r="H67" s="17"/>
      <c r="I67" s="18" t="str">
        <f t="shared" si="0"/>
        <v/>
      </c>
      <c r="J67" s="19" t="str">
        <f t="shared" si="1"/>
        <v>No cumple</v>
      </c>
      <c r="K67" s="20">
        <f t="shared" si="2"/>
        <v>16233</v>
      </c>
      <c r="L67" s="19" t="str">
        <f t="shared" si="3"/>
        <v>No cumple</v>
      </c>
      <c r="M67" s="21" t="e">
        <f t="shared" si="4"/>
        <v>#VALUE!</v>
      </c>
    </row>
    <row r="68" spans="2:13" ht="30">
      <c r="B68" s="14">
        <f>IF([1]Estudio_Mercado!C68="","",[1]Estudio_Mercado!A68)</f>
        <v>59</v>
      </c>
      <c r="C68" s="15" t="str">
        <f>IF([1]Estudio_Mercado!C68="","",[1]Estudio_Mercado!C68)</f>
        <v>Paletas para pintar</v>
      </c>
      <c r="D68" s="15" t="str">
        <f>IF([1]Estudio_Mercado!D68="","",[1]Estudio_Mercado!D68)</f>
        <v>Paleta plástica para pintar. Plástico resistente, lavable y ligero. Redonda o rectangular con cavidades para mezclar. Aprox. 20 a 25 cm de diámetro/largo.</v>
      </c>
      <c r="E68" s="14">
        <f>IF([1]Estudio_Mercado!F68="","",[1]Estudio_Mercado!F68)</f>
        <v>50</v>
      </c>
      <c r="F68" s="16">
        <f>IF([1]Estudio_Mercado!Z68="","",[1]Estudio_Mercado!Z68)</f>
        <v>1420</v>
      </c>
      <c r="G68" s="16">
        <f>IF([1]Estudio_Mercado!Z68="","",[1]Estudio_Mercado!AA68)</f>
        <v>71000</v>
      </c>
      <c r="H68" s="17"/>
      <c r="I68" s="18" t="str">
        <f t="shared" si="0"/>
        <v/>
      </c>
      <c r="J68" s="19" t="str">
        <f t="shared" si="1"/>
        <v>No cumple</v>
      </c>
      <c r="K68" s="20">
        <f t="shared" si="2"/>
        <v>1420</v>
      </c>
      <c r="L68" s="19" t="str">
        <f t="shared" si="3"/>
        <v>No cumple</v>
      </c>
      <c r="M68" s="21" t="e">
        <f t="shared" si="4"/>
        <v>#VALUE!</v>
      </c>
    </row>
    <row r="69" spans="2:13">
      <c r="B69" s="14">
        <f>IF([1]Estudio_Mercado!C69="","",[1]Estudio_Mercado!A69)</f>
        <v>60</v>
      </c>
      <c r="C69" s="15" t="str">
        <f>IF([1]Estudio_Mercado!C69="","",[1]Estudio_Mercado!C69)</f>
        <v>Lápiz triangular MAE Caja x 12</v>
      </c>
      <c r="D69" s="15" t="str">
        <f>IF([1]Estudio_Mercado!D69="","",[1]Estudio_Mercado!D69)</f>
        <v>Caja de 12 lápices con cuerpo de forma triangular ergonómica, mina de grafito graduación HB</v>
      </c>
      <c r="E69" s="14">
        <f>IF([1]Estudio_Mercado!F69="","",[1]Estudio_Mercado!F69)</f>
        <v>5</v>
      </c>
      <c r="F69" s="16">
        <f>IF([1]Estudio_Mercado!Z69="","",[1]Estudio_Mercado!Z69)</f>
        <v>7600</v>
      </c>
      <c r="G69" s="16">
        <f>IF([1]Estudio_Mercado!Z69="","",[1]Estudio_Mercado!AA69)</f>
        <v>38000</v>
      </c>
      <c r="H69" s="17"/>
      <c r="I69" s="18" t="str">
        <f t="shared" si="0"/>
        <v/>
      </c>
      <c r="J69" s="19" t="str">
        <f t="shared" si="1"/>
        <v>No cumple</v>
      </c>
      <c r="K69" s="20">
        <f t="shared" si="2"/>
        <v>7600</v>
      </c>
      <c r="L69" s="19" t="str">
        <f t="shared" si="3"/>
        <v>No cumple</v>
      </c>
      <c r="M69" s="21" t="e">
        <f t="shared" si="4"/>
        <v>#VALUE!</v>
      </c>
    </row>
    <row r="70" spans="2:13">
      <c r="B70" s="14">
        <f>IF([1]Estudio_Mercado!C70="","",[1]Estudio_Mercado!A70)</f>
        <v>61</v>
      </c>
      <c r="C70" s="15" t="str">
        <f>IF([1]Estudio_Mercado!C70="","",[1]Estudio_Mercado!C70)</f>
        <v>ESPONJAS ARTÍSTICAS</v>
      </c>
      <c r="D70" s="15" t="str">
        <f>IF([1]Estudio_Mercado!D70="","",[1]Estudio_Mercado!D70)</f>
        <v>Esponja artística de textura, redonda y porosa, para texturizar y difuminar pintura.</v>
      </c>
      <c r="E70" s="14">
        <f>IF([1]Estudio_Mercado!F70="","",[1]Estudio_Mercado!F70)</f>
        <v>50</v>
      </c>
      <c r="F70" s="16">
        <f>IF([1]Estudio_Mercado!Z70="","",[1]Estudio_Mercado!Z70)</f>
        <v>3439</v>
      </c>
      <c r="G70" s="16">
        <f>IF([1]Estudio_Mercado!Z70="","",[1]Estudio_Mercado!AA70)</f>
        <v>171950</v>
      </c>
      <c r="H70" s="17"/>
      <c r="I70" s="18" t="str">
        <f t="shared" si="0"/>
        <v/>
      </c>
      <c r="J70" s="19" t="str">
        <f t="shared" si="1"/>
        <v>No cumple</v>
      </c>
      <c r="K70" s="20">
        <f t="shared" si="2"/>
        <v>3439</v>
      </c>
      <c r="L70" s="19" t="str">
        <f t="shared" si="3"/>
        <v>No cumple</v>
      </c>
      <c r="M70" s="21" t="e">
        <f t="shared" si="4"/>
        <v>#VALUE!</v>
      </c>
    </row>
    <row r="71" spans="2:13" ht="45">
      <c r="B71" s="14">
        <f>IF([1]Estudio_Mercado!C71="","",[1]Estudio_Mercado!A71)</f>
        <v>62</v>
      </c>
      <c r="C71" s="15" t="str">
        <f>IF([1]Estudio_Mercado!C71="","",[1]Estudio_Mercado!C71)</f>
        <v>VASO O RECIMIENTE PARA PINTURA</v>
      </c>
      <c r="D71" s="15" t="str">
        <f>IF([1]Estudio_Mercado!D71="","",[1]Estudio_Mercado!D71)</f>
        <v>Vaso o recipiente plástico transparente para la limpieza de pinceles, con tapa y soporte para los pinceles, de uso individual y resistente al lavado y al uso repetido, apto para limpiar pinceles utilizados con pintura acrílica al agua. Se entrega en unidad.</v>
      </c>
      <c r="E71" s="14">
        <f>IF([1]Estudio_Mercado!F71="","",[1]Estudio_Mercado!F71)</f>
        <v>50</v>
      </c>
      <c r="F71" s="16">
        <f>IF([1]Estudio_Mercado!Z71="","",[1]Estudio_Mercado!Z71)</f>
        <v>7123</v>
      </c>
      <c r="G71" s="16">
        <f>IF([1]Estudio_Mercado!Z71="","",[1]Estudio_Mercado!AA71)</f>
        <v>356150</v>
      </c>
      <c r="H71" s="17"/>
      <c r="I71" s="18" t="str">
        <f t="shared" si="0"/>
        <v/>
      </c>
      <c r="J71" s="19" t="str">
        <f t="shared" si="1"/>
        <v>No cumple</v>
      </c>
      <c r="K71" s="20">
        <f t="shared" si="2"/>
        <v>7123</v>
      </c>
      <c r="L71" s="19" t="str">
        <f t="shared" si="3"/>
        <v>No cumple</v>
      </c>
      <c r="M71" s="21" t="e">
        <f t="shared" si="4"/>
        <v>#VALUE!</v>
      </c>
    </row>
    <row r="72" spans="2:13">
      <c r="B72" s="14">
        <f>IF([1]Estudio_Mercado!C72="","",[1]Estudio_Mercado!A72)</f>
        <v>63</v>
      </c>
      <c r="C72" s="15" t="str">
        <f>IF([1]Estudio_Mercado!C72="","",[1]Estudio_Mercado!C72)</f>
        <v>BARNIZ TRANSPARENTE BRILLANTE</v>
      </c>
      <c r="D72" s="15" t="str">
        <f>IF([1]Estudio_Mercado!D72="","",[1]Estudio_Mercado!D72)</f>
        <v>Barniz transparente brillante para proteger piezas pintadas con acrílico, en frasco de 60 ml.</v>
      </c>
      <c r="E72" s="14">
        <f>IF([1]Estudio_Mercado!F72="","",[1]Estudio_Mercado!F72)</f>
        <v>50</v>
      </c>
      <c r="F72" s="16">
        <f>IF([1]Estudio_Mercado!Z72="","",[1]Estudio_Mercado!Z72)</f>
        <v>7950</v>
      </c>
      <c r="G72" s="16">
        <f>IF([1]Estudio_Mercado!Z72="","",[1]Estudio_Mercado!AA72)</f>
        <v>397500</v>
      </c>
      <c r="H72" s="17"/>
      <c r="I72" s="18" t="str">
        <f t="shared" si="0"/>
        <v/>
      </c>
      <c r="J72" s="19" t="str">
        <f t="shared" si="1"/>
        <v>No cumple</v>
      </c>
      <c r="K72" s="20">
        <f t="shared" si="2"/>
        <v>7950</v>
      </c>
      <c r="L72" s="19" t="str">
        <f t="shared" si="3"/>
        <v>No cumple</v>
      </c>
      <c r="M72" s="21" t="e">
        <f t="shared" si="4"/>
        <v>#VALUE!</v>
      </c>
    </row>
    <row r="73" spans="2:13" ht="60">
      <c r="B73" s="14">
        <f>IF([1]Estudio_Mercado!C73="","",[1]Estudio_Mercado!A73)</f>
        <v>64</v>
      </c>
      <c r="C73" s="15" t="str">
        <f>IF([1]Estudio_Mercado!C73="","",[1]Estudio_Mercado!C73)</f>
        <v>Salón - Espacio Apto para 50 personas (jornada completa más equipos audiovisuales)</v>
      </c>
      <c r="D73" s="15" t="str">
        <f>IF([1]Estudio_Mercado!D73="","",[1]Estudio_Mercado!D73)</f>
        <v>Espacio físico para 50 personas con baño, sillas y mesas, ubicado en la localidad de Suba, con disponibilidad de espacio exterior para desarrollo de actividades
Dotado con equipo de computo, video beam y sonido
Jornada de 8 horas</v>
      </c>
      <c r="E73" s="14">
        <f>IF([1]Estudio_Mercado!F73="","",[1]Estudio_Mercado!F73)</f>
        <v>2</v>
      </c>
      <c r="F73" s="16">
        <f>IF([1]Estudio_Mercado!Z73="","",[1]Estudio_Mercado!Z73)</f>
        <v>395001</v>
      </c>
      <c r="G73" s="16">
        <f>IF([1]Estudio_Mercado!Z73="","",[1]Estudio_Mercado!AA73)</f>
        <v>790002</v>
      </c>
      <c r="H73" s="17"/>
      <c r="I73" s="18" t="str">
        <f t="shared" si="0"/>
        <v/>
      </c>
      <c r="J73" s="19" t="str">
        <f t="shared" si="1"/>
        <v>No cumple</v>
      </c>
      <c r="K73" s="20">
        <f t="shared" si="2"/>
        <v>395001</v>
      </c>
      <c r="L73" s="19" t="str">
        <f t="shared" si="3"/>
        <v>No cumple</v>
      </c>
      <c r="M73" s="21" t="e">
        <f t="shared" si="4"/>
        <v>#VALUE!</v>
      </c>
    </row>
    <row r="74" spans="2:13" ht="60">
      <c r="B74" s="14">
        <f>IF([1]Estudio_Mercado!C74="","",[1]Estudio_Mercado!A74)</f>
        <v>65</v>
      </c>
      <c r="C74" s="15" t="str">
        <f>IF([1]Estudio_Mercado!C74="","",[1]Estudio_Mercado!C74)</f>
        <v>Salón - Espacio Apto para 50 personas (jornada completa más equipos audiovisuales)</v>
      </c>
      <c r="D74" s="15" t="str">
        <f>IF([1]Estudio_Mercado!D74="","",[1]Estudio_Mercado!D74)</f>
        <v>Espacio físico para 50 personas con baño, sillas y mesas, ubicado en la localidad de Suba, con disponibilidad de espacio exterior para desarrollo de actividades
Dotado con equipo de computo, video beam y sonido
Jornada de 8 horas</v>
      </c>
      <c r="E74" s="14">
        <f>IF([1]Estudio_Mercado!F74="","",[1]Estudio_Mercado!F74)</f>
        <v>2</v>
      </c>
      <c r="F74" s="16">
        <f>IF([1]Estudio_Mercado!Z74="","",[1]Estudio_Mercado!Z74)</f>
        <v>395001</v>
      </c>
      <c r="G74" s="16">
        <f>IF([1]Estudio_Mercado!Z74="","",[1]Estudio_Mercado!AA74)</f>
        <v>790002</v>
      </c>
      <c r="H74" s="17"/>
      <c r="I74" s="18" t="str">
        <f t="shared" si="0"/>
        <v/>
      </c>
      <c r="J74" s="19" t="str">
        <f t="shared" si="1"/>
        <v>No cumple</v>
      </c>
      <c r="K74" s="20">
        <f t="shared" si="2"/>
        <v>395001</v>
      </c>
      <c r="L74" s="19" t="str">
        <f t="shared" si="3"/>
        <v>No cumple</v>
      </c>
      <c r="M74" s="21" t="e">
        <f t="shared" si="4"/>
        <v>#VALUE!</v>
      </c>
    </row>
    <row r="75" spans="2:13" ht="30">
      <c r="B75" s="14">
        <f>IF([1]Estudio_Mercado!C75="","",[1]Estudio_Mercado!A75)</f>
        <v>66</v>
      </c>
      <c r="C75" s="15" t="str">
        <f>IF([1]Estudio_Mercado!C75="","",[1]Estudio_Mercado!C75)</f>
        <v>MAQUINA DE PALOMITAS</v>
      </c>
      <c r="D75" s="15" t="str">
        <f>IF([1]Estudio_Mercado!D75="","",[1]Estudio_Mercado!D75)</f>
        <v>Alquiler maquina crispetera, con mueble de carrito, personal encargado (1),  bolsa para maiz,maiz para 100 pax, trasnporte en Bogota y 4 horas de servicio.</v>
      </c>
      <c r="E75" s="14">
        <f>IF([1]Estudio_Mercado!F75="","",[1]Estudio_Mercado!F75)</f>
        <v>2</v>
      </c>
      <c r="F75" s="16">
        <f>IF([1]Estudio_Mercado!Z75="","",[1]Estudio_Mercado!Z75)</f>
        <v>393333</v>
      </c>
      <c r="G75" s="16">
        <f>IF([1]Estudio_Mercado!Z75="","",[1]Estudio_Mercado!AA75)</f>
        <v>786666</v>
      </c>
      <c r="H75" s="17"/>
      <c r="I75" s="18" t="str">
        <f t="shared" si="0"/>
        <v/>
      </c>
      <c r="J75" s="19" t="str">
        <f t="shared" si="1"/>
        <v>No cumple</v>
      </c>
      <c r="K75" s="20">
        <f t="shared" si="2"/>
        <v>393333</v>
      </c>
      <c r="L75" s="19" t="str">
        <f t="shared" si="3"/>
        <v>No cumple</v>
      </c>
      <c r="M75" s="21" t="e">
        <f t="shared" si="4"/>
        <v>#VALUE!</v>
      </c>
    </row>
    <row r="76" spans="2:13" ht="30">
      <c r="B76" s="14">
        <f>IF([1]Estudio_Mercado!C76="","",[1]Estudio_Mercado!A76)</f>
        <v>67</v>
      </c>
      <c r="C76" s="15" t="str">
        <f>IF([1]Estudio_Mercado!C76="","",[1]Estudio_Mercado!C76)</f>
        <v>Gaseosa 250 ml</v>
      </c>
      <c r="D76" s="15" t="str">
        <f>IF([1]Estudio_Mercado!D76="","",[1]Estudio_Mercado!D76)</f>
        <v>Bebida gaseosa de extractos vegetales, sabor original. Envase de polietileno tereftalato (PET) 100% reciclable o lata de aluminio. Contenido neto: 250 ml (presentación mini). Debe entregarse a temperatura de refrigeración.</v>
      </c>
      <c r="E76" s="14">
        <f>IF([1]Estudio_Mercado!F76="","",[1]Estudio_Mercado!F76)</f>
        <v>100</v>
      </c>
      <c r="F76" s="16">
        <f>IF([1]Estudio_Mercado!Z76="","",[1]Estudio_Mercado!Z76)</f>
        <v>1073</v>
      </c>
      <c r="G76" s="16">
        <f>IF([1]Estudio_Mercado!Z76="","",[1]Estudio_Mercado!AA76)</f>
        <v>107300</v>
      </c>
      <c r="H76" s="17"/>
      <c r="I76" s="18" t="str">
        <f t="shared" ref="I76:I103" si="5">IF(H76="","",H76*E76)</f>
        <v/>
      </c>
      <c r="J76" s="19" t="str">
        <f t="shared" ref="J76:J103" si="6">IF(AND(G76&lt;&gt;0,G76&lt;&gt;""),IF(AND(E76&gt;=G76,G76&lt;&gt;0),"Cumple","No cumple"),"Valor vacío")</f>
        <v>No cumple</v>
      </c>
      <c r="K76" s="20">
        <f t="shared" ref="K76:K103" si="7">F76-H76</f>
        <v>1073</v>
      </c>
      <c r="L76" s="19" t="str">
        <f t="shared" ref="L76:L103" si="8">IF(G76&gt;=I76,"Cumple","No cumple")</f>
        <v>No cumple</v>
      </c>
      <c r="M76" s="21" t="e">
        <f t="shared" ref="M76:M103" si="9">G76-I76</f>
        <v>#VALUE!</v>
      </c>
    </row>
    <row r="77" spans="2:13" ht="60">
      <c r="B77" s="14">
        <f>IF([1]Estudio_Mercado!C77="","",[1]Estudio_Mercado!A77)</f>
        <v>68</v>
      </c>
      <c r="C77" s="15" t="str">
        <f>IF([1]Estudio_Mercado!C77="","",[1]Estudio_Mercado!C77)</f>
        <v>Salón - Espacio Apto para 50 personas (jornada completa más equipos audiovisuales)</v>
      </c>
      <c r="D77" s="15" t="str">
        <f>IF([1]Estudio_Mercado!D77="","",[1]Estudio_Mercado!D77)</f>
        <v>Espacio físico para 50 personas con baño, sillas y mesas, ubicado en la localidad de Suba, con disponibilidad de espacio exterior para desarrollo de actividades
Dotado con equipo de computo, video beam y sonido
Jornada de 8 horas</v>
      </c>
      <c r="E77" s="14">
        <f>IF([1]Estudio_Mercado!F77="","",[1]Estudio_Mercado!F77)</f>
        <v>4</v>
      </c>
      <c r="F77" s="16">
        <f>IF([1]Estudio_Mercado!Z77="","",[1]Estudio_Mercado!Z77)</f>
        <v>395001</v>
      </c>
      <c r="G77" s="16">
        <f>IF([1]Estudio_Mercado!Z77="","",[1]Estudio_Mercado!AA77)</f>
        <v>1580004</v>
      </c>
      <c r="H77" s="17"/>
      <c r="I77" s="18" t="str">
        <f t="shared" si="5"/>
        <v/>
      </c>
      <c r="J77" s="19" t="str">
        <f t="shared" si="6"/>
        <v>No cumple</v>
      </c>
      <c r="K77" s="20">
        <f t="shared" si="7"/>
        <v>395001</v>
      </c>
      <c r="L77" s="19" t="str">
        <f t="shared" si="8"/>
        <v>No cumple</v>
      </c>
      <c r="M77" s="21" t="e">
        <f t="shared" si="9"/>
        <v>#VALUE!</v>
      </c>
    </row>
    <row r="78" spans="2:13" ht="45">
      <c r="B78" s="14">
        <f>IF([1]Estudio_Mercado!C78="","",[1]Estudio_Mercado!A78)</f>
        <v>69</v>
      </c>
      <c r="C78" s="15" t="str">
        <f>IF([1]Estudio_Mercado!C78="","",[1]Estudio_Mercado!C78)</f>
        <v>Certificado de participación</v>
      </c>
      <c r="D78" s="15" t="str">
        <f>IF([1]Estudio_Mercado!D78="","",[1]Estudio_Mercado!D78)</f>
        <v xml:space="preserve">Impresión a media carta 4 tintas en papel _x000D_
propalcote o kimberly 200 gr, tamaño 22x28 cm con nombres individuales o espacio para el mismo, refilados._x000D_
</v>
      </c>
      <c r="E78" s="14">
        <f>IF([1]Estudio_Mercado!F78="","",[1]Estudio_Mercado!F78)</f>
        <v>60</v>
      </c>
      <c r="F78" s="16">
        <f>IF([1]Estudio_Mercado!Z78="","",[1]Estudio_Mercado!Z78)</f>
        <v>3447</v>
      </c>
      <c r="G78" s="16">
        <f>IF([1]Estudio_Mercado!Z78="","",[1]Estudio_Mercado!AA78)</f>
        <v>206820</v>
      </c>
      <c r="H78" s="17"/>
      <c r="I78" s="18" t="str">
        <f t="shared" si="5"/>
        <v/>
      </c>
      <c r="J78" s="19" t="str">
        <f t="shared" si="6"/>
        <v>No cumple</v>
      </c>
      <c r="K78" s="20">
        <f t="shared" si="7"/>
        <v>3447</v>
      </c>
      <c r="L78" s="19" t="str">
        <f t="shared" si="8"/>
        <v>No cumple</v>
      </c>
      <c r="M78" s="21" t="e">
        <f t="shared" si="9"/>
        <v>#VALUE!</v>
      </c>
    </row>
    <row r="79" spans="2:13" ht="60">
      <c r="B79" s="14">
        <f>IF([1]Estudio_Mercado!C79="","",[1]Estudio_Mercado!A79)</f>
        <v>70</v>
      </c>
      <c r="C79" s="15" t="str">
        <f>IF([1]Estudio_Mercado!C79="","",[1]Estudio_Mercado!C79)</f>
        <v>Salón - Espacio Apto para 50 personas  (media jornada más equipos audiovisuales)</v>
      </c>
      <c r="D79" s="15" t="str">
        <f>IF([1]Estudio_Mercado!D79="","",[1]Estudio_Mercado!D79)</f>
        <v>Espacio físico para 50 personas con baño, sillas y mesas, ubicado en la localidad de Suba, con disponibilidad de espacio exterior para desarrollo de actividades_x000D_
Dotado con equipo de computo, video beam y sonido_x000D_
Jornada de 4 horas</v>
      </c>
      <c r="E79" s="14">
        <f>IF([1]Estudio_Mercado!F79="","",[1]Estudio_Mercado!F79)</f>
        <v>25</v>
      </c>
      <c r="F79" s="16">
        <f>IF([1]Estudio_Mercado!Z79="","",[1]Estudio_Mercado!Z79)</f>
        <v>330001</v>
      </c>
      <c r="G79" s="16">
        <f>IF([1]Estudio_Mercado!Z79="","",[1]Estudio_Mercado!AA79)</f>
        <v>8250025</v>
      </c>
      <c r="H79" s="17"/>
      <c r="I79" s="18" t="str">
        <f t="shared" si="5"/>
        <v/>
      </c>
      <c r="J79" s="19" t="str">
        <f t="shared" si="6"/>
        <v>No cumple</v>
      </c>
      <c r="K79" s="20">
        <f t="shared" si="7"/>
        <v>330001</v>
      </c>
      <c r="L79" s="19" t="str">
        <f t="shared" si="8"/>
        <v>No cumple</v>
      </c>
      <c r="M79" s="21" t="e">
        <f t="shared" si="9"/>
        <v>#VALUE!</v>
      </c>
    </row>
    <row r="80" spans="2:13" ht="195">
      <c r="B80" s="14">
        <f>IF([1]Estudio_Mercado!C80="","",[1]Estudio_Mercado!A80)</f>
        <v>71</v>
      </c>
      <c r="C80" s="15" t="str">
        <f>IF([1]Estudio_Mercado!C80="","",[1]Estudio_Mercado!C80)</f>
        <v xml:space="preserve">Bolsa Logística de Incentivos (Fortalecimiento Institucional / Stands) </v>
      </c>
      <c r="D80" s="15" t="str">
        <f>IF([1]Estudio_Mercado!D80="","",[1]Estudio_Mercado!D80)</f>
        <v>Bolsa logística de incentivo en especie por valor de hasta un millón de pesos ($1.000.000), destinada a la adecuación, adquisición de materiales, insumos, elementos y servicios requeridos para la preparación, ambientación, montaje y puesta en escena de la iniciativa.
“Procedimiento de ejecución: (i) El contratista definirá con cada beneficiario los elementos a adquirir, con una descripción técnica específica de cada uno (nombre, material, medidas, gramaje o capacidad, unidad y cantidad) y su relación directa con la actividad. (ii) El listado se presentará al Comité Técnico de Seguimiento para su aprobación. En el comité se definirá quién, dentro del Fondo de Desarrollo Local de Suba, establecerá el precio técnico de referencia de cada ítem. (iii) El contratista presentará dos (2) cotizaciones adicionales con la misma descripción aprobada. No se aceptarán cotizaciones con una desviación superior al veinte por ciento (20%) frente al precio técnico de referencia. (iv) Los elementos se entregarán en especie, nunca en dinero, con acta de entrega firmada por el beneficiario, factura y registro fotográfico, y con el ingreso y la salida de almacén cuando aplique. No se podrán adquirir equipos tecnológicos (solo alquilarlos por el tiempo de uso), bonos, dinero en efectivo, licor ni elementos que no estén aprobados por el Comité.”</v>
      </c>
      <c r="E80" s="14">
        <f>IF([1]Estudio_Mercado!F80="","",[1]Estudio_Mercado!F80)</f>
        <v>10</v>
      </c>
      <c r="F80" s="16">
        <f>IF([1]Estudio_Mercado!Z80="","",[1]Estudio_Mercado!Z80)</f>
        <v>1000000</v>
      </c>
      <c r="G80" s="16">
        <f>IF([1]Estudio_Mercado!Z80="","",[1]Estudio_Mercado!AA80)</f>
        <v>10000000</v>
      </c>
      <c r="H80" s="17"/>
      <c r="I80" s="18" t="str">
        <f t="shared" si="5"/>
        <v/>
      </c>
      <c r="J80" s="19" t="str">
        <f t="shared" si="6"/>
        <v>No cumple</v>
      </c>
      <c r="K80" s="20">
        <f t="shared" si="7"/>
        <v>1000000</v>
      </c>
      <c r="L80" s="19" t="str">
        <f t="shared" si="8"/>
        <v>No cumple</v>
      </c>
      <c r="M80" s="21" t="e">
        <f t="shared" si="9"/>
        <v>#VALUE!</v>
      </c>
    </row>
    <row r="81" spans="2:13" ht="120">
      <c r="B81" s="14">
        <f>IF([1]Estudio_Mercado!C81="","",[1]Estudio_Mercado!A81)</f>
        <v>72</v>
      </c>
      <c r="C81" s="15" t="str">
        <f>IF([1]Estudio_Mercado!C81="","",[1]Estudio_Mercado!C81)</f>
        <v>Tulas Ecológicas</v>
      </c>
      <c r="D81" s="15" t="str">
        <f>IF([1]Estudio_Mercado!D81="","",[1]Estudio_Mercado!D81)</f>
        <v>Dimensiones: 30 x 40 cm (aproximadamente).
Material: Tela de 100% algodón crudo tipo lona liviana o lienzo (canvas), de superficie porosa y absorbente, adecuada para pintura con acrílicos, marcadores textiles o técnicas mixtas.
Gramaje: Entre 180 y 250 g/m², que garantice resistencia sin perder flexibilidad para pintar.
Tipo de apertura: Asas/Manijas Integradas, reforzadas para soporte de peso moderado.
Color base: Natural (crudo/blanco), ideal para intervención artística.
Impresión: Logos del contrato y de Bogotá a una sola tinta, en área que no interfiera con el espacio destinado para la pintura (previa aprobación del área de prensa del FDLS).</v>
      </c>
      <c r="E81" s="14">
        <f>IF([1]Estudio_Mercado!F81="","",[1]Estudio_Mercado!F81)</f>
        <v>100</v>
      </c>
      <c r="F81" s="16">
        <f>IF([1]Estudio_Mercado!Z81="","",[1]Estudio_Mercado!Z81)</f>
        <v>19808</v>
      </c>
      <c r="G81" s="16">
        <f>IF([1]Estudio_Mercado!Z81="","",[1]Estudio_Mercado!AA81)</f>
        <v>1980800</v>
      </c>
      <c r="H81" s="17"/>
      <c r="I81" s="18" t="str">
        <f t="shared" si="5"/>
        <v/>
      </c>
      <c r="J81" s="19" t="str">
        <f t="shared" si="6"/>
        <v>No cumple</v>
      </c>
      <c r="K81" s="20">
        <f t="shared" si="7"/>
        <v>19808</v>
      </c>
      <c r="L81" s="19" t="str">
        <f t="shared" si="8"/>
        <v>No cumple</v>
      </c>
      <c r="M81" s="21" t="e">
        <f t="shared" si="9"/>
        <v>#VALUE!</v>
      </c>
    </row>
    <row r="82" spans="2:13" ht="60">
      <c r="B82" s="14">
        <f>IF([1]Estudio_Mercado!C82="","",[1]Estudio_Mercado!A82)</f>
        <v>73</v>
      </c>
      <c r="C82" s="15" t="str">
        <f>IF([1]Estudio_Mercado!C82="","",[1]Estudio_Mercado!C82)</f>
        <v>Pin redondo</v>
      </c>
      <c r="D82" s="15" t="str">
        <f>IF([1]Estudio_Mercado!D82="","",[1]Estudio_Mercado!D82)</f>
        <v xml:space="preserve">Pin redondo diámetro 20 mm_x000D_
Material aluminio o acero inoxidable_x000D_
Cierre mariposa en el mismo material del pin_x000D_
Diseño personalizado 4x0 </v>
      </c>
      <c r="E82" s="14">
        <f>IF([1]Estudio_Mercado!F82="","",[1]Estudio_Mercado!F82)</f>
        <v>100</v>
      </c>
      <c r="F82" s="16">
        <f>IF([1]Estudio_Mercado!Z82="","",[1]Estudio_Mercado!Z82)</f>
        <v>18098</v>
      </c>
      <c r="G82" s="16">
        <f>IF([1]Estudio_Mercado!Z82="","",[1]Estudio_Mercado!AA82)</f>
        <v>1809800</v>
      </c>
      <c r="H82" s="17"/>
      <c r="I82" s="18" t="str">
        <f t="shared" si="5"/>
        <v/>
      </c>
      <c r="J82" s="19" t="str">
        <f t="shared" si="6"/>
        <v>No cumple</v>
      </c>
      <c r="K82" s="20">
        <f t="shared" si="7"/>
        <v>18098</v>
      </c>
      <c r="L82" s="19" t="str">
        <f t="shared" si="8"/>
        <v>No cumple</v>
      </c>
      <c r="M82" s="21" t="e">
        <f t="shared" si="9"/>
        <v>#VALUE!</v>
      </c>
    </row>
    <row r="83" spans="2:13" ht="60">
      <c r="B83" s="14">
        <f>IF([1]Estudio_Mercado!C83="","",[1]Estudio_Mercado!A83)</f>
        <v>74</v>
      </c>
      <c r="C83" s="15" t="str">
        <f>IF([1]Estudio_Mercado!C83="","",[1]Estudio_Mercado!C83)</f>
        <v>Talonario o chequera</v>
      </c>
      <c r="D83" s="15" t="str">
        <f>IF([1]Estudio_Mercado!D83="","",[1]Estudio_Mercado!D83)</f>
        <v>Cuadernillo de bolsillo tipo talonario de 15 cm x 7 cm, con portada y contraportada en propalcote de 300 g con plastificado mate. Veinte (20) hojas internas en papel bond de 90 g, impresas a full color (4x4) por ambas caras. Encuadernado superior con engomado. Incluye diseño, diagramación, impresión, transporte y entrega, según el diseño aprobado por la entidad.</v>
      </c>
      <c r="E83" s="14">
        <f>IF([1]Estudio_Mercado!F83="","",[1]Estudio_Mercado!F83)</f>
        <v>100</v>
      </c>
      <c r="F83" s="16">
        <f>IF([1]Estudio_Mercado!Z83="","",[1]Estudio_Mercado!Z83)</f>
        <v>14950</v>
      </c>
      <c r="G83" s="16">
        <f>IF([1]Estudio_Mercado!Z83="","",[1]Estudio_Mercado!AA83)</f>
        <v>1495000</v>
      </c>
      <c r="H83" s="17"/>
      <c r="I83" s="18" t="str">
        <f t="shared" si="5"/>
        <v/>
      </c>
      <c r="J83" s="19" t="str">
        <f t="shared" si="6"/>
        <v>No cumple</v>
      </c>
      <c r="K83" s="20">
        <f t="shared" si="7"/>
        <v>14950</v>
      </c>
      <c r="L83" s="19" t="str">
        <f t="shared" si="8"/>
        <v>No cumple</v>
      </c>
      <c r="M83" s="21" t="e">
        <f t="shared" si="9"/>
        <v>#VALUE!</v>
      </c>
    </row>
    <row r="84" spans="2:13" ht="30">
      <c r="B84" s="14">
        <f>IF([1]Estudio_Mercado!C84="","",[1]Estudio_Mercado!A84)</f>
        <v>75</v>
      </c>
      <c r="C84" s="15" t="str">
        <f>IF([1]Estudio_Mercado!C84="","",[1]Estudio_Mercado!C84)</f>
        <v>Alquiler Carpa 4 x 4</v>
      </c>
      <c r="D84" s="15" t="str">
        <f>IF([1]Estudio_Mercado!D84="","",[1]Estudio_Mercado!D84)</f>
        <v>Alquiler Carpa 4X4 con laterales. Incluye transporte, instalación y entrega en el lugar requerido, montaje y desmontaje, alquiler por día.</v>
      </c>
      <c r="E84" s="14">
        <f>IF([1]Estudio_Mercado!F84="","",[1]Estudio_Mercado!F84)</f>
        <v>12</v>
      </c>
      <c r="F84" s="16">
        <f>IF([1]Estudio_Mercado!Z84="","",[1]Estudio_Mercado!Z84)</f>
        <v>424285</v>
      </c>
      <c r="G84" s="16">
        <f>IF([1]Estudio_Mercado!Z84="","",[1]Estudio_Mercado!AA84)</f>
        <v>5091420</v>
      </c>
      <c r="H84" s="17"/>
      <c r="I84" s="18" t="str">
        <f t="shared" si="5"/>
        <v/>
      </c>
      <c r="J84" s="19" t="str">
        <f t="shared" si="6"/>
        <v>No cumple</v>
      </c>
      <c r="K84" s="20">
        <f t="shared" si="7"/>
        <v>424285</v>
      </c>
      <c r="L84" s="19" t="str">
        <f t="shared" si="8"/>
        <v>No cumple</v>
      </c>
      <c r="M84" s="21" t="e">
        <f t="shared" si="9"/>
        <v>#VALUE!</v>
      </c>
    </row>
    <row r="85" spans="2:13" ht="30">
      <c r="B85" s="14">
        <f>IF([1]Estudio_Mercado!C85="","",[1]Estudio_Mercado!A85)</f>
        <v>76</v>
      </c>
      <c r="C85" s="15" t="str">
        <f>IF([1]Estudio_Mercado!C85="","",[1]Estudio_Mercado!C85)</f>
        <v>Mesas portafolio</v>
      </c>
      <c r="D85" s="15" t="str">
        <f>IF([1]Estudio_Mercado!D85="","",[1]Estudio_Mercado!D85)</f>
        <v>Alquiler de Mesa Portafolio Plegable 180cm  x 75 cm. Incluye transporte, instalación y entrega en el lugar requerido.</v>
      </c>
      <c r="E85" s="14">
        <f>IF([1]Estudio_Mercado!F85="","",[1]Estudio_Mercado!F85)</f>
        <v>12</v>
      </c>
      <c r="F85" s="16">
        <f>IF([1]Estudio_Mercado!Z85="","",[1]Estudio_Mercado!Z85)</f>
        <v>34202</v>
      </c>
      <c r="G85" s="16">
        <f>IF([1]Estudio_Mercado!Z85="","",[1]Estudio_Mercado!AA85)</f>
        <v>410424</v>
      </c>
      <c r="H85" s="17"/>
      <c r="I85" s="18" t="str">
        <f t="shared" si="5"/>
        <v/>
      </c>
      <c r="J85" s="19" t="str">
        <f t="shared" si="6"/>
        <v>No cumple</v>
      </c>
      <c r="K85" s="20">
        <f t="shared" si="7"/>
        <v>34202</v>
      </c>
      <c r="L85" s="19" t="str">
        <f t="shared" si="8"/>
        <v>No cumple</v>
      </c>
      <c r="M85" s="21" t="e">
        <f t="shared" si="9"/>
        <v>#VALUE!</v>
      </c>
    </row>
    <row r="86" spans="2:13" ht="45">
      <c r="B86" s="14">
        <f>IF([1]Estudio_Mercado!C86="","",[1]Estudio_Mercado!A86)</f>
        <v>77</v>
      </c>
      <c r="C86" s="15" t="str">
        <f>IF([1]Estudio_Mercado!C86="","",[1]Estudio_Mercado!C86)</f>
        <v>Alquiler manteles 2x2 pvc</v>
      </c>
      <c r="D86" s="15" t="str">
        <f>IF([1]Estudio_Mercado!D86="","",[1]Estudio_Mercado!D86)</f>
        <v xml:space="preserve">ALQUILER MANTELES DE COLOR BLANCO CON TAPA DE 2X2 EN PVC DRECRON POLIESTER CON REFUERZO EN TELA NO TEJIDA DE 25GR. PARA MESA RECTANGULAR. POR EVENTO O DÍA, INCLUYE TRANSPORTE, </v>
      </c>
      <c r="E86" s="14">
        <f>IF([1]Estudio_Mercado!F86="","",[1]Estudio_Mercado!F86)</f>
        <v>24</v>
      </c>
      <c r="F86" s="16">
        <f>IF([1]Estudio_Mercado!Z86="","",[1]Estudio_Mercado!Z86)</f>
        <v>26191</v>
      </c>
      <c r="G86" s="16">
        <f>IF([1]Estudio_Mercado!Z86="","",[1]Estudio_Mercado!AA86)</f>
        <v>628584</v>
      </c>
      <c r="H86" s="17"/>
      <c r="I86" s="18" t="str">
        <f t="shared" si="5"/>
        <v/>
      </c>
      <c r="J86" s="19" t="str">
        <f t="shared" si="6"/>
        <v>No cumple</v>
      </c>
      <c r="K86" s="20">
        <f t="shared" si="7"/>
        <v>26191</v>
      </c>
      <c r="L86" s="19" t="str">
        <f t="shared" si="8"/>
        <v>No cumple</v>
      </c>
      <c r="M86" s="21" t="e">
        <f t="shared" si="9"/>
        <v>#VALUE!</v>
      </c>
    </row>
    <row r="87" spans="2:13" ht="75">
      <c r="B87" s="14">
        <f>IF([1]Estudio_Mercado!C87="","",[1]Estudio_Mercado!A87)</f>
        <v>78</v>
      </c>
      <c r="C87" s="15" t="str">
        <f>IF([1]Estudio_Mercado!C87="","",[1]Estudio_Mercado!C87)</f>
        <v xml:space="preserve">Alquiler Tarima 3 x 3 Jornada completa
</v>
      </c>
      <c r="D87" s="15" t="str">
        <f>IF([1]Estudio_Mercado!D87="","",[1]Estudio_Mercado!D87)</f>
        <v>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v>
      </c>
      <c r="E87" s="14">
        <f>IF([1]Estudio_Mercado!F87="","",[1]Estudio_Mercado!F87)</f>
        <v>1</v>
      </c>
      <c r="F87" s="16">
        <f>IF([1]Estudio_Mercado!Z87="","",[1]Estudio_Mercado!Z87)</f>
        <v>934925</v>
      </c>
      <c r="G87" s="16">
        <f>IF([1]Estudio_Mercado!Z87="","",[1]Estudio_Mercado!AA87)</f>
        <v>934925</v>
      </c>
      <c r="H87" s="17"/>
      <c r="I87" s="18" t="str">
        <f t="shared" si="5"/>
        <v/>
      </c>
      <c r="J87" s="19" t="str">
        <f t="shared" si="6"/>
        <v>No cumple</v>
      </c>
      <c r="K87" s="20">
        <f t="shared" si="7"/>
        <v>934925</v>
      </c>
      <c r="L87" s="19" t="str">
        <f t="shared" si="8"/>
        <v>No cumple</v>
      </c>
      <c r="M87" s="21" t="e">
        <f t="shared" si="9"/>
        <v>#VALUE!</v>
      </c>
    </row>
    <row r="88" spans="2:13">
      <c r="B88" s="14">
        <f>IF([1]Estudio_Mercado!C88="","",[1]Estudio_Mercado!A88)</f>
        <v>79</v>
      </c>
      <c r="C88" s="15" t="str">
        <f>IF([1]Estudio_Mercado!C88="","",[1]Estudio_Mercado!C88)</f>
        <v>Presentador</v>
      </c>
      <c r="D88" s="15" t="str">
        <f>IF([1]Estudio_Mercado!D88="","",[1]Estudio_Mercado!D88)</f>
        <v>Contratación de Speaker encargado de realizar la narración y animación durante el evento (8 horas).</v>
      </c>
      <c r="E88" s="14">
        <f>IF([1]Estudio_Mercado!F88="","",[1]Estudio_Mercado!F88)</f>
        <v>1</v>
      </c>
      <c r="F88" s="16">
        <f>IF([1]Estudio_Mercado!Z88="","",[1]Estudio_Mercado!Z88)</f>
        <v>946526</v>
      </c>
      <c r="G88" s="16">
        <f>IF([1]Estudio_Mercado!Z88="","",[1]Estudio_Mercado!AA88)</f>
        <v>946526</v>
      </c>
      <c r="H88" s="17"/>
      <c r="I88" s="18" t="str">
        <f t="shared" si="5"/>
        <v/>
      </c>
      <c r="J88" s="19" t="str">
        <f t="shared" si="6"/>
        <v>No cumple</v>
      </c>
      <c r="K88" s="20">
        <f t="shared" si="7"/>
        <v>946526</v>
      </c>
      <c r="L88" s="19" t="str">
        <f t="shared" si="8"/>
        <v>No cumple</v>
      </c>
      <c r="M88" s="21" t="e">
        <f t="shared" si="9"/>
        <v>#VALUE!</v>
      </c>
    </row>
    <row r="89" spans="2:13" ht="30">
      <c r="B89" s="14">
        <f>IF([1]Estudio_Mercado!C89="","",[1]Estudio_Mercado!A89)</f>
        <v>80</v>
      </c>
      <c r="C89" s="15" t="str">
        <f>IF([1]Estudio_Mercado!C89="","",[1]Estudio_Mercado!C89)</f>
        <v>GRUPOS ARTÍSTICOS</v>
      </c>
      <c r="D89" s="15" t="str">
        <f>IF([1]Estudio_Mercado!D89="","",[1]Estudio_Mercado!D89)</f>
        <v xml:space="preserve">Presentación de artistas de la localidad (dúo, trio, orquesta) por evento o día, presentación de mínimo 45 minutos, incluye los intrumentos musicales necesarios para la presnetacion. </v>
      </c>
      <c r="E89" s="14">
        <f>IF([1]Estudio_Mercado!F89="","",[1]Estudio_Mercado!F89)</f>
        <v>3</v>
      </c>
      <c r="F89" s="16">
        <f>IF([1]Estudio_Mercado!Z89="","",[1]Estudio_Mercado!Z89)</f>
        <v>1900000</v>
      </c>
      <c r="G89" s="16">
        <f>IF([1]Estudio_Mercado!Z89="","",[1]Estudio_Mercado!AA89)</f>
        <v>5700000</v>
      </c>
      <c r="H89" s="17"/>
      <c r="I89" s="18" t="str">
        <f t="shared" si="5"/>
        <v/>
      </c>
      <c r="J89" s="19" t="str">
        <f t="shared" si="6"/>
        <v>No cumple</v>
      </c>
      <c r="K89" s="20">
        <f t="shared" si="7"/>
        <v>1900000</v>
      </c>
      <c r="L89" s="19" t="str">
        <f t="shared" si="8"/>
        <v>No cumple</v>
      </c>
      <c r="M89" s="21" t="e">
        <f t="shared" si="9"/>
        <v>#VALUE!</v>
      </c>
    </row>
    <row r="90" spans="2:13" ht="60">
      <c r="B90" s="14">
        <f>IF([1]Estudio_Mercado!C90="","",[1]Estudio_Mercado!A90)</f>
        <v>81</v>
      </c>
      <c r="C90" s="15" t="str">
        <f>IF([1]Estudio_Mercado!C90="","",[1]Estudio_Mercado!C90)</f>
        <v>Alquiler planta electrica 200 KVA</v>
      </c>
      <c r="D90" s="15" t="str">
        <f>IF([1]Estudio_Mercado!D90="","",[1]Estudio_Mercado!D90)</f>
        <v>ALQUILER DE PLANTA ELÉCTRICA DE 200 KVA: PLANTA ELECTRICA DE 200 KVA INSONORIZADA, QUE INCLUYA TRANSPORTE, PARCIAL DE CORRIENTE DE 10 METROS, TRIFÁSICA, TIERRA Y NEUTRO CON OPERARIO DISPONIBLE JORNADA POR EVENTO O DÍA</v>
      </c>
      <c r="E90" s="14">
        <f>IF([1]Estudio_Mercado!F90="","",[1]Estudio_Mercado!F90)</f>
        <v>1</v>
      </c>
      <c r="F90" s="16">
        <f>IF([1]Estudio_Mercado!Z90="","",[1]Estudio_Mercado!Z90)</f>
        <v>3289393</v>
      </c>
      <c r="G90" s="16">
        <f>IF([1]Estudio_Mercado!Z90="","",[1]Estudio_Mercado!AA90)</f>
        <v>3289393</v>
      </c>
      <c r="H90" s="17"/>
      <c r="I90" s="18" t="str">
        <f t="shared" si="5"/>
        <v/>
      </c>
      <c r="J90" s="19" t="str">
        <f t="shared" si="6"/>
        <v>No cumple</v>
      </c>
      <c r="K90" s="20">
        <f t="shared" si="7"/>
        <v>3289393</v>
      </c>
      <c r="L90" s="19" t="str">
        <f t="shared" si="8"/>
        <v>No cumple</v>
      </c>
      <c r="M90" s="21" t="e">
        <f t="shared" si="9"/>
        <v>#VALUE!</v>
      </c>
    </row>
    <row r="91" spans="2:13" ht="30">
      <c r="B91" s="14">
        <f>IF([1]Estudio_Mercado!C91="","",[1]Estudio_Mercado!A91)</f>
        <v>82</v>
      </c>
      <c r="C91" s="15" t="str">
        <f>IF([1]Estudio_Mercado!C91="","",[1]Estudio_Mercado!C91)</f>
        <v>Alquiler de sillas</v>
      </c>
      <c r="D91" s="15" t="str">
        <f>IF([1]Estudio_Mercado!D91="","",[1]Estudio_Mercado!D91)</f>
        <v xml:space="preserve">Alquiler de sillas: sillas plástica tipo sin brazos de 46,7 cms de ancho x 50,5 cms de largo y 89 cms de alto incluido el transporte. </v>
      </c>
      <c r="E91" s="14">
        <f>IF([1]Estudio_Mercado!F91="","",[1]Estudio_Mercado!F91)</f>
        <v>100</v>
      </c>
      <c r="F91" s="16">
        <f>IF([1]Estudio_Mercado!Z91="","",[1]Estudio_Mercado!Z91)</f>
        <v>5026</v>
      </c>
      <c r="G91" s="16">
        <f>IF([1]Estudio_Mercado!Z91="","",[1]Estudio_Mercado!AA91)</f>
        <v>502600</v>
      </c>
      <c r="H91" s="17"/>
      <c r="I91" s="18" t="str">
        <f t="shared" si="5"/>
        <v/>
      </c>
      <c r="J91" s="19" t="str">
        <f t="shared" si="6"/>
        <v>No cumple</v>
      </c>
      <c r="K91" s="20">
        <f t="shared" si="7"/>
        <v>5026</v>
      </c>
      <c r="L91" s="19" t="str">
        <f t="shared" si="8"/>
        <v>No cumple</v>
      </c>
      <c r="M91" s="21" t="e">
        <f>G91-I91</f>
        <v>#VALUE!</v>
      </c>
    </row>
    <row r="92" spans="2:13" ht="165">
      <c r="B92" s="14">
        <f>IF([1]Estudio_Mercado!C92="","",[1]Estudio_Mercado!A92)</f>
        <v>83</v>
      </c>
      <c r="C92" s="15" t="str">
        <f>IF([1]Estudio_Mercado!C92="","",[1]Estudio_Mercado!C92)</f>
        <v>Refrigerio saludable tipo 2</v>
      </c>
      <c r="D92" s="15" t="str">
        <f>IF([1]Estudio_Mercado!D92="","",[1]Estudio_Mercado!D92)</f>
        <v>Sándwich de pollo desmechado en pan artesanal de orégano, ajo o similar , con pechuga de pollo desmechada, lechuga, una tajada de queso  (mínimo 120 g) y salsas en sachet o porción individual (mínimo 15 g). Jugo natural de fruta en botella de 250 ml, sin conservantes ni colorantes artificiales. Fruta entera de mínimo 100 g. Chocolatina de 11 g. Empaque tipo maletín en cartón kraft o cartulina biodegradable, con servilleta. Por contener proteína y lácteos, el sándwich debe conservarse refrigerado (entre 0 °C y 4 °C) hasta su entrega. Los productos empacados (jugo y chocolatina) deben contar con registro sanitario INVIMA vigente. Cada refrigerio debe estar rotulado con fecha de elaboración y de vencimiento. El transporte debe hacerse en vehículo refrigerado o con elementos que garanticen la cadena de frío hasta el lugar de entrega. El proveedor debe ofrecer alternativas, con el mismo gramaje y valor, para personas con requerimientos especiales (vegetariana, sin lactosa y sin gluten o para personas celíacas), según el listado que entregue el contratista antes de cada actividad.</v>
      </c>
      <c r="E92" s="14">
        <f>IF([1]Estudio_Mercado!F92="","",[1]Estudio_Mercado!F92)</f>
        <v>600</v>
      </c>
      <c r="F92" s="16">
        <f>IF([1]Estudio_Mercado!Z92="","",[1]Estudio_Mercado!Z92)</f>
        <v>21283</v>
      </c>
      <c r="G92" s="16">
        <f>IF([1]Estudio_Mercado!Z92="","",[1]Estudio_Mercado!AA92)</f>
        <v>12769800</v>
      </c>
      <c r="H92" s="17"/>
      <c r="I92" s="18" t="str">
        <f t="shared" si="5"/>
        <v/>
      </c>
      <c r="J92" s="19" t="str">
        <f t="shared" si="6"/>
        <v>No cumple</v>
      </c>
      <c r="K92" s="20">
        <f t="shared" si="7"/>
        <v>21283</v>
      </c>
      <c r="L92" s="19" t="str">
        <f t="shared" si="8"/>
        <v>No cumple</v>
      </c>
      <c r="M92" s="21" t="e">
        <f t="shared" si="9"/>
        <v>#VALUE!</v>
      </c>
    </row>
    <row r="93" spans="2:13">
      <c r="B93" s="14">
        <f>IF([1]Estudio_Mercado!C93="","",[1]Estudio_Mercado!A93)</f>
        <v>84</v>
      </c>
      <c r="C93" s="15" t="str">
        <f>IF([1]Estudio_Mercado!C93="","",[1]Estudio_Mercado!C93)</f>
        <v>Agua en botella x 24 unidades 300 ml</v>
      </c>
      <c r="D93" s="15" t="str">
        <f>IF([1]Estudio_Mercado!D93="","",[1]Estudio_Mercado!D93)</f>
        <v>Bandeja X 24 unidades de agua en botella por 300 ML.</v>
      </c>
      <c r="E93" s="14">
        <f>IF([1]Estudio_Mercado!F93="","",[1]Estudio_Mercado!F93)</f>
        <v>24</v>
      </c>
      <c r="F93" s="16">
        <f>IF([1]Estudio_Mercado!Z93="","",[1]Estudio_Mercado!Z93)</f>
        <v>17560</v>
      </c>
      <c r="G93" s="16">
        <f>IF([1]Estudio_Mercado!Z93="","",[1]Estudio_Mercado!AA93)</f>
        <v>421440</v>
      </c>
      <c r="H93" s="17"/>
      <c r="I93" s="18" t="str">
        <f t="shared" si="5"/>
        <v/>
      </c>
      <c r="J93" s="19" t="str">
        <f t="shared" si="6"/>
        <v>No cumple</v>
      </c>
      <c r="K93" s="20">
        <f t="shared" si="7"/>
        <v>17560</v>
      </c>
      <c r="L93" s="19" t="str">
        <f t="shared" si="8"/>
        <v>No cumple</v>
      </c>
      <c r="M93" s="21" t="e">
        <f t="shared" si="9"/>
        <v>#VALUE!</v>
      </c>
    </row>
    <row r="94" spans="2:13" ht="225">
      <c r="B94" s="14">
        <f>IF([1]Estudio_Mercado!C94="","",[1]Estudio_Mercado!A94)</f>
        <v>85</v>
      </c>
      <c r="C94" s="15" t="str">
        <f>IF([1]Estudio_Mercado!C94="","",[1]Estudio_Mercado!C94)</f>
        <v xml:space="preserve">Bolsa logística para elementos generales </v>
      </c>
      <c r="D94" s="15" t="str">
        <f>IF([1]Estudio_Mercado!D94="","",[1]Estudio_Mercado!D94)</f>
        <v>Bolsa logística destinada a cubrir la adquisición de materiales, insumos, elementos y servicios adicionales que resulten necesarios para el adecuado desarrollo de las actividades prácticas del Diplomado Territorios Seguros, las intervenciones de urbanismo táctico, las actividades conmemorativas y los nodos artísticos contemplados en el proyecto, siempre que guarden relación directa con los objetivos, metodologías y productos definidos para cada componente. 
Procedimiento de ejecución: (i) El contratista definirá con cada beneficiario los elementos a adquirir, con una descripción técnica específica de cada uno (nombre, material, medidas, gramaje o capacidad, unidad y cantidad) y su relación directa con la actividad. (ii) El listado se presentará al Comité Técnico de Seguimiento para su aprobación. En el comité se definirá quién, dentro del Fondo de Desarrollo Local de Suba, establecerá el precio técnico de referencia de cada ítem. (iii) El contratista presentará dos (2) cotizaciones adicionales con la misma descripción aprobada. No se aceptarán cotizaciones con una desviación superior al veinte por ciento (20%) frente al precio técnico de referencia. (iv) Los elementos se entregarán en especie, nunca en dinero, con acta de entrega firmada por el beneficiario, factura y registro fotográfico, y con el ingreso y la salida de almacén cuando aplique. No se podrán adquirir equipos tecnológicos (solo alquilarlos por el tiempo de uso), bonos, dinero en efectivo, licor ni elementos que no estén aprobados por el Comité</v>
      </c>
      <c r="E94" s="14">
        <f>IF([1]Estudio_Mercado!F94="","",[1]Estudio_Mercado!F94)</f>
        <v>1</v>
      </c>
      <c r="F94" s="16">
        <f>IF([1]Estudio_Mercado!Z94="","",[1]Estudio_Mercado!Z94)</f>
        <v>19780925</v>
      </c>
      <c r="G94" s="16">
        <f>IF([1]Estudio_Mercado!Z94="","",[1]Estudio_Mercado!AA94)</f>
        <v>19780925</v>
      </c>
      <c r="H94" s="17"/>
      <c r="I94" s="18"/>
      <c r="J94" s="19" t="str">
        <f t="shared" si="6"/>
        <v>No cumple</v>
      </c>
      <c r="K94" s="20">
        <f t="shared" si="7"/>
        <v>19780925</v>
      </c>
      <c r="L94" s="19" t="str">
        <f t="shared" si="8"/>
        <v>Cumple</v>
      </c>
      <c r="M94" s="21">
        <f>G94-I94</f>
        <v>19780925</v>
      </c>
    </row>
    <row r="95" spans="2:13" ht="180">
      <c r="B95" s="14">
        <f>IF([1]Estudio_Mercado!C95="","",[1]Estudio_Mercado!A95)</f>
        <v>86</v>
      </c>
      <c r="C95" s="15" t="str">
        <f>IF([1]Estudio_Mercado!C95="","",[1]Estudio_Mercado!C95)</f>
        <v xml:space="preserve">Bolsa (Equipo de Gestoras Territoriales) </v>
      </c>
      <c r="D95" s="15" t="str">
        <f>IF([1]Estudio_Mercado!D95="","",[1]Estudio_Mercado!D95)</f>
        <v>Provisión de elementos, materiales y servicios requeridos para la operatividad de las gestoras en territorio que no se encuentren explícitamente en el presupuesto base inicial. – $ 30.000.000
Procedimiento de ejecución: (i) El contratista definirá con cada beneficiario los elementos a adquirir, con una descripción técnica específica de cada uno (nombre, material, medidas, gramaje o capacidad, unidad y cantidad) y su relación directa con la actividad. (ii) El listado se presentará al Comité Técnico de Seguimiento para su aprobación. En el comité se definirá quién, dentro del Fondo de Desarrollo Local de Suba, establecerá el precio técnico de referencia de cada ítem. (iii) El contratista presentará dos (2) cotizaciones adicionales con la misma descripción aprobada. No se aceptarán cotizaciones con una desviación superior al veinte por ciento (20%) frente al precio técnico de referencia. (iv) Los elementos se entregarán en especie, nunca en dinero, con acta de entrega firmada por el beneficiario, factura y registro fotográfico, y con el ingreso y la salida de almacén cuando aplique. No se podrán adquirir equipos tecnológicos (solo alquilarlos por el tiempo de uso), bonos, dinero en efectivo, licor ni elementos que no estén aprobados por el Comité</v>
      </c>
      <c r="E95" s="14">
        <f>IF([1]Estudio_Mercado!F95="","",[1]Estudio_Mercado!F95)</f>
        <v>1</v>
      </c>
      <c r="F95" s="16">
        <f>IF([1]Estudio_Mercado!Z95="","",[1]Estudio_Mercado!Z95)</f>
        <v>30000000</v>
      </c>
      <c r="G95" s="16">
        <f>IF([1]Estudio_Mercado!Z95="","",[1]Estudio_Mercado!AA95)</f>
        <v>30000000</v>
      </c>
      <c r="H95" s="17"/>
      <c r="I95" s="18"/>
      <c r="J95" s="19" t="str">
        <f t="shared" si="6"/>
        <v>No cumple</v>
      </c>
      <c r="K95" s="20">
        <f t="shared" si="7"/>
        <v>30000000</v>
      </c>
      <c r="L95" s="19" t="str">
        <f t="shared" si="8"/>
        <v>Cumple</v>
      </c>
      <c r="M95" s="21">
        <f t="shared" ref="M95:M96" si="10">G95-I95</f>
        <v>30000000</v>
      </c>
    </row>
    <row r="96" spans="2:13" ht="180">
      <c r="B96" s="14">
        <f>IF([1]Estudio_Mercado!C96="","",[1]Estudio_Mercado!A96)</f>
        <v>87</v>
      </c>
      <c r="C96" s="15" t="str">
        <f>IF([1]Estudio_Mercado!C96="","",[1]Estudio_Mercado!C96)</f>
        <v xml:space="preserve">Bolsa de Incentivos (Concurso de Proyectos Comunitarios) </v>
      </c>
      <c r="D96" s="15" t="str">
        <f>IF([1]Estudio_Mercado!D96="","",[1]Estudio_Mercado!D96)</f>
        <v>Bolsa destinada a la adquisición de insumos y elementos necesarios para la implementación de los cinco (5) proyectos comunitarios ganadores, con un incentivo de hasta $5.000.000 cada uno. $ 25.000.000
Procedimiento de ejecución: (i) El contratista definirá con cada beneficiario los elementos a adquirir, con una descripción técnica específica de cada uno (nombre, material, medidas, gramaje o capacidad, unidad y cantidad) y su relación directa con la actividad. (ii) El listado se presentará al Comité Técnico de Seguimiento para su aprobación. En el comité se definirá quién, dentro del Fondo de Desarrollo Local de Suba, establecerá el precio técnico de referencia de cada ítem. (iii) El contratista presentará dos (2) cotizaciones adicionales con la misma descripción aprobada. No se aceptarán cotizaciones con una desviación superior al veinte por ciento (20%) frente al precio técnico de referencia. (iv) Los elementos se entregarán en especie, nunca en dinero, con acta de entrega firmada por el beneficiario, factura y registro fotográfico, y con el ingreso y la salida de almacén cuando aplique. No se podrán adquirir equipos tecnológicos (solo alquilarlos por el tiempo de uso), bonos, dinero en efectivo, licor ni elementos que no estén aprobados por el Comité</v>
      </c>
      <c r="E96" s="14">
        <f>IF([1]Estudio_Mercado!F96="","",[1]Estudio_Mercado!F96)</f>
        <v>1</v>
      </c>
      <c r="F96" s="16">
        <f>IF([1]Estudio_Mercado!Z96="","",[1]Estudio_Mercado!Z96)</f>
        <v>25000000</v>
      </c>
      <c r="G96" s="16">
        <f>IF([1]Estudio_Mercado!Z96="","",[1]Estudio_Mercado!AA96)</f>
        <v>25000000</v>
      </c>
      <c r="H96" s="17"/>
      <c r="I96" s="18"/>
      <c r="J96" s="19" t="str">
        <f t="shared" si="6"/>
        <v>No cumple</v>
      </c>
      <c r="K96" s="20">
        <f t="shared" si="7"/>
        <v>25000000</v>
      </c>
      <c r="L96" s="19" t="str">
        <f t="shared" si="8"/>
        <v>Cumple</v>
      </c>
      <c r="M96" s="21">
        <f t="shared" si="10"/>
        <v>25000000</v>
      </c>
    </row>
    <row r="97" spans="2:14">
      <c r="B97" s="35" t="s">
        <v>19</v>
      </c>
      <c r="C97" s="35"/>
      <c r="D97" s="35"/>
      <c r="E97" s="35"/>
      <c r="F97" s="35"/>
      <c r="G97" s="35"/>
      <c r="H97" s="22">
        <f>SUM(H11:H61)</f>
        <v>0</v>
      </c>
      <c r="I97" s="23"/>
      <c r="J97" s="36"/>
      <c r="K97" s="36"/>
      <c r="L97" s="36"/>
      <c r="M97" s="37"/>
    </row>
    <row r="98" spans="2:14">
      <c r="B98" s="42" t="s">
        <v>20</v>
      </c>
      <c r="C98" s="43"/>
      <c r="D98" s="43"/>
      <c r="E98" s="43"/>
      <c r="F98" s="42" t="s">
        <v>20</v>
      </c>
      <c r="G98" s="43"/>
      <c r="H98" s="43"/>
      <c r="I98" s="43"/>
      <c r="J98" s="43"/>
      <c r="K98" s="43"/>
      <c r="L98" s="43"/>
      <c r="M98" s="46"/>
    </row>
    <row r="99" spans="2:14">
      <c r="B99" s="44"/>
      <c r="C99" s="45"/>
      <c r="D99" s="45"/>
      <c r="E99" s="45"/>
      <c r="F99" s="44"/>
      <c r="G99" s="45"/>
      <c r="H99" s="45"/>
      <c r="I99" s="45"/>
      <c r="J99" s="45"/>
      <c r="K99" s="45"/>
      <c r="L99" s="45"/>
      <c r="M99" s="47"/>
    </row>
    <row r="100" spans="2:14" ht="159.75" customHeight="1">
      <c r="B100" s="14">
        <v>1</v>
      </c>
      <c r="C100" s="24" t="str">
        <f>[1]Estudio_Mercado!C102</f>
        <v>Coordinador(a) General del Proyecto</v>
      </c>
      <c r="D100" s="24" t="str">
        <f>[1]Estudio_Mercado!D102</f>
        <v>FORMACIÓN ACADÉMICA:  Profesional en áreas del conocimiento correspondientes a Ciencias Sociales y Humanas, Ciencias Sociales y del Comportamiento, Economía, Administración, Ingeniería, Arquitectura, Urbanismo o disciplinas afines, de conformidad con la clasificación SNIES.
EXPERIENCIA PROFESIONAL: Mínimo veinticuatro (24) meses de experiencia profesional.
EXPERIENCIA ESPECÍFICA: Mínimo un (1) año como director(a) y/o coordinador(a) de proyectos sociales, comunitarios, de participación ciudadana, enfoque de Género, y/o Derechos de las Mujeres y/o Política Publica de las mujeres y Equidad de Género.</v>
      </c>
      <c r="E100" s="14">
        <f>IF([1]Estudio_Mercado!F102="","",[1]Estudio_Mercado!F102)</f>
        <v>1</v>
      </c>
      <c r="F100" s="25">
        <f>IF([1]Estudio_Mercado!I102="","",[1]Estudio_Mercado!I102)</f>
        <v>5800000</v>
      </c>
      <c r="G100" s="25">
        <f>IF([1]Estudio_Mercado!J102="","",[1]Estudio_Mercado!J102)</f>
        <v>46400000</v>
      </c>
      <c r="H100" s="26"/>
      <c r="I100" s="27">
        <f>N100*H100*E100</f>
        <v>0</v>
      </c>
      <c r="J100" s="19" t="str">
        <f t="shared" ref="J100:J108" si="11">IF(AND(G100&lt;&gt;0,G100&lt;&gt;""),IF(AND(E100&gt;=G100,G100&lt;&gt;0),"Cumple","No cumple"),"Valor vacío")</f>
        <v>No cumple</v>
      </c>
      <c r="K100" s="21">
        <f t="shared" ref="K100:K108" si="12">F100-H100</f>
        <v>5800000</v>
      </c>
      <c r="L100" s="19" t="str">
        <f t="shared" ref="L100:L108" si="13">IF(G100&gt;=I100,"Cumple","No cumple")</f>
        <v>Cumple</v>
      </c>
      <c r="M100" s="21">
        <f t="shared" ref="M100:M108" si="14">G100-I100</f>
        <v>46400000</v>
      </c>
      <c r="N100" s="28">
        <v>8</v>
      </c>
    </row>
    <row r="101" spans="2:14" ht="120">
      <c r="B101" s="14">
        <v>2</v>
      </c>
      <c r="C101" s="24" t="str">
        <f>[1]Estudio_Mercado!C103</f>
        <v>Profesional Administrativo</v>
      </c>
      <c r="D101" s="24" t="str">
        <f>[1]Estudio_Mercado!D103</f>
        <v>FORMACIÓN ACADÉMICA: Profesional en Ciencias Sociales y Humanas, Ciencias de la Educación, Bellas Artes, Economía, Administración o áreas afines.
EXPERIENCIA PROFESIONAL: Mínimo doce (12) meses en gestión, gerencia de proyectos o administración de procesos.
EXPERIENCIA ESPECÍFICA: Participación en mínimo un (1) proyecto con duración no inferior a seis (6) meses relacionados con gestión de proyectos, administración de procesos, proyectos sociales o atención a población vulnerable.</v>
      </c>
      <c r="E101" s="14">
        <f>IF([1]Estudio_Mercado!F103="","",[1]Estudio_Mercado!F103)</f>
        <v>1</v>
      </c>
      <c r="F101" s="25">
        <f>IF([1]Estudio_Mercado!I103="","",[1]Estudio_Mercado!I103)</f>
        <v>5114001</v>
      </c>
      <c r="G101" s="25">
        <f>IF([1]Estudio_Mercado!J103="","",[1]Estudio_Mercado!J103)</f>
        <v>40912008</v>
      </c>
      <c r="H101" s="26"/>
      <c r="I101" s="27">
        <f t="shared" ref="I101:I108" si="15">N101*H101*E101</f>
        <v>0</v>
      </c>
      <c r="J101" s="19" t="str">
        <f t="shared" si="11"/>
        <v>No cumple</v>
      </c>
      <c r="K101" s="21">
        <f t="shared" si="12"/>
        <v>5114001</v>
      </c>
      <c r="L101" s="19" t="str">
        <f t="shared" si="13"/>
        <v>Cumple</v>
      </c>
      <c r="M101" s="21">
        <f t="shared" si="14"/>
        <v>40912008</v>
      </c>
      <c r="N101" s="28">
        <v>8</v>
      </c>
    </row>
    <row r="102" spans="2:14" ht="135">
      <c r="B102" s="14">
        <v>3</v>
      </c>
      <c r="C102" s="24" t="str">
        <f>[1]Estudio_Mercado!C104</f>
        <v>Sistematizador(a) del Proyecto</v>
      </c>
      <c r="D102" s="24" t="str">
        <f>[1]Estudio_Mercado!D104</f>
        <v>FORMACIÓN ACADÉMICA: Técnico o Tecnólogo(a) en áreas relacionadas con sistemas, gestión comunitaria, promoción social, gestión de procesos sociales o disciplinas afines (según clasificación del SNIES).
EXPERIENCIA PROFESIONAL:  Mínimo doce (12) meses de experiencia certificada relacionada con procesos de sistematización, investigación social, gestión de información, administración documental, bases de datos o proyectos sociales.
EXPERIENCIA ESPECÍFICA: Experiencia mínima de ocho (8) meses en actividades de sistematización, manejo de bases de datos, generación de informes, archivo, análisis de información o actividades administrativas relacionadas.</v>
      </c>
      <c r="E102" s="14">
        <f>IF([1]Estudio_Mercado!F104="","",[1]Estudio_Mercado!F104)</f>
        <v>1</v>
      </c>
      <c r="F102" s="25">
        <f>IF([1]Estudio_Mercado!I104="","",[1]Estudio_Mercado!I104)</f>
        <v>3224001</v>
      </c>
      <c r="G102" s="25">
        <f>IF([1]Estudio_Mercado!J104="","",[1]Estudio_Mercado!J104)</f>
        <v>22568007</v>
      </c>
      <c r="H102" s="26"/>
      <c r="I102" s="27">
        <f t="shared" si="15"/>
        <v>0</v>
      </c>
      <c r="J102" s="19" t="str">
        <f t="shared" si="11"/>
        <v>No cumple</v>
      </c>
      <c r="K102" s="21">
        <f t="shared" si="12"/>
        <v>3224001</v>
      </c>
      <c r="L102" s="19" t="str">
        <f t="shared" si="13"/>
        <v>Cumple</v>
      </c>
      <c r="M102" s="21">
        <f t="shared" si="14"/>
        <v>22568007</v>
      </c>
      <c r="N102" s="28">
        <v>7</v>
      </c>
    </row>
    <row r="103" spans="2:14" ht="105">
      <c r="B103" s="14">
        <v>4</v>
      </c>
      <c r="C103" s="24" t="str">
        <f>[1]Estudio_Mercado!C105</f>
        <v>Profesional en Urbanismo</v>
      </c>
      <c r="D103" s="24" t="str">
        <f>[1]Estudio_Mercado!D105</f>
        <v>FORMACIÓN ACADÉMICA:  Profesional en Arquitectura, Urbanismo, Diseño Urbano, Planeación Territorial, Ingeniería Civil, Gestión Urbana o disciplinas afines.
EXPERIENCIA PROFESIONAL: Mínimo un (1) año de experiencia profesional.
EXPERIENCIA ESPECÍFICA: Mínimo diez (10) meses de experiencia profesional relacionada con urbanismo táctico, intervención de espacio público, recuperación de entornos urbanos, participación comunitaria para la apropiación territorial o proyectos relacionados.</v>
      </c>
      <c r="E103" s="14">
        <f>IF([1]Estudio_Mercado!F105="","",[1]Estudio_Mercado!F105)</f>
        <v>2</v>
      </c>
      <c r="F103" s="25">
        <f>IF([1]Estudio_Mercado!I105="","",[1]Estudio_Mercado!I105)</f>
        <v>5114001</v>
      </c>
      <c r="G103" s="25">
        <f>IF([1]Estudio_Mercado!J105="","",[1]Estudio_Mercado!J105)</f>
        <v>30684006</v>
      </c>
      <c r="H103" s="26"/>
      <c r="I103" s="27">
        <f t="shared" si="15"/>
        <v>0</v>
      </c>
      <c r="J103" s="19" t="str">
        <f t="shared" si="11"/>
        <v>No cumple</v>
      </c>
      <c r="K103" s="21">
        <f t="shared" si="12"/>
        <v>5114001</v>
      </c>
      <c r="L103" s="19" t="str">
        <f t="shared" si="13"/>
        <v>Cumple</v>
      </c>
      <c r="M103" s="21">
        <f t="shared" si="14"/>
        <v>30684006</v>
      </c>
      <c r="N103" s="28">
        <v>3</v>
      </c>
    </row>
    <row r="104" spans="2:14" ht="90">
      <c r="B104" s="14">
        <v>5</v>
      </c>
      <c r="C104" s="24" t="str">
        <f>[1]Estudio_Mercado!C106</f>
        <v>Auxiliares Logísticos(as) para jornadas de Urbanismo Táctico</v>
      </c>
      <c r="D104" s="24" t="str">
        <f>[1]Estudio_Mercado!D106</f>
        <v>FORMACIÓN ACADÉMICA: Título Bachiller.
EXPERIENCIA GENERAL: Mínimo doce (12) meses de experiencia laboral.
EXPERIENCIAESPECIFICA: Mínimo seis (6) meses de experiencia laboral relacionada en organización de eventos o apoyo logístico o gestión de proyectos.</v>
      </c>
      <c r="E104" s="14">
        <f>IF([1]Estudio_Mercado!F106="","",[1]Estudio_Mercado!F106)</f>
        <v>3</v>
      </c>
      <c r="F104" s="25">
        <f>IF([1]Estudio_Mercado!I106="","",[1]Estudio_Mercado!I106)</f>
        <v>1750905</v>
      </c>
      <c r="G104" s="25">
        <f>IF([1]Estudio_Mercado!J106="","",[1]Estudio_Mercado!J106)</f>
        <v>5252715</v>
      </c>
      <c r="H104" s="26"/>
      <c r="I104" s="27">
        <f t="shared" si="15"/>
        <v>0</v>
      </c>
      <c r="J104" s="19" t="str">
        <f t="shared" si="11"/>
        <v>No cumple</v>
      </c>
      <c r="K104" s="21">
        <f t="shared" si="12"/>
        <v>1750905</v>
      </c>
      <c r="L104" s="19" t="str">
        <f t="shared" si="13"/>
        <v>Cumple</v>
      </c>
      <c r="M104" s="21">
        <f t="shared" si="14"/>
        <v>5252715</v>
      </c>
      <c r="N104" s="28">
        <v>1</v>
      </c>
    </row>
    <row r="105" spans="2:14" ht="75">
      <c r="B105" s="14">
        <v>6</v>
      </c>
      <c r="C105" s="24" t="str">
        <f>[1]Estudio_Mercado!C107</f>
        <v>Artistas para Urbanismo Táctico</v>
      </c>
      <c r="D105" s="24" t="str">
        <f>[1]Estudio_Mercado!D107</f>
        <v>FORMACIÓN ACADÉMICA: Título de bachiller. 
EXPERIENCIA ESPECÍFICA: Mínimo cuatro (4) años de experiencia certificada en proyectos de intervención artística del espacio público, muralismo comunitario, apropiación territorial, arte urbano participativo o proyectos culturales con comunidades.</v>
      </c>
      <c r="E105" s="14">
        <f>IF([1]Estudio_Mercado!F107="","",[1]Estudio_Mercado!F107)</f>
        <v>10</v>
      </c>
      <c r="F105" s="25">
        <f>IF([1]Estudio_Mercado!I107="","",[1]Estudio_Mercado!I107)</f>
        <v>154750</v>
      </c>
      <c r="G105" s="25">
        <f>IF([1]Estudio_Mercado!J107="","",[1]Estudio_Mercado!J107)</f>
        <v>15475000</v>
      </c>
      <c r="H105" s="26"/>
      <c r="I105" s="27">
        <f t="shared" si="15"/>
        <v>0</v>
      </c>
      <c r="J105" s="19" t="str">
        <f t="shared" si="11"/>
        <v>No cumple</v>
      </c>
      <c r="K105" s="21">
        <f t="shared" si="12"/>
        <v>154750</v>
      </c>
      <c r="L105" s="19" t="str">
        <f t="shared" si="13"/>
        <v>Cumple</v>
      </c>
      <c r="M105" s="21">
        <f t="shared" si="14"/>
        <v>15475000</v>
      </c>
      <c r="N105" s="29">
        <v>10</v>
      </c>
    </row>
    <row r="106" spans="2:14" ht="135">
      <c r="B106" s="14">
        <v>7</v>
      </c>
      <c r="C106" s="24" t="str">
        <f>[1]Estudio_Mercado!C108</f>
        <v>Artista – Arte con Kintsugi y actividad del Telar</v>
      </c>
      <c r="D106" s="24" t="str">
        <f>[1]Estudio_Mercado!D108</f>
        <v>FORMACIÓN ACADÉMICA: Profesional en artes, expresión corporal, danza, teatro, licenciado(a) en artes, educación artística o disciplinas afines. También podrán participar artistas empíricos con trayectoria certificada mínima de dos (2) años en procesos de formación comunitaria, talleres artísticos, transferencia de conocimientos o metodologías participativas.
Debe acreditar experiencia práctica en técnicas artísticas orientadas a procesos de sanación, memoria colectiva, expresión simbólica, pintura y construcción o manejo de telares
EXPERIENCIA ESPECÍFICA: Mínimo ocho (8) meses de experiencia certificada en proyectos comunitarios, procesos artísticos participativos, trabajo con población vulnerable, enfoque de género, memoria colectiva, cuidado comunitario o fortalecimiento del tejido social.</v>
      </c>
      <c r="E106" s="14">
        <f>IF([1]Estudio_Mercado!F108="","",[1]Estudio_Mercado!F108)</f>
        <v>1</v>
      </c>
      <c r="F106" s="25">
        <f>IF([1]Estudio_Mercado!I108="","",[1]Estudio_Mercado!I108)</f>
        <v>154750</v>
      </c>
      <c r="G106" s="25">
        <f>IF([1]Estudio_Mercado!J108="","",[1]Estudio_Mercado!J108)</f>
        <v>928500</v>
      </c>
      <c r="H106" s="26"/>
      <c r="I106" s="27">
        <f t="shared" si="15"/>
        <v>0</v>
      </c>
      <c r="J106" s="19" t="str">
        <f t="shared" si="11"/>
        <v>No cumple</v>
      </c>
      <c r="K106" s="21">
        <f t="shared" si="12"/>
        <v>154750</v>
      </c>
      <c r="L106" s="19" t="str">
        <f t="shared" si="13"/>
        <v>Cumple</v>
      </c>
      <c r="M106" s="21">
        <f t="shared" si="14"/>
        <v>928500</v>
      </c>
      <c r="N106" s="28">
        <v>6</v>
      </c>
    </row>
    <row r="107" spans="2:14" ht="225">
      <c r="B107" s="14">
        <v>8</v>
      </c>
      <c r="C107" s="24" t="str">
        <f>[1]Estudio_Mercado!C109</f>
        <v>Formador(a) Nodo Artístico</v>
      </c>
      <c r="D107" s="24" t="str">
        <f>[1]Estudio_Mercado!D109</f>
        <v>FORMACIÓN ACADÉMICA: Profesional en Licenciatura en Artes, Educación Artística, Artes Escénicas, Danza, Artes Visuales, Artes Audiovisuales, Literatura, Filología, Pedagogía, Educación Comunitaria o disciplinas afines.
EXPERIENCIA PROFESIONAL: Mínimo doce (12) meses de experiencia certificada en procesos de formación artística, educación popular, creación colectiva, pedagogía comunitaria o trabajo cultural con grupos poblacionales diversos. Preferiblemente en: 
•	Artes escénicas y performance: creación escénica, dirección de grupos, montaje y presentaciones en vivo. 
•	Danza y expresión corporal: ensambles coreográficos en danza urbana, ballroom y voguing (Old Way, Vogue Femme, New Way), así como procesos de formación grupal. 
•	Artes audiovisuales: producción de contenidos (cortometrajes, filminutos), grabación y edición con herramientas accesibles, y procesos de formación comunitaria en medios audiovisuales. 
•	Literatura y artes gráficas: escritura creativa (relato, poesía, testimonio), ilustración, composición gráfica y procesos de serigrafía. 
•	Artes plásticas y urbanas: muralismo, grafiti, arte urbano, diseño colectivo de piezas e intervención en espacio público</v>
      </c>
      <c r="E107" s="14">
        <f>IF([1]Estudio_Mercado!F109="","",[1]Estudio_Mercado!F109)</f>
        <v>5</v>
      </c>
      <c r="F107" s="25">
        <f>IF([1]Estudio_Mercado!I109="","",[1]Estudio_Mercado!I109)</f>
        <v>5114001</v>
      </c>
      <c r="G107" s="25">
        <f>IF([1]Estudio_Mercado!J109="","",[1]Estudio_Mercado!J109)</f>
        <v>51140010</v>
      </c>
      <c r="H107" s="26"/>
      <c r="I107" s="27">
        <f t="shared" si="15"/>
        <v>0</v>
      </c>
      <c r="J107" s="19" t="str">
        <f t="shared" si="11"/>
        <v>No cumple</v>
      </c>
      <c r="K107" s="21">
        <f t="shared" si="12"/>
        <v>5114001</v>
      </c>
      <c r="L107" s="19" t="str">
        <f t="shared" si="13"/>
        <v>Cumple</v>
      </c>
      <c r="M107" s="21">
        <f t="shared" si="14"/>
        <v>51140010</v>
      </c>
      <c r="N107" s="28">
        <v>2</v>
      </c>
    </row>
    <row r="108" spans="2:14" ht="60">
      <c r="B108" s="14">
        <v>9</v>
      </c>
      <c r="C108" s="24" t="str">
        <f>[1]Estudio_Mercado!C110</f>
        <v xml:space="preserve">Auxiliares Logísticos(as) </v>
      </c>
      <c r="D108" s="24" t="str">
        <f>[1]Estudio_Mercado!D110</f>
        <v>FORMACIÓN ACADÉMICA: Título de Bachiller.
EXPERIENCIAESPECIFICA: Mínimo doce (12) meses de experiencia laboral certificada en logística de eventos, apoyo operativo, gestión comunitaria, organización de actividades territoriales o apoyo a proyectos sociales.</v>
      </c>
      <c r="E108" s="14">
        <f>IF([1]Estudio_Mercado!F110="","",[1]Estudio_Mercado!F110)</f>
        <v>3</v>
      </c>
      <c r="F108" s="25">
        <f>IF([1]Estudio_Mercado!I110="","",[1]Estudio_Mercado!I110)</f>
        <v>1750905</v>
      </c>
      <c r="G108" s="25">
        <f>IF([1]Estudio_Mercado!J110="","",[1]Estudio_Mercado!J110)</f>
        <v>15758145</v>
      </c>
      <c r="H108" s="26"/>
      <c r="I108" s="27">
        <f t="shared" si="15"/>
        <v>0</v>
      </c>
      <c r="J108" s="19" t="str">
        <f t="shared" si="11"/>
        <v>No cumple</v>
      </c>
      <c r="K108" s="21">
        <f t="shared" si="12"/>
        <v>1750905</v>
      </c>
      <c r="L108" s="19" t="str">
        <f t="shared" si="13"/>
        <v>Cumple</v>
      </c>
      <c r="M108" s="21">
        <f t="shared" si="14"/>
        <v>15758145</v>
      </c>
      <c r="N108" s="28">
        <v>3</v>
      </c>
    </row>
    <row r="109" spans="2:14">
      <c r="B109" s="35" t="s">
        <v>21</v>
      </c>
      <c r="C109" s="35"/>
      <c r="D109" s="35"/>
      <c r="E109" s="35"/>
      <c r="F109" s="35"/>
      <c r="G109" s="35"/>
      <c r="H109" s="22">
        <f>SUM(H100:H108)</f>
        <v>0</v>
      </c>
      <c r="I109" s="23"/>
      <c r="J109" s="36"/>
      <c r="K109" s="36"/>
      <c r="L109" s="36"/>
      <c r="M109" s="37"/>
    </row>
    <row r="110" spans="2:14" ht="15.75">
      <c r="B110" s="32" t="s">
        <v>22</v>
      </c>
      <c r="C110" s="32"/>
      <c r="D110" s="32"/>
      <c r="E110" s="33"/>
      <c r="F110" s="33"/>
      <c r="G110" s="33"/>
      <c r="H110" s="33"/>
      <c r="I110" s="33"/>
    </row>
    <row r="111" spans="2:14" ht="15.75">
      <c r="B111" s="32" t="s">
        <v>23</v>
      </c>
      <c r="C111" s="32"/>
      <c r="D111" s="32"/>
      <c r="E111" s="33"/>
      <c r="F111" s="33"/>
      <c r="G111" s="33"/>
      <c r="H111" s="33"/>
      <c r="I111" s="33"/>
    </row>
    <row r="112" spans="2:14" ht="15.75">
      <c r="B112" s="32" t="s">
        <v>24</v>
      </c>
      <c r="C112" s="32"/>
      <c r="D112" s="32"/>
      <c r="E112" s="33"/>
      <c r="F112" s="33"/>
      <c r="G112" s="33"/>
      <c r="H112" s="33"/>
      <c r="I112" s="33"/>
    </row>
    <row r="113" spans="2:9" ht="15.75">
      <c r="B113" s="32" t="s">
        <v>25</v>
      </c>
      <c r="C113" s="32"/>
      <c r="D113" s="32"/>
      <c r="E113" s="33"/>
      <c r="F113" s="33"/>
      <c r="G113" s="33"/>
      <c r="H113" s="33"/>
      <c r="I113" s="33"/>
    </row>
    <row r="114" spans="2:9">
      <c r="B114" s="34"/>
      <c r="C114" s="34"/>
      <c r="D114" s="34"/>
      <c r="E114" s="34"/>
      <c r="F114" s="34"/>
      <c r="G114" s="34"/>
      <c r="H114" s="34"/>
      <c r="I114" s="34"/>
    </row>
    <row r="115" spans="2:9">
      <c r="E115" s="30"/>
      <c r="F115" s="31"/>
      <c r="G115" s="31"/>
    </row>
    <row r="116" spans="2:9">
      <c r="D116" s="30"/>
      <c r="E116" s="30"/>
      <c r="F116" s="31"/>
      <c r="G116" s="31"/>
    </row>
    <row r="117" spans="2:9">
      <c r="D117" s="30"/>
      <c r="E117" s="30"/>
      <c r="F117" s="31"/>
      <c r="G117" s="31"/>
    </row>
    <row r="118" spans="2:9">
      <c r="D118" s="30"/>
      <c r="E118" s="30"/>
      <c r="F118" s="31"/>
      <c r="G118" s="31"/>
    </row>
    <row r="119" spans="2:9">
      <c r="D119" s="30"/>
      <c r="E119" s="30"/>
      <c r="F119" s="31"/>
      <c r="G119" s="31"/>
    </row>
  </sheetData>
  <mergeCells count="28">
    <mergeCell ref="B6:C7"/>
    <mergeCell ref="D6:I6"/>
    <mergeCell ref="J6:M8"/>
    <mergeCell ref="E7:I7"/>
    <mergeCell ref="B8:E8"/>
    <mergeCell ref="H9:I9"/>
    <mergeCell ref="J9:M9"/>
    <mergeCell ref="B97:G97"/>
    <mergeCell ref="J97:M97"/>
    <mergeCell ref="B98:E99"/>
    <mergeCell ref="F98:I99"/>
    <mergeCell ref="J98:M99"/>
    <mergeCell ref="B9:B10"/>
    <mergeCell ref="C9:C10"/>
    <mergeCell ref="D9:D10"/>
    <mergeCell ref="E9:E10"/>
    <mergeCell ref="F9:G9"/>
    <mergeCell ref="B109:G109"/>
    <mergeCell ref="J109:M109"/>
    <mergeCell ref="B110:D110"/>
    <mergeCell ref="E110:I110"/>
    <mergeCell ref="B111:D111"/>
    <mergeCell ref="E111:I111"/>
    <mergeCell ref="B112:D112"/>
    <mergeCell ref="E112:I112"/>
    <mergeCell ref="B113:D113"/>
    <mergeCell ref="E113:I113"/>
    <mergeCell ref="B114:I114"/>
  </mergeCells>
  <conditionalFormatting sqref="K100:K108 M100:M108 K11:K96 M11:M96">
    <cfRule type="cellIs" dxfId="1" priority="1" operator="lessThan">
      <formula>0</formula>
    </cfRule>
    <cfRule type="cellIs" dxfId="0" priority="2" operator="lessThan">
      <formula>0</formula>
    </cfRule>
  </conditionalFormatting>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Camelo</dc:creator>
  <cp:keywords/>
  <dc:description/>
  <cp:lastModifiedBy>Camilo Andres Ayala Jaimes</cp:lastModifiedBy>
  <cp:revision/>
  <dcterms:created xsi:type="dcterms:W3CDTF">2026-10-22T22:35:23Z</dcterms:created>
  <dcterms:modified xsi:type="dcterms:W3CDTF">2026-10-22T22:51:59Z</dcterms:modified>
  <cp:category/>
  <cp:contentStatus/>
</cp:coreProperties>
</file>