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ef2b468b6140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ote 2" sheetId="1" r:id="R0028ead394fd4a1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0.00"/>
  </x:numFmts>
  <x:fonts count="6">
    <x:font>
      <x:sz val="11"/>
      <x:name val="Carlito"/>
    </x:font>
    <x:font>
      <x:b/>
      <x:sz val="14"/>
      <x:color rgb="FFFFFFFF"/>
      <x:name val="Carlito"/>
    </x:font>
    <x:font>
      <x:b/>
      <x:sz val="11"/>
      <x:color rgb="FF7F6000"/>
      <x:name val="Carlito"/>
    </x:font>
    <x:font>
      <x:b/>
      <x:sz val="11"/>
      <x:name val="Carlito"/>
    </x:font>
    <x:font>
      <x:sz val="11"/>
      <x:color rgb="FF385723"/>
      <x:name val="Carlito"/>
    </x:font>
    <x:font>
      <x:b/>
      <x:sz val="9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FFF2CC"/>
      </x:patternFill>
    </x:fill>
    <x:fill>
      <x:patternFill patternType="solid">
        <x:fgColor rgb="FFD9EAF7"/>
      </x:patternFill>
    </x:fill>
    <x:fill>
      <x:patternFill patternType="solid">
        <x:fgColor rgb="FFE2F0D9"/>
      </x:patternFill>
    </x:fill>
    <x:fill>
      <x:patternFill patternType="solid">
        <x:fgColor rgb="FF4472C4"/>
      </x:patternFill>
    </x:fill>
  </x:fills>
  <x:borders count="5">
    <x:border/>
    <x:border>
      <x:left style="thin">
        <x:color rgb="FF9EADBA"/>
      </x:left>
      <x:right style="thin">
        <x:color rgb="FF9EADBA"/>
      </x:right>
      <x:top style="thin">
        <x:color rgb="FF9EADBA"/>
      </x:top>
      <x:bottom style="thin">
        <x:color rgb="FF9EADBA"/>
      </x:bottom>
    </x:border>
    <x:border>
      <x:left style="thin">
        <x:color rgb="FFD9E2F3"/>
      </x:left>
      <x:right style="thin">
        <x:color rgb="FFD9E2F3"/>
      </x:right>
      <x:top style="thin">
        <x:color rgb="FFD9E2F3"/>
      </x:top>
      <x:bottom style="thin">
        <x:color rgb="FFD9E2F3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medium">
        <x:color rgb="FF4472C4"/>
      </x:left>
      <x:right style="medium">
        <x:color rgb="FF4472C4"/>
      </x:right>
      <x:top style="medium">
        <x:color rgb="FF4472C4"/>
      </x:top>
      <x:bottom style="medium">
        <x:color rgb="FF4472C4"/>
      </x:bottom>
    </x:border>
  </x:borders>
  <x:cellStyleXfs count="1">
    <x:xf numFmtId="0" fontId="0" fillId="0" borderId="0"/>
  </x:cellStyleXfs>
  <x:cellXfs count="3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200" fontId="0" fillId="0" borderId="0" xfId="0" applyNumberFormat="1" applyFont="1" applyFill="1" applyBorder="1"/>
    <x:xf numFmtId="0" fontId="3" fillId="4" borderId="1" xfId="0" applyNumberFormat="1" applyFont="1" applyFill="1" applyBorder="1"/>
    <x:xf numFmtId="200" fontId="0" fillId="0" borderId="1" xfId="0" applyNumberFormat="1" applyFont="1" applyFill="1" applyBorder="1"/>
    <x:xf numFmtId="0" fontId="0" fillId="0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2" xfId="0" applyNumberFormat="1" applyFont="1" applyFill="1" applyBorder="1"/>
    <x:xf numFmtId="0" fontId="5" fillId="6" borderId="2" xfId="0" applyNumberFormat="1" applyFont="1" applyFill="1" applyBorder="1" applyAlignment="1">
      <x:alignment wrapText="1"/>
    </x:xf>
    <x:xf numFmtId="0" fontId="5" fillId="6" borderId="2" xfId="0" applyNumberFormat="1" applyFont="1" applyFill="1" applyBorder="1" applyAlignment="1">
      <x:alignment horizontal="center" wrapText="1"/>
    </x:xf>
    <x:xf numFmtId="0" fontId="5" fillId="6" borderId="2" xfId="0" applyNumberFormat="1" applyFont="1" applyFill="1" applyBorder="1" applyAlignment="1">
      <x:alignment horizontal="center" vertical="center" wrapText="1"/>
    </x:xf>
    <x:xf numFmtId="0" fontId="0" fillId="0" borderId="3" xfId="0" applyNumberFormat="1" applyFont="1" applyFill="1" applyBorder="1"/>
    <x:xf numFmtId="0" fontId="0" fillId="0" borderId="3" xfId="0" applyNumberFormat="1" applyFont="1" applyFill="1" applyBorder="1" applyAlignment="1">
      <x:alignment vertical="top"/>
    </x:xf>
    <x:xf numFmtId="0" fontId="0" fillId="0" borderId="3" xfId="0" applyNumberFormat="1" applyFont="1" applyFill="1" applyBorder="1" applyAlignment="1">
      <x:alignment vertical="top" wrapText="1"/>
    </x:xf>
    <x:xf numFmtId="0" fontId="0" fillId="3" borderId="3" xfId="0" applyNumberFormat="1" applyFont="1" applyFill="1" applyBorder="1" applyAlignment="1">
      <x:alignment vertical="top"/>
    </x:xf>
    <x:xf numFmtId="0" fontId="0" fillId="3" borderId="3" xfId="0" applyNumberFormat="1" applyFont="1" applyFill="1" applyBorder="1" applyAlignment="1">
      <x:alignment vertical="top" wrapText="1"/>
    </x:xf>
    <x:xf numFmtId="200" fontId="0" fillId="3" borderId="3" xfId="0" applyNumberFormat="1" applyFont="1" applyFill="1" applyBorder="1" applyAlignment="1">
      <x:alignment vertical="top"/>
    </x:xf>
    <x:xf numFmtId="200" fontId="0" fillId="0" borderId="3" xfId="0" applyNumberFormat="1" applyFont="1" applyFill="1" applyBorder="1" applyAlignment="1">
      <x:alignment vertical="top"/>
    </x:xf>
    <x:xf numFmtId="201" fontId="0" fillId="0" borderId="3" xfId="0" applyNumberFormat="1" applyFont="1" applyFill="1" applyBorder="1" applyAlignment="1">
      <x:alignment vertical="top"/>
    </x:xf>
    <x:xf numFmtId="201" fontId="0" fillId="3" borderId="3" xfId="0" applyNumberFormat="1" applyFont="1" applyFill="1" applyBorder="1" applyAlignment="1">
      <x:alignment vertical="top"/>
    </x:xf>
    <x:xf numFmtId="0" fontId="3" fillId="4" borderId="4" xfId="0" applyNumberFormat="1" applyFont="1" applyFill="1" applyBorder="1"/>
    <x:xf numFmtId="200" fontId="3" fillId="4" borderId="4" xfId="0" applyNumberFormat="1" applyFont="1" applyFill="1" applyBorder="1"/>
  </x:cellXfs>
  <x:cellStyles count="1">
    <x:cellStyle name="Normal" xfId="0"/>
  </x:cellStyles>
  <x:dxfs count="4"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80ec80b99a4420" /><Relationship Type="http://schemas.openxmlformats.org/officeDocument/2006/relationships/theme" Target="/xl/theme/theme1.xml" Id="Ra8b972fe3776442e" /><Relationship Type="http://schemas.openxmlformats.org/officeDocument/2006/relationships/sharedStrings" Target="/xl/sharedStrings.xml" Id="R37bf440f91c04742" /><Relationship Type="http://schemas.openxmlformats.org/officeDocument/2006/relationships/worksheet" Target="/xl/worksheets/sheet1.xml" Id="R0028ead394fd4a1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32" hidden="0" customWidth="1"/>
    <x:col min="3" max="3" width="18" hidden="0" customWidth="1"/>
    <x:col min="4" max="4" width="17" hidden="0" customWidth="1"/>
    <x:col min="5" max="5" width="18" hidden="0" customWidth="1"/>
    <x:col min="6" max="6" width="55" hidden="0" customWidth="1"/>
    <x:col min="7" max="7" width="12" hidden="0" customWidth="1"/>
    <x:col min="8" max="8" width="13" hidden="0" customWidth="1"/>
    <x:col min="9" max="9" width="9" hidden="0" customWidth="1"/>
    <x:col min="10" max="10" width="14" hidden="0" customWidth="1"/>
    <x:col min="11" max="11" width="14" hidden="0" customWidth="1"/>
    <x:col min="12" max="12" width="12" hidden="0" customWidth="1"/>
    <x:col min="13" max="13" width="14" hidden="0" customWidth="1"/>
    <x:col min="14" max="14" width="14" hidden="0" customWidth="1"/>
    <x:col min="15" max="15" width="22" hidden="0" customWidth="1"/>
    <x:col min="16" max="16" width="17" hidden="0" customWidth="1"/>
    <x:col min="17" max="17" width="17" hidden="0" customWidth="1"/>
    <x:col min="18" max="18" width="17" hidden="0" customWidth="1"/>
    <x:col min="19" max="19" width="17" hidden="0" customWidth="1"/>
    <x:col min="20" max="20" width="15" hidden="0" customWidth="1"/>
    <x:col min="21" max="21" width="28" hidden="0" customWidth="1"/>
  </x:cols>
  <x:sheetData>
    <x:row r="1">
      <x:c r="A1" s="4" t="str">
        <x:v>ARCHIVO DE REFERENCIA LOTE 2 - REACTIVOS LÍQUIDOS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</x:row>
    <x:row r="2">
      <x:c r="A2" s="7" t="str">
        <x:v>Documento para la construcción de la oferta. Las celdas amarillas deben ser diligenciadas por el proponente. No modificar las especificaciones ni las cantidades requeridas.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</x:row>
    <x:row r="4">
      <x:c r="A4" s="11" t="str">
        <x:v>Presupuesto oficial del lote</x:v>
      </x:c>
      <x:c r="B4" s="12" t="n">
        <x:v>87478846</x:v>
      </x:c>
      <x:c r="D4" s="17" t="str">
        <x:v>REGLA DE EQUIVALENCIA: Se aceptan presentaciones comerciales diferentes cuando garanticen, como mínimo, la cantidad, masa o volumen total requerido, con iguales o superiores condiciones técnicas. El oferente deberá indicar la presentación, el número de unidades y la equivalencia. No se admite fraccionamiento, reenvase o trasvase. El valor ofertado del ítem no podrá superar su valor máximo de referencia ni el presupuesto del lote.</x:v>
      </x:c>
      <x:c r="E4" s="17"/>
      <x:c r="F4" s="17"/>
      <x:c r="G4" s="17"/>
      <x:c r="H4" s="17"/>
      <x:c r="I4" s="17"/>
      <x:c r="J4" s="17"/>
      <x:c r="K4" s="17"/>
      <x:c r="L4" s="17"/>
      <x:c r="M4" s="17"/>
      <x:c r="N4" s="17"/>
      <x:c r="O4" s="17"/>
      <x:c r="P4" s="17"/>
      <x:c r="Q4" s="17"/>
      <x:c r="R4" s="17"/>
      <x:c r="S4" s="17"/>
      <x:c r="T4" s="17"/>
      <x:c r="U4" s="17"/>
    </x:row>
    <x:row r="5">
      <x:c r="A5" s="11" t="str">
        <x:v>Total oferta del proponente</x:v>
      </x:c>
      <x:c r="B5" s="12" t="n">
        <x:f>SUM(Q10:Q35)</x:f>
        <x:v>0</x:v>
      </x:c>
      <x:c r="D5" s="17"/>
      <x:c r="E5" s="17"/>
      <x:c r="F5" s="17"/>
      <x:c r="G5" s="17"/>
      <x:c r="H5" s="17"/>
      <x:c r="I5" s="17"/>
      <x:c r="J5" s="17"/>
      <x:c r="K5" s="17"/>
      <x:c r="L5" s="17"/>
      <x:c r="M5" s="17"/>
      <x:c r="N5" s="17"/>
      <x:c r="O5" s="17"/>
      <x:c r="P5" s="17"/>
      <x:c r="Q5" s="17"/>
      <x:c r="R5" s="17"/>
      <x:c r="S5" s="17"/>
      <x:c r="T5" s="17"/>
      <x:c r="U5" s="17"/>
    </x:row>
    <x:row r="6">
      <x:c r="A6" s="11" t="str">
        <x:v>Control presupuesto</x:v>
      </x:c>
      <x:c r="B6" s="13" t="str">
        <x:f>IF(B5=0,"PENDIENTE",IF(B5&lt;=B4,"CUMPLE","SUPERA PRESUPUESTO"))</x:f>
        <x:v>PENDIENTE</x:v>
      </x:c>
      <x:c r="D6" s="17"/>
      <x:c r="E6" s="17"/>
      <x:c r="F6" s="17"/>
      <x:c r="G6" s="17"/>
      <x:c r="H6" s="17"/>
      <x:c r="I6" s="17"/>
      <x:c r="J6" s="17"/>
      <x:c r="K6" s="17"/>
      <x:c r="L6" s="17"/>
      <x:c r="M6" s="17"/>
      <x:c r="N6" s="17"/>
      <x:c r="O6" s="17"/>
      <x:c r="P6" s="17"/>
      <x:c r="Q6" s="17"/>
      <x:c r="R6" s="17"/>
      <x:c r="S6" s="17"/>
      <x:c r="T6" s="17"/>
      <x:c r="U6" s="17"/>
    </x:row>
    <x:row r="7">
      <x:c r="A7" s="11" t="str">
        <x:v>Ítems del lote</x:v>
      </x:c>
      <x:c r="B7" s="13" t="n">
        <x:v>26</x:v>
      </x:c>
      <x:c r="D7" s="17"/>
      <x:c r="E7" s="17"/>
      <x:c r="F7" s="17"/>
      <x:c r="G7" s="17"/>
      <x:c r="H7" s="17"/>
      <x:c r="I7" s="17"/>
      <x:c r="J7" s="17"/>
      <x:c r="K7" s="17"/>
      <x:c r="L7" s="17"/>
      <x:c r="M7" s="17"/>
      <x:c r="N7" s="17"/>
      <x:c r="O7" s="17"/>
      <x:c r="P7" s="17"/>
      <x:c r="Q7" s="17"/>
      <x:c r="R7" s="17"/>
      <x:c r="S7" s="17"/>
      <x:c r="T7" s="17"/>
      <x:c r="U7" s="17"/>
    </x:row>
    <x:row r="9" ht="55" customHeight="1">
      <x:c r="A9" s="23" t="str">
        <x:v>Ítem</x:v>
      </x:c>
      <x:c r="B9" s="23" t="str">
        <x:v>Nombre del reactivo</x:v>
      </x:c>
      <x:c r="C9" s="23" t="str">
        <x:v>Grupo de trabajo</x:v>
      </x:c>
      <x:c r="D9" s="23" t="str">
        <x:v>N.° CAS / producto</x:v>
      </x:c>
      <x:c r="E9" s="23" t="str">
        <x:v>Concentración</x:v>
      </x:c>
      <x:c r="F9" s="23" t="str">
        <x:v>Especificaciones técnicas</x:v>
      </x:c>
      <x:c r="G9" s="23" t="str">
        <x:v>Cantidad requerida</x:v>
      </x:c>
      <x:c r="H9" s="23" t="str">
        <x:v>Presentación requerida</x:v>
      </x:c>
      <x:c r="I9" s="23" t="str">
        <x:v>Unidad</x:v>
      </x:c>
      <x:c r="J9" s="23" t="str">
        <x:v>Cantidad total requerida</x:v>
      </x:c>
      <x:c r="K9" s="23" t="str">
        <x:v>Presentación ofrecida</x:v>
      </x:c>
      <x:c r="L9" s="23" t="str">
        <x:v>Unidades ofrecidas</x:v>
      </x:c>
      <x:c r="M9" s="23" t="str">
        <x:v>Cantidad total ofrecida</x:v>
      </x:c>
      <x:c r="N9" s="23" t="str">
        <x:v>Control equivalencia</x:v>
      </x:c>
      <x:c r="O9" s="23" t="str">
        <x:v>Marca / referencia ofrecida</x:v>
      </x:c>
      <x:c r="P9" s="23" t="str">
        <x:v>Precio unitario presentación ofrecida</x:v>
      </x:c>
      <x:c r="Q9" s="23" t="str">
        <x:v>Valor total ofertado del ítem</x:v>
      </x:c>
      <x:c r="R9" s="23" t="str">
        <x:v>Precio techo unitario de referencia</x:v>
      </x:c>
      <x:c r="S9" s="23" t="str">
        <x:v>Valor máximo del ítem</x:v>
      </x:c>
      <x:c r="T9" s="23" t="str">
        <x:v>Control económico</x:v>
      </x:c>
      <x:c r="U9" s="23" t="str">
        <x:v>Observaciones del proponente</x:v>
      </x:c>
    </x:row>
    <x:row r="10">
      <x:c r="A10" s="25" t="n">
        <x:v>1</x:v>
      </x:c>
      <x:c r="B10" s="26" t="str">
        <x:v>Ácido acético</x:v>
      </x:c>
      <x:c r="C10" s="26" t="str">
        <x:v>GG (Cali)</x:v>
      </x:c>
      <x:c r="D10" s="26" t="str">
        <x:v>64-19-7</x:v>
      </x:c>
      <x:c r="E10" s="26" t="str">
        <x:v>≥99.5%</x:v>
      </x:c>
      <x:c r="F10" s="26" t="str">
        <x:v>Grado reactivo</x:v>
      </x:c>
      <x:c r="G10" s="31" t="n">
        <x:v>2</x:v>
      </x:c>
      <x:c r="H10" s="31" t="n">
        <x:v>2.5</x:v>
      </x:c>
      <x:c r="I10" s="31" t="str">
        <x:v>L</x:v>
      </x:c>
      <x:c r="J10" s="31" t="n">
        <x:f>IF(OR(G10="",H10=""),"",IFERROR(G10*H10,"VALIDACIÓN TÉCNICA"))</x:f>
        <x:v>5</x:v>
      </x:c>
      <x:c r="K10" s="32"/>
      <x:c r="L10" s="32"/>
      <x:c r="M10" s="31" t="str">
        <x:f>IF(OR(K10="",L10=""),"",K10*L10)</x:f>
      </x:c>
      <x:c r="N10" s="25" t="str">
        <x:f>IF(M10="","",IFERROR(IF(M10&gt;=J10,"CUMPLE","NO CUMPLE"),"VALIDACIÓN TÉCNICA"))</x:f>
      </x:c>
      <x:c r="O10" s="28"/>
      <x:c r="P10" s="29"/>
      <x:c r="Q10" s="30" t="str">
        <x:f>IF(OR(L10="",P10=""),"",L10*P10)</x:f>
      </x:c>
      <x:c r="R10" s="30" t="n">
        <x:v>262752</x:v>
      </x:c>
      <x:c r="S10" s="30" t="n">
        <x:v>525504</x:v>
      </x:c>
      <x:c r="T10" s="25" t="str">
        <x:f>IF(Q10="","",IF(Q10&lt;=S10,"CUMPLE","NO CUMPLE"))</x:f>
      </x:c>
      <x:c r="U10" s="28"/>
    </x:row>
    <x:row r="11">
      <x:c r="A11" s="25" t="n">
        <x:v>2</x:v>
      </x:c>
      <x:c r="B11" s="26" t="str">
        <x:v>Ácido fluorhidrico</x:v>
      </x:c>
      <x:c r="C11" s="26" t="str">
        <x:v>GIA</x:v>
      </x:c>
      <x:c r="D11" s="26" t="str">
        <x:v>7647-01-0</x:v>
      </x:c>
      <x:c r="E11" s="26" t="str">
        <x:v>48%</x:v>
      </x:c>
      <x:c r="F11" s="26" t="str">
        <x:v>Grado ACS,ISO,Reag. Ph Eur</x:v>
      </x:c>
      <x:c r="G11" s="31" t="n">
        <x:v>3</x:v>
      </x:c>
      <x:c r="H11" s="31" t="n">
        <x:v>2.5</x:v>
      </x:c>
      <x:c r="I11" s="31" t="str">
        <x:v>L</x:v>
      </x:c>
      <x:c r="J11" s="31" t="n">
        <x:f>IF(OR(G11="",H11=""),"",IFERROR(G11*H11,"VALIDACIÓN TÉCNICA"))</x:f>
        <x:v>7.5</x:v>
      </x:c>
      <x:c r="K11" s="32"/>
      <x:c r="L11" s="32"/>
      <x:c r="M11" s="31" t="str">
        <x:f>IF(OR(K11="",L11=""),"",K11*L11)</x:f>
      </x:c>
      <x:c r="N11" s="25" t="str">
        <x:f>IF(M11="","",IFERROR(IF(M11&gt;=J11,"CUMPLE","NO CUMPLE"),"VALIDACIÓN TÉCNICA"))</x:f>
      </x:c>
      <x:c r="O11" s="28"/>
      <x:c r="P11" s="29"/>
      <x:c r="Q11" s="30" t="str">
        <x:f>IF(OR(L11="",P11=""),"",L11*P11)</x:f>
      </x:c>
      <x:c r="R11" s="30" t="n">
        <x:v>1066674</x:v>
      </x:c>
      <x:c r="S11" s="30" t="n">
        <x:v>3200022</x:v>
      </x:c>
      <x:c r="T11" s="25" t="str">
        <x:f>IF(Q11="","",IF(Q11&lt;=S11,"CUMPLE","NO CUMPLE"))</x:f>
      </x:c>
      <x:c r="U11" s="28"/>
    </x:row>
    <x:row r="12">
      <x:c r="A12" s="25" t="n">
        <x:v>3</x:v>
      </x:c>
      <x:c r="B12" s="26" t="str">
        <x:v>Ácido nítrico</x:v>
      </x:c>
      <x:c r="C12" s="26" t="str">
        <x:v>GG (Cali)</x:v>
      </x:c>
      <x:c r="D12" s="26" t="str">
        <x:v>7697-37-2</x:v>
      </x:c>
      <x:c r="E12" s="26" t="str">
        <x:v>65%</x:v>
      </x:c>
      <x:c r="F12" s="26" t="str">
        <x:v>Grado reactivo</x:v>
      </x:c>
      <x:c r="G12" s="31" t="n">
        <x:v>5</x:v>
      </x:c>
      <x:c r="H12" s="31" t="n">
        <x:v>2.5</x:v>
      </x:c>
      <x:c r="I12" s="31" t="str">
        <x:v>L</x:v>
      </x:c>
      <x:c r="J12" s="31" t="n">
        <x:f>IF(OR(G12="",H12=""),"",IFERROR(G12*H12,"VALIDACIÓN TÉCNICA"))</x:f>
        <x:v>12.5</x:v>
      </x:c>
      <x:c r="K12" s="32"/>
      <x:c r="L12" s="32"/>
      <x:c r="M12" s="31" t="str">
        <x:f>IF(OR(K12="",L12=""),"",K12*L12)</x:f>
      </x:c>
      <x:c r="N12" s="25" t="str">
        <x:f>IF(M12="","",IFERROR(IF(M12&gt;=J12,"CUMPLE","NO CUMPLE"),"VALIDACIÓN TÉCNICA"))</x:f>
      </x:c>
      <x:c r="O12" s="28"/>
      <x:c r="P12" s="29"/>
      <x:c r="Q12" s="30" t="str">
        <x:f>IF(OR(L12="",P12=""),"",L12*P12)</x:f>
      </x:c>
      <x:c r="R12" s="30" t="n">
        <x:v>935995</x:v>
      </x:c>
      <x:c r="S12" s="30" t="n">
        <x:v>4679975</x:v>
      </x:c>
      <x:c r="T12" s="25" t="str">
        <x:f>IF(Q12="","",IF(Q12&lt;=S12,"CUMPLE","NO CUMPLE"))</x:f>
      </x:c>
      <x:c r="U12" s="28"/>
    </x:row>
    <x:row r="13">
      <x:c r="A13" s="25" t="n">
        <x:v>4</x:v>
      </x:c>
      <x:c r="B13" s="26" t="str">
        <x:v>Ácido nítrico</x:v>
      </x:c>
      <x:c r="C13" s="26" t="str">
        <x:v>GG (Cali)</x:v>
      </x:c>
      <x:c r="D13" s="26" t="str">
        <x:v>7697-37-2</x:v>
      </x:c>
      <x:c r="E13" s="26" t="str">
        <x:v>≥67%</x:v>
      </x:c>
      <x:c r="F13" s="26" t="str">
        <x:v>Grado ultrapuro Trace metal analysis</x:v>
      </x:c>
      <x:c r="G13" s="31" t="n">
        <x:v>4</x:v>
      </x:c>
      <x:c r="H13" s="31" t="n">
        <x:v>2.5</x:v>
      </x:c>
      <x:c r="I13" s="31" t="str">
        <x:v>L</x:v>
      </x:c>
      <x:c r="J13" s="31" t="n">
        <x:f>IF(OR(G13="",H13=""),"",IFERROR(G13*H13,"VALIDACIÓN TÉCNICA"))</x:f>
        <x:v>10</x:v>
      </x:c>
      <x:c r="K13" s="32"/>
      <x:c r="L13" s="32"/>
      <x:c r="M13" s="31" t="str">
        <x:f>IF(OR(K13="",L13=""),"",K13*L13)</x:f>
      </x:c>
      <x:c r="N13" s="25" t="str">
        <x:f>IF(M13="","",IFERROR(IF(M13&gt;=J13,"CUMPLE","NO CUMPLE"),"VALIDACIÓN TÉCNICA"))</x:f>
      </x:c>
      <x:c r="O13" s="28"/>
      <x:c r="P13" s="29"/>
      <x:c r="Q13" s="30" t="str">
        <x:f>IF(OR(L13="",P13=""),"",L13*P13)</x:f>
      </x:c>
      <x:c r="R13" s="30" t="n">
        <x:v>2745211</x:v>
      </x:c>
      <x:c r="S13" s="30" t="n">
        <x:v>10980844</x:v>
      </x:c>
      <x:c r="T13" s="25" t="str">
        <x:f>IF(Q13="","",IF(Q13&lt;=S13,"CUMPLE","NO CUMPLE"))</x:f>
      </x:c>
      <x:c r="U13" s="28"/>
    </x:row>
    <x:row r="14">
      <x:c r="A14" s="25" t="n">
        <x:v>5</x:v>
      </x:c>
      <x:c r="B14" s="26" t="str">
        <x:v>Ácido nítrico</x:v>
      </x:c>
      <x:c r="C14" s="26" t="str">
        <x:v>GIA</x:v>
      </x:c>
      <x:c r="D14" s="26" t="str">
        <x:v>7697-37-2</x:v>
      </x:c>
      <x:c r="E14" s="26" t="str">
        <x:v>69%</x:v>
      </x:c>
      <x:c r="F14" s="26" t="str">
        <x:v>Grado p.a.  ACS,Reag. Ph Eur</x:v>
      </x:c>
      <x:c r="G14" s="31" t="n">
        <x:v>4</x:v>
      </x:c>
      <x:c r="H14" s="31" t="n">
        <x:v>2.5</x:v>
      </x:c>
      <x:c r="I14" s="31" t="str">
        <x:v>L</x:v>
      </x:c>
      <x:c r="J14" s="31" t="n">
        <x:f>IF(OR(G14="",H14=""),"",IFERROR(G14*H14,"VALIDACIÓN TÉCNICA"))</x:f>
        <x:v>10</x:v>
      </x:c>
      <x:c r="K14" s="32"/>
      <x:c r="L14" s="32"/>
      <x:c r="M14" s="31" t="str">
        <x:f>IF(OR(K14="",L14=""),"",K14*L14)</x:f>
      </x:c>
      <x:c r="N14" s="25" t="str">
        <x:f>IF(M14="","",IFERROR(IF(M14&gt;=J14,"CUMPLE","NO CUMPLE"),"VALIDACIÓN TÉCNICA"))</x:f>
      </x:c>
      <x:c r="O14" s="28"/>
      <x:c r="P14" s="29"/>
      <x:c r="Q14" s="30" t="str">
        <x:f>IF(OR(L14="",P14=""),"",L14*P14)</x:f>
      </x:c>
      <x:c r="R14" s="30" t="n">
        <x:v>979461</x:v>
      </x:c>
      <x:c r="S14" s="30" t="n">
        <x:v>3917844</x:v>
      </x:c>
      <x:c r="T14" s="25" t="str">
        <x:f>IF(Q14="","",IF(Q14&lt;=S14,"CUMPLE","NO CUMPLE"))</x:f>
      </x:c>
      <x:c r="U14" s="28"/>
    </x:row>
    <x:row r="15">
      <x:c r="A15" s="25" t="n">
        <x:v>6</x:v>
      </x:c>
      <x:c r="B15" s="26" t="str">
        <x:v>Ácido nítrico</x:v>
      </x:c>
      <x:c r="C15" s="26" t="str">
        <x:v>GIA</x:v>
      </x:c>
      <x:c r="D15" s="26" t="str">
        <x:v>7697-37-2</x:v>
      </x:c>
      <x:c r="E15" s="26" t="str">
        <x:v>65%</x:v>
      </x:c>
      <x:c r="F15" s="26" t="str">
        <x:v>Grado Reag. Ph Eur,ISO</x:v>
      </x:c>
      <x:c r="G15" s="31" t="n">
        <x:v>4</x:v>
      </x:c>
      <x:c r="H15" s="31" t="n">
        <x:v>2.5</x:v>
      </x:c>
      <x:c r="I15" s="31" t="str">
        <x:v>L</x:v>
      </x:c>
      <x:c r="J15" s="31" t="n">
        <x:f>IF(OR(G15="",H15=""),"",IFERROR(G15*H15,"VALIDACIÓN TÉCNICA"))</x:f>
        <x:v>10</x:v>
      </x:c>
      <x:c r="K15" s="32"/>
      <x:c r="L15" s="32"/>
      <x:c r="M15" s="31" t="str">
        <x:f>IF(OR(K15="",L15=""),"",K15*L15)</x:f>
      </x:c>
      <x:c r="N15" s="25" t="str">
        <x:f>IF(M15="","",IFERROR(IF(M15&gt;=J15,"CUMPLE","NO CUMPLE"),"VALIDACIÓN TÉCNICA"))</x:f>
      </x:c>
      <x:c r="O15" s="28"/>
      <x:c r="P15" s="29"/>
      <x:c r="Q15" s="30" t="str">
        <x:f>IF(OR(L15="",P15=""),"",L15*P15)</x:f>
      </x:c>
      <x:c r="R15" s="30" t="n">
        <x:v>935995</x:v>
      </x:c>
      <x:c r="S15" s="30" t="n">
        <x:v>3743980</x:v>
      </x:c>
      <x:c r="T15" s="25" t="str">
        <x:f>IF(Q15="","",IF(Q15&lt;=S15,"CUMPLE","NO CUMPLE"))</x:f>
      </x:c>
      <x:c r="U15" s="28"/>
    </x:row>
    <x:row r="16">
      <x:c r="A16" s="25" t="n">
        <x:v>7</x:v>
      </x:c>
      <x:c r="B16" s="26" t="str">
        <x:v>Ácido nítrico</x:v>
      </x:c>
      <x:c r="C16" s="26" t="str">
        <x:v>DRM (Bogota)</x:v>
      </x:c>
      <x:c r="D16" s="26" t="str">
        <x:v>7697-37-2</x:v>
      </x:c>
      <x:c r="E16" s="26" t="str">
        <x:v>100%</x:v>
      </x:c>
      <x:c r="F16" s="26" t="str">
        <x:v>Grado Ultrapuro Ultratrace®, para análisis de trazas (ppb)</x:v>
      </x:c>
      <x:c r="G16" s="31" t="n">
        <x:v>3</x:v>
      </x:c>
      <x:c r="H16" s="31" t="n">
        <x:v>2.5</x:v>
      </x:c>
      <x:c r="I16" s="31" t="str">
        <x:v>L</x:v>
      </x:c>
      <x:c r="J16" s="31" t="n">
        <x:f>IF(OR(G16="",H16=""),"",IFERROR(G16*H16,"VALIDACIÓN TÉCNICA"))</x:f>
        <x:v>7.5</x:v>
      </x:c>
      <x:c r="K16" s="32"/>
      <x:c r="L16" s="32"/>
      <x:c r="M16" s="31" t="str">
        <x:f>IF(OR(K16="",L16=""),"",K16*L16)</x:f>
      </x:c>
      <x:c r="N16" s="25" t="str">
        <x:f>IF(M16="","",IFERROR(IF(M16&gt;=J16,"CUMPLE","NO CUMPLE"),"VALIDACIÓN TÉCNICA"))</x:f>
      </x:c>
      <x:c r="O16" s="28"/>
      <x:c r="P16" s="29"/>
      <x:c r="Q16" s="30" t="str">
        <x:f>IF(OR(L16="",P16=""),"",L16*P16)</x:f>
      </x:c>
      <x:c r="R16" s="30" t="n">
        <x:v>3130771</x:v>
      </x:c>
      <x:c r="S16" s="30" t="n">
        <x:v>9392313</x:v>
      </x:c>
      <x:c r="T16" s="25" t="str">
        <x:f>IF(Q16="","",IF(Q16&lt;=S16,"CUMPLE","NO CUMPLE"))</x:f>
      </x:c>
      <x:c r="U16" s="28"/>
    </x:row>
    <x:row r="17">
      <x:c r="A17" s="25" t="n">
        <x:v>8</x:v>
      </x:c>
      <x:c r="B17" s="26" t="str">
        <x:v>Ácido nítrico</x:v>
      </x:c>
      <x:c r="C17" s="26" t="str">
        <x:v>DRM (Bogota)</x:v>
      </x:c>
      <x:c r="D17" s="26" t="str">
        <x:v>7697-37-2</x:v>
      </x:c>
      <x:c r="E17" s="26" t="str">
        <x:v>69%</x:v>
      </x:c>
      <x:c r="F17" s="26" t="str">
        <x:v>Grado Analítico</x:v>
      </x:c>
      <x:c r="G17" s="31" t="n">
        <x:v>15</x:v>
      </x:c>
      <x:c r="H17" s="31" t="n">
        <x:v>2.5</x:v>
      </x:c>
      <x:c r="I17" s="31" t="str">
        <x:v>L</x:v>
      </x:c>
      <x:c r="J17" s="31" t="n">
        <x:f>IF(OR(G17="",H17=""),"",IFERROR(G17*H17,"VALIDACIÓN TÉCNICA"))</x:f>
        <x:v>37.5</x:v>
      </x:c>
      <x:c r="K17" s="32"/>
      <x:c r="L17" s="32"/>
      <x:c r="M17" s="31" t="str">
        <x:f>IF(OR(K17="",L17=""),"",K17*L17)</x:f>
      </x:c>
      <x:c r="N17" s="25" t="str">
        <x:f>IF(M17="","",IFERROR(IF(M17&gt;=J17,"CUMPLE","NO CUMPLE"),"VALIDACIÓN TÉCNICA"))</x:f>
      </x:c>
      <x:c r="O17" s="28"/>
      <x:c r="P17" s="29"/>
      <x:c r="Q17" s="30" t="str">
        <x:f>IF(OR(L17="",P17=""),"",L17*P17)</x:f>
      </x:c>
      <x:c r="R17" s="30" t="n">
        <x:v>1098192</x:v>
      </x:c>
      <x:c r="S17" s="30" t="n">
        <x:v>16472880</x:v>
      </x:c>
      <x:c r="T17" s="25" t="str">
        <x:f>IF(Q17="","",IF(Q17&lt;=S17,"CUMPLE","NO CUMPLE"))</x:f>
      </x:c>
      <x:c r="U17" s="28"/>
    </x:row>
    <x:row r="18">
      <x:c r="A18" s="25" t="n">
        <x:v>9</x:v>
      </x:c>
      <x:c r="B18" s="26" t="str">
        <x:v>Ácido nítrico</x:v>
      </x:c>
      <x:c r="C18" s="26" t="str">
        <x:v>DRM (Bogota)</x:v>
      </x:c>
      <x:c r="D18" s="26" t="str">
        <x:v>7697-37-2</x:v>
      </x:c>
      <x:c r="E18" s="26" t="str">
        <x:v>69%</x:v>
      </x:c>
      <x:c r="F18" s="26" t="str">
        <x:v>Grado Ultrapuro Ultratrace®, para análisis de trazas (ppb)</x:v>
      </x:c>
      <x:c r="G18" s="31" t="n">
        <x:v>5</x:v>
      </x:c>
      <x:c r="H18" s="31" t="n">
        <x:v>2.5</x:v>
      </x:c>
      <x:c r="I18" s="31" t="str">
        <x:v>L</x:v>
      </x:c>
      <x:c r="J18" s="31" t="n">
        <x:f>IF(OR(G18="",H18=""),"",IFERROR(G18*H18,"VALIDACIÓN TÉCNICA"))</x:f>
        <x:v>12.5</x:v>
      </x:c>
      <x:c r="K18" s="32"/>
      <x:c r="L18" s="32"/>
      <x:c r="M18" s="31" t="str">
        <x:f>IF(OR(K18="",L18=""),"",K18*L18)</x:f>
      </x:c>
      <x:c r="N18" s="25" t="str">
        <x:f>IF(M18="","",IFERROR(IF(M18&gt;=J18,"CUMPLE","NO CUMPLE"),"VALIDACIÓN TÉCNICA"))</x:f>
      </x:c>
      <x:c r="O18" s="28"/>
      <x:c r="P18" s="29"/>
      <x:c r="Q18" s="30" t="str">
        <x:f>IF(OR(L18="",P18=""),"",L18*P18)</x:f>
      </x:c>
      <x:c r="R18" s="30" t="n">
        <x:v>2501523</x:v>
      </x:c>
      <x:c r="S18" s="30" t="n">
        <x:v>12507615</x:v>
      </x:c>
      <x:c r="T18" s="25" t="str">
        <x:f>IF(Q18="","",IF(Q18&lt;=S18,"CUMPLE","NO CUMPLE"))</x:f>
      </x:c>
      <x:c r="U18" s="28"/>
    </x:row>
    <x:row r="19">
      <x:c r="A19" s="25" t="n">
        <x:v>10</x:v>
      </x:c>
      <x:c r="B19" s="26" t="str">
        <x:v>Ácido nítrico</x:v>
      </x:c>
      <x:c r="C19" s="26" t="str">
        <x:v>DAN (Bogota)</x:v>
      </x:c>
      <x:c r="D19" s="26" t="str">
        <x:v>7697-37-2</x:v>
      </x:c>
      <x:c r="E19" s="26" t="str">
        <x:v>65%</x:v>
      </x:c>
      <x:c r="F19" s="26" t="str">
        <x:v>Grado p.a. Reag. Ph Eur</x:v>
      </x:c>
      <x:c r="G19" s="31" t="n">
        <x:v>1</x:v>
      </x:c>
      <x:c r="H19" s="31" t="n">
        <x:v>3</x:v>
      </x:c>
      <x:c r="I19" s="31" t="str">
        <x:v>L</x:v>
      </x:c>
      <x:c r="J19" s="31" t="n">
        <x:f>IF(OR(G19="",H19=""),"",IFERROR(G19*H19,"VALIDACIÓN TÉCNICA"))</x:f>
        <x:v>3</x:v>
      </x:c>
      <x:c r="K19" s="32"/>
      <x:c r="L19" s="32"/>
      <x:c r="M19" s="31" t="str">
        <x:f>IF(OR(K19="",L19=""),"",K19*L19)</x:f>
      </x:c>
      <x:c r="N19" s="25" t="str">
        <x:f>IF(M19="","",IFERROR(IF(M19&gt;=J19,"CUMPLE","NO CUMPLE"),"VALIDACIÓN TÉCNICA"))</x:f>
      </x:c>
      <x:c r="O19" s="28"/>
      <x:c r="P19" s="29"/>
      <x:c r="Q19" s="30" t="str">
        <x:f>IF(OR(L19="",P19=""),"",L19*P19)</x:f>
      </x:c>
      <x:c r="R19" s="30" t="n">
        <x:v>800649</x:v>
      </x:c>
      <x:c r="S19" s="30" t="n">
        <x:v>800649</x:v>
      </x:c>
      <x:c r="T19" s="25" t="str">
        <x:f>IF(Q19="","",IF(Q19&lt;=S19,"CUMPLE","NO CUMPLE"))</x:f>
      </x:c>
      <x:c r="U19" s="28"/>
    </x:row>
    <x:row r="20">
      <x:c r="A20" s="25" t="n">
        <x:v>11</x:v>
      </x:c>
      <x:c r="B20" s="26" t="str">
        <x:v>Ácido Perclórico</x:v>
      </x:c>
      <x:c r="C20" s="26" t="str">
        <x:v>GIA</x:v>
      </x:c>
      <x:c r="D20" s="26" t="str">
        <x:v>7601-90-3</x:v>
      </x:c>
      <x:c r="E20" s="26" t="str">
        <x:v>70%</x:v>
      </x:c>
      <x:c r="F20" s="26" t="str">
        <x:v>Grado ACS,ISO,Reag. Ph Eur</x:v>
      </x:c>
      <x:c r="G20" s="31" t="n">
        <x:v>1</x:v>
      </x:c>
      <x:c r="H20" s="31" t="n">
        <x:v>2.5</x:v>
      </x:c>
      <x:c r="I20" s="31" t="str">
        <x:v>L</x:v>
      </x:c>
      <x:c r="J20" s="31" t="n">
        <x:f>IF(OR(G20="",H20=""),"",IFERROR(G20*H20,"VALIDACIÓN TÉCNICA"))</x:f>
        <x:v>2.5</x:v>
      </x:c>
      <x:c r="K20" s="32"/>
      <x:c r="L20" s="32"/>
      <x:c r="M20" s="31" t="str">
        <x:f>IF(OR(K20="",L20=""),"",K20*L20)</x:f>
      </x:c>
      <x:c r="N20" s="25" t="str">
        <x:f>IF(M20="","",IFERROR(IF(M20&gt;=J20,"CUMPLE","NO CUMPLE"),"VALIDACIÓN TÉCNICA"))</x:f>
      </x:c>
      <x:c r="O20" s="28"/>
      <x:c r="P20" s="29"/>
      <x:c r="Q20" s="30" t="str">
        <x:f>IF(OR(L20="",P20=""),"",L20*P20)</x:f>
      </x:c>
      <x:c r="R20" s="30" t="n">
        <x:v>2587060</x:v>
      </x:c>
      <x:c r="S20" s="30" t="n">
        <x:v>2587060</x:v>
      </x:c>
      <x:c r="T20" s="25" t="str">
        <x:f>IF(Q20="","",IF(Q20&lt;=S20,"CUMPLE","NO CUMPLE"))</x:f>
      </x:c>
      <x:c r="U20" s="28"/>
    </x:row>
    <x:row r="21">
      <x:c r="A21" s="25" t="n">
        <x:v>12</x:v>
      </x:c>
      <x:c r="B21" s="26" t="str">
        <x:v>Ácido Perclórico</x:v>
      </x:c>
      <x:c r="C21" s="26" t="str">
        <x:v>DAN (Bogota)</x:v>
      </x:c>
      <x:c r="D21" s="26" t="str">
        <x:v>7601-90-3</x:v>
      </x:c>
      <x:c r="E21" s="26" t="str"/>
      <x:c r="F21" s="26" t="str">
        <x:v>Grado analítico</x:v>
      </x:c>
      <x:c r="G21" s="31" t="n">
        <x:v>4</x:v>
      </x:c>
      <x:c r="H21" s="31" t="n">
        <x:v>1</x:v>
      </x:c>
      <x:c r="I21" s="31" t="str">
        <x:v>L</x:v>
      </x:c>
      <x:c r="J21" s="31" t="n">
        <x:f>IF(OR(G21="",H21=""),"",IFERROR(G21*H21,"VALIDACIÓN TÉCNICA"))</x:f>
        <x:v>4</x:v>
      </x:c>
      <x:c r="K21" s="32"/>
      <x:c r="L21" s="32"/>
      <x:c r="M21" s="31" t="str">
        <x:f>IF(OR(K21="",L21=""),"",K21*L21)</x:f>
      </x:c>
      <x:c r="N21" s="25" t="str">
        <x:f>IF(M21="","",IFERROR(IF(M21&gt;=J21,"CUMPLE","NO CUMPLE"),"VALIDACIÓN TÉCNICA"))</x:f>
      </x:c>
      <x:c r="O21" s="28"/>
      <x:c r="P21" s="29"/>
      <x:c r="Q21" s="30" t="str">
        <x:f>IF(OR(L21="",P21=""),"",L21*P21)</x:f>
      </x:c>
      <x:c r="R21" s="30" t="n">
        <x:v>1302971</x:v>
      </x:c>
      <x:c r="S21" s="30" t="n">
        <x:v>5211884</x:v>
      </x:c>
      <x:c r="T21" s="25" t="str">
        <x:f>IF(Q21="","",IF(Q21&lt;=S21,"CUMPLE","NO CUMPLE"))</x:f>
      </x:c>
      <x:c r="U21" s="28"/>
    </x:row>
    <x:row r="22">
      <x:c r="A22" s="25" t="n">
        <x:v>13</x:v>
      </x:c>
      <x:c r="B22" s="26" t="str">
        <x:v>Clorobenceno</x:v>
      </x:c>
      <x:c r="C22" s="26" t="str">
        <x:v>GIA</x:v>
      </x:c>
      <x:c r="D22" s="26" t="str">
        <x:v>108-90-7</x:v>
      </x:c>
      <x:c r="E22" s="26" t="str">
        <x:v>99.0 %</x:v>
      </x:c>
      <x:c r="F22" s="26" t="str">
        <x:v>grado reactivo líquido incoloro</x:v>
      </x:c>
      <x:c r="G22" s="31" t="n">
        <x:v>1</x:v>
      </x:c>
      <x:c r="H22" s="31" t="n">
        <x:v>2.5</x:v>
      </x:c>
      <x:c r="I22" s="31" t="str">
        <x:v>L</x:v>
      </x:c>
      <x:c r="J22" s="31" t="n">
        <x:f>IF(OR(G22="",H22=""),"",IFERROR(G22*H22,"VALIDACIÓN TÉCNICA"))</x:f>
        <x:v>2.5</x:v>
      </x:c>
      <x:c r="K22" s="32"/>
      <x:c r="L22" s="32"/>
      <x:c r="M22" s="31" t="str">
        <x:f>IF(OR(K22="",L22=""),"",K22*L22)</x:f>
      </x:c>
      <x:c r="N22" s="25" t="str">
        <x:f>IF(M22="","",IFERROR(IF(M22&gt;=J22,"CUMPLE","NO CUMPLE"),"VALIDACIÓN TÉCNICA"))</x:f>
      </x:c>
      <x:c r="O22" s="28"/>
      <x:c r="P22" s="29"/>
      <x:c r="Q22" s="30" t="str">
        <x:f>IF(OR(L22="",P22=""),"",L22*P22)</x:f>
      </x:c>
      <x:c r="R22" s="30" t="n">
        <x:v>1023109</x:v>
      </x:c>
      <x:c r="S22" s="30" t="n">
        <x:v>1023109</x:v>
      </x:c>
      <x:c r="T22" s="25" t="str">
        <x:f>IF(Q22="","",IF(Q22&lt;=S22,"CUMPLE","NO CUMPLE"))</x:f>
      </x:c>
      <x:c r="U22" s="28"/>
    </x:row>
    <x:row r="23">
      <x:c r="A23" s="25" t="n">
        <x:v>14</x:v>
      </x:c>
      <x:c r="B23" s="26" t="str">
        <x:v>Cloruro de Titanio (III)</x:v>
      </x:c>
      <x:c r="C23" s="26" t="str">
        <x:v>DAN (Bogota)</x:v>
      </x:c>
      <x:c r="D23" s="26" t="str">
        <x:v>7705-07-9</x:v>
      </x:c>
      <x:c r="E23" s="26" t="str">
        <x:v>solución de tricloruro de titanio (TiCl₃) al 10–15%, disuelta en ácido clorhídrico (HCl) al 12%.</x:v>
      </x:c>
      <x:c r="F23" s="26" t="str">
        <x:v>Grado analítico</x:v>
      </x:c>
      <x:c r="G23" s="31" t="n">
        <x:v>2</x:v>
      </x:c>
      <x:c r="H23" s="31" t="n">
        <x:v>1</x:v>
      </x:c>
      <x:c r="I23" s="31" t="str">
        <x:v>L</x:v>
      </x:c>
      <x:c r="J23" s="31" t="n">
        <x:f>IF(OR(G23="",H23=""),"",IFERROR(G23*H23,"VALIDACIÓN TÉCNICA"))</x:f>
        <x:v>2</x:v>
      </x:c>
      <x:c r="K23" s="32"/>
      <x:c r="L23" s="32"/>
      <x:c r="M23" s="31" t="str">
        <x:f>IF(OR(K23="",L23=""),"",K23*L23)</x:f>
      </x:c>
      <x:c r="N23" s="25" t="str">
        <x:f>IF(M23="","",IFERROR(IF(M23&gt;=J23,"CUMPLE","NO CUMPLE"),"VALIDACIÓN TÉCNICA"))</x:f>
      </x:c>
      <x:c r="O23" s="28"/>
      <x:c r="P23" s="29"/>
      <x:c r="Q23" s="30" t="str">
        <x:f>IF(OR(L23="",P23=""),"",L23*P23)</x:f>
      </x:c>
      <x:c r="R23" s="30" t="n">
        <x:v>704652</x:v>
      </x:c>
      <x:c r="S23" s="30" t="n">
        <x:v>1409304</x:v>
      </x:c>
      <x:c r="T23" s="25" t="str">
        <x:f>IF(Q23="","",IF(Q23&lt;=S23,"CUMPLE","NO CUMPLE"))</x:f>
      </x:c>
      <x:c r="U23" s="28"/>
    </x:row>
    <x:row r="24">
      <x:c r="A24" s="25" t="n">
        <x:v>15</x:v>
      </x:c>
      <x:c r="B24" s="26" t="str">
        <x:v>Ferroína</x:v>
      </x:c>
      <x:c r="C24" s="26" t="str">
        <x:v>GG (Cali)</x:v>
      </x:c>
      <x:c r="D24" s="26" t="str">
        <x:v>14634-91-4</x:v>
      </x:c>
      <x:c r="E24" s="26" t="str">
        <x:v>99%</x:v>
      </x:c>
      <x:c r="F24" s="26" t="str">
        <x:v>Grado Analitico</x:v>
      </x:c>
      <x:c r="G24" s="31" t="n">
        <x:v>1</x:v>
      </x:c>
      <x:c r="H24" s="31" t="n">
        <x:v>100</x:v>
      </x:c>
      <x:c r="I24" s="31" t="str">
        <x:v>mL</x:v>
      </x:c>
      <x:c r="J24" s="31" t="n">
        <x:f>IF(OR(G24="",H24=""),"",IFERROR(G24*H24,"VALIDACIÓN TÉCNICA"))</x:f>
        <x:v>100</x:v>
      </x:c>
      <x:c r="K24" s="32"/>
      <x:c r="L24" s="32"/>
      <x:c r="M24" s="31" t="str">
        <x:f>IF(OR(K24="",L24=""),"",K24*L24)</x:f>
      </x:c>
      <x:c r="N24" s="25" t="str">
        <x:f>IF(M24="","",IFERROR(IF(M24&gt;=J24,"CUMPLE","NO CUMPLE"),"VALIDACIÓN TÉCNICA"))</x:f>
      </x:c>
      <x:c r="O24" s="28"/>
      <x:c r="P24" s="29"/>
      <x:c r="Q24" s="30" t="str">
        <x:f>IF(OR(L24="",P24=""),"",L24*P24)</x:f>
      </x:c>
      <x:c r="R24" s="30" t="n">
        <x:v>253887</x:v>
      </x:c>
      <x:c r="S24" s="30" t="n">
        <x:v>253887</x:v>
      </x:c>
      <x:c r="T24" s="25" t="str">
        <x:f>IF(Q24="","",IF(Q24&lt;=S24,"CUMPLE","NO CUMPLE"))</x:f>
      </x:c>
      <x:c r="U24" s="28"/>
    </x:row>
    <x:row r="25">
      <x:c r="A25" s="25" t="n">
        <x:v>16</x:v>
      </x:c>
      <x:c r="B25" s="26" t="str">
        <x:v>hexadecano  grado reactivo de pureza mínima del 99.0 %</x:v>
      </x:c>
      <x:c r="C25" s="26" t="str">
        <x:v>GIA</x:v>
      </x:c>
      <x:c r="D25" s="26" t="str">
        <x:v>544-76-3</x:v>
      </x:c>
      <x:c r="E25" s="26" t="str">
        <x:v>99.0 %</x:v>
      </x:c>
      <x:c r="F25" s="26" t="str">
        <x:v>Grado reactivo</x:v>
      </x:c>
      <x:c r="G25" s="31" t="n">
        <x:v>1</x:v>
      </x:c>
      <x:c r="H25" s="31" t="n">
        <x:v>1</x:v>
      </x:c>
      <x:c r="I25" s="31" t="str">
        <x:v>L</x:v>
      </x:c>
      <x:c r="J25" s="31" t="n">
        <x:f>IF(OR(G25="",H25=""),"",IFERROR(G25*H25,"VALIDACIÓN TÉCNICA"))</x:f>
        <x:v>1</x:v>
      </x:c>
      <x:c r="K25" s="32"/>
      <x:c r="L25" s="32"/>
      <x:c r="M25" s="31" t="str">
        <x:f>IF(OR(K25="",L25=""),"",K25*L25)</x:f>
      </x:c>
      <x:c r="N25" s="25" t="str">
        <x:f>IF(M25="","",IFERROR(IF(M25&gt;=J25,"CUMPLE","NO CUMPLE"),"VALIDACIÓN TÉCNICA"))</x:f>
      </x:c>
      <x:c r="O25" s="28"/>
      <x:c r="P25" s="29"/>
      <x:c r="Q25" s="30" t="str">
        <x:f>IF(OR(L25="",P25=""),"",L25*P25)</x:f>
      </x:c>
      <x:c r="R25" s="30" t="n">
        <x:v>1347058</x:v>
      </x:c>
      <x:c r="S25" s="30" t="n">
        <x:v>1347058</x:v>
      </x:c>
      <x:c r="T25" s="25" t="str">
        <x:f>IF(Q25="","",IF(Q25&lt;=S25,"CUMPLE","NO CUMPLE"))</x:f>
      </x:c>
      <x:c r="U25" s="28"/>
    </x:row>
    <x:row r="26">
      <x:c r="A26" s="25" t="n">
        <x:v>17</x:v>
      </x:c>
      <x:c r="B26" s="26" t="str">
        <x:v>Indicador mixto verde bromocresol rojo de metilo. Indicador mixto 4,5</x:v>
      </x:c>
      <x:c r="C26" s="26" t="str">
        <x:v>DRM (Bogota)</x:v>
      </x:c>
      <x:c r="D26" s="26" t="str">
        <x:v>544-76-3</x:v>
      </x:c>
      <x:c r="E26" s="26" t="str">
        <x:v>No especifica</x:v>
      </x:c>
      <x:c r="F26" s="26" t="str">
        <x:v>Grado analítico</x:v>
      </x:c>
      <x:c r="G26" s="31" t="n">
        <x:v>1</x:v>
      </x:c>
      <x:c r="H26" s="31" t="n">
        <x:v>250</x:v>
      </x:c>
      <x:c r="I26" s="31" t="str">
        <x:v>mL</x:v>
      </x:c>
      <x:c r="J26" s="31" t="n">
        <x:f>IF(OR(G26="",H26=""),"",IFERROR(G26*H26,"VALIDACIÓN TÉCNICA"))</x:f>
        <x:v>250</x:v>
      </x:c>
      <x:c r="K26" s="32"/>
      <x:c r="L26" s="32"/>
      <x:c r="M26" s="31" t="str">
        <x:f>IF(OR(K26="",L26=""),"",K26*L26)</x:f>
      </x:c>
      <x:c r="N26" s="25" t="str">
        <x:f>IF(M26="","",IFERROR(IF(M26&gt;=J26,"CUMPLE","NO CUMPLE"),"VALIDACIÓN TÉCNICA"))</x:f>
      </x:c>
      <x:c r="O26" s="28"/>
      <x:c r="P26" s="29"/>
      <x:c r="Q26" s="30" t="str">
        <x:f>IF(OR(L26="",P26=""),"",L26*P26)</x:f>
      </x:c>
      <x:c r="R26" s="30" t="n">
        <x:v>1027836</x:v>
      </x:c>
      <x:c r="S26" s="30" t="n">
        <x:v>1027836</x:v>
      </x:c>
      <x:c r="T26" s="25" t="str">
        <x:f>IF(Q26="","",IF(Q26&lt;=S26,"CUMPLE","NO CUMPLE"))</x:f>
      </x:c>
      <x:c r="U26" s="28"/>
    </x:row>
    <x:row r="27">
      <x:c r="A27" s="25" t="n">
        <x:v>18</x:v>
      </x:c>
      <x:c r="B27" s="26" t="str">
        <x:v>Isoctano. Líquido transparente e incoloro de grado analítico de pureza ≥ 99.5 %</x:v>
      </x:c>
      <x:c r="C27" s="26" t="str">
        <x:v>GIA</x:v>
      </x:c>
      <x:c r="D27" s="26" t="str">
        <x:v>540-84-1</x:v>
      </x:c>
      <x:c r="E27" s="26" t="str">
        <x:v>≥ 99.5 %</x:v>
      </x:c>
      <x:c r="F27" s="26" t="str">
        <x:v>Grado analítico</x:v>
      </x:c>
      <x:c r="G27" s="31" t="n">
        <x:v>1</x:v>
      </x:c>
      <x:c r="H27" s="31" t="n">
        <x:v>1</x:v>
      </x:c>
      <x:c r="I27" s="31" t="str">
        <x:v>L</x:v>
      </x:c>
      <x:c r="J27" s="31" t="n">
        <x:f>IF(OR(G27="",H27=""),"",IFERROR(G27*H27,"VALIDACIÓN TÉCNICA"))</x:f>
        <x:v>1</x:v>
      </x:c>
      <x:c r="K27" s="32"/>
      <x:c r="L27" s="32"/>
      <x:c r="M27" s="31" t="str">
        <x:f>IF(OR(K27="",L27=""),"",K27*L27)</x:f>
      </x:c>
      <x:c r="N27" s="25" t="str">
        <x:f>IF(M27="","",IFERROR(IF(M27&gt;=J27,"CUMPLE","NO CUMPLE"),"VALIDACIÓN TÉCNICA"))</x:f>
      </x:c>
      <x:c r="O27" s="28"/>
      <x:c r="P27" s="29"/>
      <x:c r="Q27" s="30" t="str">
        <x:f>IF(OR(L27="",P27=""),"",L27*P27)</x:f>
      </x:c>
      <x:c r="R27" s="30" t="n">
        <x:v>443562</x:v>
      </x:c>
      <x:c r="S27" s="30" t="n">
        <x:v>443562</x:v>
      </x:c>
      <x:c r="T27" s="25" t="str">
        <x:f>IF(Q27="","",IF(Q27&lt;=S27,"CUMPLE","NO CUMPLE"))</x:f>
      </x:c>
      <x:c r="U27" s="28"/>
    </x:row>
    <x:row r="28">
      <x:c r="A28" s="25" t="n">
        <x:v>19</x:v>
      </x:c>
      <x:c r="B28" s="26" t="str">
        <x:v>jabón líquido neutro (Extran MA 02)</x:v>
      </x:c>
      <x:c r="C28" s="26" t="str">
        <x:v>GIA</x:v>
      </x:c>
      <x:c r="D28" s="26" t="str">
        <x:v>MEZCLAS
121617-08-1
68411-30-3
68920-66-1
55965-84-9</x:v>
      </x:c>
      <x:c r="E28" s="26" t="str">
        <x:v>pH 6 - 8, 2 - 5 %</x:v>
      </x:c>
      <x:c r="F28" s="26" t="str">
        <x:v>Grado reactivo MQ200 valor de líquido neutro, biodegradable, libre de fosfatos, cloruros y álcalis</x:v>
      </x:c>
      <x:c r="G28" s="31" t="n">
        <x:v>2</x:v>
      </x:c>
      <x:c r="H28" s="31" t="n">
        <x:v>5</x:v>
      </x:c>
      <x:c r="I28" s="31" t="str">
        <x:v>L</x:v>
      </x:c>
      <x:c r="J28" s="31" t="n">
        <x:f>IF(OR(G28="",H28=""),"",IFERROR(G28*H28,"VALIDACIÓN TÉCNICA"))</x:f>
        <x:v>10</x:v>
      </x:c>
      <x:c r="K28" s="32"/>
      <x:c r="L28" s="32"/>
      <x:c r="M28" s="31" t="str">
        <x:f>IF(OR(K28="",L28=""),"",K28*L28)</x:f>
      </x:c>
      <x:c r="N28" s="25" t="str">
        <x:f>IF(M28="","",IFERROR(IF(M28&gt;=J28,"CUMPLE","NO CUMPLE"),"VALIDACIÓN TÉCNICA"))</x:f>
      </x:c>
      <x:c r="O28" s="28"/>
      <x:c r="P28" s="29"/>
      <x:c r="Q28" s="30" t="str">
        <x:f>IF(OR(L28="",P28=""),"",L28*P28)</x:f>
      </x:c>
      <x:c r="R28" s="30" t="n">
        <x:v>329038</x:v>
      </x:c>
      <x:c r="S28" s="30" t="n">
        <x:v>658076</x:v>
      </x:c>
      <x:c r="T28" s="25" t="str">
        <x:f>IF(Q28="","",IF(Q28&lt;=S28,"CUMPLE","NO CUMPLE"))</x:f>
      </x:c>
      <x:c r="U28" s="28"/>
    </x:row>
    <x:row r="29">
      <x:c r="A29" s="25" t="n">
        <x:v>20</x:v>
      </x:c>
      <x:c r="B29" s="26" t="str">
        <x:v>jabón líquido neutro (Extran MA 02)</x:v>
      </x:c>
      <x:c r="C29" s="26" t="str">
        <x:v>GG (Cali)</x:v>
      </x:c>
      <x:c r="D29" s="26" t="str">
        <x:v>MEZCLAS
121617-08-1
68411-30-3
68920-66-1
55965-84-9</x:v>
      </x:c>
      <x:c r="E29" s="26" t="str"/>
      <x:c r="F29" s="26" t="str">
        <x:v>Grado reactivo MQ200 valor de líquido neutro, biodegradable, libre de fosfatos, cloruros y álcalis</x:v>
      </x:c>
      <x:c r="G29" s="31" t="n">
        <x:v>1</x:v>
      </x:c>
      <x:c r="H29" s="31" t="n">
        <x:v>25</x:v>
      </x:c>
      <x:c r="I29" s="31" t="str">
        <x:v>L</x:v>
      </x:c>
      <x:c r="J29" s="31" t="n">
        <x:f>IF(OR(G29="",H29=""),"",IFERROR(G29*H29,"VALIDACIÓN TÉCNICA"))</x:f>
        <x:v>25</x:v>
      </x:c>
      <x:c r="K29" s="32"/>
      <x:c r="L29" s="32"/>
      <x:c r="M29" s="31" t="str">
        <x:f>IF(OR(K29="",L29=""),"",K29*L29)</x:f>
      </x:c>
      <x:c r="N29" s="25" t="str">
        <x:f>IF(M29="","",IFERROR(IF(M29&gt;=J29,"CUMPLE","NO CUMPLE"),"VALIDACIÓN TÉCNICA"))</x:f>
      </x:c>
      <x:c r="O29" s="28"/>
      <x:c r="P29" s="29"/>
      <x:c r="Q29" s="30" t="str">
        <x:f>IF(OR(L29="",P29=""),"",L29*P29)</x:f>
      </x:c>
      <x:c r="R29" s="30" t="n">
        <x:v>1536725</x:v>
      </x:c>
      <x:c r="S29" s="30" t="n">
        <x:v>1536725</x:v>
      </x:c>
      <x:c r="T29" s="25" t="str">
        <x:f>IF(Q29="","",IF(Q29&lt;=S29,"CUMPLE","NO CUMPLE"))</x:f>
      </x:c>
      <x:c r="U29" s="28"/>
    </x:row>
    <x:row r="30">
      <x:c r="A30" s="25" t="n">
        <x:v>21</x:v>
      </x:c>
      <x:c r="B30" s="26" t="str">
        <x:v>jabón líquido neutro (Extran MA 02)</x:v>
      </x:c>
      <x:c r="C30" s="26" t="str">
        <x:v>GIA (Manizales)</x:v>
      </x:c>
      <x:c r="D30" s="26" t="str">
        <x:v>MEZCLAS
121617-08-1
68411-30-3
68920-66-1
55965-84-9</x:v>
      </x:c>
      <x:c r="E30" s="26" t="str"/>
      <x:c r="F30" s="26" t="str">
        <x:v>Grado reactivo MQ200 valor de líquido neutro, biodegradable, libre de fosfatos, cloruros y álcalis</x:v>
      </x:c>
      <x:c r="G30" s="31" t="n">
        <x:v>2</x:v>
      </x:c>
      <x:c r="H30" s="31" t="n">
        <x:v>5</x:v>
      </x:c>
      <x:c r="I30" s="31" t="str">
        <x:v>L</x:v>
      </x:c>
      <x:c r="J30" s="31" t="n">
        <x:f>IF(OR(G30="",H30=""),"",IFERROR(G30*H30,"VALIDACIÓN TÉCNICA"))</x:f>
        <x:v>10</x:v>
      </x:c>
      <x:c r="K30" s="32"/>
      <x:c r="L30" s="32"/>
      <x:c r="M30" s="31" t="str">
        <x:f>IF(OR(K30="",L30=""),"",K30*L30)</x:f>
      </x:c>
      <x:c r="N30" s="25" t="str">
        <x:f>IF(M30="","",IFERROR(IF(M30&gt;=J30,"CUMPLE","NO CUMPLE"),"VALIDACIÓN TÉCNICA"))</x:f>
      </x:c>
      <x:c r="O30" s="28"/>
      <x:c r="P30" s="29"/>
      <x:c r="Q30" s="30" t="str">
        <x:f>IF(OR(L30="",P30=""),"",L30*P30)</x:f>
      </x:c>
      <x:c r="R30" s="30" t="n">
        <x:v>329038</x:v>
      </x:c>
      <x:c r="S30" s="30" t="n">
        <x:v>658076</x:v>
      </x:c>
      <x:c r="T30" s="25" t="str">
        <x:f>IF(Q30="","",IF(Q30&lt;=S30,"CUMPLE","NO CUMPLE"))</x:f>
      </x:c>
      <x:c r="U30" s="28"/>
    </x:row>
    <x:row r="31">
      <x:c r="A31" s="25" t="n">
        <x:v>22</x:v>
      </x:c>
      <x:c r="B31" s="26" t="str">
        <x:v>jabón líquido neutro (Extran MA 02)</x:v>
      </x:c>
      <x:c r="C31" s="26" t="str">
        <x:v>DAN (Bogota)</x:v>
      </x:c>
      <x:c r="D31" s="26" t="str">
        <x:v>MEZCLAS
121617-08-1
68411-30-3
68920-66-1
55965-84-9</x:v>
      </x:c>
      <x:c r="E31" s="26" t="str">
        <x:v>≥99.8%</x:v>
      </x:c>
      <x:c r="F31" s="26" t="str">
        <x:v>Grado analítico</x:v>
      </x:c>
      <x:c r="G31" s="31" t="n">
        <x:v>1</x:v>
      </x:c>
      <x:c r="H31" s="31" t="n">
        <x:v>5</x:v>
      </x:c>
      <x:c r="I31" s="31" t="str">
        <x:v>L</x:v>
      </x:c>
      <x:c r="J31" s="31" t="n">
        <x:f>IF(OR(G31="",H31=""),"",IFERROR(G31*H31,"VALIDACIÓN TÉCNICA"))</x:f>
        <x:v>5</x:v>
      </x:c>
      <x:c r="K31" s="32"/>
      <x:c r="L31" s="32"/>
      <x:c r="M31" s="31" t="str">
        <x:f>IF(OR(K31="",L31=""),"",K31*L31)</x:f>
      </x:c>
      <x:c r="N31" s="25" t="str">
        <x:f>IF(M31="","",IFERROR(IF(M31&gt;=J31,"CUMPLE","NO CUMPLE"),"VALIDACIÓN TÉCNICA"))</x:f>
      </x:c>
      <x:c r="O31" s="28"/>
      <x:c r="P31" s="29"/>
      <x:c r="Q31" s="30" t="str">
        <x:f>IF(OR(L31="",P31=""),"",L31*P31)</x:f>
      </x:c>
      <x:c r="R31" s="30" t="n">
        <x:v>399904</x:v>
      </x:c>
      <x:c r="S31" s="30" t="n">
        <x:v>399904</x:v>
      </x:c>
      <x:c r="T31" s="25" t="str">
        <x:f>IF(Q31="","",IF(Q31&lt;=S31,"CUMPLE","NO CUMPLE"))</x:f>
      </x:c>
      <x:c r="U31" s="28"/>
    </x:row>
    <x:row r="32">
      <x:c r="A32" s="25" t="n">
        <x:v>23</x:v>
      </x:c>
      <x:c r="B32" s="26" t="str">
        <x:v>jabón líquido neutro (Extran MA 02)</x:v>
      </x:c>
      <x:c r="C32" s="26" t="str">
        <x:v>DAN (Bogota)</x:v>
      </x:c>
      <x:c r="D32" s="26" t="str">
        <x:v>MEZCLAS
121617-08-1
68411-30-3
68920-66-1
55965-84-9</x:v>
      </x:c>
      <x:c r="E32" s="26" t="str"/>
      <x:c r="F32" s="26" t="str">
        <x:v>Grado analítico</x:v>
      </x:c>
      <x:c r="G32" s="31" t="n">
        <x:v>1</x:v>
      </x:c>
      <x:c r="H32" s="31" t="n">
        <x:v>5</x:v>
      </x:c>
      <x:c r="I32" s="31" t="str">
        <x:v>L</x:v>
      </x:c>
      <x:c r="J32" s="31" t="n">
        <x:f>IF(OR(G32="",H32=""),"",IFERROR(G32*H32,"VALIDACIÓN TÉCNICA"))</x:f>
        <x:v>5</x:v>
      </x:c>
      <x:c r="K32" s="32"/>
      <x:c r="L32" s="32"/>
      <x:c r="M32" s="31" t="str">
        <x:f>IF(OR(K32="",L32=""),"",K32*L32)</x:f>
      </x:c>
      <x:c r="N32" s="25" t="str">
        <x:f>IF(M32="","",IFERROR(IF(M32&gt;=J32,"CUMPLE","NO CUMPLE"),"VALIDACIÓN TÉCNICA"))</x:f>
      </x:c>
      <x:c r="O32" s="28"/>
      <x:c r="P32" s="29"/>
      <x:c r="Q32" s="30" t="str">
        <x:f>IF(OR(L32="",P32=""),"",L32*P32)</x:f>
      </x:c>
      <x:c r="R32" s="30" t="n">
        <x:v>399904</x:v>
      </x:c>
      <x:c r="S32" s="30" t="n">
        <x:v>399904</x:v>
      </x:c>
      <x:c r="T32" s="25" t="str">
        <x:f>IF(Q32="","",IF(Q32&lt;=S32,"CUMPLE","NO CUMPLE"))</x:f>
      </x:c>
      <x:c r="U32" s="28"/>
    </x:row>
    <x:row r="33">
      <x:c r="A33" s="25" t="n">
        <x:v>24</x:v>
      </x:c>
      <x:c r="B33" s="26" t="str">
        <x:v>Nitrato de plata en ampolleta concentrada para preparación de soluciones volumétricas 0,1 N para 1000 mL, grado reactivo</x:v>
      </x:c>
      <x:c r="C33" s="26" t="str">
        <x:v>GG (Cali)</x:v>
      </x:c>
      <x:c r="D33" s="26" t="str">
        <x:v>7761-88-8</x:v>
      </x:c>
      <x:c r="E33" s="26" t="str">
        <x:v>0,1 N</x:v>
      </x:c>
      <x:c r="F33" s="26" t="str">
        <x:v>Grado reactivo MQ100 para 1000 ml</x:v>
      </x:c>
      <x:c r="G33" s="31" t="n">
        <x:v>2</x:v>
      </x:c>
      <x:c r="H33" s="31" t="n">
        <x:v>2</x:v>
      </x:c>
      <x:c r="I33" s="31" t="str">
        <x:v>AMP</x:v>
      </x:c>
      <x:c r="J33" s="31" t="n">
        <x:f>IF(OR(G33="",H33=""),"",IFERROR(G33*H33,"VALIDACIÓN TÉCNICA"))</x:f>
        <x:v>4</x:v>
      </x:c>
      <x:c r="K33" s="32"/>
      <x:c r="L33" s="32"/>
      <x:c r="M33" s="31" t="str">
        <x:f>IF(OR(K33="",L33=""),"",K33*L33)</x:f>
      </x:c>
      <x:c r="N33" s="25" t="str">
        <x:f>IF(M33="","",IFERROR(IF(M33&gt;=J33,"CUMPLE","NO CUMPLE"),"VALIDACIÓN TÉCNICA"))</x:f>
      </x:c>
      <x:c r="O33" s="28"/>
      <x:c r="P33" s="29"/>
      <x:c r="Q33" s="30" t="str">
        <x:f>IF(OR(L33="",P33=""),"",L33*P33)</x:f>
      </x:c>
      <x:c r="R33" s="30" t="n">
        <x:v>580887</x:v>
      </x:c>
      <x:c r="S33" s="30" t="n">
        <x:v>1161774</x:v>
      </x:c>
      <x:c r="T33" s="25" t="str">
        <x:f>IF(Q33="","",IF(Q33&lt;=S33,"CUMPLE","NO CUMPLE"))</x:f>
      </x:c>
      <x:c r="U33" s="28"/>
    </x:row>
    <x:row r="34">
      <x:c r="A34" s="25" t="n">
        <x:v>25</x:v>
      </x:c>
      <x:c r="B34" s="26" t="str">
        <x:v>Óxido de deuterio (Agua Deuterada, D2O)</x:v>
      </x:c>
      <x:c r="C34" s="26" t="str">
        <x:v>DAN (Bogota)</x:v>
      </x:c>
      <x:c r="D34" s="26" t="str">
        <x:v>7789-20-0</x:v>
      </x:c>
      <x:c r="E34" s="26" t="str">
        <x:v>99.9 atom % D</x:v>
      </x:c>
      <x:c r="F34" s="26" t="str">
        <x:v>Reactivo ultrapuro</x:v>
      </x:c>
      <x:c r="G34" s="31" t="n">
        <x:v>1</x:v>
      </x:c>
      <x:c r="H34" s="31" t="n">
        <x:v>100</x:v>
      </x:c>
      <x:c r="I34" s="31" t="str">
        <x:v>mL</x:v>
      </x:c>
      <x:c r="J34" s="31" t="n">
        <x:f>IF(OR(G34="",H34=""),"",IFERROR(G34*H34,"VALIDACIÓN TÉCNICA"))</x:f>
        <x:v>100</x:v>
      </x:c>
      <x:c r="K34" s="32"/>
      <x:c r="L34" s="32"/>
      <x:c r="M34" s="31" t="str">
        <x:f>IF(OR(K34="",L34=""),"",K34*L34)</x:f>
      </x:c>
      <x:c r="N34" s="25" t="str">
        <x:f>IF(M34="","",IFERROR(IF(M34&gt;=J34,"CUMPLE","NO CUMPLE"),"VALIDACIÓN TÉCNICA"))</x:f>
      </x:c>
      <x:c r="O34" s="28"/>
      <x:c r="P34" s="29"/>
      <x:c r="Q34" s="30" t="str">
        <x:f>IF(OR(L34="",P34=""),"",L34*P34)</x:f>
      </x:c>
      <x:c r="R34" s="30" t="n">
        <x:v>2281171</x:v>
      </x:c>
      <x:c r="S34" s="30" t="n">
        <x:v>2281171</x:v>
      </x:c>
      <x:c r="T34" s="25" t="str">
        <x:f>IF(Q34="","",IF(Q34&lt;=S34,"CUMPLE","NO CUMPLE"))</x:f>
      </x:c>
      <x:c r="U34" s="28"/>
    </x:row>
    <x:row r="35">
      <x:c r="A35" s="25" t="n">
        <x:v>26</x:v>
      </x:c>
      <x:c r="B35" s="26" t="str">
        <x:v>Peróxido de hidrogeno</x:v>
      </x:c>
      <x:c r="C35" s="26" t="str">
        <x:v>DAN (Bogota)</x:v>
      </x:c>
      <x:c r="D35" s="26" t="str"/>
      <x:c r="E35" s="26" t="str">
        <x:v>30%</x:v>
      </x:c>
      <x:c r="F35" s="26" t="str">
        <x:v>Grado analítico</x:v>
      </x:c>
      <x:c r="G35" s="31" t="n">
        <x:v>2</x:v>
      </x:c>
      <x:c r="H35" s="31" t="n">
        <x:v>500</x:v>
      </x:c>
      <x:c r="I35" s="31" t="str">
        <x:v>mL</x:v>
      </x:c>
      <x:c r="J35" s="31" t="n">
        <x:f>IF(OR(G35="",H35=""),"",IFERROR(G35*H35,"VALIDACIÓN TÉCNICA"))</x:f>
        <x:v>1000</x:v>
      </x:c>
      <x:c r="K35" s="32"/>
      <x:c r="L35" s="32"/>
      <x:c r="M35" s="31" t="str">
        <x:f>IF(OR(K35="",L35=""),"",K35*L35)</x:f>
      </x:c>
      <x:c r="N35" s="25" t="str">
        <x:f>IF(M35="","",IFERROR(IF(M35&gt;=J35,"CUMPLE","NO CUMPLE"),"VALIDACIÓN TÉCNICA"))</x:f>
      </x:c>
      <x:c r="O35" s="28"/>
      <x:c r="P35" s="29"/>
      <x:c r="Q35" s="30" t="str">
        <x:f>IF(OR(L35="",P35=""),"",L35*P35)</x:f>
      </x:c>
      <x:c r="R35" s="30" t="n">
        <x:v>428945</x:v>
      </x:c>
      <x:c r="S35" s="30" t="n">
        <x:v>857890</x:v>
      </x:c>
      <x:c r="T35" s="25" t="str">
        <x:f>IF(Q35="","",IF(Q35&lt;=S35,"CUMPLE","NO CUMPLE"))</x:f>
      </x:c>
      <x:c r="U35" s="28"/>
    </x:row>
    <x:row r="36">
      <x:c r="A36" s="33" t="str">
        <x:v>TOTAL OFERTA LOTE</x:v>
      </x:c>
      <x:c r="B36" s="33"/>
      <x:c r="C36" s="33"/>
      <x:c r="D36" s="33"/>
      <x:c r="E36" s="33"/>
      <x:c r="F36" s="33"/>
      <x:c r="G36" s="33"/>
      <x:c r="H36" s="33"/>
      <x:c r="I36" s="33"/>
      <x:c r="J36" s="33"/>
      <x:c r="K36" s="33"/>
      <x:c r="L36" s="33"/>
      <x:c r="M36" s="33"/>
      <x:c r="N36" s="33"/>
      <x:c r="O36" s="33"/>
      <x:c r="P36" s="33"/>
      <x:c r="Q36" s="34" t="n">
        <x:f>SUM(Q10:Q35)</x:f>
        <x:v>0</x:v>
      </x:c>
      <x:c r="R36" s="34" t="str">
        <x:v>PRESUPUESTO</x:v>
      </x:c>
      <x:c r="S36" s="34" t="n">
        <x:v>87478846</x:v>
      </x:c>
      <x:c r="T36" s="33" t="str">
        <x:f>IF(Q36=0,"PENDIENTE",IF(Q36&lt;=S36,"CUMPLE","SUPERA PRESUPUESTO"))</x:f>
        <x:v>PENDIENTE</x:v>
      </x:c>
      <x:c r="U36" s="33"/>
    </x:row>
  </x:sheetData>
  <x:mergeCells>
    <x:mergeCell ref="A1:U1"/>
    <x:mergeCell ref="A2:U2"/>
    <x:mergeCell ref="D4:U7"/>
    <x:mergeCell ref="A36:P36"/>
  </x:mergeCells>
  <x:conditionalFormatting sqref="N10:N35">
    <x:cfRule type="containsText" dxfId="0" priority="1" operator="containsText" text="NO CUMPLE"/>
    <x:cfRule type="beginsWith" dxfId="1" priority="2" operator="beginsWith" text="CUMPLE"/>
  </x:conditionalFormatting>
  <x:conditionalFormatting sqref="T10:T35">
    <x:cfRule type="containsText" dxfId="2" priority="3" operator="containsText" text="NO CUMPLE"/>
    <x:cfRule type="beginsWith" dxfId="3" priority="4" operator="beginsWith" text="CUMPLE"/>
  </x:conditionalFormatting>
  <x:pageMargins left="0.7" right="0.7" top="0.75" bottom="0.75" header="0.3" footer="0.3"/>
</x:worksheet>
</file>