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437cf42c654d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ote 5" sheetId="1" r:id="R3c3f87f0836f48a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"/>
    <x:numFmt numFmtId="201" formatCode="0.00"/>
  </x:numFmts>
  <x:fonts count="6">
    <x:font>
      <x:sz val="11"/>
      <x:name val="Carlito"/>
    </x:font>
    <x:font>
      <x:b/>
      <x:sz val="14"/>
      <x:color rgb="FFFFFFFF"/>
      <x:name val="Carlito"/>
    </x:font>
    <x:font>
      <x:b/>
      <x:sz val="11"/>
      <x:color rgb="FF7F6000"/>
      <x:name val="Carlito"/>
    </x:font>
    <x:font>
      <x:b/>
      <x:sz val="11"/>
      <x:name val="Carlito"/>
    </x:font>
    <x:font>
      <x:sz val="11"/>
      <x:color rgb="FF385723"/>
      <x:name val="Carlito"/>
    </x:font>
    <x:font>
      <x:b/>
      <x:sz val="9"/>
      <x:color rgb="FFFFFFFF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FFF2CC"/>
      </x:patternFill>
    </x:fill>
    <x:fill>
      <x:patternFill patternType="solid">
        <x:fgColor rgb="FFD9EAF7"/>
      </x:patternFill>
    </x:fill>
    <x:fill>
      <x:patternFill patternType="solid">
        <x:fgColor rgb="FFE2F0D9"/>
      </x:patternFill>
    </x:fill>
    <x:fill>
      <x:patternFill patternType="solid">
        <x:fgColor rgb="FF4472C4"/>
      </x:patternFill>
    </x:fill>
  </x:fills>
  <x:borders count="5">
    <x:border/>
    <x:border>
      <x:left style="thin">
        <x:color rgb="FF9EADBA"/>
      </x:left>
      <x:right style="thin">
        <x:color rgb="FF9EADBA"/>
      </x:right>
      <x:top style="thin">
        <x:color rgb="FF9EADBA"/>
      </x:top>
      <x:bottom style="thin">
        <x:color rgb="FF9EADBA"/>
      </x:bottom>
    </x:border>
    <x:border>
      <x:left style="thin">
        <x:color rgb="FFD9E2F3"/>
      </x:left>
      <x:right style="thin">
        <x:color rgb="FFD9E2F3"/>
      </x:right>
      <x:top style="thin">
        <x:color rgb="FFD9E2F3"/>
      </x:top>
      <x:bottom style="thin">
        <x:color rgb="FFD9E2F3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medium">
        <x:color rgb="FF4472C4"/>
      </x:left>
      <x:right style="medium">
        <x:color rgb="FF4472C4"/>
      </x:right>
      <x:top style="medium">
        <x:color rgb="FF4472C4"/>
      </x:top>
      <x:bottom style="medium">
        <x:color rgb="FF4472C4"/>
      </x:bottom>
    </x:border>
  </x:borders>
  <x:cellStyleXfs count="1">
    <x:xf numFmtId="0" fontId="0" fillId="0" borderId="0"/>
  </x:cellStyleXfs>
  <x:cellXfs count="35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200" fontId="0" fillId="0" borderId="0" xfId="0" applyNumberFormat="1" applyFont="1" applyFill="1" applyBorder="1"/>
    <x:xf numFmtId="0" fontId="3" fillId="4" borderId="1" xfId="0" applyNumberFormat="1" applyFont="1" applyFill="1" applyBorder="1"/>
    <x:xf numFmtId="200" fontId="0" fillId="0" borderId="1" xfId="0" applyNumberFormat="1" applyFont="1" applyFill="1" applyBorder="1"/>
    <x:xf numFmtId="0" fontId="0" fillId="0" borderId="1" xfId="0" applyNumberFormat="1" applyFont="1" applyFill="1" applyBorder="1"/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wrapText="1"/>
    </x:xf>
    <x:xf numFmtId="0" fontId="4" fillId="5" borderId="0" xfId="0" applyNumberFormat="1" applyFont="1" applyFill="1" applyBorder="1" applyAlignment="1">
      <x:alignment vertical="center" wrapText="1"/>
    </x:xf>
    <x:xf numFmtId="0" fontId="0" fillId="6" borderId="0" xfId="0" applyNumberFormat="1" applyFont="1" applyFill="1" applyBorder="1"/>
    <x:xf numFmtId="0" fontId="5" fillId="6" borderId="0" xfId="0" applyNumberFormat="1" applyFont="1" applyFill="1" applyBorder="1"/>
    <x:xf numFmtId="0" fontId="5" fillId="6" borderId="2" xfId="0" applyNumberFormat="1" applyFont="1" applyFill="1" applyBorder="1"/>
    <x:xf numFmtId="0" fontId="5" fillId="6" borderId="2" xfId="0" applyNumberFormat="1" applyFont="1" applyFill="1" applyBorder="1" applyAlignment="1">
      <x:alignment wrapText="1"/>
    </x:xf>
    <x:xf numFmtId="0" fontId="5" fillId="6" borderId="2" xfId="0" applyNumberFormat="1" applyFont="1" applyFill="1" applyBorder="1" applyAlignment="1">
      <x:alignment horizontal="center" wrapText="1"/>
    </x:xf>
    <x:xf numFmtId="0" fontId="5" fillId="6" borderId="2" xfId="0" applyNumberFormat="1" applyFont="1" applyFill="1" applyBorder="1" applyAlignment="1">
      <x:alignment horizontal="center" vertical="center" wrapText="1"/>
    </x:xf>
    <x:xf numFmtId="0" fontId="0" fillId="0" borderId="3" xfId="0" applyNumberFormat="1" applyFont="1" applyFill="1" applyBorder="1"/>
    <x:xf numFmtId="0" fontId="0" fillId="0" borderId="3" xfId="0" applyNumberFormat="1" applyFont="1" applyFill="1" applyBorder="1" applyAlignment="1">
      <x:alignment vertical="top"/>
    </x:xf>
    <x:xf numFmtId="0" fontId="0" fillId="0" borderId="3" xfId="0" applyNumberFormat="1" applyFont="1" applyFill="1" applyBorder="1" applyAlignment="1">
      <x:alignment vertical="top" wrapText="1"/>
    </x:xf>
    <x:xf numFmtId="0" fontId="0" fillId="3" borderId="3" xfId="0" applyNumberFormat="1" applyFont="1" applyFill="1" applyBorder="1" applyAlignment="1">
      <x:alignment vertical="top"/>
    </x:xf>
    <x:xf numFmtId="0" fontId="0" fillId="3" borderId="3" xfId="0" applyNumberFormat="1" applyFont="1" applyFill="1" applyBorder="1" applyAlignment="1">
      <x:alignment vertical="top" wrapText="1"/>
    </x:xf>
    <x:xf numFmtId="200" fontId="0" fillId="3" borderId="3" xfId="0" applyNumberFormat="1" applyFont="1" applyFill="1" applyBorder="1" applyAlignment="1">
      <x:alignment vertical="top"/>
    </x:xf>
    <x:xf numFmtId="200" fontId="0" fillId="0" borderId="3" xfId="0" applyNumberFormat="1" applyFont="1" applyFill="1" applyBorder="1" applyAlignment="1">
      <x:alignment vertical="top"/>
    </x:xf>
    <x:xf numFmtId="201" fontId="0" fillId="0" borderId="3" xfId="0" applyNumberFormat="1" applyFont="1" applyFill="1" applyBorder="1" applyAlignment="1">
      <x:alignment vertical="top"/>
    </x:xf>
    <x:xf numFmtId="201" fontId="0" fillId="3" borderId="3" xfId="0" applyNumberFormat="1" applyFont="1" applyFill="1" applyBorder="1" applyAlignment="1">
      <x:alignment vertical="top"/>
    </x:xf>
    <x:xf numFmtId="0" fontId="3" fillId="4" borderId="4" xfId="0" applyNumberFormat="1" applyFont="1" applyFill="1" applyBorder="1"/>
    <x:xf numFmtId="200" fontId="3" fillId="4" borderId="4" xfId="0" applyNumberFormat="1" applyFont="1" applyFill="1" applyBorder="1"/>
  </x:cellXfs>
  <x:cellStyles count="1">
    <x:cellStyle name="Normal" xfId="0"/>
  </x:cellStyles>
  <x:dxfs count="4">
    <x:dxf>
      <x:font>
        <x:b/>
        <x:color rgb="FF9C0006"/>
      </x:font>
      <x:fill>
        <x:patternFill patternType="solid">
          <x:bgColor rgb="FFF4CCCC"/>
        </x:patternFill>
      </x:fill>
    </x:dxf>
    <x:dxf>
      <x:font>
        <x:b/>
        <x:color rgb="FF274E13"/>
      </x:font>
      <x:fill>
        <x:patternFill patternType="solid">
          <x:bgColor rgb="FFD9EAD3"/>
        </x:patternFill>
      </x:fill>
    </x:dxf>
    <x:dxf>
      <x:font>
        <x:b/>
        <x:color rgb="FF9C0006"/>
      </x:font>
      <x:fill>
        <x:patternFill patternType="solid">
          <x:bgColor rgb="FFF4CCCC"/>
        </x:patternFill>
      </x:fill>
    </x:dxf>
    <x:dxf>
      <x:font>
        <x:b/>
        <x:color rgb="FF274E13"/>
      </x:font>
      <x:fill>
        <x:patternFill patternType="solid">
          <x:bgColor rgb="FFD9EAD3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38c1c3ceb340cc" /><Relationship Type="http://schemas.openxmlformats.org/officeDocument/2006/relationships/theme" Target="/xl/theme/theme1.xml" Id="Rb7f925689843423b" /><Relationship Type="http://schemas.openxmlformats.org/officeDocument/2006/relationships/sharedStrings" Target="/xl/sharedStrings.xml" Id="R2796b7f128394f24" /><Relationship Type="http://schemas.openxmlformats.org/officeDocument/2006/relationships/worksheet" Target="/xl/worksheets/sheet1.xml" Id="R3c3f87f0836f48a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8" hidden="0" customWidth="1"/>
    <x:col min="2" max="2" width="32" hidden="0" customWidth="1"/>
    <x:col min="3" max="3" width="18" hidden="0" customWidth="1"/>
    <x:col min="4" max="4" width="17" hidden="0" customWidth="1"/>
    <x:col min="5" max="5" width="18" hidden="0" customWidth="1"/>
    <x:col min="6" max="6" width="55" hidden="0" customWidth="1"/>
    <x:col min="7" max="7" width="12" hidden="0" customWidth="1"/>
    <x:col min="8" max="8" width="13" hidden="0" customWidth="1"/>
    <x:col min="9" max="9" width="9" hidden="0" customWidth="1"/>
    <x:col min="10" max="10" width="14" hidden="0" customWidth="1"/>
    <x:col min="11" max="11" width="14" hidden="0" customWidth="1"/>
    <x:col min="12" max="12" width="12" hidden="0" customWidth="1"/>
    <x:col min="13" max="13" width="14" hidden="0" customWidth="1"/>
    <x:col min="14" max="14" width="14" hidden="0" customWidth="1"/>
    <x:col min="15" max="15" width="22" hidden="0" customWidth="1"/>
    <x:col min="16" max="16" width="17" hidden="0" customWidth="1"/>
    <x:col min="17" max="17" width="17" hidden="0" customWidth="1"/>
    <x:col min="18" max="18" width="17" hidden="0" customWidth="1"/>
    <x:col min="19" max="19" width="17" hidden="0" customWidth="1"/>
    <x:col min="20" max="20" width="15" hidden="0" customWidth="1"/>
    <x:col min="21" max="21" width="28" hidden="0" customWidth="1"/>
  </x:cols>
  <x:sheetData>
    <x:row r="1">
      <x:c r="A1" s="4" t="str">
        <x:v>ARCHIVO DE REFERENCIA LOTE 5 - ENSAYO AL FUEGO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  <x:c r="R1" s="4"/>
      <x:c r="S1" s="4"/>
      <x:c r="T1" s="4"/>
      <x:c r="U1" s="4"/>
    </x:row>
    <x:row r="2">
      <x:c r="A2" s="7" t="str">
        <x:v>Documento para la construcción de la oferta. Las celdas amarillas deben ser diligenciadas por el proponente. No modificar las especificaciones ni las cantidades requeridas.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</x:row>
    <x:row r="4">
      <x:c r="A4" s="11" t="str">
        <x:v>Presupuesto oficial del lote</x:v>
      </x:c>
      <x:c r="B4" s="12" t="n">
        <x:v>25532892</x:v>
      </x:c>
      <x:c r="D4" s="17" t="str">
        <x:v>REGLA DE EQUIVALENCIA: Se aceptan presentaciones comerciales diferentes cuando garanticen, como mínimo, la cantidad, masa o volumen total requerido, con iguales o superiores condiciones técnicas. El oferente deberá indicar la presentación, el número de unidades y la equivalencia. No se admite fraccionamiento, reenvase o trasvase. El valor ofertado del ítem no podrá superar su valor máximo de referencia ni el presupuesto del lote.</x:v>
      </x:c>
      <x:c r="E4" s="17"/>
      <x:c r="F4" s="17"/>
      <x:c r="G4" s="17"/>
      <x:c r="H4" s="17"/>
      <x:c r="I4" s="17"/>
      <x:c r="J4" s="17"/>
      <x:c r="K4" s="17"/>
      <x:c r="L4" s="17"/>
      <x:c r="M4" s="17"/>
      <x:c r="N4" s="17"/>
      <x:c r="O4" s="17"/>
      <x:c r="P4" s="17"/>
      <x:c r="Q4" s="17"/>
      <x:c r="R4" s="17"/>
      <x:c r="S4" s="17"/>
      <x:c r="T4" s="17"/>
      <x:c r="U4" s="17"/>
    </x:row>
    <x:row r="5">
      <x:c r="A5" s="11" t="str">
        <x:v>Total oferta del proponente</x:v>
      </x:c>
      <x:c r="B5" s="12" t="n">
        <x:f>SUM(Q10:Q14)</x:f>
        <x:v>0</x:v>
      </x:c>
      <x:c r="D5" s="17"/>
      <x:c r="E5" s="17"/>
      <x:c r="F5" s="17"/>
      <x:c r="G5" s="17"/>
      <x:c r="H5" s="17"/>
      <x:c r="I5" s="17"/>
      <x:c r="J5" s="17"/>
      <x:c r="K5" s="17"/>
      <x:c r="L5" s="17"/>
      <x:c r="M5" s="17"/>
      <x:c r="N5" s="17"/>
      <x:c r="O5" s="17"/>
      <x:c r="P5" s="17"/>
      <x:c r="Q5" s="17"/>
      <x:c r="R5" s="17"/>
      <x:c r="S5" s="17"/>
      <x:c r="T5" s="17"/>
      <x:c r="U5" s="17"/>
    </x:row>
    <x:row r="6">
      <x:c r="A6" s="11" t="str">
        <x:v>Control presupuesto</x:v>
      </x:c>
      <x:c r="B6" s="13" t="str">
        <x:f>IF(B5=0,"PENDIENTE",IF(B5&lt;=B4,"CUMPLE","SUPERA PRESUPUESTO"))</x:f>
        <x:v>PENDIENTE</x:v>
      </x:c>
      <x:c r="D6" s="17"/>
      <x:c r="E6" s="17"/>
      <x:c r="F6" s="17"/>
      <x:c r="G6" s="17"/>
      <x:c r="H6" s="17"/>
      <x:c r="I6" s="17"/>
      <x:c r="J6" s="17"/>
      <x:c r="K6" s="17"/>
      <x:c r="L6" s="17"/>
      <x:c r="M6" s="17"/>
      <x:c r="N6" s="17"/>
      <x:c r="O6" s="17"/>
      <x:c r="P6" s="17"/>
      <x:c r="Q6" s="17"/>
      <x:c r="R6" s="17"/>
      <x:c r="S6" s="17"/>
      <x:c r="T6" s="17"/>
      <x:c r="U6" s="17"/>
    </x:row>
    <x:row r="7">
      <x:c r="A7" s="11" t="str">
        <x:v>Ítems del lote</x:v>
      </x:c>
      <x:c r="B7" s="13" t="n">
        <x:v>5</x:v>
      </x:c>
      <x:c r="D7" s="17"/>
      <x:c r="E7" s="17"/>
      <x:c r="F7" s="17"/>
      <x:c r="G7" s="17"/>
      <x:c r="H7" s="17"/>
      <x:c r="I7" s="17"/>
      <x:c r="J7" s="17"/>
      <x:c r="K7" s="17"/>
      <x:c r="L7" s="17"/>
      <x:c r="M7" s="17"/>
      <x:c r="N7" s="17"/>
      <x:c r="O7" s="17"/>
      <x:c r="P7" s="17"/>
      <x:c r="Q7" s="17"/>
      <x:c r="R7" s="17"/>
      <x:c r="S7" s="17"/>
      <x:c r="T7" s="17"/>
      <x:c r="U7" s="17"/>
    </x:row>
    <x:row r="9" ht="55" customHeight="1">
      <x:c r="A9" s="23" t="str">
        <x:v>Ítem</x:v>
      </x:c>
      <x:c r="B9" s="23" t="str">
        <x:v>Nombre del reactivo</x:v>
      </x:c>
      <x:c r="C9" s="23" t="str">
        <x:v>Grupo de trabajo</x:v>
      </x:c>
      <x:c r="D9" s="23" t="str">
        <x:v>N.° CAS / producto</x:v>
      </x:c>
      <x:c r="E9" s="23" t="str">
        <x:v>Concentración</x:v>
      </x:c>
      <x:c r="F9" s="23" t="str">
        <x:v>Especificaciones técnicas</x:v>
      </x:c>
      <x:c r="G9" s="23" t="str">
        <x:v>Cantidad requerida</x:v>
      </x:c>
      <x:c r="H9" s="23" t="str">
        <x:v>Presentación requerida</x:v>
      </x:c>
      <x:c r="I9" s="23" t="str">
        <x:v>Unidad</x:v>
      </x:c>
      <x:c r="J9" s="23" t="str">
        <x:v>Cantidad total requerida</x:v>
      </x:c>
      <x:c r="K9" s="23" t="str">
        <x:v>Presentación ofrecida</x:v>
      </x:c>
      <x:c r="L9" s="23" t="str">
        <x:v>Unidades ofrecidas</x:v>
      </x:c>
      <x:c r="M9" s="23" t="str">
        <x:v>Cantidad total ofrecida</x:v>
      </x:c>
      <x:c r="N9" s="23" t="str">
        <x:v>Control equivalencia</x:v>
      </x:c>
      <x:c r="O9" s="23" t="str">
        <x:v>Marca / referencia ofrecida</x:v>
      </x:c>
      <x:c r="P9" s="23" t="str">
        <x:v>Precio unitario presentación ofrecida</x:v>
      </x:c>
      <x:c r="Q9" s="23" t="str">
        <x:v>Valor total ofertado del ítem</x:v>
      </x:c>
      <x:c r="R9" s="23" t="str">
        <x:v>Precio techo unitario de referencia</x:v>
      </x:c>
      <x:c r="S9" s="23" t="str">
        <x:v>Valor máximo del ítem</x:v>
      </x:c>
      <x:c r="T9" s="23" t="str">
        <x:v>Control económico</x:v>
      </x:c>
      <x:c r="U9" s="23" t="str">
        <x:v>Observaciones del proponente</x:v>
      </x:c>
    </x:row>
    <x:row r="10">
      <x:c r="A10" s="25" t="n">
        <x:v>1</x:v>
      </x:c>
      <x:c r="B10" s="26" t="str">
        <x:v>tetraborato de sodio decahidratado (Borax)</x:v>
      </x:c>
      <x:c r="C10" s="26" t="str">
        <x:v>GG</x:v>
      </x:c>
      <x:c r="D10" s="26" t="str">
        <x:v>1303-96-4</x:v>
      </x:c>
      <x:c r="E10" s="26" t="str"/>
      <x:c r="F10" s="26" t="str">
        <x:v>Grado comercial</x:v>
      </x:c>
      <x:c r="G10" s="31" t="n">
        <x:v>6</x:v>
      </x:c>
      <x:c r="H10" s="31" t="n">
        <x:v>25</x:v>
      </x:c>
      <x:c r="I10" s="31" t="str">
        <x:v>kg</x:v>
      </x:c>
      <x:c r="J10" s="31" t="n">
        <x:f>IF(OR(G10="",H10=""),"",IFERROR(G10*H10,"VALIDACIÓN TÉCNICA"))</x:f>
        <x:v>150</x:v>
      </x:c>
      <x:c r="K10" s="32"/>
      <x:c r="L10" s="32"/>
      <x:c r="M10" s="31" t="str">
        <x:f>IF(OR(K10="",L10=""),"",K10*L10)</x:f>
      </x:c>
      <x:c r="N10" s="25" t="str">
        <x:f>IF(M10="","",IFERROR(IF(M10&gt;=J10,"CUMPLE","NO CUMPLE"),"VALIDACIÓN TÉCNICA"))</x:f>
      </x:c>
      <x:c r="O10" s="28"/>
      <x:c r="P10" s="29"/>
      <x:c r="Q10" s="30" t="str">
        <x:f>IF(OR(L10="",P10=""),"",L10*P10)</x:f>
      </x:c>
      <x:c r="R10" s="30" t="n">
        <x:v>219912</x:v>
      </x:c>
      <x:c r="S10" s="30" t="n">
        <x:v>1319472</x:v>
      </x:c>
      <x:c r="T10" s="25" t="str">
        <x:f>IF(Q10="","",IF(Q10&lt;=S10,"CUMPLE","NO CUMPLE"))</x:f>
      </x:c>
      <x:c r="U10" s="28"/>
    </x:row>
    <x:row r="11">
      <x:c r="A11" s="25" t="n">
        <x:v>2</x:v>
      </x:c>
      <x:c r="B11" s="26" t="str">
        <x:v>Carbonato de sodio</x:v>
      </x:c>
      <x:c r="C11" s="26" t="str">
        <x:v>GG</x:v>
      </x:c>
      <x:c r="D11" s="26" t="str">
        <x:v>497-19-8</x:v>
      </x:c>
      <x:c r="E11" s="26" t="str"/>
      <x:c r="F11" s="26" t="str">
        <x:v>Grado comercial</x:v>
      </x:c>
      <x:c r="G11" s="31" t="n">
        <x:v>20</x:v>
      </x:c>
      <x:c r="H11" s="31" t="n">
        <x:v>25</x:v>
      </x:c>
      <x:c r="I11" s="31" t="str">
        <x:v>kg</x:v>
      </x:c>
      <x:c r="J11" s="31" t="n">
        <x:f>IF(OR(G11="",H11=""),"",IFERROR(G11*H11,"VALIDACIÓN TÉCNICA"))</x:f>
        <x:v>500</x:v>
      </x:c>
      <x:c r="K11" s="32"/>
      <x:c r="L11" s="32"/>
      <x:c r="M11" s="31" t="str">
        <x:f>IF(OR(K11="",L11=""),"",K11*L11)</x:f>
      </x:c>
      <x:c r="N11" s="25" t="str">
        <x:f>IF(M11="","",IFERROR(IF(M11&gt;=J11,"CUMPLE","NO CUMPLE"),"VALIDACIÓN TÉCNICA"))</x:f>
      </x:c>
      <x:c r="O11" s="28"/>
      <x:c r="P11" s="29"/>
      <x:c r="Q11" s="30" t="str">
        <x:f>IF(OR(L11="",P11=""),"",L11*P11)</x:f>
      </x:c>
      <x:c r="R11" s="30" t="n">
        <x:v>129026</x:v>
      </x:c>
      <x:c r="S11" s="30" t="n">
        <x:v>2580520</x:v>
      </x:c>
      <x:c r="T11" s="25" t="str">
        <x:f>IF(Q11="","",IF(Q11&lt;=S11,"CUMPLE","NO CUMPLE"))</x:f>
      </x:c>
      <x:c r="U11" s="28"/>
    </x:row>
    <x:row r="12">
      <x:c r="A12" s="25" t="n">
        <x:v>3</x:v>
      </x:c>
      <x:c r="B12" s="26" t="str">
        <x:v>Cloruro de sodio</x:v>
      </x:c>
      <x:c r="C12" s="26" t="str">
        <x:v>GG</x:v>
      </x:c>
      <x:c r="D12" s="26" t="str">
        <x:v>7647-14-5</x:v>
      </x:c>
      <x:c r="E12" s="26" t="str"/>
      <x:c r="F12" s="26" t="str">
        <x:v>Grado comercial</x:v>
      </x:c>
      <x:c r="G12" s="31" t="n">
        <x:v>20</x:v>
      </x:c>
      <x:c r="H12" s="31" t="n">
        <x:v>1</x:v>
      </x:c>
      <x:c r="I12" s="31" t="str">
        <x:v>kg</x:v>
      </x:c>
      <x:c r="J12" s="31" t="n">
        <x:f>IF(OR(G12="",H12=""),"",IFERROR(G12*H12,"VALIDACIÓN TÉCNICA"))</x:f>
        <x:v>20</x:v>
      </x:c>
      <x:c r="K12" s="32"/>
      <x:c r="L12" s="32"/>
      <x:c r="M12" s="31" t="str">
        <x:f>IF(OR(K12="",L12=""),"",K12*L12)</x:f>
      </x:c>
      <x:c r="N12" s="25" t="str">
        <x:f>IF(M12="","",IFERROR(IF(M12&gt;=J12,"CUMPLE","NO CUMPLE"),"VALIDACIÓN TÉCNICA"))</x:f>
      </x:c>
      <x:c r="O12" s="28"/>
      <x:c r="P12" s="29"/>
      <x:c r="Q12" s="30" t="str">
        <x:f>IF(OR(L12="",P12=""),"",L12*P12)</x:f>
      </x:c>
      <x:c r="R12" s="30" t="n">
        <x:v>7735</x:v>
      </x:c>
      <x:c r="S12" s="30" t="n">
        <x:v>154700</x:v>
      </x:c>
      <x:c r="T12" s="25" t="str">
        <x:f>IF(Q12="","",IF(Q12&lt;=S12,"CUMPLE","NO CUMPLE"))</x:f>
      </x:c>
      <x:c r="U12" s="28"/>
    </x:row>
    <x:row r="13">
      <x:c r="A13" s="25" t="n">
        <x:v>4</x:v>
      </x:c>
      <x:c r="B13" s="26" t="str">
        <x:v>Óxido de plomo (Litargirio)</x:v>
      </x:c>
      <x:c r="C13" s="26" t="str">
        <x:v>GG</x:v>
      </x:c>
      <x:c r="D13" s="26" t="str">
        <x:v>1317-36-8</x:v>
      </x:c>
      <x:c r="E13" s="26" t="str">
        <x:v>99,50%</x:v>
      </x:c>
      <x:c r="F13" s="26" t="str">
        <x:v>Grado análitico</x:v>
      </x:c>
      <x:c r="G13" s="31" t="n">
        <x:v>20</x:v>
      </x:c>
      <x:c r="H13" s="31" t="n">
        <x:v>25</x:v>
      </x:c>
      <x:c r="I13" s="31" t="str">
        <x:v>kg</x:v>
      </x:c>
      <x:c r="J13" s="31" t="n">
        <x:f>IF(OR(G13="",H13=""),"",IFERROR(G13*H13,"VALIDACIÓN TÉCNICA"))</x:f>
        <x:v>500</x:v>
      </x:c>
      <x:c r="K13" s="32"/>
      <x:c r="L13" s="32"/>
      <x:c r="M13" s="31" t="str">
        <x:f>IF(OR(K13="",L13=""),"",K13*L13)</x:f>
      </x:c>
      <x:c r="N13" s="25" t="str">
        <x:f>IF(M13="","",IFERROR(IF(M13&gt;=J13,"CUMPLE","NO CUMPLE"),"VALIDACIÓN TÉCNICA"))</x:f>
      </x:c>
      <x:c r="O13" s="28"/>
      <x:c r="P13" s="29"/>
      <x:c r="Q13" s="30" t="str">
        <x:f>IF(OR(L13="",P13=""),"",L13*P13)</x:f>
      </x:c>
      <x:c r="R13" s="30" t="n">
        <x:v>1064143</x:v>
      </x:c>
      <x:c r="S13" s="30" t="n">
        <x:v>21282860</x:v>
      </x:c>
      <x:c r="T13" s="25" t="str">
        <x:f>IF(Q13="","",IF(Q13&lt;=S13,"CUMPLE","NO CUMPLE"))</x:f>
      </x:c>
      <x:c r="U13" s="28"/>
    </x:row>
    <x:row r="14">
      <x:c r="A14" s="25" t="n">
        <x:v>5</x:v>
      </x:c>
      <x:c r="B14" s="26" t="str">
        <x:v>Sílice polvo (cuarzo)</x:v>
      </x:c>
      <x:c r="C14" s="26" t="str">
        <x:v>GG</x:v>
      </x:c>
      <x:c r="D14" s="26" t="str">
        <x:v>N/A</x:v>
      </x:c>
      <x:c r="E14" s="26" t="str">
        <x:v>90-99</x:v>
      </x:c>
      <x:c r="F14" s="26" t="str">
        <x:v>Grado comercial</x:v>
      </x:c>
      <x:c r="G14" s="31" t="n">
        <x:v>4</x:v>
      </x:c>
      <x:c r="H14" s="31" t="n">
        <x:v>25</x:v>
      </x:c>
      <x:c r="I14" s="31" t="str">
        <x:v>kg</x:v>
      </x:c>
      <x:c r="J14" s="31" t="n">
        <x:f>IF(OR(G14="",H14=""),"",IFERROR(G14*H14,"VALIDACIÓN TÉCNICA"))</x:f>
        <x:v>100</x:v>
      </x:c>
      <x:c r="K14" s="32"/>
      <x:c r="L14" s="32"/>
      <x:c r="M14" s="31" t="str">
        <x:f>IF(OR(K14="",L14=""),"",K14*L14)</x:f>
      </x:c>
      <x:c r="N14" s="25" t="str">
        <x:f>IF(M14="","",IFERROR(IF(M14&gt;=J14,"CUMPLE","NO CUMPLE"),"VALIDACIÓN TÉCNICA"))</x:f>
      </x:c>
      <x:c r="O14" s="28"/>
      <x:c r="P14" s="29"/>
      <x:c r="Q14" s="30" t="str">
        <x:f>IF(OR(L14="",P14=""),"",L14*P14)</x:f>
      </x:c>
      <x:c r="R14" s="30" t="n">
        <x:v>48835</x:v>
      </x:c>
      <x:c r="S14" s="30" t="n">
        <x:v>195340</x:v>
      </x:c>
      <x:c r="T14" s="25" t="str">
        <x:f>IF(Q14="","",IF(Q14&lt;=S14,"CUMPLE","NO CUMPLE"))</x:f>
      </x:c>
      <x:c r="U14" s="28"/>
    </x:row>
    <x:row r="15">
      <x:c r="A15" s="33" t="str">
        <x:v>TOTAL OFERTA LOTE</x:v>
      </x:c>
      <x:c r="B15" s="33"/>
      <x:c r="C15" s="33"/>
      <x:c r="D15" s="33"/>
      <x:c r="E15" s="33"/>
      <x:c r="F15" s="33"/>
      <x:c r="G15" s="33"/>
      <x:c r="H15" s="33"/>
      <x:c r="I15" s="33"/>
      <x:c r="J15" s="33"/>
      <x:c r="K15" s="33"/>
      <x:c r="L15" s="33"/>
      <x:c r="M15" s="33"/>
      <x:c r="N15" s="33"/>
      <x:c r="O15" s="33"/>
      <x:c r="P15" s="33"/>
      <x:c r="Q15" s="34" t="n">
        <x:f>SUM(Q10:Q14)</x:f>
        <x:v>0</x:v>
      </x:c>
      <x:c r="R15" s="34" t="str">
        <x:v>PRESUPUESTO</x:v>
      </x:c>
      <x:c r="S15" s="34" t="n">
        <x:v>25532892</x:v>
      </x:c>
      <x:c r="T15" s="33" t="str">
        <x:f>IF(Q15=0,"PENDIENTE",IF(Q15&lt;=S15,"CUMPLE","SUPERA PRESUPUESTO"))</x:f>
        <x:v>PENDIENTE</x:v>
      </x:c>
      <x:c r="U15" s="33"/>
    </x:row>
  </x:sheetData>
  <x:mergeCells>
    <x:mergeCell ref="A1:U1"/>
    <x:mergeCell ref="A2:U2"/>
    <x:mergeCell ref="D4:U7"/>
    <x:mergeCell ref="A15:P15"/>
  </x:mergeCells>
  <x:conditionalFormatting sqref="N10:N14">
    <x:cfRule type="containsText" dxfId="0" priority="1" operator="containsText" text="NO CUMPLE"/>
    <x:cfRule type="beginsWith" dxfId="1" priority="2" operator="beginsWith" text="CUMPLE"/>
  </x:conditionalFormatting>
  <x:conditionalFormatting sqref="T10:T14">
    <x:cfRule type="containsText" dxfId="2" priority="3" operator="containsText" text="NO CUMPLE"/>
    <x:cfRule type="beginsWith" dxfId="3" priority="4" operator="beginsWith" text="CUMPLE"/>
  </x:conditionalFormatting>
  <x:pageMargins left="0.7" right="0.7" top="0.75" bottom="0.75" header="0.3" footer="0.3"/>
</x:worksheet>
</file>