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40707ebbf43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e 4" sheetId="1" r:id="Rd7236131066343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7F6000"/>
      <x:name val="Carlito"/>
    </x:font>
    <x:font>
      <x:b/>
      <x:sz val="11"/>
      <x:name val="Carlito"/>
    </x:font>
    <x:font>
      <x:sz val="11"/>
      <x:color rgb="FF385723"/>
      <x:name val="Carlito"/>
    </x:font>
    <x:font>
      <x:b/>
      <x:sz val="9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4472C4"/>
      </x:patternFill>
    </x:fill>
  </x:fills>
  <x:borders count="5">
    <x:border/>
    <x:border>
      <x:left style="thin">
        <x:color rgb="FF9EADBA"/>
      </x:left>
      <x:right style="thin">
        <x:color rgb="FF9EADBA"/>
      </x:right>
      <x:top style="thin">
        <x:color rgb="FF9EADBA"/>
      </x:top>
      <x:bottom style="thin">
        <x:color rgb="FF9EADBA"/>
      </x:bottom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3" fillId="4" borderId="1" xfId="0" applyNumberFormat="1" applyFont="1" applyFill="1" applyBorder="1"/>
    <x:xf numFmtId="200" fontId="0" fillId="0" borderId="1" xfId="0" applyNumberFormat="1" applyFont="1" applyFill="1" applyBorder="1"/>
    <x:xf numFmtId="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2" xfId="0" applyNumberFormat="1" applyFont="1" applyFill="1" applyBorder="1"/>
    <x:xf numFmtId="0" fontId="5" fillId="6" borderId="2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horizont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0" fillId="0" borderId="3" xfId="0" applyNumberFormat="1" applyFont="1" applyFill="1" applyBorder="1"/>
    <x:xf numFmtId="0" fontId="0" fillId="0" borderId="3" xfId="0" applyNumberFormat="1" applyFont="1" applyFill="1" applyBorder="1" applyAlignment="1">
      <x:alignment vertical="top"/>
    </x:xf>
    <x:xf numFmtId="0" fontId="0" fillId="0" borderId="3" xfId="0" applyNumberFormat="1" applyFont="1" applyFill="1" applyBorder="1" applyAlignment="1">
      <x:alignment vertical="top" wrapText="1"/>
    </x:xf>
    <x:xf numFmtId="0" fontId="0" fillId="3" borderId="3" xfId="0" applyNumberFormat="1" applyFont="1" applyFill="1" applyBorder="1" applyAlignment="1">
      <x:alignment vertical="top"/>
    </x:xf>
    <x:xf numFmtId="0" fontId="0" fillId="3" borderId="3" xfId="0" applyNumberFormat="1" applyFont="1" applyFill="1" applyBorder="1" applyAlignment="1">
      <x:alignment vertical="top" wrapText="1"/>
    </x:xf>
    <x:xf numFmtId="200" fontId="0" fillId="3" borderId="3" xfId="0" applyNumberFormat="1" applyFont="1" applyFill="1" applyBorder="1" applyAlignment="1">
      <x:alignment vertical="top"/>
    </x:xf>
    <x:xf numFmtId="200" fontId="0" fillId="0" borderId="3" xfId="0" applyNumberFormat="1" applyFont="1" applyFill="1" applyBorder="1" applyAlignment="1">
      <x:alignment vertical="top"/>
    </x:xf>
    <x:xf numFmtId="201" fontId="0" fillId="0" borderId="3" xfId="0" applyNumberFormat="1" applyFont="1" applyFill="1" applyBorder="1" applyAlignment="1">
      <x:alignment vertical="top"/>
    </x:xf>
    <x:xf numFmtId="201" fontId="0" fillId="3" borderId="3" xfId="0" applyNumberFormat="1" applyFont="1" applyFill="1" applyBorder="1" applyAlignment="1">
      <x:alignment vertical="top"/>
    </x:xf>
    <x:xf numFmtId="0" fontId="3" fillId="4" borderId="4" xfId="0" applyNumberFormat="1" applyFont="1" applyFill="1" applyBorder="1"/>
    <x:xf numFmtId="200" fontId="3" fillId="4" borderId="4" xfId="0" applyNumberFormat="1" applyFont="1" applyFill="1" applyBorder="1"/>
  </x:cellXfs>
  <x:cellStyles count="1">
    <x:cellStyle name="Normal" xfId="0"/>
  </x:cellStyles>
  <x:dxfs count="4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7409a201a432b" /><Relationship Type="http://schemas.openxmlformats.org/officeDocument/2006/relationships/theme" Target="/xl/theme/theme1.xml" Id="R1a250d93df0d42ca" /><Relationship Type="http://schemas.openxmlformats.org/officeDocument/2006/relationships/sharedStrings" Target="/xl/sharedStrings.xml" Id="R2b7c1b0166254b7a" /><Relationship Type="http://schemas.openxmlformats.org/officeDocument/2006/relationships/worksheet" Target="/xl/worksheets/sheet1.xml" Id="Rd72361310663439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2" hidden="0" customWidth="1"/>
    <x:col min="3" max="3" width="18" hidden="0" customWidth="1"/>
    <x:col min="4" max="4" width="17" hidden="0" customWidth="1"/>
    <x:col min="5" max="5" width="18" hidden="0" customWidth="1"/>
    <x:col min="6" max="6" width="55" hidden="0" customWidth="1"/>
    <x:col min="7" max="7" width="12" hidden="0" customWidth="1"/>
    <x:col min="8" max="8" width="13" hidden="0" customWidth="1"/>
    <x:col min="9" max="9" width="9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14" hidden="0" customWidth="1"/>
    <x:col min="15" max="15" width="22" hidden="0" customWidth="1"/>
    <x:col min="16" max="16" width="17" hidden="0" customWidth="1"/>
    <x:col min="17" max="17" width="17" hidden="0" customWidth="1"/>
    <x:col min="18" max="18" width="17" hidden="0" customWidth="1"/>
    <x:col min="19" max="19" width="17" hidden="0" customWidth="1"/>
    <x:col min="20" max="20" width="15" hidden="0" customWidth="1"/>
    <x:col min="21" max="21" width="28" hidden="0" customWidth="1"/>
  </x:cols>
  <x:sheetData>
    <x:row r="1">
      <x:c r="A1" s="4" t="str">
        <x:v>ARCHIVO DE REFERENCIA LOTE 4 - SOLUCIONES DE CALIBRACIÓN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</x:row>
    <x:row r="2">
      <x:c r="A2" s="7" t="str">
        <x:v>Documento para la construcción de la oferta. Las celdas amarillas deben ser diligenciadas por el proponente. No modificar las especificaciones ni las cantidades requeridas.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</x:row>
    <x:row r="4">
      <x:c r="A4" s="11" t="str">
        <x:v>Presupuesto oficial del lote</x:v>
      </x:c>
      <x:c r="B4" s="12" t="n">
        <x:v>33499764</x:v>
      </x:c>
      <x:c r="D4" s="17" t="str">
        <x:v>REGLA DE EQUIVALENCIA: Se aceptan presentaciones comerciales diferentes cuando garanticen, como mínimo, la cantidad, masa o volumen total requerido, con iguales o superiores condiciones técnicas. El oferente deberá indicar la presentación, el número de unidades y la equivalencia. No se admite fraccionamiento, reenvase o trasvase. El valor ofertado del ítem no podrá superar su valor máximo de referencia ni el presupuesto del lote.</x:v>
      </x:c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</x:row>
    <x:row r="5">
      <x:c r="A5" s="11" t="str">
        <x:v>Total oferta del proponente</x:v>
      </x:c>
      <x:c r="B5" s="12" t="n">
        <x:f>SUM(Q10:Q54)</x:f>
        <x:v>0</x:v>
      </x:c>
      <x:c r="D5" s="17"/>
      <x:c r="E5" s="17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</x:row>
    <x:row r="6">
      <x:c r="A6" s="11" t="str">
        <x:v>Control presupuesto</x:v>
      </x:c>
      <x:c r="B6" s="13" t="str">
        <x:f>IF(B5=0,"PENDIENTE",IF(B5&lt;=B4,"CUMPLE","SUPERA PRESUPUESTO"))</x:f>
        <x:v>PENDIENTE</x:v>
      </x:c>
      <x:c r="D6" s="17"/>
      <x:c r="E6" s="17"/>
      <x:c r="F6" s="17"/>
      <x:c r="G6" s="17"/>
      <x:c r="H6" s="17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</x:row>
    <x:row r="7">
      <x:c r="A7" s="11" t="str">
        <x:v>Ítems del lote</x:v>
      </x:c>
      <x:c r="B7" s="13" t="n">
        <x:v>45</x:v>
      </x:c>
      <x:c r="D7" s="17"/>
      <x:c r="E7" s="17"/>
      <x:c r="F7" s="17"/>
      <x:c r="G7" s="17"/>
      <x:c r="H7" s="17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</x:row>
    <x:row r="9" ht="55" customHeight="1">
      <x:c r="A9" s="23" t="str">
        <x:v>Ítem</x:v>
      </x:c>
      <x:c r="B9" s="23" t="str">
        <x:v>Nombre del reactivo</x:v>
      </x:c>
      <x:c r="C9" s="23" t="str">
        <x:v>Grupo de trabajo</x:v>
      </x:c>
      <x:c r="D9" s="23" t="str">
        <x:v>N.° CAS / producto</x:v>
      </x:c>
      <x:c r="E9" s="23" t="str">
        <x:v>Concentración</x:v>
      </x:c>
      <x:c r="F9" s="23" t="str">
        <x:v>Especificaciones técnicas</x:v>
      </x:c>
      <x:c r="G9" s="23" t="str">
        <x:v>Cantidad requerida</x:v>
      </x:c>
      <x:c r="H9" s="23" t="str">
        <x:v>Presentación requerida</x:v>
      </x:c>
      <x:c r="I9" s="23" t="str">
        <x:v>Unidad</x:v>
      </x:c>
      <x:c r="J9" s="23" t="str">
        <x:v>Cantidad total requerida</x:v>
      </x:c>
      <x:c r="K9" s="23" t="str">
        <x:v>Presentación ofrecida</x:v>
      </x:c>
      <x:c r="L9" s="23" t="str">
        <x:v>Unidades ofrecidas</x:v>
      </x:c>
      <x:c r="M9" s="23" t="str">
        <x:v>Cantidad total ofrecida</x:v>
      </x:c>
      <x:c r="N9" s="23" t="str">
        <x:v>Control equivalencia</x:v>
      </x:c>
      <x:c r="O9" s="23" t="str">
        <x:v>Marca / referencia ofrecida</x:v>
      </x:c>
      <x:c r="P9" s="23" t="str">
        <x:v>Precio unitario presentación ofrecida</x:v>
      </x:c>
      <x:c r="Q9" s="23" t="str">
        <x:v>Valor total ofertado del ítem</x:v>
      </x:c>
      <x:c r="R9" s="23" t="str">
        <x:v>Precio techo unitario de referencia</x:v>
      </x:c>
      <x:c r="S9" s="23" t="str">
        <x:v>Valor máximo del ítem</x:v>
      </x:c>
      <x:c r="T9" s="23" t="str">
        <x:v>Control económico</x:v>
      </x:c>
      <x:c r="U9" s="23" t="str">
        <x:v>Observaciones del proponente</x:v>
      </x:c>
    </x:row>
    <x:row r="10">
      <x:c r="A10" s="25" t="n">
        <x:v>1</x:v>
      </x:c>
      <x:c r="B10" s="26" t="str">
        <x:v>solución de cloruro de titanio (III) 15% 110789</x:v>
      </x:c>
      <x:c r="C10" s="26" t="str">
        <x:v>AN (Bogota)</x:v>
      </x:c>
      <x:c r="D10" s="26" t="str"/>
      <x:c r="E10" s="26" t="str">
        <x:v>15%</x:v>
      </x:c>
      <x:c r="F10" s="26" t="str">
        <x:v>Grado analítico</x:v>
      </x:c>
      <x:c r="G10" s="31" t="n">
        <x:v>1</x:v>
      </x:c>
      <x:c r="H10" s="31" t="n">
        <x:v>1</x:v>
      </x:c>
      <x:c r="I10" s="31" t="str">
        <x:v>L</x:v>
      </x:c>
      <x:c r="J10" s="31" t="n">
        <x:f>IF(OR(G10="",H10=""),"",IFERROR(G10*H10,"VALIDACIÓN TÉCNICA"))</x:f>
        <x:v>1</x:v>
      </x:c>
      <x:c r="K10" s="32"/>
      <x:c r="L10" s="32"/>
      <x:c r="M10" s="31" t="str">
        <x:f>IF(OR(K10="",L10=""),"",K10*L10)</x:f>
      </x:c>
      <x:c r="N10" s="25" t="str">
        <x:f>IF(M10="","",IFERROR(IF(M10&gt;=J10,"CUMPLE","NO CUMPLE"),"VALIDACIÓN TÉCNICA"))</x:f>
      </x:c>
      <x:c r="O10" s="28"/>
      <x:c r="P10" s="29"/>
      <x:c r="Q10" s="30" t="str">
        <x:f>IF(OR(L10="",P10=""),"",L10*P10)</x:f>
      </x:c>
      <x:c r="R10" s="30" t="n">
        <x:v>990159</x:v>
      </x:c>
      <x:c r="S10" s="30" t="n">
        <x:v>990159</x:v>
      </x:c>
      <x:c r="T10" s="25" t="str">
        <x:f>IF(Q10="","",IF(Q10&lt;=S10,"CUMPLE","NO CUMPLE"))</x:f>
      </x:c>
      <x:c r="U10" s="28"/>
    </x:row>
    <x:row r="11">
      <x:c r="A11" s="25" t="n">
        <x:v>2</x:v>
      </x:c>
      <x:c r="B11" s="26" t="str">
        <x:v>Solución de TISAB II para Fluoruros Grado reactivo pH de 5,0 a 5,5</x:v>
      </x:c>
      <x:c r="C11" s="26" t="str">
        <x:v>GIA (Manizales)</x:v>
      </x:c>
      <x:c r="D11" s="26" t="str"/>
      <x:c r="E11" s="26" t="str"/>
      <x:c r="F11" s="26" t="str"/>
      <x:c r="G11" s="31" t="n">
        <x:v>4</x:v>
      </x:c>
      <x:c r="H11" s="31" t="n">
        <x:v>500</x:v>
      </x:c>
      <x:c r="I11" s="31" t="str">
        <x:v>mL</x:v>
      </x:c>
      <x:c r="J11" s="31" t="n">
        <x:f>IF(OR(G11="",H11=""),"",IFERROR(G11*H11,"VALIDACIÓN TÉCNICA"))</x:f>
        <x:v>2000</x:v>
      </x:c>
      <x:c r="K11" s="32"/>
      <x:c r="L11" s="32"/>
      <x:c r="M11" s="31" t="str">
        <x:f>IF(OR(K11="",L11=""),"",K11*L11)</x:f>
      </x:c>
      <x:c r="N11" s="25" t="str">
        <x:f>IF(M11="","",IFERROR(IF(M11&gt;=J11,"CUMPLE","NO CUMPLE"),"VALIDACIÓN TÉCNICA"))</x:f>
      </x:c>
      <x:c r="O11" s="28"/>
      <x:c r="P11" s="29"/>
      <x:c r="Q11" s="30" t="str">
        <x:f>IF(OR(L11="",P11=""),"",L11*P11)</x:f>
      </x:c>
      <x:c r="R11" s="30" t="n">
        <x:v>630522</x:v>
      </x:c>
      <x:c r="S11" s="30" t="n">
        <x:v>2522088</x:v>
      </x:c>
      <x:c r="T11" s="25" t="str">
        <x:f>IF(Q11="","",IF(Q11&lt;=S11,"CUMPLE","NO CUMPLE"))</x:f>
      </x:c>
      <x:c r="U11" s="28"/>
    </x:row>
    <x:row r="12">
      <x:c r="A12" s="25" t="n">
        <x:v>3</x:v>
      </x:c>
      <x:c r="B12" s="26" t="str">
        <x:v>Solución galvánica de electrolitos de oxígeno disuelto  - HI 7042S</x:v>
      </x:c>
      <x:c r="C12" s="26" t="str">
        <x:v>AN (Bogota)</x:v>
      </x:c>
      <x:c r="D12" s="26" t="str"/>
      <x:c r="E12" s="26" t="str">
        <x:v>N/A</x:v>
      </x:c>
      <x:c r="F12" s="26" t="str">
        <x:v>Grado analítico</x:v>
      </x:c>
      <x:c r="G12" s="31" t="n">
        <x:v>2</x:v>
      </x:c>
      <x:c r="H12" s="31" t="n">
        <x:v>30</x:v>
      </x:c>
      <x:c r="I12" s="31" t="str">
        <x:v>mL</x:v>
      </x:c>
      <x:c r="J12" s="31" t="n">
        <x:f>IF(OR(G12="",H12=""),"",IFERROR(G12*H12,"VALIDACIÓN TÉCNICA"))</x:f>
        <x:v>60</x:v>
      </x:c>
      <x:c r="K12" s="32"/>
      <x:c r="L12" s="32"/>
      <x:c r="M12" s="31" t="str">
        <x:f>IF(OR(K12="",L12=""),"",K12*L12)</x:f>
      </x:c>
      <x:c r="N12" s="25" t="str">
        <x:f>IF(M12="","",IFERROR(IF(M12&gt;=J12,"CUMPLE","NO CUMPLE"),"VALIDACIÓN TÉCNICA"))</x:f>
      </x:c>
      <x:c r="O12" s="28"/>
      <x:c r="P12" s="29"/>
      <x:c r="Q12" s="30" t="str">
        <x:f>IF(OR(L12="",P12=""),"",L12*P12)</x:f>
      </x:c>
      <x:c r="R12" s="30" t="n">
        <x:v>222489</x:v>
      </x:c>
      <x:c r="S12" s="30" t="n">
        <x:v>444978</x:v>
      </x:c>
      <x:c r="T12" s="25" t="str">
        <x:f>IF(Q12="","",IF(Q12&lt;=S12,"CUMPLE","NO CUMPLE"))</x:f>
      </x:c>
      <x:c r="U12" s="28"/>
    </x:row>
    <x:row r="13">
      <x:c r="A13" s="25" t="n">
        <x:v>4</x:v>
      </x:c>
      <x:c r="B13" s="26" t="str">
        <x:v>Solución Tampón de pH2 Grado reactivo a 25°C.</x:v>
      </x:c>
      <x:c r="C13" s="26" t="str">
        <x:v>GIA (Manizales)</x:v>
      </x:c>
      <x:c r="D13" s="26" t="str"/>
      <x:c r="E13" s="26" t="str">
        <x:v>No Aplica</x:v>
      </x:c>
      <x:c r="F13" s="26" t="str">
        <x:v>Estándar analítico</x:v>
      </x:c>
      <x:c r="G13" s="31" t="n">
        <x:v>2</x:v>
      </x:c>
      <x:c r="H13" s="31" t="n">
        <x:v>500</x:v>
      </x:c>
      <x:c r="I13" s="31" t="str">
        <x:v>mL</x:v>
      </x:c>
      <x:c r="J13" s="31" t="n">
        <x:f>IF(OR(G13="",H13=""),"",IFERROR(G13*H13,"VALIDACIÓN TÉCNICA"))</x:f>
        <x:v>1000</x:v>
      </x:c>
      <x:c r="K13" s="32"/>
      <x:c r="L13" s="32"/>
      <x:c r="M13" s="31" t="str">
        <x:f>IF(OR(K13="",L13=""),"",K13*L13)</x:f>
      </x:c>
      <x:c r="N13" s="25" t="str">
        <x:f>IF(M13="","",IFERROR(IF(M13&gt;=J13,"CUMPLE","NO CUMPLE"),"VALIDACIÓN TÉCNICA"))</x:f>
      </x:c>
      <x:c r="O13" s="28"/>
      <x:c r="P13" s="29"/>
      <x:c r="Q13" s="30" t="str">
        <x:f>IF(OR(L13="",P13=""),"",L13*P13)</x:f>
      </x:c>
      <x:c r="R13" s="30" t="n">
        <x:v>470526</x:v>
      </x:c>
      <x:c r="S13" s="30" t="n">
        <x:v>941052</x:v>
      </x:c>
      <x:c r="T13" s="25" t="str">
        <x:f>IF(Q13="","",IF(Q13&lt;=S13,"CUMPLE","NO CUMPLE"))</x:f>
      </x:c>
      <x:c r="U13" s="28"/>
    </x:row>
    <x:row r="14">
      <x:c r="A14" s="25" t="n">
        <x:v>5</x:v>
      </x:c>
      <x:c r="B14" s="26" t="str">
        <x:v>Standard para  pH 7.0 reactivo para análisis a 25°C.</x:v>
      </x:c>
      <x:c r="C14" s="26" t="str">
        <x:v>AN (Bogota)</x:v>
      </x:c>
      <x:c r="D14" s="26" t="str"/>
      <x:c r="E14" s="26" t="str">
        <x:v>pH 7</x:v>
      </x:c>
      <x:c r="F14" s="26" t="str">
        <x:v>Grado analítico</x:v>
      </x:c>
      <x:c r="G14" s="31" t="n">
        <x:v>1</x:v>
      </x:c>
      <x:c r="H14" s="31" t="n">
        <x:v>0.5</x:v>
      </x:c>
      <x:c r="I14" s="31" t="str">
        <x:v>L</x:v>
      </x:c>
      <x:c r="J14" s="31" t="n">
        <x:f>IF(OR(G14="",H14=""),"",IFERROR(G14*H14,"VALIDACIÓN TÉCNICA"))</x:f>
        <x:v>0.5</x:v>
      </x:c>
      <x:c r="K14" s="32"/>
      <x:c r="L14" s="32"/>
      <x:c r="M14" s="31" t="str">
        <x:f>IF(OR(K14="",L14=""),"",K14*L14)</x:f>
      </x:c>
      <x:c r="N14" s="25" t="str">
        <x:f>IF(M14="","",IFERROR(IF(M14&gt;=J14,"CUMPLE","NO CUMPLE"),"VALIDACIÓN TÉCNICA"))</x:f>
      </x:c>
      <x:c r="O14" s="28"/>
      <x:c r="P14" s="29"/>
      <x:c r="Q14" s="30" t="str">
        <x:f>IF(OR(L14="",P14=""),"",L14*P14)</x:f>
      </x:c>
      <x:c r="R14" s="30" t="n">
        <x:v>121975</x:v>
      </x:c>
      <x:c r="S14" s="30" t="n">
        <x:v>121975</x:v>
      </x:c>
      <x:c r="T14" s="25" t="str">
        <x:f>IF(Q14="","",IF(Q14&lt;=S14,"CUMPLE","NO CUMPLE"))</x:f>
      </x:c>
      <x:c r="U14" s="28"/>
    </x:row>
    <x:row r="15">
      <x:c r="A15" s="25" t="n">
        <x:v>6</x:v>
      </x:c>
      <x:c r="B15" s="26" t="str">
        <x:v>Standard para pH 10.0 reactivo para análisis a 25°C.</x:v>
      </x:c>
      <x:c r="C15" s="26" t="str">
        <x:v>AN (Bogota)</x:v>
      </x:c>
      <x:c r="D15" s="26" t="str"/>
      <x:c r="E15" s="26" t="str">
        <x:v>pH 10</x:v>
      </x:c>
      <x:c r="F15" s="26" t="str">
        <x:v>Grado analítico</x:v>
      </x:c>
      <x:c r="G15" s="31" t="n">
        <x:v>1</x:v>
      </x:c>
      <x:c r="H15" s="31" t="n">
        <x:v>0.5</x:v>
      </x:c>
      <x:c r="I15" s="31" t="str">
        <x:v>L</x:v>
      </x:c>
      <x:c r="J15" s="31" t="n">
        <x:f>IF(OR(G15="",H15=""),"",IFERROR(G15*H15,"VALIDACIÓN TÉCNICA"))</x:f>
        <x:v>0.5</x:v>
      </x:c>
      <x:c r="K15" s="32"/>
      <x:c r="L15" s="32"/>
      <x:c r="M15" s="31" t="str">
        <x:f>IF(OR(K15="",L15=""),"",K15*L15)</x:f>
      </x:c>
      <x:c r="N15" s="25" t="str">
        <x:f>IF(M15="","",IFERROR(IF(M15&gt;=J15,"CUMPLE","NO CUMPLE"),"VALIDACIÓN TÉCNICA"))</x:f>
      </x:c>
      <x:c r="O15" s="28"/>
      <x:c r="P15" s="29"/>
      <x:c r="Q15" s="30" t="str">
        <x:f>IF(OR(L15="",P15=""),"",L15*P15)</x:f>
      </x:c>
      <x:c r="R15" s="30" t="n">
        <x:v>117929</x:v>
      </x:c>
      <x:c r="S15" s="30" t="n">
        <x:v>117929</x:v>
      </x:c>
      <x:c r="T15" s="25" t="str">
        <x:f>IF(Q15="","",IF(Q15&lt;=S15,"CUMPLE","NO CUMPLE"))</x:f>
      </x:c>
      <x:c r="U15" s="28"/>
    </x:row>
    <x:row r="16">
      <x:c r="A16" s="25" t="n">
        <x:v>7</x:v>
      </x:c>
      <x:c r="B16" s="26" t="str">
        <x:v>Standard para pH 4.0 reactivo para análisis a 25°C.</x:v>
      </x:c>
      <x:c r="C16" s="26" t="str">
        <x:v>AN (Bogota)</x:v>
      </x:c>
      <x:c r="D16" s="26" t="str"/>
      <x:c r="E16" s="26" t="str">
        <x:v>pH 4</x:v>
      </x:c>
      <x:c r="F16" s="26" t="str">
        <x:v>Grado analítico</x:v>
      </x:c>
      <x:c r="G16" s="31" t="n">
        <x:v>1</x:v>
      </x:c>
      <x:c r="H16" s="31" t="n">
        <x:v>0.5</x:v>
      </x:c>
      <x:c r="I16" s="31" t="str">
        <x:v>L</x:v>
      </x:c>
      <x:c r="J16" s="31" t="n">
        <x:f>IF(OR(G16="",H16=""),"",IFERROR(G16*H16,"VALIDACIÓN TÉCNICA"))</x:f>
        <x:v>0.5</x:v>
      </x:c>
      <x:c r="K16" s="32"/>
      <x:c r="L16" s="32"/>
      <x:c r="M16" s="31" t="str">
        <x:f>IF(OR(K16="",L16=""),"",K16*L16)</x:f>
      </x:c>
      <x:c r="N16" s="25" t="str">
        <x:f>IF(M16="","",IFERROR(IF(M16&gt;=J16,"CUMPLE","NO CUMPLE"),"VALIDACIÓN TÉCNICA"))</x:f>
      </x:c>
      <x:c r="O16" s="28"/>
      <x:c r="P16" s="29"/>
      <x:c r="Q16" s="30" t="str">
        <x:f>IF(OR(L16="",P16=""),"",L16*P16)</x:f>
      </x:c>
      <x:c r="R16" s="30" t="n">
        <x:v>106267</x:v>
      </x:c>
      <x:c r="S16" s="30" t="n">
        <x:v>106267</x:v>
      </x:c>
      <x:c r="T16" s="25" t="str">
        <x:f>IF(Q16="","",IF(Q16&lt;=S16,"CUMPLE","NO CUMPLE"))</x:f>
      </x:c>
      <x:c r="U16" s="28"/>
    </x:row>
    <x:row r="17">
      <x:c r="A17" s="25" t="n">
        <x:v>8</x:v>
      </x:c>
      <x:c r="B17" s="26" t="str">
        <x:v>Patrón para absorción atómica de Sodio 1000 ppm Trazable a NIST a.</x:v>
      </x:c>
      <x:c r="C17" s="26" t="str">
        <x:v>GIA (Manizales)</x:v>
      </x:c>
      <x:c r="D17" s="26" t="str"/>
      <x:c r="E17" s="26" t="str">
        <x:v>No Aplica</x:v>
      </x:c>
      <x:c r="F17" s="26" t="str">
        <x:v>Grado analítico</x:v>
      </x:c>
      <x:c r="G17" s="31" t="n">
        <x:v>1</x:v>
      </x:c>
      <x:c r="H17" s="31" t="n">
        <x:v>500</x:v>
      </x:c>
      <x:c r="I17" s="31" t="str">
        <x:v>mL</x:v>
      </x:c>
      <x:c r="J17" s="31" t="n">
        <x:f>IF(OR(G17="",H17=""),"",IFERROR(G17*H17,"VALIDACIÓN TÉCNICA"))</x:f>
        <x:v>500</x:v>
      </x:c>
      <x:c r="K17" s="32"/>
      <x:c r="L17" s="32"/>
      <x:c r="M17" s="31" t="str">
        <x:f>IF(OR(K17="",L17=""),"",K17*L17)</x:f>
      </x:c>
      <x:c r="N17" s="25" t="str">
        <x:f>IF(M17="","",IFERROR(IF(M17&gt;=J17,"CUMPLE","NO CUMPLE"),"VALIDACIÓN TÉCNICA"))</x:f>
      </x:c>
      <x:c r="O17" s="28"/>
      <x:c r="P17" s="29"/>
      <x:c r="Q17" s="30" t="str">
        <x:f>IF(OR(L17="",P17=""),"",L17*P17)</x:f>
      </x:c>
      <x:c r="R17" s="30" t="n">
        <x:v>847340</x:v>
      </x:c>
      <x:c r="S17" s="30" t="n">
        <x:v>847340</x:v>
      </x:c>
      <x:c r="T17" s="25" t="str">
        <x:f>IF(Q17="","",IF(Q17&lt;=S17,"CUMPLE","NO CUMPLE"))</x:f>
      </x:c>
      <x:c r="U17" s="28"/>
    </x:row>
    <x:row r="18">
      <x:c r="A18" s="25" t="n">
        <x:v>9</x:v>
      </x:c>
      <x:c r="B18" s="26" t="str">
        <x:v>Patrón para absorción atómica de Potasio 1000 ppm Trazable a NIST.</x:v>
      </x:c>
      <x:c r="C18" s="26" t="str">
        <x:v>GIA (Manizales)</x:v>
      </x:c>
      <x:c r="D18" s="26" t="str"/>
      <x:c r="E18" s="26" t="str">
        <x:v>No Aplica</x:v>
      </x:c>
      <x:c r="F18" s="26" t="str">
        <x:v>Grado analítico</x:v>
      </x:c>
      <x:c r="G18" s="31" t="n">
        <x:v>1</x:v>
      </x:c>
      <x:c r="H18" s="31" t="n">
        <x:v>500</x:v>
      </x:c>
      <x:c r="I18" s="31" t="str">
        <x:v>mL</x:v>
      </x:c>
      <x:c r="J18" s="31" t="n">
        <x:f>IF(OR(G18="",H18=""),"",IFERROR(G18*H18,"VALIDACIÓN TÉCNICA"))</x:f>
        <x:v>500</x:v>
      </x:c>
      <x:c r="K18" s="32"/>
      <x:c r="L18" s="32"/>
      <x:c r="M18" s="31" t="str">
        <x:f>IF(OR(K18="",L18=""),"",K18*L18)</x:f>
      </x:c>
      <x:c r="N18" s="25" t="str">
        <x:f>IF(M18="","",IFERROR(IF(M18&gt;=J18,"CUMPLE","NO CUMPLE"),"VALIDACIÓN TÉCNICA"))</x:f>
      </x:c>
      <x:c r="O18" s="28"/>
      <x:c r="P18" s="29"/>
      <x:c r="Q18" s="30" t="str">
        <x:f>IF(OR(L18="",P18=""),"",L18*P18)</x:f>
      </x:c>
      <x:c r="R18" s="30" t="n">
        <x:v>721438</x:v>
      </x:c>
      <x:c r="S18" s="30" t="n">
        <x:v>721438</x:v>
      </x:c>
      <x:c r="T18" s="25" t="str">
        <x:f>IF(Q18="","",IF(Q18&lt;=S18,"CUMPLE","NO CUMPLE"))</x:f>
      </x:c>
      <x:c r="U18" s="28"/>
    </x:row>
    <x:row r="19">
      <x:c r="A19" s="25" t="n">
        <x:v>10</x:v>
      </x:c>
      <x:c r="B19" s="26" t="str">
        <x:v>Patrón para absorción atómica Magnesio 1000 ppm Trazable a NIST.</x:v>
      </x:c>
      <x:c r="C19" s="26" t="str">
        <x:v>GIA (Manizales)</x:v>
      </x:c>
      <x:c r="D19" s="26" t="str"/>
      <x:c r="E19" s="26" t="str">
        <x:v>No Aplica</x:v>
      </x:c>
      <x:c r="F19" s="26" t="str">
        <x:v>Grado analítico</x:v>
      </x:c>
      <x:c r="G19" s="31" t="n">
        <x:v>1</x:v>
      </x:c>
      <x:c r="H19" s="31" t="n">
        <x:v>500</x:v>
      </x:c>
      <x:c r="I19" s="31" t="str">
        <x:v>mL</x:v>
      </x:c>
      <x:c r="J19" s="31" t="n">
        <x:f>IF(OR(G19="",H19=""),"",IFERROR(G19*H19,"VALIDACIÓN TÉCNICA"))</x:f>
        <x:v>500</x:v>
      </x:c>
      <x:c r="K19" s="32"/>
      <x:c r="L19" s="32"/>
      <x:c r="M19" s="31" t="str">
        <x:f>IF(OR(K19="",L19=""),"",K19*L19)</x:f>
      </x:c>
      <x:c r="N19" s="25" t="str">
        <x:f>IF(M19="","",IFERROR(IF(M19&gt;=J19,"CUMPLE","NO CUMPLE"),"VALIDACIÓN TÉCNICA"))</x:f>
      </x:c>
      <x:c r="O19" s="28"/>
      <x:c r="P19" s="29"/>
      <x:c r="Q19" s="30" t="str">
        <x:f>IF(OR(L19="",P19=""),"",L19*P19)</x:f>
      </x:c>
      <x:c r="R19" s="30" t="n">
        <x:v>880560</x:v>
      </x:c>
      <x:c r="S19" s="30" t="n">
        <x:v>880560</x:v>
      </x:c>
      <x:c r="T19" s="25" t="str">
        <x:f>IF(Q19="","",IF(Q19&lt;=S19,"CUMPLE","NO CUMPLE"))</x:f>
      </x:c>
      <x:c r="U19" s="28"/>
    </x:row>
    <x:row r="20">
      <x:c r="A20" s="25" t="n">
        <x:v>11</x:v>
      </x:c>
      <x:c r="B20" s="26" t="str">
        <x:v>Patrón para absorción atómica Calcio 1000 ppm Trazable a NIST</x:v>
      </x:c>
      <x:c r="C20" s="26" t="str">
        <x:v>GIA (Manizales)</x:v>
      </x:c>
      <x:c r="D20" s="26" t="str"/>
      <x:c r="E20" s="26" t="str">
        <x:v>No Aplica</x:v>
      </x:c>
      <x:c r="F20" s="26" t="str">
        <x:v>Grado analítico</x:v>
      </x:c>
      <x:c r="G20" s="31" t="n">
        <x:v>1</x:v>
      </x:c>
      <x:c r="H20" s="31" t="n">
        <x:v>500</x:v>
      </x:c>
      <x:c r="I20" s="31" t="str">
        <x:v>mL</x:v>
      </x:c>
      <x:c r="J20" s="31" t="n">
        <x:f>IF(OR(G20="",H20=""),"",IFERROR(G20*H20,"VALIDACIÓN TÉCNICA"))</x:f>
        <x:v>500</x:v>
      </x:c>
      <x:c r="K20" s="32"/>
      <x:c r="L20" s="32"/>
      <x:c r="M20" s="31" t="str">
        <x:f>IF(OR(K20="",L20=""),"",K20*L20)</x:f>
      </x:c>
      <x:c r="N20" s="25" t="str">
        <x:f>IF(M20="","",IFERROR(IF(M20&gt;=J20,"CUMPLE","NO CUMPLE"),"VALIDACIÓN TÉCNICA"))</x:f>
      </x:c>
      <x:c r="O20" s="28"/>
      <x:c r="P20" s="29"/>
      <x:c r="Q20" s="30" t="str">
        <x:f>IF(OR(L20="",P20=""),"",L20*P20)</x:f>
      </x:c>
      <x:c r="R20" s="30" t="n">
        <x:v>721438</x:v>
      </x:c>
      <x:c r="S20" s="30" t="n">
        <x:v>721438</x:v>
      </x:c>
      <x:c r="T20" s="25" t="str">
        <x:f>IF(Q20="","",IF(Q20&lt;=S20,"CUMPLE","NO CUMPLE"))</x:f>
      </x:c>
      <x:c r="U20" s="28"/>
    </x:row>
    <x:row r="21">
      <x:c r="A21" s="25" t="n">
        <x:v>12</x:v>
      </x:c>
      <x:c r="B21" s="26" t="str">
        <x:v>Patrón para absorción atómica Hierro 1000 ppm Trazable a NIST</x:v>
      </x:c>
      <x:c r="C21" s="26" t="str">
        <x:v>GIA (Manizales)</x:v>
      </x:c>
      <x:c r="D21" s="26" t="str"/>
      <x:c r="E21" s="26" t="str">
        <x:v>No Aplica</x:v>
      </x:c>
      <x:c r="F21" s="26" t="str">
        <x:v>Grado analítico</x:v>
      </x:c>
      <x:c r="G21" s="31" t="n">
        <x:v>1</x:v>
      </x:c>
      <x:c r="H21" s="31" t="n">
        <x:v>500</x:v>
      </x:c>
      <x:c r="I21" s="31" t="str">
        <x:v>mL</x:v>
      </x:c>
      <x:c r="J21" s="31" t="n">
        <x:f>IF(OR(G21="",H21=""),"",IFERROR(G21*H21,"VALIDACIÓN TÉCNICA"))</x:f>
        <x:v>500</x:v>
      </x:c>
      <x:c r="K21" s="32"/>
      <x:c r="L21" s="32"/>
      <x:c r="M21" s="31" t="str">
        <x:f>IF(OR(K21="",L21=""),"",K21*L21)</x:f>
      </x:c>
      <x:c r="N21" s="25" t="str">
        <x:f>IF(M21="","",IFERROR(IF(M21&gt;=J21,"CUMPLE","NO CUMPLE"),"VALIDACIÓN TÉCNICA"))</x:f>
      </x:c>
      <x:c r="O21" s="28"/>
      <x:c r="P21" s="29"/>
      <x:c r="Q21" s="30" t="str">
        <x:f>IF(OR(L21="",P21=""),"",L21*P21)</x:f>
      </x:c>
      <x:c r="R21" s="30" t="n">
        <x:v>420814</x:v>
      </x:c>
      <x:c r="S21" s="30" t="n">
        <x:v>420814</x:v>
      </x:c>
      <x:c r="T21" s="25" t="str">
        <x:f>IF(Q21="","",IF(Q21&lt;=S21,"CUMPLE","NO CUMPLE"))</x:f>
      </x:c>
      <x:c r="U21" s="28"/>
    </x:row>
    <x:row r="22">
      <x:c r="A22" s="25" t="n">
        <x:v>13</x:v>
      </x:c>
      <x:c r="B22" s="26" t="str">
        <x:v>Patrón para absorción atómica Manganeso 1000 ppm Trazable a NIST</x:v>
      </x:c>
      <x:c r="C22" s="26" t="str">
        <x:v>GIA (Manizales)</x:v>
      </x:c>
      <x:c r="D22" s="26" t="str"/>
      <x:c r="E22" s="26" t="str">
        <x:v>No Aplica</x:v>
      </x:c>
      <x:c r="F22" s="26" t="str">
        <x:v>Grado analítico</x:v>
      </x:c>
      <x:c r="G22" s="31" t="n">
        <x:v>1</x:v>
      </x:c>
      <x:c r="H22" s="31" t="n">
        <x:v>500</x:v>
      </x:c>
      <x:c r="I22" s="31" t="str">
        <x:v>mL</x:v>
      </x:c>
      <x:c r="J22" s="31" t="n">
        <x:f>IF(OR(G22="",H22=""),"",IFERROR(G22*H22,"VALIDACIÓN TÉCNICA"))</x:f>
        <x:v>500</x:v>
      </x:c>
      <x:c r="K22" s="32"/>
      <x:c r="L22" s="32"/>
      <x:c r="M22" s="31" t="str">
        <x:f>IF(OR(K22="",L22=""),"",K22*L22)</x:f>
      </x:c>
      <x:c r="N22" s="25" t="str">
        <x:f>IF(M22="","",IFERROR(IF(M22&gt;=J22,"CUMPLE","NO CUMPLE"),"VALIDACIÓN TÉCNICA"))</x:f>
      </x:c>
      <x:c r="O22" s="28"/>
      <x:c r="P22" s="29"/>
      <x:c r="Q22" s="30" t="str">
        <x:f>IF(OR(L22="",P22=""),"",L22*P22)</x:f>
      </x:c>
      <x:c r="R22" s="30" t="n">
        <x:v>503340</x:v>
      </x:c>
      <x:c r="S22" s="30" t="n">
        <x:v>503340</x:v>
      </x:c>
      <x:c r="T22" s="25" t="str">
        <x:f>IF(Q22="","",IF(Q22&lt;=S22,"CUMPLE","NO CUMPLE"))</x:f>
      </x:c>
      <x:c r="U22" s="28"/>
    </x:row>
    <x:row r="23">
      <x:c r="A23" s="25" t="n">
        <x:v>14</x:v>
      </x:c>
      <x:c r="B23" s="26" t="str">
        <x:v>Patrón para absorción atómica Zinc 1000 ppm Trazable a NIST</x:v>
      </x:c>
      <x:c r="C23" s="26" t="str">
        <x:v>GIA (Manizales)</x:v>
      </x:c>
      <x:c r="D23" s="26" t="str"/>
      <x:c r="E23" s="26" t="str">
        <x:v>No Aplica</x:v>
      </x:c>
      <x:c r="F23" s="26" t="str">
        <x:v>Grado analítico</x:v>
      </x:c>
      <x:c r="G23" s="31" t="n">
        <x:v>1</x:v>
      </x:c>
      <x:c r="H23" s="31" t="n">
        <x:v>500</x:v>
      </x:c>
      <x:c r="I23" s="31" t="str">
        <x:v>mL</x:v>
      </x:c>
      <x:c r="J23" s="31" t="n">
        <x:f>IF(OR(G23="",H23=""),"",IFERROR(G23*H23,"VALIDACIÓN TÉCNICA"))</x:f>
        <x:v>500</x:v>
      </x:c>
      <x:c r="K23" s="32"/>
      <x:c r="L23" s="32"/>
      <x:c r="M23" s="31" t="str">
        <x:f>IF(OR(K23="",L23=""),"",K23*L23)</x:f>
      </x:c>
      <x:c r="N23" s="25" t="str">
        <x:f>IF(M23="","",IFERROR(IF(M23&gt;=J23,"CUMPLE","NO CUMPLE"),"VALIDACIÓN TÉCNICA"))</x:f>
      </x:c>
      <x:c r="O23" s="28"/>
      <x:c r="P23" s="29"/>
      <x:c r="Q23" s="30" t="str">
        <x:f>IF(OR(L23="",P23=""),"",L23*P23)</x:f>
      </x:c>
      <x:c r="R23" s="30" t="n">
        <x:v>448719</x:v>
      </x:c>
      <x:c r="S23" s="30" t="n">
        <x:v>448719</x:v>
      </x:c>
      <x:c r="T23" s="25" t="str">
        <x:f>IF(Q23="","",IF(Q23&lt;=S23,"CUMPLE","NO CUMPLE"))</x:f>
      </x:c>
      <x:c r="U23" s="28"/>
    </x:row>
    <x:row r="24">
      <x:c r="A24" s="25" t="n">
        <x:v>15</x:v>
      </x:c>
      <x:c r="B24" s="26" t="str">
        <x:v>Patrón para absorción atómica Litio 1000 ppm Trazable a NIST</x:v>
      </x:c>
      <x:c r="C24" s="26" t="str">
        <x:v>GIA (Manizales)</x:v>
      </x:c>
      <x:c r="D24" s="26" t="str"/>
      <x:c r="E24" s="26" t="str">
        <x:v>No Aplica</x:v>
      </x:c>
      <x:c r="F24" s="26" t="str">
        <x:v>Grado analítico</x:v>
      </x:c>
      <x:c r="G24" s="31" t="n">
        <x:v>1</x:v>
      </x:c>
      <x:c r="H24" s="31" t="n">
        <x:v>500</x:v>
      </x:c>
      <x:c r="I24" s="31" t="str">
        <x:v>mL</x:v>
      </x:c>
      <x:c r="J24" s="31" t="n">
        <x:f>IF(OR(G24="",H24=""),"",IFERROR(G24*H24,"VALIDACIÓN TÉCNICA"))</x:f>
        <x:v>500</x:v>
      </x:c>
      <x:c r="K24" s="32"/>
      <x:c r="L24" s="32"/>
      <x:c r="M24" s="31" t="str">
        <x:f>IF(OR(K24="",L24=""),"",K24*L24)</x:f>
      </x:c>
      <x:c r="N24" s="25" t="str">
        <x:f>IF(M24="","",IFERROR(IF(M24&gt;=J24,"CUMPLE","NO CUMPLE"),"VALIDACIÓN TÉCNICA"))</x:f>
      </x:c>
      <x:c r="O24" s="28"/>
      <x:c r="P24" s="29"/>
      <x:c r="Q24" s="30" t="str">
        <x:f>IF(OR(L24="",P24=""),"",L24*P24)</x:f>
      </x:c>
      <x:c r="R24" s="30" t="n">
        <x:v>631027</x:v>
      </x:c>
      <x:c r="S24" s="30" t="n">
        <x:v>631027</x:v>
      </x:c>
      <x:c r="T24" s="25" t="str">
        <x:f>IF(Q24="","",IF(Q24&lt;=S24,"CUMPLE","NO CUMPLE"))</x:f>
      </x:c>
      <x:c r="U24" s="28"/>
    </x:row>
    <x:row r="25">
      <x:c r="A25" s="25" t="n">
        <x:v>16</x:v>
      </x:c>
      <x:c r="B25" s="26" t="str">
        <x:v>Patrón para absorción atómica Aluminio 1000 ppm Trazable a NIST</x:v>
      </x:c>
      <x:c r="C25" s="26" t="str">
        <x:v>GIA (Manizales)</x:v>
      </x:c>
      <x:c r="D25" s="26" t="str"/>
      <x:c r="E25" s="26" t="str">
        <x:v>No Aplica</x:v>
      </x:c>
      <x:c r="F25" s="26" t="str">
        <x:v>Grado analítico</x:v>
      </x:c>
      <x:c r="G25" s="31" t="n">
        <x:v>1</x:v>
      </x:c>
      <x:c r="H25" s="31" t="n">
        <x:v>500</x:v>
      </x:c>
      <x:c r="I25" s="31" t="str">
        <x:v>mL</x:v>
      </x:c>
      <x:c r="J25" s="31" t="n">
        <x:f>IF(OR(G25="",H25=""),"",IFERROR(G25*H25,"VALIDACIÓN TÉCNICA"))</x:f>
        <x:v>500</x:v>
      </x:c>
      <x:c r="K25" s="32"/>
      <x:c r="L25" s="32"/>
      <x:c r="M25" s="31" t="str">
        <x:f>IF(OR(K25="",L25=""),"",K25*L25)</x:f>
      </x:c>
      <x:c r="N25" s="25" t="str">
        <x:f>IF(M25="","",IFERROR(IF(M25&gt;=J25,"CUMPLE","NO CUMPLE"),"VALIDACIÓN TÉCNICA"))</x:f>
      </x:c>
      <x:c r="O25" s="28"/>
      <x:c r="P25" s="29"/>
      <x:c r="Q25" s="30" t="str">
        <x:f>IF(OR(L25="",P25=""),"",L25*P25)</x:f>
      </x:c>
      <x:c r="R25" s="30" t="n">
        <x:v>477131</x:v>
      </x:c>
      <x:c r="S25" s="30" t="n">
        <x:v>477131</x:v>
      </x:c>
      <x:c r="T25" s="25" t="str">
        <x:f>IF(Q25="","",IF(Q25&lt;=S25,"CUMPLE","NO CUMPLE"))</x:f>
      </x:c>
      <x:c r="U25" s="28"/>
    </x:row>
    <x:row r="26">
      <x:c r="A26" s="25" t="n">
        <x:v>17</x:v>
      </x:c>
      <x:c r="B26" s="26" t="str">
        <x:v>Patrón para absorción atómica Silicio  1000 ppm Trazable a NIST</x:v>
      </x:c>
      <x:c r="C26" s="26" t="str">
        <x:v>GIA (Manizales)</x:v>
      </x:c>
      <x:c r="D26" s="26" t="str"/>
      <x:c r="E26" s="26" t="str">
        <x:v>No Aplica</x:v>
      </x:c>
      <x:c r="F26" s="26" t="str">
        <x:v>Grado analítico</x:v>
      </x:c>
      <x:c r="G26" s="31" t="n">
        <x:v>1</x:v>
      </x:c>
      <x:c r="H26" s="31" t="n">
        <x:v>500</x:v>
      </x:c>
      <x:c r="I26" s="31" t="str">
        <x:v>mL</x:v>
      </x:c>
      <x:c r="J26" s="31" t="n">
        <x:f>IF(OR(G26="",H26=""),"",IFERROR(G26*H26,"VALIDACIÓN TÉCNICA"))</x:f>
        <x:v>500</x:v>
      </x:c>
      <x:c r="K26" s="32"/>
      <x:c r="L26" s="32"/>
      <x:c r="M26" s="31" t="str">
        <x:f>IF(OR(K26="",L26=""),"",K26*L26)</x:f>
      </x:c>
      <x:c r="N26" s="25" t="str">
        <x:f>IF(M26="","",IFERROR(IF(M26&gt;=J26,"CUMPLE","NO CUMPLE"),"VALIDACIÓN TÉCNICA"))</x:f>
      </x:c>
      <x:c r="O26" s="28"/>
      <x:c r="P26" s="29"/>
      <x:c r="Q26" s="30" t="str">
        <x:f>IF(OR(L26="",P26=""),"",L26*P26)</x:f>
      </x:c>
      <x:c r="R26" s="30" t="n">
        <x:v>639209</x:v>
      </x:c>
      <x:c r="S26" s="30" t="n">
        <x:v>639209</x:v>
      </x:c>
      <x:c r="T26" s="25" t="str">
        <x:f>IF(Q26="","",IF(Q26&lt;=S26,"CUMPLE","NO CUMPLE"))</x:f>
      </x:c>
      <x:c r="U26" s="28"/>
    </x:row>
    <x:row r="27">
      <x:c r="A27" s="25" t="n">
        <x:v>18</x:v>
      </x:c>
      <x:c r="B27" s="26" t="str">
        <x:v>Patrón para absorción atómica Estroncio 1000 ppm Trazable a NIST</x:v>
      </x:c>
      <x:c r="C27" s="26" t="str">
        <x:v>GIA (Manizales)</x:v>
      </x:c>
      <x:c r="D27" s="26" t="str"/>
      <x:c r="E27" s="26" t="str">
        <x:v>No Aplica</x:v>
      </x:c>
      <x:c r="F27" s="26" t="str">
        <x:v>Grado analítico</x:v>
      </x:c>
      <x:c r="G27" s="31" t="n">
        <x:v>1</x:v>
      </x:c>
      <x:c r="H27" s="31" t="n">
        <x:v>500</x:v>
      </x:c>
      <x:c r="I27" s="31" t="str">
        <x:v>mL</x:v>
      </x:c>
      <x:c r="J27" s="31" t="n">
        <x:f>IF(OR(G27="",H27=""),"",IFERROR(G27*H27,"VALIDACIÓN TÉCNICA"))</x:f>
        <x:v>500</x:v>
      </x:c>
      <x:c r="K27" s="32"/>
      <x:c r="L27" s="32"/>
      <x:c r="M27" s="31" t="str">
        <x:f>IF(OR(K27="",L27=""),"",K27*L27)</x:f>
      </x:c>
      <x:c r="N27" s="25" t="str">
        <x:f>IF(M27="","",IFERROR(IF(M27&gt;=J27,"CUMPLE","NO CUMPLE"),"VALIDACIÓN TÉCNICA"))</x:f>
      </x:c>
      <x:c r="O27" s="28"/>
      <x:c r="P27" s="29"/>
      <x:c r="Q27" s="30" t="str">
        <x:f>IF(OR(L27="",P27=""),"",L27*P27)</x:f>
      </x:c>
      <x:c r="R27" s="30" t="n">
        <x:v>817332</x:v>
      </x:c>
      <x:c r="S27" s="30" t="n">
        <x:v>817332</x:v>
      </x:c>
      <x:c r="T27" s="25" t="str">
        <x:f>IF(Q27="","",IF(Q27&lt;=S27,"CUMPLE","NO CUMPLE"))</x:f>
      </x:c>
      <x:c r="U27" s="28"/>
    </x:row>
    <x:row r="28">
      <x:c r="A28" s="25" t="n">
        <x:v>19</x:v>
      </x:c>
      <x:c r="B28" s="26" t="str">
        <x:v>Solución patrón de Fluoruro 1000 ppm Trazable a NIST</x:v>
      </x:c>
      <x:c r="C28" s="26" t="str">
        <x:v>GIA (Manizales)</x:v>
      </x:c>
      <x:c r="D28" s="26" t="str"/>
      <x:c r="E28" s="26" t="str">
        <x:v>No Aplica</x:v>
      </x:c>
      <x:c r="F28" s="26" t="str">
        <x:v>Grado analítico</x:v>
      </x:c>
      <x:c r="G28" s="31" t="n">
        <x:v>1</x:v>
      </x:c>
      <x:c r="H28" s="31" t="n">
        <x:v>500</x:v>
      </x:c>
      <x:c r="I28" s="31" t="str">
        <x:v>mL</x:v>
      </x:c>
      <x:c r="J28" s="31" t="n">
        <x:f>IF(OR(G28="",H28=""),"",IFERROR(G28*H28,"VALIDACIÓN TÉCNICA"))</x:f>
        <x:v>500</x:v>
      </x:c>
      <x:c r="K28" s="32"/>
      <x:c r="L28" s="32"/>
      <x:c r="M28" s="31" t="str">
        <x:f>IF(OR(K28="",L28=""),"",K28*L28)</x:f>
      </x:c>
      <x:c r="N28" s="25" t="str">
        <x:f>IF(M28="","",IFERROR(IF(M28&gt;=J28,"CUMPLE","NO CUMPLE"),"VALIDACIÓN TÉCNICA"))</x:f>
      </x:c>
      <x:c r="O28" s="28"/>
      <x:c r="P28" s="29"/>
      <x:c r="Q28" s="30" t="str">
        <x:f>IF(OR(L28="",P28=""),"",L28*P28)</x:f>
      </x:c>
      <x:c r="R28" s="30" t="n">
        <x:v>841925</x:v>
      </x:c>
      <x:c r="S28" s="30" t="n">
        <x:v>841925</x:v>
      </x:c>
      <x:c r="T28" s="25" t="str">
        <x:f>IF(Q28="","",IF(Q28&lt;=S28,"CUMPLE","NO CUMPLE"))</x:f>
      </x:c>
      <x:c r="U28" s="28"/>
    </x:row>
    <x:row r="29">
      <x:c r="A29" s="25" t="n">
        <x:v>20</x:v>
      </x:c>
      <x:c r="B29" s="26" t="str">
        <x:v>Solución patrón de Cloruro 1000 ppm Trazable a NIST</x:v>
      </x:c>
      <x:c r="C29" s="26" t="str">
        <x:v>GIA (Manizales)</x:v>
      </x:c>
      <x:c r="D29" s="26" t="str"/>
      <x:c r="E29" s="26" t="str">
        <x:v>No Aplica</x:v>
      </x:c>
      <x:c r="F29" s="26" t="str">
        <x:v>Grado analítico</x:v>
      </x:c>
      <x:c r="G29" s="31" t="n">
        <x:v>1</x:v>
      </x:c>
      <x:c r="H29" s="31" t="n">
        <x:v>500</x:v>
      </x:c>
      <x:c r="I29" s="31" t="str">
        <x:v>mL</x:v>
      </x:c>
      <x:c r="J29" s="31" t="n">
        <x:f>IF(OR(G29="",H29=""),"",IFERROR(G29*H29,"VALIDACIÓN TÉCNICA"))</x:f>
        <x:v>500</x:v>
      </x:c>
      <x:c r="K29" s="32"/>
      <x:c r="L29" s="32"/>
      <x:c r="M29" s="31" t="str">
        <x:f>IF(OR(K29="",L29=""),"",K29*L29)</x:f>
      </x:c>
      <x:c r="N29" s="25" t="str">
        <x:f>IF(M29="","",IFERROR(IF(M29&gt;=J29,"CUMPLE","NO CUMPLE"),"VALIDACIÓN TÉCNICA"))</x:f>
      </x:c>
      <x:c r="O29" s="28"/>
      <x:c r="P29" s="29"/>
      <x:c r="Q29" s="30" t="str">
        <x:f>IF(OR(L29="",P29=""),"",L29*P29)</x:f>
      </x:c>
      <x:c r="R29" s="30" t="n">
        <x:v>814139</x:v>
      </x:c>
      <x:c r="S29" s="30" t="n">
        <x:v>814139</x:v>
      </x:c>
      <x:c r="T29" s="25" t="str">
        <x:f>IF(Q29="","",IF(Q29&lt;=S29,"CUMPLE","NO CUMPLE"))</x:f>
      </x:c>
      <x:c r="U29" s="28"/>
    </x:row>
    <x:row r="30">
      <x:c r="A30" s="25" t="n">
        <x:v>21</x:v>
      </x:c>
      <x:c r="B30" s="26" t="str">
        <x:v>Solución patrón de Bromuro 1000 ppm Trazable a NIST</x:v>
      </x:c>
      <x:c r="C30" s="26" t="str">
        <x:v>GIA (Manizales)</x:v>
      </x:c>
      <x:c r="D30" s="26" t="str"/>
      <x:c r="E30" s="26" t="str">
        <x:v>No Aplica</x:v>
      </x:c>
      <x:c r="F30" s="26" t="str">
        <x:v>Grado analítico</x:v>
      </x:c>
      <x:c r="G30" s="31" t="n">
        <x:v>1</x:v>
      </x:c>
      <x:c r="H30" s="31" t="n">
        <x:v>500</x:v>
      </x:c>
      <x:c r="I30" s="31" t="str">
        <x:v>mL</x:v>
      </x:c>
      <x:c r="J30" s="31" t="n">
        <x:f>IF(OR(G30="",H30=""),"",IFERROR(G30*H30,"VALIDACIÓN TÉCNICA"))</x:f>
        <x:v>500</x:v>
      </x:c>
      <x:c r="K30" s="32"/>
      <x:c r="L30" s="32"/>
      <x:c r="M30" s="31" t="str">
        <x:f>IF(OR(K30="",L30=""),"",K30*L30)</x:f>
      </x:c>
      <x:c r="N30" s="25" t="str">
        <x:f>IF(M30="","",IFERROR(IF(M30&gt;=J30,"CUMPLE","NO CUMPLE"),"VALIDACIÓN TÉCNICA"))</x:f>
      </x:c>
      <x:c r="O30" s="28"/>
      <x:c r="P30" s="29"/>
      <x:c r="Q30" s="30" t="str">
        <x:f>IF(OR(L30="",P30=""),"",L30*P30)</x:f>
      </x:c>
      <x:c r="R30" s="30" t="n">
        <x:v>377766</x:v>
      </x:c>
      <x:c r="S30" s="30" t="n">
        <x:v>377766</x:v>
      </x:c>
      <x:c r="T30" s="25" t="str">
        <x:f>IF(Q30="","",IF(Q30&lt;=S30,"CUMPLE","NO CUMPLE"))</x:f>
      </x:c>
      <x:c r="U30" s="28"/>
    </x:row>
    <x:row r="31">
      <x:c r="A31" s="25" t="n">
        <x:v>22</x:v>
      </x:c>
      <x:c r="B31" s="26" t="str">
        <x:v>Solución patrón de Nitrato 1000 ppm Trazable a NIST</x:v>
      </x:c>
      <x:c r="C31" s="26" t="str">
        <x:v>GIA (Manizales)</x:v>
      </x:c>
      <x:c r="D31" s="26" t="str"/>
      <x:c r="E31" s="26" t="str">
        <x:v>No Aplica</x:v>
      </x:c>
      <x:c r="F31" s="26" t="str">
        <x:v>Grado analítico</x:v>
      </x:c>
      <x:c r="G31" s="31" t="n">
        <x:v>1</x:v>
      </x:c>
      <x:c r="H31" s="31" t="n">
        <x:v>500</x:v>
      </x:c>
      <x:c r="I31" s="31" t="str">
        <x:v>mL</x:v>
      </x:c>
      <x:c r="J31" s="31" t="n">
        <x:f>IF(OR(G31="",H31=""),"",IFERROR(G31*H31,"VALIDACIÓN TÉCNICA"))</x:f>
        <x:v>500</x:v>
      </x:c>
      <x:c r="K31" s="32"/>
      <x:c r="L31" s="32"/>
      <x:c r="M31" s="31" t="str">
        <x:f>IF(OR(K31="",L31=""),"",K31*L31)</x:f>
      </x:c>
      <x:c r="N31" s="25" t="str">
        <x:f>IF(M31="","",IFERROR(IF(M31&gt;=J31,"CUMPLE","NO CUMPLE"),"VALIDACIÓN TÉCNICA"))</x:f>
      </x:c>
      <x:c r="O31" s="28"/>
      <x:c r="P31" s="29"/>
      <x:c r="Q31" s="30" t="str">
        <x:f>IF(OR(L31="",P31=""),"",L31*P31)</x:f>
      </x:c>
      <x:c r="R31" s="30" t="n">
        <x:v>536155</x:v>
      </x:c>
      <x:c r="S31" s="30" t="n">
        <x:v>536155</x:v>
      </x:c>
      <x:c r="T31" s="25" t="str">
        <x:f>IF(Q31="","",IF(Q31&lt;=S31,"CUMPLE","NO CUMPLE"))</x:f>
      </x:c>
      <x:c r="U31" s="28"/>
    </x:row>
    <x:row r="32">
      <x:c r="A32" s="25" t="n">
        <x:v>23</x:v>
      </x:c>
      <x:c r="B32" s="26" t="str">
        <x:v>Solución patrón de Sulfato 1000 ppm Trazable a NIST</x:v>
      </x:c>
      <x:c r="C32" s="26" t="str">
        <x:v>GIA (Manizales)</x:v>
      </x:c>
      <x:c r="D32" s="26" t="str"/>
      <x:c r="E32" s="26" t="str">
        <x:v>No Aplica</x:v>
      </x:c>
      <x:c r="F32" s="26" t="str">
        <x:v>Grado analítico</x:v>
      </x:c>
      <x:c r="G32" s="31" t="n">
        <x:v>1</x:v>
      </x:c>
      <x:c r="H32" s="31" t="n">
        <x:v>500</x:v>
      </x:c>
      <x:c r="I32" s="31" t="str">
        <x:v>mL</x:v>
      </x:c>
      <x:c r="J32" s="31" t="n">
        <x:f>IF(OR(G32="",H32=""),"",IFERROR(G32*H32,"VALIDACIÓN TÉCNICA"))</x:f>
        <x:v>500</x:v>
      </x:c>
      <x:c r="K32" s="32"/>
      <x:c r="L32" s="32"/>
      <x:c r="M32" s="31" t="str">
        <x:f>IF(OR(K32="",L32=""),"",K32*L32)</x:f>
      </x:c>
      <x:c r="N32" s="25" t="str">
        <x:f>IF(M32="","",IFERROR(IF(M32&gt;=J32,"CUMPLE","NO CUMPLE"),"VALIDACIÓN TÉCNICA"))</x:f>
      </x:c>
      <x:c r="O32" s="28"/>
      <x:c r="P32" s="29"/>
      <x:c r="Q32" s="30" t="str">
        <x:f>IF(OR(L32="",P32=""),"",L32*P32)</x:f>
      </x:c>
      <x:c r="R32" s="30" t="n">
        <x:v>445417</x:v>
      </x:c>
      <x:c r="S32" s="30" t="n">
        <x:v>445417</x:v>
      </x:c>
      <x:c r="T32" s="25" t="str">
        <x:f>IF(Q32="","",IF(Q32&lt;=S32,"CUMPLE","NO CUMPLE"))</x:f>
      </x:c>
      <x:c r="U32" s="28"/>
    </x:row>
    <x:row r="33">
      <x:c r="A33" s="25" t="n">
        <x:v>24</x:v>
      </x:c>
      <x:c r="B33" s="26" t="str">
        <x:v>Estándar de Conductividad 84 uS/cm</x:v>
      </x:c>
      <x:c r="C33" s="26" t="str">
        <x:v>GIA (Manizales)</x:v>
      </x:c>
      <x:c r="D33" s="26" t="str"/>
      <x:c r="E33" s="26" t="str">
        <x:v>No Aplica</x:v>
      </x:c>
      <x:c r="F33" s="26" t="str">
        <x:v>Grado analítico</x:v>
      </x:c>
      <x:c r="G33" s="31" t="n">
        <x:v>2</x:v>
      </x:c>
      <x:c r="H33" s="31" t="n">
        <x:v>500</x:v>
      </x:c>
      <x:c r="I33" s="31" t="str">
        <x:v>mL</x:v>
      </x:c>
      <x:c r="J33" s="31" t="n">
        <x:f>IF(OR(G33="",H33=""),"",IFERROR(G33*H33,"VALIDACIÓN TÉCNICA"))</x:f>
        <x:v>1000</x:v>
      </x:c>
      <x:c r="K33" s="32"/>
      <x:c r="L33" s="32"/>
      <x:c r="M33" s="31" t="str">
        <x:f>IF(OR(K33="",L33=""),"",K33*L33)</x:f>
      </x:c>
      <x:c r="N33" s="25" t="str">
        <x:f>IF(M33="","",IFERROR(IF(M33&gt;=J33,"CUMPLE","NO CUMPLE"),"VALIDACIÓN TÉCNICA"))</x:f>
      </x:c>
      <x:c r="O33" s="28"/>
      <x:c r="P33" s="29"/>
      <x:c r="Q33" s="30" t="str">
        <x:f>IF(OR(L33="",P33=""),"",L33*P33)</x:f>
      </x:c>
      <x:c r="R33" s="30" t="n">
        <x:v>352359</x:v>
      </x:c>
      <x:c r="S33" s="30" t="n">
        <x:v>704718</x:v>
      </x:c>
      <x:c r="T33" s="25" t="str">
        <x:f>IF(Q33="","",IF(Q33&lt;=S33,"CUMPLE","NO CUMPLE"))</x:f>
      </x:c>
      <x:c r="U33" s="28"/>
    </x:row>
    <x:row r="34">
      <x:c r="A34" s="25" t="n">
        <x:v>25</x:v>
      </x:c>
      <x:c r="B34" s="26" t="str">
        <x:v>Estándar de Conductividad 1413  uS/cm</x:v>
      </x:c>
      <x:c r="C34" s="26" t="str">
        <x:v>GIA (Manizales)</x:v>
      </x:c>
      <x:c r="D34" s="26" t="str"/>
      <x:c r="E34" s="26" t="str">
        <x:v>No Aplica</x:v>
      </x:c>
      <x:c r="F34" s="26" t="str">
        <x:v>Grado analítico</x:v>
      </x:c>
      <x:c r="G34" s="31" t="n">
        <x:v>2</x:v>
      </x:c>
      <x:c r="H34" s="31" t="n">
        <x:v>500</x:v>
      </x:c>
      <x:c r="I34" s="31" t="str">
        <x:v>mL</x:v>
      </x:c>
      <x:c r="J34" s="31" t="n">
        <x:f>IF(OR(G34="",H34=""),"",IFERROR(G34*H34,"VALIDACIÓN TÉCNICA"))</x:f>
        <x:v>1000</x:v>
      </x:c>
      <x:c r="K34" s="32"/>
      <x:c r="L34" s="32"/>
      <x:c r="M34" s="31" t="str">
        <x:f>IF(OR(K34="",L34=""),"",K34*L34)</x:f>
      </x:c>
      <x:c r="N34" s="25" t="str">
        <x:f>IF(M34="","",IFERROR(IF(M34&gt;=J34,"CUMPLE","NO CUMPLE"),"VALIDACIÓN TÉCNICA"))</x:f>
      </x:c>
      <x:c r="O34" s="28"/>
      <x:c r="P34" s="29"/>
      <x:c r="Q34" s="30" t="str">
        <x:f>IF(OR(L34="",P34=""),"",L34*P34)</x:f>
      </x:c>
      <x:c r="R34" s="30" t="n">
        <x:v>822588</x:v>
      </x:c>
      <x:c r="S34" s="30" t="n">
        <x:v>1645176</x:v>
      </x:c>
      <x:c r="T34" s="25" t="str">
        <x:f>IF(Q34="","",IF(Q34&lt;=S34,"CUMPLE","NO CUMPLE"))</x:f>
      </x:c>
      <x:c r="U34" s="28"/>
    </x:row>
    <x:row r="35">
      <x:c r="A35" s="25" t="n">
        <x:v>26</x:v>
      </x:c>
      <x:c r="B35" s="26" t="str">
        <x:v>Estándar de Conductividad 12880 uS/cm</x:v>
      </x:c>
      <x:c r="C35" s="26" t="str">
        <x:v>GIA (Manizales)</x:v>
      </x:c>
      <x:c r="D35" s="26" t="str"/>
      <x:c r="E35" s="26" t="str">
        <x:v>No Aplica</x:v>
      </x:c>
      <x:c r="F35" s="26" t="str">
        <x:v>Grado analítico</x:v>
      </x:c>
      <x:c r="G35" s="31" t="n">
        <x:v>2</x:v>
      </x:c>
      <x:c r="H35" s="31" t="n">
        <x:v>500</x:v>
      </x:c>
      <x:c r="I35" s="31" t="str">
        <x:v>mL</x:v>
      </x:c>
      <x:c r="J35" s="31" t="n">
        <x:f>IF(OR(G35="",H35=""),"",IFERROR(G35*H35,"VALIDACIÓN TÉCNICA"))</x:f>
        <x:v>1000</x:v>
      </x:c>
      <x:c r="K35" s="32"/>
      <x:c r="L35" s="32"/>
      <x:c r="M35" s="31" t="str">
        <x:f>IF(OR(K35="",L35=""),"",K35*L35)</x:f>
      </x:c>
      <x:c r="N35" s="25" t="str">
        <x:f>IF(M35="","",IFERROR(IF(M35&gt;=J35,"CUMPLE","NO CUMPLE"),"VALIDACIÓN TÉCNICA"))</x:f>
      </x:c>
      <x:c r="O35" s="28"/>
      <x:c r="P35" s="29"/>
      <x:c r="Q35" s="30" t="str">
        <x:f>IF(OR(L35="",P35=""),"",L35*P35)</x:f>
      </x:c>
      <x:c r="R35" s="30" t="n">
        <x:v>1276394</x:v>
      </x:c>
      <x:c r="S35" s="30" t="n">
        <x:v>2552788</x:v>
      </x:c>
      <x:c r="T35" s="25" t="str">
        <x:f>IF(Q35="","",IF(Q35&lt;=S35,"CUMPLE","NO CUMPLE"))</x:f>
      </x:c>
      <x:c r="U35" s="28"/>
    </x:row>
    <x:row r="36">
      <x:c r="A36" s="25" t="n">
        <x:v>27</x:v>
      </x:c>
      <x:c r="B36" s="26" t="str">
        <x:v>SOLUCION ESTANDAR DE SODIO 1000 mg/l Na trazable a SRM de NIST NaNO₃ en HNO₃ 0,5 mol/l, absorción atómica (AA).</x:v>
      </x:c>
      <x:c r="C36" s="26" t="str">
        <x:v>GIA (Bogota)</x:v>
      </x:c>
      <x:c r="D36" s="26" t="str"/>
      <x:c r="E36" s="26" t="str">
        <x:v>No Aplica</x:v>
      </x:c>
      <x:c r="F36" s="26" t="str">
        <x:v>Grado analítico</x:v>
      </x:c>
      <x:c r="G36" s="31" t="n">
        <x:v>2</x:v>
      </x:c>
      <x:c r="H36" s="31" t="n">
        <x:v>500</x:v>
      </x:c>
      <x:c r="I36" s="31" t="str">
        <x:v>mL</x:v>
      </x:c>
      <x:c r="J36" s="31" t="n">
        <x:f>IF(OR(G36="",H36=""),"",IFERROR(G36*H36,"VALIDACIÓN TÉCNICA"))</x:f>
        <x:v>1000</x:v>
      </x:c>
      <x:c r="K36" s="32"/>
      <x:c r="L36" s="32"/>
      <x:c r="M36" s="31" t="str">
        <x:f>IF(OR(K36="",L36=""),"",K36*L36)</x:f>
      </x:c>
      <x:c r="N36" s="25" t="str">
        <x:f>IF(M36="","",IFERROR(IF(M36&gt;=J36,"CUMPLE","NO CUMPLE"),"VALIDACIÓN TÉCNICA"))</x:f>
      </x:c>
      <x:c r="O36" s="28"/>
      <x:c r="P36" s="29"/>
      <x:c r="Q36" s="30" t="str">
        <x:f>IF(OR(L36="",P36=""),"",L36*P36)</x:f>
      </x:c>
      <x:c r="R36" s="30" t="n">
        <x:v>401239</x:v>
      </x:c>
      <x:c r="S36" s="30" t="n">
        <x:v>802478</x:v>
      </x:c>
      <x:c r="T36" s="25" t="str">
        <x:f>IF(Q36="","",IF(Q36&lt;=S36,"CUMPLE","NO CUMPLE"))</x:f>
      </x:c>
      <x:c r="U36" s="28"/>
    </x:row>
    <x:row r="37">
      <x:c r="A37" s="25" t="n">
        <x:v>28</x:v>
      </x:c>
      <x:c r="B37" s="26" t="str">
        <x:v>SOLUCION ESTANDAR DE POTASIO 1000 mg/l K trazable a SRM de NIST KNO₃ en HNO₃ 0,5 mol/l, Espectrometría de emisión óptica de plasma acoplado inductivamente (ICP-OES).</x:v>
      </x:c>
      <x:c r="C37" s="26" t="str">
        <x:v>GIA (Bogota)</x:v>
      </x:c>
      <x:c r="D37" s="26" t="str"/>
      <x:c r="E37" s="26" t="str">
        <x:v>No Aplica</x:v>
      </x:c>
      <x:c r="F37" s="26" t="str">
        <x:v>Grado analítico</x:v>
      </x:c>
      <x:c r="G37" s="31" t="n">
        <x:v>2</x:v>
      </x:c>
      <x:c r="H37" s="31" t="n">
        <x:v>100</x:v>
      </x:c>
      <x:c r="I37" s="31" t="str">
        <x:v>mL</x:v>
      </x:c>
      <x:c r="J37" s="31" t="n">
        <x:f>IF(OR(G37="",H37=""),"",IFERROR(G37*H37,"VALIDACIÓN TÉCNICA"))</x:f>
        <x:v>200</x:v>
      </x:c>
      <x:c r="K37" s="32"/>
      <x:c r="L37" s="32"/>
      <x:c r="M37" s="31" t="str">
        <x:f>IF(OR(K37="",L37=""),"",K37*L37)</x:f>
      </x:c>
      <x:c r="N37" s="25" t="str">
        <x:f>IF(M37="","",IFERROR(IF(M37&gt;=J37,"CUMPLE","NO CUMPLE"),"VALIDACIÓN TÉCNICA"))</x:f>
      </x:c>
      <x:c r="O37" s="28"/>
      <x:c r="P37" s="29"/>
      <x:c r="Q37" s="30" t="str">
        <x:f>IF(OR(L37="",P37=""),"",L37*P37)</x:f>
      </x:c>
      <x:c r="R37" s="30" t="n">
        <x:v>350485</x:v>
      </x:c>
      <x:c r="S37" s="30" t="n">
        <x:v>700970</x:v>
      </x:c>
      <x:c r="T37" s="25" t="str">
        <x:f>IF(Q37="","",IF(Q37&lt;=S37,"CUMPLE","NO CUMPLE"))</x:f>
      </x:c>
      <x:c r="U37" s="28"/>
    </x:row>
    <x:row r="38">
      <x:c r="A38" s="25" t="n">
        <x:v>29</x:v>
      </x:c>
      <x:c r="B38" s="26" t="str">
        <x:v>SOLUCION ESTANDAR DE CALCIO 1000 mg/l Ca trazable a SRM de NIST Ca(NO₃)₂ en HNO₃ 0,5 mol/l, Espectrometría de emisión óptica de plasma acoplado inductivamente (ICP-OES).</x:v>
      </x:c>
      <x:c r="C38" s="26" t="str">
        <x:v>GIA (Bogota)</x:v>
      </x:c>
      <x:c r="D38" s="26" t="str"/>
      <x:c r="E38" s="26" t="str">
        <x:v>No Aplica</x:v>
      </x:c>
      <x:c r="F38" s="26" t="str">
        <x:v>Grado analítico</x:v>
      </x:c>
      <x:c r="G38" s="31" t="n">
        <x:v>2</x:v>
      </x:c>
      <x:c r="H38" s="31" t="n">
        <x:v>500</x:v>
      </x:c>
      <x:c r="I38" s="31" t="str">
        <x:v>mL</x:v>
      </x:c>
      <x:c r="J38" s="31" t="n">
        <x:f>IF(OR(G38="",H38=""),"",IFERROR(G38*H38,"VALIDACIÓN TÉCNICA"))</x:f>
        <x:v>1000</x:v>
      </x:c>
      <x:c r="K38" s="32"/>
      <x:c r="L38" s="32"/>
      <x:c r="M38" s="31" t="str">
        <x:f>IF(OR(K38="",L38=""),"",K38*L38)</x:f>
      </x:c>
      <x:c r="N38" s="25" t="str">
        <x:f>IF(M38="","",IFERROR(IF(M38&gt;=J38,"CUMPLE","NO CUMPLE"),"VALIDACIÓN TÉCNICA"))</x:f>
      </x:c>
      <x:c r="O38" s="28"/>
      <x:c r="P38" s="29"/>
      <x:c r="Q38" s="30" t="str">
        <x:f>IF(OR(L38="",P38=""),"",L38*P38)</x:f>
      </x:c>
      <x:c r="R38" s="30" t="n">
        <x:v>391183</x:v>
      </x:c>
      <x:c r="S38" s="30" t="n">
        <x:v>782366</x:v>
      </x:c>
      <x:c r="T38" s="25" t="str">
        <x:f>IF(Q38="","",IF(Q38&lt;=S38,"CUMPLE","NO CUMPLE"))</x:f>
      </x:c>
      <x:c r="U38" s="28"/>
    </x:row>
    <x:row r="39">
      <x:c r="A39" s="25" t="n">
        <x:v>30</x:v>
      </x:c>
      <x:c r="B39" s="26" t="str">
        <x:v>SOLUCION ESTANDAR DE MAGNESIO 1000 mg/l Mg trazable a trazable a SRM de NIST Mg(NO₃)₂ en HNO₃ 0,5 mol/l, Espectrometría de emisión óptica de plasma acoplado inductivamente (ICP-OES).</x:v>
      </x:c>
      <x:c r="C39" s="26" t="str">
        <x:v>GIA (Bogota)</x:v>
      </x:c>
      <x:c r="D39" s="26" t="str"/>
      <x:c r="E39" s="26" t="str">
        <x:v>No Aplica</x:v>
      </x:c>
      <x:c r="F39" s="26" t="str">
        <x:v>Grado analítico</x:v>
      </x:c>
      <x:c r="G39" s="31" t="n">
        <x:v>2</x:v>
      </x:c>
      <x:c r="H39" s="31" t="n">
        <x:v>100</x:v>
      </x:c>
      <x:c r="I39" s="31" t="str">
        <x:v>mL</x:v>
      </x:c>
      <x:c r="J39" s="31" t="n">
        <x:f>IF(OR(G39="",H39=""),"",IFERROR(G39*H39,"VALIDACIÓN TÉCNICA"))</x:f>
        <x:v>200</x:v>
      </x:c>
      <x:c r="K39" s="32"/>
      <x:c r="L39" s="32"/>
      <x:c r="M39" s="31" t="str">
        <x:f>IF(OR(K39="",L39=""),"",K39*L39)</x:f>
      </x:c>
      <x:c r="N39" s="25" t="str">
        <x:f>IF(M39="","",IFERROR(IF(M39&gt;=J39,"CUMPLE","NO CUMPLE"),"VALIDACIÓN TÉCNICA"))</x:f>
      </x:c>
      <x:c r="O39" s="28"/>
      <x:c r="P39" s="29"/>
      <x:c r="Q39" s="30" t="str">
        <x:f>IF(OR(L39="",P39=""),"",L39*P39)</x:f>
      </x:c>
      <x:c r="R39" s="30" t="n">
        <x:v>339448</x:v>
      </x:c>
      <x:c r="S39" s="30" t="n">
        <x:v>678896</x:v>
      </x:c>
      <x:c r="T39" s="25" t="str">
        <x:f>IF(Q39="","",IF(Q39&lt;=S39,"CUMPLE","NO CUMPLE"))</x:f>
      </x:c>
      <x:c r="U39" s="28"/>
    </x:row>
    <x:row r="40">
      <x:c r="A40" s="25" t="n">
        <x:v>31</x:v>
      </x:c>
      <x:c r="B40" s="26" t="str">
        <x:v>SOLUCION ESTANDAR DE HIERRO 1000 mg/l Fe trazable a SRM de NIST Fe(NO₃)₃ en HNO₃ 0,5 mol/l, Espectrometría de emisión óptica de plasma acoplado inductivamente (ICP-OES).</x:v>
      </x:c>
      <x:c r="C40" s="26" t="str">
        <x:v>GIA (Bogota)</x:v>
      </x:c>
      <x:c r="D40" s="26" t="str"/>
      <x:c r="E40" s="26" t="str">
        <x:v>No Aplica</x:v>
      </x:c>
      <x:c r="F40" s="26" t="str">
        <x:v>Grado analítico</x:v>
      </x:c>
      <x:c r="G40" s="31" t="n">
        <x:v>2</x:v>
      </x:c>
      <x:c r="H40" s="31" t="n">
        <x:v>100</x:v>
      </x:c>
      <x:c r="I40" s="31" t="str">
        <x:v>mL</x:v>
      </x:c>
      <x:c r="J40" s="31" t="n">
        <x:f>IF(OR(G40="",H40=""),"",IFERROR(G40*H40,"VALIDACIÓN TÉCNICA"))</x:f>
        <x:v>200</x:v>
      </x:c>
      <x:c r="K40" s="32"/>
      <x:c r="L40" s="32"/>
      <x:c r="M40" s="31" t="str">
        <x:f>IF(OR(K40="",L40=""),"",K40*L40)</x:f>
      </x:c>
      <x:c r="N40" s="25" t="str">
        <x:f>IF(M40="","",IFERROR(IF(M40&gt;=J40,"CUMPLE","NO CUMPLE"),"VALIDACIÓN TÉCNICA"))</x:f>
      </x:c>
      <x:c r="O40" s="28"/>
      <x:c r="P40" s="29"/>
      <x:c r="Q40" s="30" t="str">
        <x:f>IF(OR(L40="",P40=""),"",L40*P40)</x:f>
      </x:c>
      <x:c r="R40" s="30" t="n">
        <x:v>211106</x:v>
      </x:c>
      <x:c r="S40" s="30" t="n">
        <x:v>422212</x:v>
      </x:c>
      <x:c r="T40" s="25" t="str">
        <x:f>IF(Q40="","",IF(Q40&lt;=S40,"CUMPLE","NO CUMPLE"))</x:f>
      </x:c>
      <x:c r="U40" s="28"/>
    </x:row>
    <x:row r="41">
      <x:c r="A41" s="25" t="n">
        <x:v>32</x:v>
      </x:c>
      <x:c r="B41" s="26" t="str">
        <x:v>SOLUCION ESTANDAR DE MANGANESO 1000 mg/l Mn trazable a SRM de NIST Mn(NO₃)₂ en HNO₃ 0,5 mol/l, Espectrometría de emisión óptica de plasma acoplado inductivamente (ICP-OES).</x:v>
      </x:c>
      <x:c r="C41" s="26" t="str">
        <x:v>GIA (Bogota)</x:v>
      </x:c>
      <x:c r="D41" s="26" t="str"/>
      <x:c r="E41" s="26" t="str">
        <x:v>No Aplica</x:v>
      </x:c>
      <x:c r="F41" s="26" t="str">
        <x:v>Grado analítico</x:v>
      </x:c>
      <x:c r="G41" s="31" t="n">
        <x:v>2</x:v>
      </x:c>
      <x:c r="H41" s="31" t="n">
        <x:v>100</x:v>
      </x:c>
      <x:c r="I41" s="31" t="str">
        <x:v>mL</x:v>
      </x:c>
      <x:c r="J41" s="31" t="n">
        <x:f>IF(OR(G41="",H41=""),"",IFERROR(G41*H41,"VALIDACIÓN TÉCNICA"))</x:f>
        <x:v>200</x:v>
      </x:c>
      <x:c r="K41" s="32"/>
      <x:c r="L41" s="32"/>
      <x:c r="M41" s="31" t="str">
        <x:f>IF(OR(K41="",L41=""),"",K41*L41)</x:f>
      </x:c>
      <x:c r="N41" s="25" t="str">
        <x:f>IF(M41="","",IFERROR(IF(M41&gt;=J41,"CUMPLE","NO CUMPLE"),"VALIDACIÓN TÉCNICA"))</x:f>
      </x:c>
      <x:c r="O41" s="28"/>
      <x:c r="P41" s="29"/>
      <x:c r="Q41" s="30" t="str">
        <x:f>IF(OR(L41="",P41=""),"",L41*P41)</x:f>
      </x:c>
      <x:c r="R41" s="30" t="n">
        <x:v>231039</x:v>
      </x:c>
      <x:c r="S41" s="30" t="n">
        <x:v>462078</x:v>
      </x:c>
      <x:c r="T41" s="25" t="str">
        <x:f>IF(Q41="","",IF(Q41&lt;=S41,"CUMPLE","NO CUMPLE"))</x:f>
      </x:c>
      <x:c r="U41" s="28"/>
    </x:row>
    <x:row r="42">
      <x:c r="A42" s="25" t="n">
        <x:v>33</x:v>
      </x:c>
      <x:c r="B42" s="26" t="str">
        <x:v>SOLUCION ESTANDAR DE CINC 1000 mg/l Zn trazable a SRM de NIST Zn(NO₃)₂ en HNO₃ 0,5 mol/l 1000, Espectrometría de emisión óptica de plasma acoplado inductivamente (ICP-OES).</x:v>
      </x:c>
      <x:c r="C42" s="26" t="str">
        <x:v>GIA (Bogota)</x:v>
      </x:c>
      <x:c r="D42" s="26" t="str"/>
      <x:c r="E42" s="26" t="str">
        <x:v>No Aplica</x:v>
      </x:c>
      <x:c r="F42" s="26" t="str">
        <x:v>Grado analítico</x:v>
      </x:c>
      <x:c r="G42" s="31" t="n">
        <x:v>2</x:v>
      </x:c>
      <x:c r="H42" s="31" t="n">
        <x:v>100</x:v>
      </x:c>
      <x:c r="I42" s="31" t="str">
        <x:v>mL</x:v>
      </x:c>
      <x:c r="J42" s="31" t="n">
        <x:f>IF(OR(G42="",H42=""),"",IFERROR(G42*H42,"VALIDACIÓN TÉCNICA"))</x:f>
        <x:v>200</x:v>
      </x:c>
      <x:c r="K42" s="32"/>
      <x:c r="L42" s="32"/>
      <x:c r="M42" s="31" t="str">
        <x:f>IF(OR(K42="",L42=""),"",K42*L42)</x:f>
      </x:c>
      <x:c r="N42" s="25" t="str">
        <x:f>IF(M42="","",IFERROR(IF(M42&gt;=J42,"CUMPLE","NO CUMPLE"),"VALIDACIÓN TÉCNICA"))</x:f>
      </x:c>
      <x:c r="O42" s="28"/>
      <x:c r="P42" s="29"/>
      <x:c r="Q42" s="30" t="str">
        <x:f>IF(OR(L42="",P42=""),"",L42*P42)</x:f>
      </x:c>
      <x:c r="R42" s="30" t="n">
        <x:v>210839</x:v>
      </x:c>
      <x:c r="S42" s="30" t="n">
        <x:v>421678</x:v>
      </x:c>
      <x:c r="T42" s="25" t="str">
        <x:f>IF(Q42="","",IF(Q42&lt;=S42,"CUMPLE","NO CUMPLE"))</x:f>
      </x:c>
      <x:c r="U42" s="28"/>
    </x:row>
    <x:row r="43">
      <x:c r="A43" s="25" t="n">
        <x:v>34</x:v>
      </x:c>
      <x:c r="B43" s="26" t="str">
        <x:v>SOLUCION ESTANDAR DE LITIO 1000 mg/l Li trazable a SRM de NIST LiNO₃ en HNO₃ 0,5 mol/l, Espectrometría de emisión óptica de plasma acoplado inductivamente (ICP-OES).</x:v>
      </x:c>
      <x:c r="C43" s="26" t="str">
        <x:v>GIA (Bogota)</x:v>
      </x:c>
      <x:c r="D43" s="26" t="str"/>
      <x:c r="E43" s="26" t="str">
        <x:v>No Aplica</x:v>
      </x:c>
      <x:c r="F43" s="26" t="str">
        <x:v>Grado analítico</x:v>
      </x:c>
      <x:c r="G43" s="31" t="n">
        <x:v>2</x:v>
      </x:c>
      <x:c r="H43" s="31" t="n">
        <x:v>100</x:v>
      </x:c>
      <x:c r="I43" s="31" t="str">
        <x:v>mL</x:v>
      </x:c>
      <x:c r="J43" s="31" t="n">
        <x:f>IF(OR(G43="",H43=""),"",IFERROR(G43*H43,"VALIDACIÓN TÉCNICA"))</x:f>
        <x:v>200</x:v>
      </x:c>
      <x:c r="K43" s="32"/>
      <x:c r="L43" s="32"/>
      <x:c r="M43" s="31" t="str">
        <x:f>IF(OR(K43="",L43=""),"",K43*L43)</x:f>
      </x:c>
      <x:c r="N43" s="25" t="str">
        <x:f>IF(M43="","",IFERROR(IF(M43&gt;=J43,"CUMPLE","NO CUMPLE"),"VALIDACIÓN TÉCNICA"))</x:f>
      </x:c>
      <x:c r="O43" s="28"/>
      <x:c r="P43" s="29"/>
      <x:c r="Q43" s="30" t="str">
        <x:f>IF(OR(L43="",P43=""),"",L43*P43)</x:f>
      </x:c>
      <x:c r="R43" s="30" t="n">
        <x:v>281158</x:v>
      </x:c>
      <x:c r="S43" s="30" t="n">
        <x:v>562316</x:v>
      </x:c>
      <x:c r="T43" s="25" t="str">
        <x:f>IF(Q43="","",IF(Q43&lt;=S43,"CUMPLE","NO CUMPLE"))</x:f>
      </x:c>
      <x:c r="U43" s="28"/>
    </x:row>
    <x:row r="44">
      <x:c r="A44" s="25" t="n">
        <x:v>35</x:v>
      </x:c>
      <x:c r="B44" s="26" t="str">
        <x:v>SOLUCION ESTANDAR DE ESTRONCIO 1000 mg/l Sr trazable a SRM de NIST Sr(NO₃)₂ en HNO₃ 0,5 mol/l, Espectrometría de emisión óptica de plasma acoplado inductivamente (ICP-OES).</x:v>
      </x:c>
      <x:c r="C44" s="26" t="str">
        <x:v>GIA (Bogota)</x:v>
      </x:c>
      <x:c r="D44" s="26" t="str"/>
      <x:c r="E44" s="26" t="str">
        <x:v>No Aplica</x:v>
      </x:c>
      <x:c r="F44" s="26" t="str">
        <x:v>Grado analítico</x:v>
      </x:c>
      <x:c r="G44" s="31" t="n">
        <x:v>2</x:v>
      </x:c>
      <x:c r="H44" s="31" t="n">
        <x:v>100</x:v>
      </x:c>
      <x:c r="I44" s="31" t="str">
        <x:v>mL</x:v>
      </x:c>
      <x:c r="J44" s="31" t="n">
        <x:f>IF(OR(G44="",H44=""),"",IFERROR(G44*H44,"VALIDACIÓN TÉCNICA"))</x:f>
        <x:v>200</x:v>
      </x:c>
      <x:c r="K44" s="32"/>
      <x:c r="L44" s="32"/>
      <x:c r="M44" s="31" t="str">
        <x:f>IF(OR(K44="",L44=""),"",K44*L44)</x:f>
      </x:c>
      <x:c r="N44" s="25" t="str">
        <x:f>IF(M44="","",IFERROR(IF(M44&gt;=J44,"CUMPLE","NO CUMPLE"),"VALIDACIÓN TÉCNICA"))</x:f>
      </x:c>
      <x:c r="O44" s="28"/>
      <x:c r="P44" s="29"/>
      <x:c r="Q44" s="30" t="str">
        <x:f>IF(OR(L44="",P44=""),"",L44*P44)</x:f>
      </x:c>
      <x:c r="R44" s="30" t="n">
        <x:v>308448</x:v>
      </x:c>
      <x:c r="S44" s="30" t="n">
        <x:v>616896</x:v>
      </x:c>
      <x:c r="T44" s="25" t="str">
        <x:f>IF(Q44="","",IF(Q44&lt;=S44,"CUMPLE","NO CUMPLE"))</x:f>
      </x:c>
      <x:c r="U44" s="28"/>
    </x:row>
    <x:row r="45">
      <x:c r="A45" s="25" t="n">
        <x:v>36</x:v>
      </x:c>
      <x:c r="B45" s="26" t="str">
        <x:v>SOLUCION ESTANDAR DE SILICIO 1000 mg/l Si trazable a SRM de NIST acida, (NH₄)₂SiF₆ en H₂O, Espectrometría de emisión óptica de plasma acoplado inductivamente (ICP-OES).</x:v>
      </x:c>
      <x:c r="C45" s="26" t="str">
        <x:v>GIA (Bogota)</x:v>
      </x:c>
      <x:c r="D45" s="26" t="str"/>
      <x:c r="E45" s="26" t="str">
        <x:v>No Aplica</x:v>
      </x:c>
      <x:c r="F45" s="26" t="str">
        <x:v>Grado analítico</x:v>
      </x:c>
      <x:c r="G45" s="31" t="n">
        <x:v>2</x:v>
      </x:c>
      <x:c r="H45" s="31" t="n">
        <x:v>500</x:v>
      </x:c>
      <x:c r="I45" s="31" t="str">
        <x:v>mL</x:v>
      </x:c>
      <x:c r="J45" s="31" t="n">
        <x:f>IF(OR(G45="",H45=""),"",IFERROR(G45*H45,"VALIDACIÓN TÉCNICA"))</x:f>
        <x:v>1000</x:v>
      </x:c>
      <x:c r="K45" s="32"/>
      <x:c r="L45" s="32"/>
      <x:c r="M45" s="31" t="str">
        <x:f>IF(OR(K45="",L45=""),"",K45*L45)</x:f>
      </x:c>
      <x:c r="N45" s="25" t="str">
        <x:f>IF(M45="","",IFERROR(IF(M45&gt;=J45,"CUMPLE","NO CUMPLE"),"VALIDACIÓN TÉCNICA"))</x:f>
      </x:c>
      <x:c r="O45" s="28"/>
      <x:c r="P45" s="29"/>
      <x:c r="Q45" s="30" t="str">
        <x:f>IF(OR(L45="",P45=""),"",L45*P45)</x:f>
      </x:c>
      <x:c r="R45" s="30" t="n">
        <x:v>265965</x:v>
      </x:c>
      <x:c r="S45" s="30" t="n">
        <x:v>531930</x:v>
      </x:c>
      <x:c r="T45" s="25" t="str">
        <x:f>IF(Q45="","",IF(Q45&lt;=S45,"CUMPLE","NO CUMPLE"))</x:f>
      </x:c>
      <x:c r="U45" s="28"/>
    </x:row>
    <x:row r="46">
      <x:c r="A46" s="25" t="n">
        <x:v>37</x:v>
      </x:c>
      <x:c r="B46" s="26" t="str">
        <x:v>SOLUCION PATRÓN ANIONES fluoruro, fosfato, bromuro 1000 mg/l: F⁻, PO₄³⁻, Br⁻ en H₂O</x:v>
      </x:c>
      <x:c r="C46" s="26" t="str">
        <x:v>GIA (Bogota)</x:v>
      </x:c>
      <x:c r="D46" s="26" t="str"/>
      <x:c r="E46" s="26" t="str">
        <x:v>No Aplica</x:v>
      </x:c>
      <x:c r="F46" s="26" t="str">
        <x:v>Grado analítico</x:v>
      </x:c>
      <x:c r="G46" s="31" t="n">
        <x:v>2</x:v>
      </x:c>
      <x:c r="H46" s="31" t="n">
        <x:v>500</x:v>
      </x:c>
      <x:c r="I46" s="31" t="str">
        <x:v>mL</x:v>
      </x:c>
      <x:c r="J46" s="31" t="n">
        <x:f>IF(OR(G46="",H46=""),"",IFERROR(G46*H46,"VALIDACIÓN TÉCNICA"))</x:f>
        <x:v>1000</x:v>
      </x:c>
      <x:c r="K46" s="32"/>
      <x:c r="L46" s="32"/>
      <x:c r="M46" s="31" t="str">
        <x:f>IF(OR(K46="",L46=""),"",K46*L46)</x:f>
      </x:c>
      <x:c r="N46" s="25" t="str">
        <x:f>IF(M46="","",IFERROR(IF(M46&gt;=J46,"CUMPLE","NO CUMPLE"),"VALIDACIÓN TÉCNICA"))</x:f>
      </x:c>
      <x:c r="O46" s="28"/>
      <x:c r="P46" s="29"/>
      <x:c r="Q46" s="30" t="str">
        <x:f>IF(OR(L46="",P46=""),"",L46*P46)</x:f>
      </x:c>
      <x:c r="R46" s="30" t="n">
        <x:v>880065</x:v>
      </x:c>
      <x:c r="S46" s="30" t="n">
        <x:v>1760130</x:v>
      </x:c>
      <x:c r="T46" s="25" t="str">
        <x:f>IF(Q46="","",IF(Q46&lt;=S46,"CUMPLE","NO CUMPLE"))</x:f>
      </x:c>
      <x:c r="U46" s="28"/>
    </x:row>
    <x:row r="47">
      <x:c r="A47" s="25" t="n">
        <x:v>38</x:v>
      </x:c>
      <x:c r="B47" s="26" t="str">
        <x:v>SOLUCION PATRÓN ANIONES cloruro nitrato sulfato 1000 mg/l: Cl⁻, NO₃⁻, SO₄²⁻ en H₂O</x:v>
      </x:c>
      <x:c r="C47" s="26" t="str">
        <x:v>GIA (Bogota)</x:v>
      </x:c>
      <x:c r="D47" s="26" t="str"/>
      <x:c r="E47" s="26" t="str">
        <x:v>No Aplica</x:v>
      </x:c>
      <x:c r="F47" s="26" t="str">
        <x:v>Grado analítico</x:v>
      </x:c>
      <x:c r="G47" s="31" t="n">
        <x:v>2</x:v>
      </x:c>
      <x:c r="H47" s="31" t="n">
        <x:v>500</x:v>
      </x:c>
      <x:c r="I47" s="31" t="str">
        <x:v>mL</x:v>
      </x:c>
      <x:c r="J47" s="31" t="n">
        <x:f>IF(OR(G47="",H47=""),"",IFERROR(G47*H47,"VALIDACIÓN TÉCNICA"))</x:f>
        <x:v>1000</x:v>
      </x:c>
      <x:c r="K47" s="32"/>
      <x:c r="L47" s="32"/>
      <x:c r="M47" s="31" t="str">
        <x:f>IF(OR(K47="",L47=""),"",K47*L47)</x:f>
      </x:c>
      <x:c r="N47" s="25" t="str">
        <x:f>IF(M47="","",IFERROR(IF(M47&gt;=J47,"CUMPLE","NO CUMPLE"),"VALIDACIÓN TÉCNICA"))</x:f>
      </x:c>
      <x:c r="O47" s="28"/>
      <x:c r="P47" s="29"/>
      <x:c r="Q47" s="30" t="str">
        <x:f>IF(OR(L47="",P47=""),"",L47*P47)</x:f>
      </x:c>
      <x:c r="R47" s="30" t="n">
        <x:v>520566</x:v>
      </x:c>
      <x:c r="S47" s="30" t="n">
        <x:v>1041132</x:v>
      </x:c>
      <x:c r="T47" s="25" t="str">
        <x:f>IF(Q47="","",IF(Q47&lt;=S47,"CUMPLE","NO CUMPLE"))</x:f>
      </x:c>
      <x:c r="U47" s="28"/>
    </x:row>
    <x:row r="48">
      <x:c r="A48" s="25" t="n">
        <x:v>39</x:v>
      </x:c>
      <x:c r="B48" s="26" t="str">
        <x:v>Estandard de conductividad 1413 µS/cm trazable NIST</x:v>
      </x:c>
      <x:c r="C48" s="26" t="str">
        <x:v>GIA (Bogota)</x:v>
      </x:c>
      <x:c r="D48" s="26" t="str"/>
      <x:c r="E48" s="26" t="str">
        <x:v>No Aplica</x:v>
      </x:c>
      <x:c r="F48" s="26" t="str">
        <x:v>Grado analítico</x:v>
      </x:c>
      <x:c r="G48" s="31" t="n">
        <x:v>1</x:v>
      </x:c>
      <x:c r="H48" s="31" t="n">
        <x:v>500</x:v>
      </x:c>
      <x:c r="I48" s="31" t="str">
        <x:v>mL</x:v>
      </x:c>
      <x:c r="J48" s="31" t="n">
        <x:f>IF(OR(G48="",H48=""),"",IFERROR(G48*H48,"VALIDACIÓN TÉCNICA"))</x:f>
        <x:v>500</x:v>
      </x:c>
      <x:c r="K48" s="32"/>
      <x:c r="L48" s="32"/>
      <x:c r="M48" s="31" t="str">
        <x:f>IF(OR(K48="",L48=""),"",K48*L48)</x:f>
      </x:c>
      <x:c r="N48" s="25" t="str">
        <x:f>IF(M48="","",IFERROR(IF(M48&gt;=J48,"CUMPLE","NO CUMPLE"),"VALIDACIÓN TÉCNICA"))</x:f>
      </x:c>
      <x:c r="O48" s="28"/>
      <x:c r="P48" s="29"/>
      <x:c r="Q48" s="30" t="str">
        <x:f>IF(OR(L48="",P48=""),"",L48*P48)</x:f>
      </x:c>
      <x:c r="R48" s="30" t="n">
        <x:v>1024392</x:v>
      </x:c>
      <x:c r="S48" s="30" t="n">
        <x:v>1024392</x:v>
      </x:c>
      <x:c r="T48" s="25" t="str">
        <x:f>IF(Q48="","",IF(Q48&lt;=S48,"CUMPLE","NO CUMPLE"))</x:f>
      </x:c>
      <x:c r="U48" s="28"/>
    </x:row>
    <x:row r="49">
      <x:c r="A49" s="25" t="n">
        <x:v>40</x:v>
      </x:c>
      <x:c r="B49" s="26" t="str">
        <x:v>Estandard de conductividad 84 µS/cm trazable NIST</x:v>
      </x:c>
      <x:c r="C49" s="26" t="str">
        <x:v>GIA (Bogota)</x:v>
      </x:c>
      <x:c r="D49" s="26" t="str"/>
      <x:c r="E49" s="26" t="str">
        <x:v>No Aplica</x:v>
      </x:c>
      <x:c r="F49" s="26" t="str">
        <x:v>Grado analítico</x:v>
      </x:c>
      <x:c r="G49" s="31" t="n">
        <x:v>1</x:v>
      </x:c>
      <x:c r="H49" s="31" t="n">
        <x:v>500</x:v>
      </x:c>
      <x:c r="I49" s="31" t="str">
        <x:v>mL</x:v>
      </x:c>
      <x:c r="J49" s="31" t="n">
        <x:f>IF(OR(G49="",H49=""),"",IFERROR(G49*H49,"VALIDACIÓN TÉCNICA"))</x:f>
        <x:v>500</x:v>
      </x:c>
      <x:c r="K49" s="32"/>
      <x:c r="L49" s="32"/>
      <x:c r="M49" s="31" t="str">
        <x:f>IF(OR(K49="",L49=""),"",K49*L49)</x:f>
      </x:c>
      <x:c r="N49" s="25" t="str">
        <x:f>IF(M49="","",IFERROR(IF(M49&gt;=J49,"CUMPLE","NO CUMPLE"),"VALIDACIÓN TÉCNICA"))</x:f>
      </x:c>
      <x:c r="O49" s="28"/>
      <x:c r="P49" s="29"/>
      <x:c r="Q49" s="30" t="str">
        <x:f>IF(OR(L49="",P49=""),"",L49*P49)</x:f>
      </x:c>
      <x:c r="R49" s="30" t="n">
        <x:v>481772</x:v>
      </x:c>
      <x:c r="S49" s="30" t="n">
        <x:v>481772</x:v>
      </x:c>
      <x:c r="T49" s="25" t="str">
        <x:f>IF(Q49="","",IF(Q49&lt;=S49,"CUMPLE","NO CUMPLE"))</x:f>
      </x:c>
      <x:c r="U49" s="28"/>
    </x:row>
    <x:row r="50">
      <x:c r="A50" s="25" t="n">
        <x:v>41</x:v>
      </x:c>
      <x:c r="B50" s="26" t="str">
        <x:v>SOLUCIÓN BUFFER pH 10 trazable a NIST, Grado analítico a 25°C.</x:v>
      </x:c>
      <x:c r="C50" s="26" t="str">
        <x:v>GIA (Bogota)</x:v>
      </x:c>
      <x:c r="D50" s="26" t="str"/>
      <x:c r="E50" s="26" t="str">
        <x:v>No Aplica</x:v>
      </x:c>
      <x:c r="F50" s="26" t="str">
        <x:v>Grado analítico</x:v>
      </x:c>
      <x:c r="G50" s="31" t="n">
        <x:v>2</x:v>
      </x:c>
      <x:c r="H50" s="31" t="n">
        <x:v>500</x:v>
      </x:c>
      <x:c r="I50" s="31" t="str">
        <x:v>mL</x:v>
      </x:c>
      <x:c r="J50" s="31" t="n">
        <x:f>IF(OR(G50="",H50=""),"",IFERROR(G50*H50,"VALIDACIÓN TÉCNICA"))</x:f>
        <x:v>1000</x:v>
      </x:c>
      <x:c r="K50" s="32"/>
      <x:c r="L50" s="32"/>
      <x:c r="M50" s="31" t="str">
        <x:f>IF(OR(K50="",L50=""),"",K50*L50)</x:f>
      </x:c>
      <x:c r="N50" s="25" t="str">
        <x:f>IF(M50="","",IFERROR(IF(M50&gt;=J50,"CUMPLE","NO CUMPLE"),"VALIDACIÓN TÉCNICA"))</x:f>
      </x:c>
      <x:c r="O50" s="28"/>
      <x:c r="P50" s="29"/>
      <x:c r="Q50" s="30" t="str">
        <x:f>IF(OR(L50="",P50=""),"",L50*P50)</x:f>
      </x:c>
      <x:c r="R50" s="30" t="n">
        <x:v>64141</x:v>
      </x:c>
      <x:c r="S50" s="30" t="n">
        <x:v>128282</x:v>
      </x:c>
      <x:c r="T50" s="25" t="str">
        <x:f>IF(Q50="","",IF(Q50&lt;=S50,"CUMPLE","NO CUMPLE"))</x:f>
      </x:c>
      <x:c r="U50" s="28"/>
    </x:row>
    <x:row r="51">
      <x:c r="A51" s="25" t="n">
        <x:v>42</x:v>
      </x:c>
      <x:c r="B51" s="26" t="str">
        <x:v>SOLUCIÓN BUFFER pH 7 trazable a NIST, Grado analíticoa 25°C.</x:v>
      </x:c>
      <x:c r="C51" s="26" t="str">
        <x:v>GIA (Bogota)</x:v>
      </x:c>
      <x:c r="D51" s="26" t="str"/>
      <x:c r="E51" s="26" t="str">
        <x:v>No Aplica</x:v>
      </x:c>
      <x:c r="F51" s="26" t="str">
        <x:v>Grado analítico</x:v>
      </x:c>
      <x:c r="G51" s="31" t="n">
        <x:v>2</x:v>
      </x:c>
      <x:c r="H51" s="31" t="n">
        <x:v>500</x:v>
      </x:c>
      <x:c r="I51" s="31" t="str">
        <x:v>mL</x:v>
      </x:c>
      <x:c r="J51" s="31" t="n">
        <x:f>IF(OR(G51="",H51=""),"",IFERROR(G51*H51,"VALIDACIÓN TÉCNICA"))</x:f>
        <x:v>1000</x:v>
      </x:c>
      <x:c r="K51" s="32"/>
      <x:c r="L51" s="32"/>
      <x:c r="M51" s="31" t="str">
        <x:f>IF(OR(K51="",L51=""),"",K51*L51)</x:f>
      </x:c>
      <x:c r="N51" s="25" t="str">
        <x:f>IF(M51="","",IFERROR(IF(M51&gt;=J51,"CUMPLE","NO CUMPLE"),"VALIDACIÓN TÉCNICA"))</x:f>
      </x:c>
      <x:c r="O51" s="28"/>
      <x:c r="P51" s="29"/>
      <x:c r="Q51" s="30" t="str">
        <x:f>IF(OR(L51="",P51=""),"",L51*P51)</x:f>
      </x:c>
      <x:c r="R51" s="30" t="n">
        <x:v>70508</x:v>
      </x:c>
      <x:c r="S51" s="30" t="n">
        <x:v>141016</x:v>
      </x:c>
      <x:c r="T51" s="25" t="str">
        <x:f>IF(Q51="","",IF(Q51&lt;=S51,"CUMPLE","NO CUMPLE"))</x:f>
      </x:c>
      <x:c r="U51" s="28"/>
    </x:row>
    <x:row r="52">
      <x:c r="A52" s="25" t="n">
        <x:v>43</x:v>
      </x:c>
      <x:c r="B52" s="26" t="str">
        <x:v>SOLUCIÓN BUFFER pH 4 trazable a NIST, Grado analítico a 25°C.</x:v>
      </x:c>
      <x:c r="C52" s="26" t="str">
        <x:v>GIA (Bogota)</x:v>
      </x:c>
      <x:c r="D52" s="26" t="str"/>
      <x:c r="E52" s="26" t="str">
        <x:v>No Aplica</x:v>
      </x:c>
      <x:c r="F52" s="26" t="str">
        <x:v>Grado analítico</x:v>
      </x:c>
      <x:c r="G52" s="31" t="n">
        <x:v>2</x:v>
      </x:c>
      <x:c r="H52" s="31" t="n">
        <x:v>500</x:v>
      </x:c>
      <x:c r="I52" s="31" t="str">
        <x:v>mL</x:v>
      </x:c>
      <x:c r="J52" s="31" t="n">
        <x:f>IF(OR(G52="",H52=""),"",IFERROR(G52*H52,"VALIDACIÓN TÉCNICA"))</x:f>
        <x:v>1000</x:v>
      </x:c>
      <x:c r="K52" s="32"/>
      <x:c r="L52" s="32"/>
      <x:c r="M52" s="31" t="str">
        <x:f>IF(OR(K52="",L52=""),"",K52*L52)</x:f>
      </x:c>
      <x:c r="N52" s="25" t="str">
        <x:f>IF(M52="","",IFERROR(IF(M52&gt;=J52,"CUMPLE","NO CUMPLE"),"VALIDACIÓN TÉCNICA"))</x:f>
      </x:c>
      <x:c r="O52" s="28"/>
      <x:c r="P52" s="29"/>
      <x:c r="Q52" s="30" t="str">
        <x:f>IF(OR(L52="",P52=""),"",L52*P52)</x:f>
      </x:c>
      <x:c r="R52" s="30" t="n">
        <x:v>104869</x:v>
      </x:c>
      <x:c r="S52" s="30" t="n">
        <x:v>209738</x:v>
      </x:c>
      <x:c r="T52" s="25" t="str">
        <x:f>IF(Q52="","",IF(Q52&lt;=S52,"CUMPLE","NO CUMPLE"))</x:f>
      </x:c>
      <x:c r="U52" s="28"/>
    </x:row>
    <x:row r="53">
      <x:c r="A53" s="25" t="n">
        <x:v>44</x:v>
      </x:c>
      <x:c r="B53" s="26" t="str">
        <x:v>ICP SOLUCION PATRON MULTIELEMENTOS (30 elementos en HNO3 10%) 10 mg/L: Ag, Al, Ba, Be, Bi, Cd, Co, Cr, Cs, Cu, Ga, In, Li, Mg, Mn, Mo, Ni, Pb, Rb, Sr, Tl, V, Zn y 100 mg/L: Ca, Fe, K, Na</x:v>
      </x:c>
      <x:c r="C53" s="26" t="str">
        <x:v>GIA (Bogota)</x:v>
      </x:c>
      <x:c r="D53" s="26" t="str"/>
      <x:c r="E53" s="26" t="str">
        <x:v>No Aplica</x:v>
      </x:c>
      <x:c r="F53" s="26" t="str">
        <x:v>Grado analítico</x:v>
      </x:c>
      <x:c r="G53" s="31" t="n">
        <x:v>1</x:v>
      </x:c>
      <x:c r="H53" s="31" t="n">
        <x:v>100</x:v>
      </x:c>
      <x:c r="I53" s="31" t="str">
        <x:v>mL</x:v>
      </x:c>
      <x:c r="J53" s="31" t="n">
        <x:f>IF(OR(G53="",H53=""),"",IFERROR(G53*H53,"VALIDACIÓN TÉCNICA"))</x:f>
        <x:v>100</x:v>
      </x:c>
      <x:c r="K53" s="32"/>
      <x:c r="L53" s="32"/>
      <x:c r="M53" s="31" t="str">
        <x:f>IF(OR(K53="",L53=""),"",K53*L53)</x:f>
      </x:c>
      <x:c r="N53" s="25" t="str">
        <x:f>IF(M53="","",IFERROR(IF(M53&gt;=J53,"CUMPLE","NO CUMPLE"),"VALIDACIÓN TÉCNICA"))</x:f>
      </x:c>
      <x:c r="O53" s="28"/>
      <x:c r="P53" s="29"/>
      <x:c r="Q53" s="30" t="str">
        <x:f>IF(OR(L53="",P53=""),"",L53*P53)</x:f>
      </x:c>
      <x:c r="R53" s="30" t="n">
        <x:v>1356917</x:v>
      </x:c>
      <x:c r="S53" s="30" t="n">
        <x:v>1356917</x:v>
      </x:c>
      <x:c r="T53" s="25" t="str">
        <x:f>IF(Q53="","",IF(Q53&lt;=S53,"CUMPLE","NO CUMPLE"))</x:f>
      </x:c>
      <x:c r="U53" s="28"/>
    </x:row>
    <x:row r="54">
      <x:c r="A54" s="25" t="n">
        <x:v>45</x:v>
      </x:c>
      <x:c r="B54" s="26" t="str">
        <x:v>ICP SOLUCION PATRON MULTIELEMENTOS (9 elementos en ácido nítrico diluido) 100 mg/l: NH4, Ba, Ca, K, Li, Na, Mg, Mn, Sr)</x:v>
      </x:c>
      <x:c r="C54" s="26" t="str">
        <x:v>GIA (Bogota)</x:v>
      </x:c>
      <x:c r="D54" s="26" t="str"/>
      <x:c r="E54" s="26" t="str">
        <x:v>No Aplica</x:v>
      </x:c>
      <x:c r="F54" s="26" t="str">
        <x:v>Grado analítico</x:v>
      </x:c>
      <x:c r="G54" s="31" t="n">
        <x:v>1</x:v>
      </x:c>
      <x:c r="H54" s="31" t="n">
        <x:v>100</x:v>
      </x:c>
      <x:c r="I54" s="31" t="str">
        <x:v>mL</x:v>
      </x:c>
      <x:c r="J54" s="31" t="n">
        <x:f>IF(OR(G54="",H54=""),"",IFERROR(G54*H54,"VALIDACIÓN TÉCNICA"))</x:f>
        <x:v>100</x:v>
      </x:c>
      <x:c r="K54" s="32"/>
      <x:c r="L54" s="32"/>
      <x:c r="M54" s="31" t="str">
        <x:f>IF(OR(K54="",L54=""),"",K54*L54)</x:f>
      </x:c>
      <x:c r="N54" s="25" t="str">
        <x:f>IF(M54="","",IFERROR(IF(M54&gt;=J54,"CUMPLE","NO CUMPLE"),"VALIDACIÓN TÉCNICA"))</x:f>
      </x:c>
      <x:c r="O54" s="28"/>
      <x:c r="P54" s="29"/>
      <x:c r="Q54" s="30" t="str">
        <x:f>IF(OR(L54="",P54=""),"",L54*P54)</x:f>
      </x:c>
      <x:c r="R54" s="30" t="n">
        <x:v>1103685</x:v>
      </x:c>
      <x:c r="S54" s="30" t="n">
        <x:v>1103685</x:v>
      </x:c>
      <x:c r="T54" s="25" t="str">
        <x:f>IF(Q54="","",IF(Q54&lt;=S54,"CUMPLE","NO CUMPLE"))</x:f>
      </x:c>
      <x:c r="U54" s="28"/>
    </x:row>
    <x:row r="55">
      <x:c r="A55" s="33" t="str">
        <x:v>TOTAL OFERTA LOTE</x:v>
      </x:c>
      <x:c r="B55" s="33"/>
      <x:c r="C55" s="33"/>
      <x:c r="D55" s="33"/>
      <x:c r="E55" s="33"/>
      <x:c r="F55" s="33"/>
      <x:c r="G55" s="33"/>
      <x:c r="H55" s="33"/>
      <x:c r="I55" s="33"/>
      <x:c r="J55" s="33"/>
      <x:c r="K55" s="33"/>
      <x:c r="L55" s="33"/>
      <x:c r="M55" s="33"/>
      <x:c r="N55" s="33"/>
      <x:c r="O55" s="33"/>
      <x:c r="P55" s="33"/>
      <x:c r="Q55" s="34" t="n">
        <x:f>SUM(Q10:Q54)</x:f>
        <x:v>0</x:v>
      </x:c>
      <x:c r="R55" s="34" t="str">
        <x:v>PRESUPUESTO</x:v>
      </x:c>
      <x:c r="S55" s="34" t="n">
        <x:v>33499764</x:v>
      </x:c>
      <x:c r="T55" s="33" t="str">
        <x:f>IF(Q55=0,"PENDIENTE",IF(Q55&lt;=S55,"CUMPLE","SUPERA PRESUPUESTO"))</x:f>
        <x:v>PENDIENTE</x:v>
      </x:c>
      <x:c r="U55" s="33"/>
    </x:row>
  </x:sheetData>
  <x:mergeCells>
    <x:mergeCell ref="A1:U1"/>
    <x:mergeCell ref="A2:U2"/>
    <x:mergeCell ref="D4:U7"/>
    <x:mergeCell ref="A55:P55"/>
  </x:mergeCells>
  <x:conditionalFormatting sqref="N10:N54">
    <x:cfRule type="containsText" dxfId="0" priority="1" operator="containsText" text="NO CUMPLE"/>
    <x:cfRule type="beginsWith" dxfId="1" priority="2" operator="beginsWith" text="CUMPLE"/>
  </x:conditionalFormatting>
  <x:conditionalFormatting sqref="T10:T54">
    <x:cfRule type="containsText" dxfId="2" priority="3" operator="containsText" text="NO CUMPLE"/>
    <x:cfRule type="beginsWith" dxfId="3" priority="4" operator="beginsWith" text="CUMPLE"/>
  </x:conditionalFormatting>
  <x:pageMargins left="0.7" right="0.7" top="0.75" bottom="0.75" header="0.3" footer="0.3"/>
</x:worksheet>
</file>