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guapiokok02222\COREECIONES GUAPII\"/>
    </mc:Choice>
  </mc:AlternateContent>
  <xr:revisionPtr revIDLastSave="0" documentId="13_ncr:1_{AC9477AD-91E3-4691-BCCD-6275D55FFEBE}" xr6:coauthVersionLast="47" xr6:coauthVersionMax="47" xr10:uidLastSave="{00000000-0000-0000-0000-000000000000}"/>
  <bookViews>
    <workbookView xWindow="-120" yWindow="-120" windowWidth="29040" windowHeight="15720" activeTab="1" xr2:uid="{719DC01E-E417-431A-9858-8051A01A2F6D}"/>
  </bookViews>
  <sheets>
    <sheet name="CRONOGRAMA FISICO" sheetId="1" r:id="rId1"/>
    <sheet name="CRONOGRAMA FINANCIERO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3" l="1"/>
  <c r="H22" i="3"/>
  <c r="O21" i="3"/>
  <c r="N21" i="3"/>
  <c r="M21" i="3"/>
  <c r="L21" i="3"/>
  <c r="K21" i="3"/>
  <c r="J21" i="3"/>
  <c r="W20" i="3"/>
  <c r="V20" i="3"/>
  <c r="U20" i="3"/>
  <c r="T20" i="3"/>
  <c r="S20" i="3"/>
  <c r="R20" i="3"/>
  <c r="Q20" i="3"/>
  <c r="P20" i="3"/>
  <c r="O20" i="3"/>
  <c r="N20" i="3"/>
  <c r="M20" i="3"/>
  <c r="L20" i="3"/>
  <c r="R19" i="3"/>
  <c r="Q19" i="3"/>
  <c r="P19" i="3"/>
  <c r="O19" i="3"/>
  <c r="N19" i="3"/>
  <c r="M19" i="3"/>
  <c r="L19" i="3"/>
  <c r="J19" i="3"/>
  <c r="K19" i="3"/>
  <c r="R18" i="3"/>
  <c r="Q18" i="3"/>
  <c r="P18" i="3"/>
  <c r="O18" i="3"/>
  <c r="N18" i="3"/>
  <c r="M18" i="3"/>
  <c r="L18" i="3"/>
  <c r="J17" i="3"/>
  <c r="I17" i="3"/>
  <c r="L14" i="3"/>
  <c r="K14" i="3"/>
  <c r="J14" i="3"/>
  <c r="I14" i="3"/>
  <c r="M13" i="3"/>
  <c r="L13" i="3"/>
  <c r="K13" i="3"/>
  <c r="J13" i="3"/>
  <c r="I13" i="3"/>
  <c r="Y12" i="3"/>
  <c r="X12" i="3"/>
  <c r="M11" i="3"/>
  <c r="L11" i="3"/>
  <c r="K11" i="3"/>
  <c r="J11" i="3"/>
  <c r="S19" i="3" l="1"/>
  <c r="T19" i="3"/>
  <c r="U19" i="3"/>
  <c r="V19" i="3"/>
  <c r="W19" i="3"/>
  <c r="X19" i="3"/>
  <c r="V9" i="3"/>
  <c r="U9" i="3"/>
  <c r="P9" i="3"/>
  <c r="O9" i="3"/>
  <c r="I8" i="3"/>
  <c r="S18" i="3"/>
  <c r="Y22" i="3" l="1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P15" i="3"/>
  <c r="Q15" i="3"/>
  <c r="R15" i="3"/>
  <c r="V15" i="3"/>
  <c r="W15" i="3"/>
  <c r="X15" i="3"/>
  <c r="X13" i="1"/>
  <c r="M8" i="3"/>
  <c r="L8" i="3"/>
  <c r="K8" i="3"/>
  <c r="J8" i="3"/>
  <c r="AD23" i="3"/>
  <c r="N10" i="3" l="1"/>
  <c r="R10" i="3"/>
  <c r="W10" i="3"/>
  <c r="E23" i="3"/>
</calcChain>
</file>

<file path=xl/sharedStrings.xml><?xml version="1.0" encoding="utf-8"?>
<sst xmlns="http://schemas.openxmlformats.org/spreadsheetml/2006/main" count="153" uniqueCount="71">
  <si>
    <t>Proyecto</t>
  </si>
  <si>
    <t>Municipio</t>
  </si>
  <si>
    <t>Meses</t>
  </si>
  <si>
    <t>RESTAURACIÓN AMBIENTAL Y SOSTENIBLE A TRAVÉS DE LA IMPLEMENTACIÓN DE ESTRATEGIAS DE ENRIQUECIMIENTO ARBÓREO Y SISTEMAS AGROFORESTALES EN EL CONSEJO COMUNITARIO DE GUAPI ABAJO, DEL MUNICIPIO DE GUAPI, DEPARTAMENTO DEL CAUCA</t>
  </si>
  <si>
    <t>TOTAL</t>
  </si>
  <si>
    <t xml:space="preserve">ITEM </t>
  </si>
  <si>
    <t>Componente</t>
  </si>
  <si>
    <t>Unidad</t>
  </si>
  <si>
    <t>#</t>
  </si>
  <si>
    <t>Valor Unitario</t>
  </si>
  <si>
    <t>Fortalecer los ecosistemas forestales mediante la introducción de especies nativas que posean un alto valor cultural, ambiental y económico..</t>
  </si>
  <si>
    <t>Hectárea</t>
  </si>
  <si>
    <t>Implementar labores de mantenimiento en las áreas previamente enriquecidas.</t>
  </si>
  <si>
    <t>Realizar seguimiento constante al establecimiento y evolución de las áreas enriquecidas</t>
  </si>
  <si>
    <t>Implementar medidas de aislamiento alrededor de las rondas hídricas para permitir la regeneración natural del área.</t>
  </si>
  <si>
    <t>Hectáreas</t>
  </si>
  <si>
    <t>Realizar el reporte de acciones de recuperación al SMByC</t>
  </si>
  <si>
    <t>Mes</t>
  </si>
  <si>
    <t>Implementar sistemas agroforestales integrados con naidí, cacao y musáceas.</t>
  </si>
  <si>
    <t xml:space="preserve">Implementar medidas de aislamiento en los sistemas agroforestales para favorecer su desarrollo. </t>
  </si>
  <si>
    <t>Km</t>
  </si>
  <si>
    <t>Ejecutar actividades de mantenimiento en los sistemas agroforestales, fomentando su rendimiento y estabilidad.</t>
  </si>
  <si>
    <t>Implementar un programa de asistencia técnica integral para promover el desarrollo sostenible de las plantaciones.</t>
  </si>
  <si>
    <t>Establecer convenios comunitarios para promover la conservación del entorno natural.</t>
  </si>
  <si>
    <t>Acuerdo</t>
  </si>
  <si>
    <t>Impulsar la educación comunitaria en derechos ambientales y liderazgo, fortaleciendo la gobernanza local.</t>
  </si>
  <si>
    <t>Taller</t>
  </si>
  <si>
    <t>Implementar talleres para sensibilizar sobre el cuidado ambiental y fortalecer la agricultura sostenible.</t>
  </si>
  <si>
    <t>Formar grupos de vigías ambientales enfocados en el seguimiento y monitoreo participativo de los recursos naturales.</t>
  </si>
  <si>
    <t>Encuentros</t>
  </si>
  <si>
    <t>Fomentar encuentros para compartir conocimientos tradicionales en torno al cultivo de hierbas en azoteas.</t>
  </si>
  <si>
    <t>Huertas y Azotea</t>
  </si>
  <si>
    <t>TOTAL PROYECTO</t>
  </si>
  <si>
    <t>ENTIDAD PROPONENTE: CONSEJO COMUNITARIO GUAPI ABAJO</t>
  </si>
  <si>
    <r>
      <rPr>
        <b/>
        <sz val="11"/>
        <color theme="1"/>
        <rFont val="Aptos Narrow"/>
        <family val="2"/>
        <scheme val="minor"/>
      </rPr>
      <t>MANUEL DOMINGO CUERO CAICEDO</t>
    </r>
    <r>
      <rPr>
        <sz val="11"/>
        <color theme="1"/>
        <rFont val="Aptos Narrow"/>
        <family val="2"/>
        <scheme val="minor"/>
      </rPr>
      <t xml:space="preserve"> - REPRESENTANTE LEGAL</t>
    </r>
  </si>
  <si>
    <t>Guapi, Cauca</t>
  </si>
  <si>
    <t xml:space="preserve"> CRONOGRAMA FINANCIERO</t>
  </si>
  <si>
    <t>Fortalecer los ecosistemas forestales mediante la introducción de especies nativas que posean un alto valor cultural, ambiental y económico.</t>
  </si>
  <si>
    <t>CRONOGRAMA FISICO</t>
  </si>
  <si>
    <t>Precontractual</t>
  </si>
  <si>
    <t>Contractual</t>
  </si>
  <si>
    <t>Mes 1 Precontractual</t>
  </si>
  <si>
    <t>Mes 2 Contractual</t>
  </si>
  <si>
    <t>Mes 3 Ejecución</t>
  </si>
  <si>
    <t>Mes 1 Ejecución</t>
  </si>
  <si>
    <t>Mes 2 Ejecución</t>
  </si>
  <si>
    <t>Mes 4 Ejecución</t>
  </si>
  <si>
    <t>Mes 5 Ejecución</t>
  </si>
  <si>
    <t>Mes 6 Ejecución</t>
  </si>
  <si>
    <t>Mes 7 Ejecución</t>
  </si>
  <si>
    <t>Mes 8 Ejecución</t>
  </si>
  <si>
    <t>Mes 9 Ejecución</t>
  </si>
  <si>
    <t>Mes 10 Ejecución</t>
  </si>
  <si>
    <t>Mes 11 Ejecución</t>
  </si>
  <si>
    <t>Mes 12 Ejecución</t>
  </si>
  <si>
    <t>Mes 13 Ejecución</t>
  </si>
  <si>
    <t>Mes 14 Ejecución</t>
  </si>
  <si>
    <t>Mes 15 Ejecución</t>
  </si>
  <si>
    <t>Mes 16 Ejecución</t>
  </si>
  <si>
    <t>Mes 17 Ejecución</t>
  </si>
  <si>
    <t>Mes 18 Ejecución</t>
  </si>
  <si>
    <t>Mes 1 Cierre de Proyecto</t>
  </si>
  <si>
    <t>Mes 2 Cierre de Proyecto</t>
  </si>
  <si>
    <t>Mes3 Cierre de Proyecto</t>
  </si>
  <si>
    <t>Mes 4 Cierre de Proyecto</t>
  </si>
  <si>
    <t>Cierre de Proyecto</t>
  </si>
  <si>
    <t>CESAR ORLANDO JAMAUCA</t>
  </si>
  <si>
    <t xml:space="preserve"> T.P. 52209-288238 NRÑ</t>
  </si>
  <si>
    <t>Profesional que Elaboró</t>
  </si>
  <si>
    <t xml:space="preserve">INTERVENTORIA </t>
  </si>
  <si>
    <t xml:space="preserve">Administración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</si>
</sst>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#,##0.0"/>
    <numFmt numFmtId="166" formatCode="_(&quot;$&quot;* #,##0.00_);_(&quot;$&quot;* \(#,##0.00\);_(&quot;$&quot;* &quot;-&quot;??_);_(@_)"/>
  </numFmts>
  <fonts count="10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3E28E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7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6" fontId="5" fillId="0" borderId="5" xfId="1" applyNumberFormat="1" applyFont="1" applyFill="1" applyBorder="1" applyAlignment="1">
      <alignment horizontal="center" vertical="center" wrapText="1"/>
    </xf>
    <xf numFmtId="166" fontId="2" fillId="3" borderId="4" xfId="1" applyNumberFormat="1" applyFont="1" applyFill="1" applyBorder="1" applyAlignment="1">
      <alignment vertical="center" wrapText="1"/>
    </xf>
    <xf numFmtId="4" fontId="5" fillId="4" borderId="5" xfId="0" applyNumberFormat="1" applyFont="1" applyFill="1" applyBorder="1" applyAlignment="1">
      <alignment horizontal="center" vertical="center" wrapText="1"/>
    </xf>
    <xf numFmtId="3" fontId="5" fillId="4" borderId="5" xfId="0" applyNumberFormat="1" applyFont="1" applyFill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center" vertical="center" wrapText="1"/>
    </xf>
    <xf numFmtId="166" fontId="3" fillId="4" borderId="4" xfId="0" applyNumberFormat="1" applyFont="1" applyFill="1" applyBorder="1" applyAlignment="1">
      <alignment horizontal="center" vertical="center" textRotation="90"/>
    </xf>
    <xf numFmtId="3" fontId="5" fillId="5" borderId="5" xfId="0" applyNumberFormat="1" applyFont="1" applyFill="1" applyBorder="1" applyAlignment="1">
      <alignment horizontal="center" vertical="center" wrapText="1"/>
    </xf>
    <xf numFmtId="166" fontId="3" fillId="5" borderId="4" xfId="0" applyNumberFormat="1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0" fillId="0" borderId="5" xfId="0" applyBorder="1"/>
    <xf numFmtId="0" fontId="0" fillId="5" borderId="5" xfId="0" applyFill="1" applyBorder="1"/>
    <xf numFmtId="0" fontId="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4" borderId="5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166" fontId="2" fillId="0" borderId="12" xfId="0" applyNumberFormat="1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textRotation="255"/>
    </xf>
    <xf numFmtId="3" fontId="9" fillId="0" borderId="5" xfId="0" applyNumberFormat="1" applyFont="1" applyBorder="1" applyAlignment="1">
      <alignment horizontal="center" vertical="center" wrapText="1"/>
    </xf>
    <xf numFmtId="166" fontId="0" fillId="0" borderId="5" xfId="0" applyNumberFormat="1" applyBorder="1"/>
    <xf numFmtId="166" fontId="0" fillId="0" borderId="0" xfId="0" applyNumberFormat="1"/>
    <xf numFmtId="166" fontId="2" fillId="6" borderId="5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Border="1"/>
    <xf numFmtId="4" fontId="5" fillId="7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8" borderId="6" xfId="0" applyFont="1" applyFill="1" applyBorder="1" applyAlignment="1">
      <alignment horizontal="center" vertical="center" textRotation="90"/>
    </xf>
    <xf numFmtId="0" fontId="3" fillId="8" borderId="7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3" fillId="3" borderId="7" xfId="0" applyFont="1" applyFill="1" applyBorder="1" applyAlignment="1">
      <alignment horizontal="center" vertical="center" textRotation="90"/>
    </xf>
    <xf numFmtId="0" fontId="8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6" fontId="3" fillId="3" borderId="6" xfId="0" applyNumberFormat="1" applyFont="1" applyFill="1" applyBorder="1" applyAlignment="1">
      <alignment horizontal="center" vertical="center" textRotation="90"/>
    </xf>
    <xf numFmtId="166" fontId="3" fillId="3" borderId="7" xfId="0" applyNumberFormat="1" applyFont="1" applyFill="1" applyBorder="1" applyAlignment="1">
      <alignment horizontal="center" vertical="center" textRotation="90"/>
    </xf>
    <xf numFmtId="166" fontId="2" fillId="3" borderId="3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83E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1395413</xdr:colOff>
      <xdr:row>27</xdr:row>
      <xdr:rowOff>33338</xdr:rowOff>
    </xdr:from>
    <xdr:to>
      <xdr:col>5</xdr:col>
      <xdr:colOff>257175</xdr:colOff>
      <xdr:row>29</xdr:row>
      <xdr:rowOff>133350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FB512238-521D-4046-A967-511FCCD0DA5E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 cstate="print"/>
        <a:srcRect l="831" t="10753"/>
        <a:stretch/>
      </xdr:blipFill>
      <xdr:spPr>
        <a:xfrm>
          <a:off x="2728913" y="10653713"/>
          <a:ext cx="2719387" cy="461962"/>
        </a:xfrm>
        <a:prstGeom prst="rect">
          <a:avLst/>
        </a:prstGeom>
      </xdr:spPr>
    </xdr:pic>
    <xdr:clientData/>
  </xdr:twoCellAnchor>
  <xdr:twoCellAnchor editAs="oneCell">
    <xdr:from>
      <xdr:col>13</xdr:col>
      <xdr:colOff>409575</xdr:colOff>
      <xdr:row>22</xdr:row>
      <xdr:rowOff>152400</xdr:rowOff>
    </xdr:from>
    <xdr:to>
      <xdr:col>19</xdr:col>
      <xdr:colOff>47955</xdr:colOff>
      <xdr:row>29</xdr:row>
      <xdr:rowOff>133524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90BCA6-62DB-44DD-8377-138D4BAA1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48750" y="11210925"/>
          <a:ext cx="2362530" cy="12479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642938</xdr:colOff>
      <xdr:row>29</xdr:row>
      <xdr:rowOff>23813</xdr:rowOff>
    </xdr:from>
    <xdr:to>
      <xdr:col>2</xdr:col>
      <xdr:colOff>869156</xdr:colOff>
      <xdr:row>32</xdr:row>
      <xdr:rowOff>618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A73C3062-8861-4813-8474-89D81B812E42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 cstate="print"/>
        <a:srcRect l="831" t="10753"/>
        <a:stretch/>
      </xdr:blipFill>
      <xdr:spPr>
        <a:xfrm>
          <a:off x="1154907" y="11013282"/>
          <a:ext cx="3083718" cy="512586"/>
        </a:xfrm>
        <a:prstGeom prst="rect">
          <a:avLst/>
        </a:prstGeom>
      </xdr:spPr>
    </xdr:pic>
    <xdr:clientData/>
  </xdr:twoCellAnchor>
  <xdr:twoCellAnchor editAs="oneCell">
    <xdr:from>
      <xdr:col>6</xdr:col>
      <xdr:colOff>59531</xdr:colOff>
      <xdr:row>24</xdr:row>
      <xdr:rowOff>107156</xdr:rowOff>
    </xdr:from>
    <xdr:to>
      <xdr:col>7</xdr:col>
      <xdr:colOff>1112373</xdr:colOff>
      <xdr:row>31</xdr:row>
      <xdr:rowOff>104948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CF619F-818F-4994-8B6E-5931103A7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84281" y="11239500"/>
          <a:ext cx="2362530" cy="1247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E9679-90CA-4CDF-A16E-8570A004531F}">
  <dimension ref="B1:AD33"/>
  <sheetViews>
    <sheetView topLeftCell="H13" zoomScale="80" zoomScaleNormal="80" workbookViewId="0">
      <selection activeCell="E20" sqref="E20"/>
    </sheetView>
  </sheetViews>
  <sheetFormatPr baseColWidth="10" defaultRowHeight="14.25" x14ac:dyDescent="0.2"/>
  <cols>
    <col min="2" max="2" width="6.5" bestFit="1" customWidth="1"/>
    <col min="3" max="3" width="34.875" customWidth="1"/>
    <col min="4" max="4" width="11" customWidth="1"/>
    <col min="5" max="5" width="4.75" bestFit="1" customWidth="1"/>
    <col min="6" max="7" width="4.75" customWidth="1"/>
    <col min="8" max="8" width="4.875" bestFit="1" customWidth="1"/>
    <col min="9" max="12" width="6.5" bestFit="1" customWidth="1"/>
    <col min="13" max="13" width="4.875" bestFit="1" customWidth="1"/>
    <col min="14" max="16" width="6.5" bestFit="1" customWidth="1"/>
    <col min="17" max="18" width="4.875" bestFit="1" customWidth="1"/>
    <col min="19" max="21" width="6.5" bestFit="1" customWidth="1"/>
    <col min="22" max="22" width="6.75" customWidth="1"/>
    <col min="23" max="29" width="4.875" customWidth="1"/>
    <col min="30" max="30" width="5.75" bestFit="1" customWidth="1"/>
  </cols>
  <sheetData>
    <row r="1" spans="2:30" ht="24.75" customHeight="1" x14ac:dyDescent="0.2">
      <c r="B1" s="50" t="s">
        <v>38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2"/>
    </row>
    <row r="2" spans="2:30" ht="107.25" customHeight="1" x14ac:dyDescent="0.2">
      <c r="B2" s="48" t="s">
        <v>3</v>
      </c>
      <c r="C2" s="48"/>
      <c r="D2" s="49" t="s">
        <v>35</v>
      </c>
      <c r="E2" s="49"/>
      <c r="F2" s="44" t="s">
        <v>41</v>
      </c>
      <c r="G2" s="46" t="s">
        <v>42</v>
      </c>
      <c r="H2" s="46" t="s">
        <v>44</v>
      </c>
      <c r="I2" s="46" t="s">
        <v>45</v>
      </c>
      <c r="J2" s="46" t="s">
        <v>43</v>
      </c>
      <c r="K2" s="46" t="s">
        <v>46</v>
      </c>
      <c r="L2" s="46" t="s">
        <v>47</v>
      </c>
      <c r="M2" s="46" t="s">
        <v>48</v>
      </c>
      <c r="N2" s="46" t="s">
        <v>49</v>
      </c>
      <c r="O2" s="46" t="s">
        <v>50</v>
      </c>
      <c r="P2" s="46" t="s">
        <v>51</v>
      </c>
      <c r="Q2" s="46" t="s">
        <v>52</v>
      </c>
      <c r="R2" s="46" t="s">
        <v>53</v>
      </c>
      <c r="S2" s="46" t="s">
        <v>54</v>
      </c>
      <c r="T2" s="46" t="s">
        <v>55</v>
      </c>
      <c r="U2" s="46" t="s">
        <v>56</v>
      </c>
      <c r="V2" s="46" t="s">
        <v>57</v>
      </c>
      <c r="W2" s="46" t="s">
        <v>58</v>
      </c>
      <c r="X2" s="46" t="s">
        <v>59</v>
      </c>
      <c r="Y2" s="46" t="s">
        <v>60</v>
      </c>
      <c r="Z2" s="44" t="s">
        <v>61</v>
      </c>
      <c r="AA2" s="44" t="s">
        <v>62</v>
      </c>
      <c r="AB2" s="44" t="s">
        <v>63</v>
      </c>
      <c r="AC2" s="44" t="s">
        <v>64</v>
      </c>
      <c r="AD2" s="46" t="s">
        <v>4</v>
      </c>
    </row>
    <row r="3" spans="2:30" ht="29.45" customHeight="1" x14ac:dyDescent="0.2">
      <c r="B3" s="12" t="s">
        <v>5</v>
      </c>
      <c r="C3" s="12" t="s">
        <v>6</v>
      </c>
      <c r="D3" s="12" t="s">
        <v>7</v>
      </c>
      <c r="E3" s="17" t="s">
        <v>8</v>
      </c>
      <c r="F3" s="45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5"/>
      <c r="AA3" s="45"/>
      <c r="AB3" s="45"/>
      <c r="AC3" s="45"/>
      <c r="AD3" s="47"/>
    </row>
    <row r="4" spans="2:30" ht="29.45" customHeight="1" x14ac:dyDescent="0.2">
      <c r="B4" s="21">
        <v>1</v>
      </c>
      <c r="C4" s="22" t="s">
        <v>39</v>
      </c>
      <c r="D4" s="3" t="s">
        <v>17</v>
      </c>
      <c r="E4" s="4">
        <v>1</v>
      </c>
      <c r="F4" s="30"/>
      <c r="G4" s="33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35">
        <v>1</v>
      </c>
    </row>
    <row r="5" spans="2:30" ht="29.45" customHeight="1" x14ac:dyDescent="0.2">
      <c r="B5" s="21">
        <v>2</v>
      </c>
      <c r="C5" s="22" t="s">
        <v>40</v>
      </c>
      <c r="D5" s="3" t="s">
        <v>17</v>
      </c>
      <c r="E5" s="4">
        <v>1</v>
      </c>
      <c r="F5" s="33"/>
      <c r="G5" s="30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35">
        <v>1</v>
      </c>
    </row>
    <row r="6" spans="2:30" ht="51" customHeight="1" x14ac:dyDescent="0.2">
      <c r="B6" s="1">
        <v>3</v>
      </c>
      <c r="C6" s="2" t="s">
        <v>37</v>
      </c>
      <c r="D6" s="3" t="s">
        <v>11</v>
      </c>
      <c r="E6" s="4">
        <v>450</v>
      </c>
      <c r="F6" s="4"/>
      <c r="G6" s="4"/>
      <c r="H6" s="4"/>
      <c r="I6" s="5">
        <v>90</v>
      </c>
      <c r="J6" s="5">
        <v>90</v>
      </c>
      <c r="K6" s="5">
        <v>90</v>
      </c>
      <c r="L6" s="5">
        <v>90</v>
      </c>
      <c r="M6" s="5">
        <v>90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6">
        <v>450</v>
      </c>
    </row>
    <row r="7" spans="2:30" ht="42" customHeight="1" x14ac:dyDescent="0.2">
      <c r="B7" s="21">
        <v>4</v>
      </c>
      <c r="C7" s="2" t="s">
        <v>12</v>
      </c>
      <c r="D7" s="3" t="s">
        <v>11</v>
      </c>
      <c r="E7" s="4">
        <v>450</v>
      </c>
      <c r="F7" s="4"/>
      <c r="G7" s="4"/>
      <c r="H7" s="7"/>
      <c r="J7" s="4"/>
      <c r="K7" s="4"/>
      <c r="L7" s="4"/>
      <c r="M7" s="4"/>
      <c r="N7" s="15"/>
      <c r="O7" s="8">
        <v>112.5</v>
      </c>
      <c r="P7" s="8">
        <v>112.5</v>
      </c>
      <c r="Q7" s="7"/>
      <c r="R7" s="7"/>
      <c r="S7" s="24"/>
      <c r="T7" s="24"/>
      <c r="U7" s="8">
        <v>112.5</v>
      </c>
      <c r="V7" s="8">
        <v>112.5</v>
      </c>
      <c r="W7" s="7"/>
      <c r="X7" s="7"/>
      <c r="Y7" s="7"/>
      <c r="Z7" s="7"/>
      <c r="AA7" s="7"/>
      <c r="AB7" s="7"/>
      <c r="AC7" s="7"/>
      <c r="AD7" s="6">
        <v>450</v>
      </c>
    </row>
    <row r="8" spans="2:30" ht="43.5" customHeight="1" x14ac:dyDescent="0.2">
      <c r="B8" s="21">
        <v>5</v>
      </c>
      <c r="C8" s="2" t="s">
        <v>13</v>
      </c>
      <c r="D8" s="3" t="s">
        <v>7</v>
      </c>
      <c r="E8" s="4">
        <v>33.200000000000003</v>
      </c>
      <c r="F8" s="4"/>
      <c r="G8" s="4"/>
      <c r="H8" s="9"/>
      <c r="I8" s="10"/>
      <c r="J8" s="10"/>
      <c r="K8" s="10"/>
      <c r="L8" s="10"/>
      <c r="M8" s="9"/>
      <c r="N8" s="5">
        <v>10</v>
      </c>
      <c r="O8" s="4"/>
      <c r="P8" s="4"/>
      <c r="R8" s="5">
        <v>10</v>
      </c>
      <c r="S8" s="16"/>
      <c r="T8" s="16"/>
      <c r="U8" s="16"/>
      <c r="V8" s="16"/>
      <c r="W8" s="5">
        <v>10</v>
      </c>
      <c r="X8" s="9"/>
      <c r="Y8" s="9"/>
      <c r="Z8" s="9"/>
      <c r="AA8" s="9"/>
      <c r="AB8" s="9"/>
      <c r="AC8" s="9"/>
      <c r="AD8" s="6">
        <v>30</v>
      </c>
    </row>
    <row r="9" spans="2:30" ht="45.75" customHeight="1" x14ac:dyDescent="0.2">
      <c r="B9" s="1">
        <v>6</v>
      </c>
      <c r="C9" s="2" t="s">
        <v>14</v>
      </c>
      <c r="D9" s="3" t="s">
        <v>15</v>
      </c>
      <c r="E9" s="4">
        <v>380</v>
      </c>
      <c r="F9" s="4"/>
      <c r="G9" s="4"/>
      <c r="H9" s="4"/>
      <c r="I9" s="10"/>
      <c r="J9" s="11">
        <v>95</v>
      </c>
      <c r="K9" s="11">
        <v>95</v>
      </c>
      <c r="L9" s="11">
        <v>95</v>
      </c>
      <c r="M9" s="11">
        <v>95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6">
        <v>380</v>
      </c>
    </row>
    <row r="10" spans="2:30" ht="28.5" customHeight="1" x14ac:dyDescent="0.2">
      <c r="B10" s="21">
        <v>7</v>
      </c>
      <c r="C10" s="2" t="s">
        <v>16</v>
      </c>
      <c r="D10" s="3" t="s">
        <v>17</v>
      </c>
      <c r="E10" s="4">
        <v>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5">
        <v>1</v>
      </c>
      <c r="Y10" s="5">
        <v>1</v>
      </c>
      <c r="Z10" s="16"/>
      <c r="AA10" s="16"/>
      <c r="AB10" s="16"/>
      <c r="AC10" s="16"/>
      <c r="AD10" s="6">
        <v>2</v>
      </c>
    </row>
    <row r="11" spans="2:30" ht="37.5" customHeight="1" x14ac:dyDescent="0.2">
      <c r="B11" s="21">
        <v>8</v>
      </c>
      <c r="C11" s="2" t="s">
        <v>18</v>
      </c>
      <c r="D11" s="3" t="s">
        <v>11</v>
      </c>
      <c r="E11" s="4">
        <v>200</v>
      </c>
      <c r="F11" s="4"/>
      <c r="G11" s="4"/>
      <c r="H11" s="4"/>
      <c r="I11" s="11">
        <v>40</v>
      </c>
      <c r="J11" s="11">
        <v>40</v>
      </c>
      <c r="K11" s="11">
        <v>40</v>
      </c>
      <c r="L11" s="11">
        <v>40</v>
      </c>
      <c r="M11" s="11">
        <v>40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6">
        <v>200</v>
      </c>
    </row>
    <row r="12" spans="2:30" ht="41.25" customHeight="1" x14ac:dyDescent="0.2">
      <c r="B12" s="1">
        <v>9</v>
      </c>
      <c r="C12" s="2" t="s">
        <v>19</v>
      </c>
      <c r="D12" s="3" t="s">
        <v>20</v>
      </c>
      <c r="E12" s="4">
        <v>28</v>
      </c>
      <c r="F12" s="4"/>
      <c r="G12" s="4"/>
      <c r="H12" s="4"/>
      <c r="I12" s="11">
        <v>7</v>
      </c>
      <c r="J12" s="11">
        <v>7</v>
      </c>
      <c r="K12" s="11">
        <v>7</v>
      </c>
      <c r="L12" s="11">
        <v>7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6">
        <v>28</v>
      </c>
    </row>
    <row r="13" spans="2:30" ht="40.5" customHeight="1" x14ac:dyDescent="0.2">
      <c r="B13" s="21">
        <v>10</v>
      </c>
      <c r="C13" s="2" t="s">
        <v>21</v>
      </c>
      <c r="D13" s="3" t="s">
        <v>11</v>
      </c>
      <c r="E13" s="4">
        <v>200</v>
      </c>
      <c r="F13" s="4"/>
      <c r="G13" s="4"/>
      <c r="H13" s="4"/>
      <c r="I13" s="4"/>
      <c r="J13" s="4"/>
      <c r="K13" s="4"/>
      <c r="L13" s="4"/>
      <c r="M13" s="4"/>
      <c r="P13" s="11">
        <v>33.299999999999997</v>
      </c>
      <c r="Q13" s="11">
        <v>33.299999999999997</v>
      </c>
      <c r="R13" s="11">
        <v>33.299999999999997</v>
      </c>
      <c r="U13" s="36"/>
      <c r="V13" s="11">
        <v>33.299999999999997</v>
      </c>
      <c r="W13" s="11">
        <v>33.299999999999997</v>
      </c>
      <c r="X13" s="11">
        <f>AD13/6</f>
        <v>33.333333333333336</v>
      </c>
      <c r="Y13" s="36"/>
      <c r="Z13" s="4"/>
      <c r="AA13" s="4"/>
      <c r="AB13" s="4"/>
      <c r="AC13" s="4"/>
      <c r="AD13" s="6">
        <v>200</v>
      </c>
    </row>
    <row r="14" spans="2:30" ht="40.5" customHeight="1" x14ac:dyDescent="0.2">
      <c r="B14" s="21">
        <v>11</v>
      </c>
      <c r="C14" s="2" t="s">
        <v>22</v>
      </c>
      <c r="D14" s="3" t="s">
        <v>17</v>
      </c>
      <c r="E14" s="4">
        <v>18</v>
      </c>
      <c r="F14" s="4"/>
      <c r="G14" s="4"/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16"/>
      <c r="AA14" s="16"/>
      <c r="AB14" s="16"/>
      <c r="AC14" s="16"/>
      <c r="AD14" s="6">
        <v>18</v>
      </c>
    </row>
    <row r="15" spans="2:30" ht="28.5" customHeight="1" x14ac:dyDescent="0.2">
      <c r="B15" s="1">
        <v>12</v>
      </c>
      <c r="C15" s="2" t="s">
        <v>23</v>
      </c>
      <c r="D15" s="3" t="s">
        <v>24</v>
      </c>
      <c r="E15" s="4">
        <v>285</v>
      </c>
      <c r="F15" s="4"/>
      <c r="G15" s="4"/>
      <c r="H15" s="4"/>
      <c r="I15" s="5">
        <v>142.5</v>
      </c>
      <c r="J15" s="5">
        <v>142</v>
      </c>
      <c r="K15" s="16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6">
        <v>285</v>
      </c>
    </row>
    <row r="16" spans="2:30" ht="38.25" x14ac:dyDescent="0.2">
      <c r="B16" s="21">
        <v>13</v>
      </c>
      <c r="C16" s="2" t="s">
        <v>25</v>
      </c>
      <c r="D16" s="3" t="s">
        <v>26</v>
      </c>
      <c r="E16" s="4">
        <v>12</v>
      </c>
      <c r="F16" s="4"/>
      <c r="G16" s="4"/>
      <c r="H16" s="4"/>
      <c r="I16" s="4"/>
      <c r="J16" s="4"/>
      <c r="K16" s="4"/>
      <c r="L16" s="5">
        <v>1.5</v>
      </c>
      <c r="M16" s="5">
        <v>1.5</v>
      </c>
      <c r="N16" s="5">
        <v>1.5</v>
      </c>
      <c r="O16" s="5">
        <v>1.5</v>
      </c>
      <c r="P16" s="5">
        <v>1.5</v>
      </c>
      <c r="Q16" s="5">
        <v>1.5</v>
      </c>
      <c r="R16" s="5">
        <v>1.5</v>
      </c>
      <c r="S16" s="5">
        <v>1.5</v>
      </c>
      <c r="T16" s="4"/>
      <c r="U16" s="4"/>
      <c r="V16" s="4"/>
      <c r="W16" s="4"/>
      <c r="X16" s="4"/>
      <c r="Y16" s="4"/>
      <c r="Z16" s="4"/>
      <c r="AA16" s="4"/>
      <c r="AB16" s="4"/>
      <c r="AC16" s="4"/>
      <c r="AD16" s="6">
        <v>12</v>
      </c>
    </row>
    <row r="17" spans="2:30" ht="42" customHeight="1" x14ac:dyDescent="0.2">
      <c r="B17" s="21">
        <v>14</v>
      </c>
      <c r="C17" s="2" t="s">
        <v>27</v>
      </c>
      <c r="D17" s="3" t="s">
        <v>26</v>
      </c>
      <c r="E17" s="4">
        <v>60</v>
      </c>
      <c r="F17" s="4"/>
      <c r="G17" s="4"/>
      <c r="H17" s="4"/>
      <c r="I17" s="4"/>
      <c r="J17" s="5">
        <v>4</v>
      </c>
      <c r="K17" s="5">
        <v>4</v>
      </c>
      <c r="L17" s="5">
        <v>4</v>
      </c>
      <c r="M17" s="5">
        <v>4</v>
      </c>
      <c r="N17" s="5">
        <v>4</v>
      </c>
      <c r="O17" s="5">
        <v>4</v>
      </c>
      <c r="P17" s="5">
        <v>4</v>
      </c>
      <c r="Q17" s="5">
        <v>4</v>
      </c>
      <c r="R17" s="5">
        <v>4</v>
      </c>
      <c r="S17" s="5">
        <v>4</v>
      </c>
      <c r="T17" s="5">
        <v>4</v>
      </c>
      <c r="U17" s="5">
        <v>4</v>
      </c>
      <c r="V17" s="5">
        <v>4</v>
      </c>
      <c r="W17" s="5">
        <v>4</v>
      </c>
      <c r="X17" s="5">
        <v>4</v>
      </c>
      <c r="Y17" s="4"/>
      <c r="Z17" s="4"/>
      <c r="AA17" s="4"/>
      <c r="AB17" s="4"/>
      <c r="AC17" s="4"/>
      <c r="AD17" s="6">
        <v>60</v>
      </c>
    </row>
    <row r="18" spans="2:30" ht="38.25" x14ac:dyDescent="0.2">
      <c r="B18" s="1">
        <v>15</v>
      </c>
      <c r="C18" s="2" t="s">
        <v>28</v>
      </c>
      <c r="D18" s="3" t="s">
        <v>29</v>
      </c>
      <c r="E18" s="4">
        <v>12</v>
      </c>
      <c r="F18" s="4"/>
      <c r="G18" s="4"/>
      <c r="H18" s="4"/>
      <c r="I18" s="4"/>
      <c r="J18" s="4"/>
      <c r="K18" s="4"/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4"/>
      <c r="Y18" s="4"/>
      <c r="Z18" s="4"/>
      <c r="AA18" s="4"/>
      <c r="AB18" s="4"/>
      <c r="AC18" s="4"/>
      <c r="AD18" s="6">
        <v>12</v>
      </c>
    </row>
    <row r="19" spans="2:30" ht="42" customHeight="1" x14ac:dyDescent="0.2">
      <c r="B19" s="21">
        <v>16</v>
      </c>
      <c r="C19" s="2" t="s">
        <v>30</v>
      </c>
      <c r="D19" s="3" t="s">
        <v>31</v>
      </c>
      <c r="E19" s="4">
        <v>28</v>
      </c>
      <c r="F19" s="4"/>
      <c r="G19" s="4"/>
      <c r="H19" s="4"/>
      <c r="I19" s="4"/>
      <c r="J19" s="5">
        <v>4.666666666666667</v>
      </c>
      <c r="K19" s="5">
        <v>4.666666666666667</v>
      </c>
      <c r="L19" s="5">
        <v>4.666666666666667</v>
      </c>
      <c r="M19" s="5">
        <v>4.666666666666667</v>
      </c>
      <c r="N19" s="5">
        <v>4.666666666666667</v>
      </c>
      <c r="O19" s="5">
        <v>4.666666666666667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6">
        <v>28.000000000000004</v>
      </c>
    </row>
    <row r="20" spans="2:30" ht="27" customHeight="1" x14ac:dyDescent="0.2">
      <c r="B20" s="21">
        <v>17</v>
      </c>
      <c r="C20" s="2" t="s">
        <v>70</v>
      </c>
      <c r="D20" s="3" t="s">
        <v>17</v>
      </c>
      <c r="E20" s="4">
        <v>18</v>
      </c>
      <c r="F20" s="4"/>
      <c r="G20" s="4"/>
      <c r="H20" s="5">
        <v>1</v>
      </c>
      <c r="I20" s="5">
        <v>1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16"/>
      <c r="AA20" s="16"/>
      <c r="AB20" s="16"/>
      <c r="AC20" s="16"/>
      <c r="AD20" s="6">
        <v>18</v>
      </c>
    </row>
    <row r="21" spans="2:30" ht="27" customHeight="1" x14ac:dyDescent="0.2">
      <c r="B21" s="1">
        <v>18</v>
      </c>
      <c r="C21" s="2" t="s">
        <v>69</v>
      </c>
      <c r="D21" s="3" t="s">
        <v>17</v>
      </c>
      <c r="E21" s="4">
        <v>18</v>
      </c>
      <c r="F21" s="4"/>
      <c r="G21" s="4"/>
      <c r="H21" s="5">
        <v>1</v>
      </c>
      <c r="I21" s="5">
        <v>1</v>
      </c>
      <c r="J21" s="5">
        <v>1</v>
      </c>
      <c r="K21" s="5">
        <v>1</v>
      </c>
      <c r="L21" s="5">
        <v>1</v>
      </c>
      <c r="M21" s="5">
        <v>1</v>
      </c>
      <c r="N21" s="5">
        <v>1</v>
      </c>
      <c r="O21" s="5">
        <v>1</v>
      </c>
      <c r="P21" s="5">
        <v>1</v>
      </c>
      <c r="Q21" s="5">
        <v>1</v>
      </c>
      <c r="R21" s="5">
        <v>1</v>
      </c>
      <c r="S21" s="5">
        <v>1</v>
      </c>
      <c r="T21" s="5">
        <v>1</v>
      </c>
      <c r="U21" s="5">
        <v>1</v>
      </c>
      <c r="V21" s="5">
        <v>1</v>
      </c>
      <c r="W21" s="5">
        <v>1</v>
      </c>
      <c r="X21" s="5">
        <v>1</v>
      </c>
      <c r="Y21" s="5">
        <v>1</v>
      </c>
      <c r="Z21" s="16"/>
      <c r="AA21" s="16"/>
      <c r="AB21" s="16"/>
      <c r="AC21" s="16"/>
      <c r="AD21" s="6">
        <v>18</v>
      </c>
    </row>
    <row r="22" spans="2:30" ht="37.5" customHeight="1" x14ac:dyDescent="0.2">
      <c r="B22" s="21">
        <v>19</v>
      </c>
      <c r="C22" s="31" t="s">
        <v>65</v>
      </c>
      <c r="D22" s="3" t="s">
        <v>17</v>
      </c>
      <c r="E22" s="4">
        <v>4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5"/>
      <c r="AA22" s="25"/>
      <c r="AB22" s="25"/>
      <c r="AC22" s="25"/>
      <c r="AD22" s="32">
        <v>4</v>
      </c>
    </row>
    <row r="29" spans="2:30" ht="14.25" customHeight="1" x14ac:dyDescent="0.2">
      <c r="C29" s="43" t="s">
        <v>34</v>
      </c>
      <c r="D29" s="43"/>
      <c r="E29" s="43"/>
      <c r="F29" s="43"/>
      <c r="G29" s="43"/>
      <c r="H29" s="43"/>
      <c r="I29" s="43"/>
      <c r="J29" s="43"/>
    </row>
    <row r="30" spans="2:30" x14ac:dyDescent="0.2">
      <c r="C30" s="43"/>
      <c r="D30" s="43"/>
      <c r="E30" s="43"/>
      <c r="F30" s="43"/>
      <c r="G30" s="43"/>
      <c r="H30" s="43"/>
      <c r="I30" s="43"/>
      <c r="J30" s="43"/>
    </row>
    <row r="31" spans="2:30" ht="15" x14ac:dyDescent="0.25">
      <c r="C31" s="43"/>
      <c r="D31" s="43"/>
      <c r="E31" s="43"/>
      <c r="F31" s="43"/>
      <c r="G31" s="43"/>
      <c r="H31" s="43"/>
      <c r="I31" s="43"/>
      <c r="J31" s="43"/>
      <c r="O31" s="42" t="s">
        <v>66</v>
      </c>
      <c r="P31" s="42"/>
      <c r="Q31" s="42"/>
      <c r="R31" s="42"/>
      <c r="S31" s="42"/>
    </row>
    <row r="32" spans="2:30" ht="15" x14ac:dyDescent="0.25">
      <c r="C32" s="43" t="s">
        <v>33</v>
      </c>
      <c r="D32" s="43"/>
      <c r="E32" s="43"/>
      <c r="F32" s="43"/>
      <c r="G32" s="43"/>
      <c r="H32" s="43"/>
      <c r="I32" s="43"/>
      <c r="J32" s="43"/>
      <c r="O32" s="42" t="s">
        <v>67</v>
      </c>
      <c r="P32" s="42"/>
      <c r="Q32" s="42"/>
      <c r="R32" s="42"/>
      <c r="S32" s="42"/>
    </row>
    <row r="33" spans="15:19" x14ac:dyDescent="0.2">
      <c r="O33" s="43" t="s">
        <v>68</v>
      </c>
      <c r="P33" s="43"/>
      <c r="Q33" s="43"/>
      <c r="R33" s="43"/>
      <c r="S33" s="43"/>
    </row>
  </sheetData>
  <mergeCells count="33">
    <mergeCell ref="C32:J32"/>
    <mergeCell ref="B1:AD1"/>
    <mergeCell ref="AD2:AD3"/>
    <mergeCell ref="U2:U3"/>
    <mergeCell ref="V2:V3"/>
    <mergeCell ref="W2:W3"/>
    <mergeCell ref="X2:X3"/>
    <mergeCell ref="Y2:Y3"/>
    <mergeCell ref="P2:P3"/>
    <mergeCell ref="Q2:Q3"/>
    <mergeCell ref="R2:R3"/>
    <mergeCell ref="S2:S3"/>
    <mergeCell ref="T2:T3"/>
    <mergeCell ref="K2:K3"/>
    <mergeCell ref="L2:L3"/>
    <mergeCell ref="M2:M3"/>
    <mergeCell ref="AC2:AC3"/>
    <mergeCell ref="C29:J31"/>
    <mergeCell ref="N2:N3"/>
    <mergeCell ref="O2:O3"/>
    <mergeCell ref="B2:C2"/>
    <mergeCell ref="D2:E2"/>
    <mergeCell ref="H2:H3"/>
    <mergeCell ref="I2:I3"/>
    <mergeCell ref="J2:J3"/>
    <mergeCell ref="G2:G3"/>
    <mergeCell ref="F2:F3"/>
    <mergeCell ref="O31:S31"/>
    <mergeCell ref="O32:S32"/>
    <mergeCell ref="O33:S33"/>
    <mergeCell ref="Z2:Z3"/>
    <mergeCell ref="AA2:AA3"/>
    <mergeCell ref="AB2:AB3"/>
  </mergeCells>
  <pageMargins left="0.31496062992125984" right="0.31496062992125984" top="0.35433070866141736" bottom="0.35433070866141736" header="0.31496062992125984" footer="0.31496062992125984"/>
  <pageSetup scale="6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BC289-C26E-464B-AA32-84AC133AF161}">
  <dimension ref="A2:AD35"/>
  <sheetViews>
    <sheetView tabSelected="1" topLeftCell="D1" zoomScale="60" zoomScaleNormal="60" workbookViewId="0">
      <selection activeCell="I23" sqref="I23"/>
    </sheetView>
  </sheetViews>
  <sheetFormatPr baseColWidth="10" defaultRowHeight="14.25" x14ac:dyDescent="0.2"/>
  <cols>
    <col min="1" max="1" width="6.75" bestFit="1" customWidth="1"/>
    <col min="2" max="2" width="37.5" customWidth="1"/>
    <col min="3" max="3" width="15.25" customWidth="1"/>
    <col min="4" max="4" width="7.25" customWidth="1"/>
    <col min="5" max="5" width="19.125" customWidth="1"/>
    <col min="6" max="7" width="17.25" customWidth="1"/>
    <col min="8" max="12" width="17.5" bestFit="1" customWidth="1"/>
    <col min="13" max="13" width="14.875" bestFit="1" customWidth="1"/>
    <col min="14" max="16" width="15.875" bestFit="1" customWidth="1"/>
    <col min="17" max="17" width="16.125" bestFit="1" customWidth="1"/>
    <col min="18" max="24" width="15.875" bestFit="1" customWidth="1"/>
    <col min="25" max="25" width="14.875" bestFit="1" customWidth="1"/>
    <col min="26" max="29" width="5.5" bestFit="1" customWidth="1"/>
    <col min="30" max="30" width="23.5" bestFit="1" customWidth="1"/>
  </cols>
  <sheetData>
    <row r="2" spans="1:30" ht="19.5" customHeight="1" x14ac:dyDescent="0.2">
      <c r="A2" s="55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7"/>
      <c r="X2" s="57"/>
      <c r="Y2" s="57"/>
      <c r="Z2" s="57"/>
      <c r="AA2" s="57"/>
      <c r="AB2" s="57"/>
      <c r="AC2" s="57"/>
      <c r="AD2" s="58"/>
    </row>
    <row r="3" spans="1:30" ht="18.75" customHeight="1" x14ac:dyDescent="0.2">
      <c r="A3" s="59" t="s">
        <v>0</v>
      </c>
      <c r="B3" s="60"/>
      <c r="C3" s="61" t="s">
        <v>1</v>
      </c>
      <c r="D3" s="59"/>
      <c r="E3" s="60"/>
      <c r="F3" s="65" t="s">
        <v>2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</row>
    <row r="4" spans="1:30" ht="141" customHeight="1" x14ac:dyDescent="0.2">
      <c r="A4" s="62" t="s">
        <v>3</v>
      </c>
      <c r="B4" s="62"/>
      <c r="C4" s="61" t="s">
        <v>35</v>
      </c>
      <c r="D4" s="59"/>
      <c r="E4" s="60"/>
      <c r="F4" s="44" t="s">
        <v>41</v>
      </c>
      <c r="G4" s="44" t="s">
        <v>42</v>
      </c>
      <c r="H4" s="46" t="s">
        <v>44</v>
      </c>
      <c r="I4" s="46" t="s">
        <v>45</v>
      </c>
      <c r="J4" s="46" t="s">
        <v>43</v>
      </c>
      <c r="K4" s="46" t="s">
        <v>46</v>
      </c>
      <c r="L4" s="46" t="s">
        <v>47</v>
      </c>
      <c r="M4" s="46" t="s">
        <v>48</v>
      </c>
      <c r="N4" s="46" t="s">
        <v>49</v>
      </c>
      <c r="O4" s="46" t="s">
        <v>50</v>
      </c>
      <c r="P4" s="46" t="s">
        <v>51</v>
      </c>
      <c r="Q4" s="46" t="s">
        <v>52</v>
      </c>
      <c r="R4" s="46" t="s">
        <v>53</v>
      </c>
      <c r="S4" s="46" t="s">
        <v>54</v>
      </c>
      <c r="T4" s="46" t="s">
        <v>55</v>
      </c>
      <c r="U4" s="46" t="s">
        <v>56</v>
      </c>
      <c r="V4" s="46" t="s">
        <v>57</v>
      </c>
      <c r="W4" s="46" t="s">
        <v>58</v>
      </c>
      <c r="X4" s="46" t="s">
        <v>59</v>
      </c>
      <c r="Y4" s="46" t="s">
        <v>60</v>
      </c>
      <c r="Z4" s="44" t="s">
        <v>61</v>
      </c>
      <c r="AA4" s="44" t="s">
        <v>62</v>
      </c>
      <c r="AB4" s="44" t="s">
        <v>63</v>
      </c>
      <c r="AC4" s="44" t="s">
        <v>64</v>
      </c>
      <c r="AD4" s="63" t="s">
        <v>4</v>
      </c>
    </row>
    <row r="5" spans="1:30" ht="15" x14ac:dyDescent="0.2">
      <c r="A5" s="12" t="s">
        <v>5</v>
      </c>
      <c r="B5" s="12" t="s">
        <v>6</v>
      </c>
      <c r="C5" s="12" t="s">
        <v>7</v>
      </c>
      <c r="D5" s="17" t="s">
        <v>8</v>
      </c>
      <c r="E5" s="14" t="s">
        <v>9</v>
      </c>
      <c r="F5" s="45"/>
      <c r="G5" s="45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5"/>
      <c r="AA5" s="45"/>
      <c r="AB5" s="45"/>
      <c r="AC5" s="45"/>
      <c r="AD5" s="64"/>
    </row>
    <row r="6" spans="1:30" ht="15" x14ac:dyDescent="0.2">
      <c r="A6" s="21">
        <v>1</v>
      </c>
      <c r="B6" s="22" t="s">
        <v>39</v>
      </c>
      <c r="C6" s="3" t="s">
        <v>17</v>
      </c>
      <c r="D6" s="4">
        <v>1</v>
      </c>
      <c r="E6" s="28"/>
      <c r="F6" s="20"/>
      <c r="G6" s="20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15" x14ac:dyDescent="0.2">
      <c r="A7" s="21">
        <v>2</v>
      </c>
      <c r="B7" s="22" t="s">
        <v>40</v>
      </c>
      <c r="C7" s="3" t="s">
        <v>17</v>
      </c>
      <c r="D7" s="4">
        <v>1</v>
      </c>
      <c r="E7" s="28"/>
      <c r="F7" s="20"/>
      <c r="G7" s="20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 ht="42" customHeight="1" x14ac:dyDescent="0.2">
      <c r="A8" s="1">
        <v>3</v>
      </c>
      <c r="B8" s="2" t="s">
        <v>10</v>
      </c>
      <c r="C8" s="3" t="s">
        <v>11</v>
      </c>
      <c r="D8" s="4">
        <v>450</v>
      </c>
      <c r="E8" s="13">
        <v>4827133</v>
      </c>
      <c r="F8" s="13"/>
      <c r="G8" s="13"/>
      <c r="H8" s="4"/>
      <c r="I8" s="19">
        <f>AD8/5</f>
        <v>441669075</v>
      </c>
      <c r="J8" s="19">
        <f>AD8/5</f>
        <v>441669075</v>
      </c>
      <c r="K8" s="19">
        <f>AD8/5</f>
        <v>441669075</v>
      </c>
      <c r="L8" s="5">
        <f>AD8/5</f>
        <v>441669075</v>
      </c>
      <c r="M8" s="5">
        <f>AD8/5</f>
        <v>441669075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39">
        <v>2208345375</v>
      </c>
    </row>
    <row r="9" spans="1:30" ht="33" customHeight="1" x14ac:dyDescent="0.2">
      <c r="A9" s="21">
        <v>4</v>
      </c>
      <c r="B9" s="2" t="s">
        <v>12</v>
      </c>
      <c r="C9" s="3" t="s">
        <v>11</v>
      </c>
      <c r="D9" s="4">
        <v>450</v>
      </c>
      <c r="E9" s="13">
        <v>3113000</v>
      </c>
      <c r="F9" s="13"/>
      <c r="G9" s="13"/>
      <c r="H9" s="7"/>
      <c r="J9" s="4"/>
      <c r="K9" s="4"/>
      <c r="L9" s="4"/>
      <c r="M9" s="4"/>
      <c r="N9" s="15"/>
      <c r="O9" s="8">
        <f>AD9/4</f>
        <v>356057952.5</v>
      </c>
      <c r="P9" s="8">
        <f>AD9/4</f>
        <v>356057952.5</v>
      </c>
      <c r="Q9" s="7"/>
      <c r="R9" s="7"/>
      <c r="S9" s="24"/>
      <c r="T9" s="24"/>
      <c r="U9" s="41">
        <f>AD9/4</f>
        <v>356057952.5</v>
      </c>
      <c r="V9" s="41">
        <f>AD9/4</f>
        <v>356057952.5</v>
      </c>
      <c r="W9" s="7"/>
      <c r="X9" s="7"/>
      <c r="Y9" s="7"/>
      <c r="Z9" s="7"/>
      <c r="AA9" s="7"/>
      <c r="AB9" s="7"/>
      <c r="AC9" s="7"/>
      <c r="AD9" s="39">
        <v>1424231810</v>
      </c>
    </row>
    <row r="10" spans="1:30" ht="38.25" x14ac:dyDescent="0.2">
      <c r="A10" s="21">
        <v>5</v>
      </c>
      <c r="B10" s="2" t="s">
        <v>13</v>
      </c>
      <c r="C10" s="3" t="s">
        <v>7</v>
      </c>
      <c r="D10" s="4">
        <v>33.200000000000003</v>
      </c>
      <c r="E10" s="13">
        <v>559369</v>
      </c>
      <c r="F10" s="13"/>
      <c r="G10" s="13"/>
      <c r="H10" s="9"/>
      <c r="I10" s="10"/>
      <c r="J10" s="10"/>
      <c r="K10" s="10"/>
      <c r="L10" s="10"/>
      <c r="M10" s="16"/>
      <c r="N10" s="5">
        <f>AD10/3</f>
        <v>6861606.333333333</v>
      </c>
      <c r="O10" s="4"/>
      <c r="P10" s="4"/>
      <c r="R10" s="5">
        <f>AD10/3</f>
        <v>6861606.333333333</v>
      </c>
      <c r="S10" s="16"/>
      <c r="T10" s="16"/>
      <c r="U10" s="16"/>
      <c r="W10" s="5">
        <f>AD10/3</f>
        <v>6861606.333333333</v>
      </c>
      <c r="X10" s="16"/>
      <c r="Y10" s="9"/>
      <c r="Z10" s="9"/>
      <c r="AA10" s="9"/>
      <c r="AB10" s="9"/>
      <c r="AC10" s="9"/>
      <c r="AD10" s="39">
        <v>20584819</v>
      </c>
    </row>
    <row r="11" spans="1:30" ht="38.25" x14ac:dyDescent="0.2">
      <c r="A11" s="1">
        <v>6</v>
      </c>
      <c r="B11" s="2" t="s">
        <v>14</v>
      </c>
      <c r="C11" s="3" t="s">
        <v>15</v>
      </c>
      <c r="D11" s="4">
        <v>380</v>
      </c>
      <c r="E11" s="13">
        <v>6010803</v>
      </c>
      <c r="F11" s="13"/>
      <c r="G11" s="13"/>
      <c r="H11" s="4"/>
      <c r="I11" s="10"/>
      <c r="J11" s="11">
        <f>+AD11/4</f>
        <v>580591571</v>
      </c>
      <c r="K11" s="11">
        <f>AD11/4</f>
        <v>580591571</v>
      </c>
      <c r="L11" s="11">
        <f>AD11/4</f>
        <v>580591571</v>
      </c>
      <c r="M11" s="11">
        <f>AD11/4</f>
        <v>580591571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39">
        <v>2322366284</v>
      </c>
    </row>
    <row r="12" spans="1:30" ht="31.5" customHeight="1" x14ac:dyDescent="0.2">
      <c r="A12" s="21">
        <v>7</v>
      </c>
      <c r="B12" s="2" t="s">
        <v>16</v>
      </c>
      <c r="C12" s="3" t="s">
        <v>17</v>
      </c>
      <c r="D12" s="4">
        <v>2</v>
      </c>
      <c r="E12" s="13">
        <v>4660000</v>
      </c>
      <c r="F12" s="13"/>
      <c r="G12" s="13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>
        <f>AD12/2</f>
        <v>5722810</v>
      </c>
      <c r="Y12" s="5">
        <f>AD12/2</f>
        <v>5722810</v>
      </c>
      <c r="Z12" s="16"/>
      <c r="AA12" s="16"/>
      <c r="AB12" s="16"/>
      <c r="AC12" s="16"/>
      <c r="AD12" s="39">
        <v>11445620</v>
      </c>
    </row>
    <row r="13" spans="1:30" ht="32.25" customHeight="1" x14ac:dyDescent="0.2">
      <c r="A13" s="21">
        <v>8</v>
      </c>
      <c r="B13" s="2" t="s">
        <v>18</v>
      </c>
      <c r="C13" s="3" t="s">
        <v>11</v>
      </c>
      <c r="D13" s="4">
        <v>200</v>
      </c>
      <c r="E13" s="13">
        <v>12369000</v>
      </c>
      <c r="F13" s="13"/>
      <c r="G13" s="13"/>
      <c r="H13" s="4"/>
      <c r="I13" s="11">
        <f>AD13/5</f>
        <v>503687600.19999999</v>
      </c>
      <c r="J13" s="11">
        <f>AD13/5</f>
        <v>503687600.19999999</v>
      </c>
      <c r="K13" s="11">
        <f>AD13/5</f>
        <v>503687600.19999999</v>
      </c>
      <c r="L13" s="11">
        <f>AD13/5</f>
        <v>503687600.19999999</v>
      </c>
      <c r="M13" s="11">
        <f>AD13/5</f>
        <v>503687600.19999999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39">
        <v>2518438001</v>
      </c>
    </row>
    <row r="14" spans="1:30" ht="45" customHeight="1" x14ac:dyDescent="0.2">
      <c r="A14" s="1">
        <v>9</v>
      </c>
      <c r="B14" s="2" t="s">
        <v>19</v>
      </c>
      <c r="C14" s="3" t="s">
        <v>20</v>
      </c>
      <c r="D14" s="4">
        <v>28</v>
      </c>
      <c r="E14" s="13">
        <v>23239800</v>
      </c>
      <c r="F14" s="13"/>
      <c r="G14" s="13"/>
      <c r="H14" s="4"/>
      <c r="I14" s="5">
        <f>AD14/4</f>
        <v>164804219</v>
      </c>
      <c r="J14" s="5">
        <f>AD14/4</f>
        <v>164804219</v>
      </c>
      <c r="K14" s="5">
        <f>AD14/4</f>
        <v>164804219</v>
      </c>
      <c r="L14" s="5">
        <f>AD14/4</f>
        <v>164804219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39">
        <v>659216876</v>
      </c>
    </row>
    <row r="15" spans="1:30" ht="42.75" customHeight="1" x14ac:dyDescent="0.2">
      <c r="A15" s="21">
        <v>10</v>
      </c>
      <c r="B15" s="2" t="s">
        <v>21</v>
      </c>
      <c r="C15" s="3" t="s">
        <v>11</v>
      </c>
      <c r="D15" s="4">
        <v>200</v>
      </c>
      <c r="E15" s="13">
        <v>8568000</v>
      </c>
      <c r="F15" s="13"/>
      <c r="G15" s="13"/>
      <c r="H15" s="4"/>
      <c r="I15" s="4"/>
      <c r="J15" s="4"/>
      <c r="K15" s="4"/>
      <c r="L15" s="4"/>
      <c r="M15" s="4"/>
      <c r="P15" s="5">
        <f>AD15/6</f>
        <v>191018841.33333334</v>
      </c>
      <c r="Q15" s="5">
        <f>AD15/6</f>
        <v>191018841.33333334</v>
      </c>
      <c r="R15" s="5">
        <f>AD15/6</f>
        <v>191018841.33333334</v>
      </c>
      <c r="S15" s="24"/>
      <c r="T15" s="24"/>
      <c r="U15" s="24"/>
      <c r="V15" s="5">
        <f>AD15/6</f>
        <v>191018841.33333334</v>
      </c>
      <c r="W15" s="5">
        <f>AD15/6</f>
        <v>191018841.33333334</v>
      </c>
      <c r="X15" s="5">
        <f>AD15/6</f>
        <v>191018841.33333334</v>
      </c>
      <c r="Y15" s="4"/>
      <c r="Z15" s="4"/>
      <c r="AA15" s="4"/>
      <c r="AB15" s="4"/>
      <c r="AC15" s="4"/>
      <c r="AD15" s="39">
        <v>1146113048</v>
      </c>
    </row>
    <row r="16" spans="1:30" ht="45" customHeight="1" x14ac:dyDescent="0.2">
      <c r="A16" s="21">
        <v>11</v>
      </c>
      <c r="B16" s="2" t="s">
        <v>22</v>
      </c>
      <c r="C16" s="3" t="s">
        <v>17</v>
      </c>
      <c r="D16" s="4">
        <v>18</v>
      </c>
      <c r="E16" s="13">
        <v>50400000</v>
      </c>
      <c r="F16" s="13"/>
      <c r="G16" s="13"/>
      <c r="H16" s="5">
        <f>AD16/18</f>
        <v>57559963</v>
      </c>
      <c r="I16" s="5">
        <f>AD16/18</f>
        <v>57559963</v>
      </c>
      <c r="J16" s="5">
        <f>AD16/18</f>
        <v>57559963</v>
      </c>
      <c r="K16" s="5">
        <f>AD16/18</f>
        <v>57559963</v>
      </c>
      <c r="L16" s="5">
        <f>AD16/18</f>
        <v>57559963</v>
      </c>
      <c r="M16" s="5">
        <f>AD16/18</f>
        <v>57559963</v>
      </c>
      <c r="N16" s="5">
        <f>AD16/18</f>
        <v>57559963</v>
      </c>
      <c r="O16" s="5">
        <f>AD16/18</f>
        <v>57559963</v>
      </c>
      <c r="P16" s="5">
        <f>AD16/18</f>
        <v>57559963</v>
      </c>
      <c r="Q16" s="5">
        <f>AD16/18</f>
        <v>57559963</v>
      </c>
      <c r="R16" s="5">
        <f>AD16/18</f>
        <v>57559963</v>
      </c>
      <c r="S16" s="5">
        <f>AD16/18</f>
        <v>57559963</v>
      </c>
      <c r="T16" s="5">
        <f>AD16/18</f>
        <v>57559963</v>
      </c>
      <c r="U16" s="5">
        <f>AD16/18</f>
        <v>57559963</v>
      </c>
      <c r="V16" s="5">
        <f>AD16/18</f>
        <v>57559963</v>
      </c>
      <c r="W16" s="5">
        <f>AD16/18</f>
        <v>57559963</v>
      </c>
      <c r="X16" s="5">
        <f>AD16/18</f>
        <v>57559963</v>
      </c>
      <c r="Y16" s="5">
        <f>AD16/18</f>
        <v>57559963</v>
      </c>
      <c r="Z16" s="16"/>
      <c r="AA16" s="16"/>
      <c r="AB16" s="16"/>
      <c r="AC16" s="16"/>
      <c r="AD16" s="39">
        <v>1036079334</v>
      </c>
    </row>
    <row r="17" spans="1:30" ht="34.5" customHeight="1" x14ac:dyDescent="0.2">
      <c r="A17" s="1">
        <v>12</v>
      </c>
      <c r="B17" s="2" t="s">
        <v>23</v>
      </c>
      <c r="C17" s="3" t="s">
        <v>24</v>
      </c>
      <c r="D17" s="4">
        <v>285</v>
      </c>
      <c r="E17" s="13">
        <v>133824.56140350876</v>
      </c>
      <c r="F17" s="13"/>
      <c r="G17" s="13"/>
      <c r="H17" s="4"/>
      <c r="I17" s="5">
        <f>AD17/2</f>
        <v>18067809.5</v>
      </c>
      <c r="J17" s="5">
        <f>AD17/2</f>
        <v>18067809.5</v>
      </c>
      <c r="K17" s="16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39">
        <v>36135619</v>
      </c>
    </row>
    <row r="18" spans="1:30" ht="41.25" customHeight="1" x14ac:dyDescent="0.2">
      <c r="A18" s="21">
        <v>13</v>
      </c>
      <c r="B18" s="2" t="s">
        <v>25</v>
      </c>
      <c r="C18" s="3" t="s">
        <v>26</v>
      </c>
      <c r="D18" s="4">
        <v>12</v>
      </c>
      <c r="E18" s="13">
        <v>3095000</v>
      </c>
      <c r="F18" s="13"/>
      <c r="G18" s="13"/>
      <c r="H18" s="4"/>
      <c r="I18" s="4"/>
      <c r="J18" s="4"/>
      <c r="K18" s="4"/>
      <c r="L18" s="5">
        <f>AD18/8</f>
        <v>5178202.375</v>
      </c>
      <c r="M18" s="5">
        <f>AD18/8</f>
        <v>5178202.375</v>
      </c>
      <c r="N18" s="5">
        <f>AD18/8</f>
        <v>5178202.375</v>
      </c>
      <c r="O18" s="5">
        <f>AD18/8</f>
        <v>5178202.375</v>
      </c>
      <c r="P18" s="5">
        <f>AD18/8</f>
        <v>5178202.375</v>
      </c>
      <c r="Q18" s="5">
        <f>AD18/8</f>
        <v>5178202.375</v>
      </c>
      <c r="R18" s="5">
        <f>AD18/8</f>
        <v>5178202.375</v>
      </c>
      <c r="S18" s="5">
        <f>AD18/8</f>
        <v>5178202.375</v>
      </c>
      <c r="T18" s="4"/>
      <c r="U18" s="4"/>
      <c r="V18" s="4"/>
      <c r="W18" s="4"/>
      <c r="X18" s="4"/>
      <c r="Y18" s="4"/>
      <c r="Z18" s="4"/>
      <c r="AA18" s="4"/>
      <c r="AB18" s="4"/>
      <c r="AC18" s="4"/>
      <c r="AD18" s="39">
        <v>41425619</v>
      </c>
    </row>
    <row r="19" spans="1:30" ht="44.25" customHeight="1" x14ac:dyDescent="0.2">
      <c r="A19" s="21">
        <v>14</v>
      </c>
      <c r="B19" s="2" t="s">
        <v>27</v>
      </c>
      <c r="C19" s="3" t="s">
        <v>26</v>
      </c>
      <c r="D19" s="4">
        <v>60</v>
      </c>
      <c r="E19" s="13">
        <v>3095000</v>
      </c>
      <c r="F19" s="13"/>
      <c r="G19" s="13"/>
      <c r="H19" s="4"/>
      <c r="I19" s="4"/>
      <c r="J19" s="5">
        <f>AD19/15</f>
        <v>13383415.866666667</v>
      </c>
      <c r="K19" s="5">
        <f>AD19/15</f>
        <v>13383415.866666667</v>
      </c>
      <c r="L19" s="5">
        <f>AD19/15</f>
        <v>13383415.866666667</v>
      </c>
      <c r="M19" s="5">
        <f>AD19/15</f>
        <v>13383415.866666667</v>
      </c>
      <c r="N19" s="5">
        <f>AD19/15</f>
        <v>13383415.866666667</v>
      </c>
      <c r="O19" s="5">
        <f>AD19/15</f>
        <v>13383415.866666667</v>
      </c>
      <c r="P19" s="5">
        <f>AD19/15</f>
        <v>13383415.866666667</v>
      </c>
      <c r="Q19" s="5">
        <f>AD19/15</f>
        <v>13383415.866666667</v>
      </c>
      <c r="R19" s="5">
        <f>AD19/15</f>
        <v>13383415.866666667</v>
      </c>
      <c r="S19" s="5">
        <f>+AD19/15</f>
        <v>13383415.866666667</v>
      </c>
      <c r="T19" s="5">
        <f>+AD19/15</f>
        <v>13383415.866666667</v>
      </c>
      <c r="U19" s="5">
        <f>+AD19/15</f>
        <v>13383415.866666667</v>
      </c>
      <c r="V19" s="5">
        <f>AD19/15</f>
        <v>13383415.866666667</v>
      </c>
      <c r="W19" s="5">
        <f>+AD19/15</f>
        <v>13383415.866666667</v>
      </c>
      <c r="X19" s="5">
        <f>+AD19/15</f>
        <v>13383415.866666667</v>
      </c>
      <c r="Y19" s="4"/>
      <c r="Z19" s="4"/>
      <c r="AA19" s="4"/>
      <c r="AB19" s="4"/>
      <c r="AC19" s="4"/>
      <c r="AD19" s="39">
        <v>200751238</v>
      </c>
    </row>
    <row r="20" spans="1:30" ht="42" customHeight="1" x14ac:dyDescent="0.2">
      <c r="A20" s="1">
        <v>15</v>
      </c>
      <c r="B20" s="2" t="s">
        <v>28</v>
      </c>
      <c r="C20" s="3" t="s">
        <v>29</v>
      </c>
      <c r="D20" s="4">
        <v>12</v>
      </c>
      <c r="E20" s="13">
        <v>7120000</v>
      </c>
      <c r="F20" s="13"/>
      <c r="G20" s="13"/>
      <c r="H20" s="4"/>
      <c r="I20" s="4"/>
      <c r="J20" s="4"/>
      <c r="K20" s="4"/>
      <c r="L20" s="5">
        <f>AD20/12</f>
        <v>7297134.916666667</v>
      </c>
      <c r="M20" s="5">
        <f>AD20/12</f>
        <v>7297134.916666667</v>
      </c>
      <c r="N20" s="5">
        <f>AD20/12</f>
        <v>7297134.916666667</v>
      </c>
      <c r="O20" s="5">
        <f>AD20/12</f>
        <v>7297134.916666667</v>
      </c>
      <c r="P20" s="5">
        <f>AD20/12</f>
        <v>7297134.916666667</v>
      </c>
      <c r="Q20" s="5">
        <f>AD20/12</f>
        <v>7297134.916666667</v>
      </c>
      <c r="R20" s="5">
        <f>AD20/12</f>
        <v>7297134.916666667</v>
      </c>
      <c r="S20" s="5">
        <f>AD20/12</f>
        <v>7297134.916666667</v>
      </c>
      <c r="T20" s="5">
        <f>AD20/12</f>
        <v>7297134.916666667</v>
      </c>
      <c r="U20" s="5">
        <f>AD20/12</f>
        <v>7297134.916666667</v>
      </c>
      <c r="V20" s="5">
        <f>AD20/12</f>
        <v>7297134.916666667</v>
      </c>
      <c r="W20" s="5">
        <f>AD20/12</f>
        <v>7297134.916666667</v>
      </c>
      <c r="X20" s="4"/>
      <c r="Y20" s="4"/>
      <c r="Z20" s="4"/>
      <c r="AA20" s="4"/>
      <c r="AB20" s="4"/>
      <c r="AC20" s="4"/>
      <c r="AD20" s="39">
        <v>87565619</v>
      </c>
    </row>
    <row r="21" spans="1:30" ht="45.75" customHeight="1" x14ac:dyDescent="0.2">
      <c r="A21" s="21">
        <v>16</v>
      </c>
      <c r="B21" s="2" t="s">
        <v>30</v>
      </c>
      <c r="C21" s="3" t="s">
        <v>31</v>
      </c>
      <c r="D21" s="4">
        <v>28</v>
      </c>
      <c r="E21" s="13">
        <v>5172000</v>
      </c>
      <c r="F21" s="13"/>
      <c r="G21" s="13"/>
      <c r="H21" s="4"/>
      <c r="I21" s="4"/>
      <c r="J21" s="5">
        <f>AD21/6</f>
        <v>24844539.666666668</v>
      </c>
      <c r="K21" s="5">
        <f>AD21/6</f>
        <v>24844539.666666668</v>
      </c>
      <c r="L21" s="5">
        <f>AD21/6</f>
        <v>24844539.666666668</v>
      </c>
      <c r="M21" s="5">
        <f>AD21/6</f>
        <v>24844539.666666668</v>
      </c>
      <c r="N21" s="5">
        <f>AD21/6</f>
        <v>24844539.666666668</v>
      </c>
      <c r="O21" s="5">
        <f>AD21/6</f>
        <v>24844539.666666668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39">
        <v>149067238</v>
      </c>
    </row>
    <row r="22" spans="1:30" ht="29.25" customHeight="1" x14ac:dyDescent="0.2">
      <c r="A22" s="1">
        <v>18</v>
      </c>
      <c r="B22" s="2" t="s">
        <v>69</v>
      </c>
      <c r="C22" s="3" t="s">
        <v>17</v>
      </c>
      <c r="D22" s="4">
        <v>18</v>
      </c>
      <c r="E22" s="13">
        <v>4968888.888888889</v>
      </c>
      <c r="F22" s="13"/>
      <c r="G22" s="13"/>
      <c r="H22" s="5">
        <f>AD22/18</f>
        <v>42414218</v>
      </c>
      <c r="I22" s="5">
        <f>AD22/18</f>
        <v>42414218</v>
      </c>
      <c r="J22" s="5">
        <v>42414218</v>
      </c>
      <c r="K22" s="5">
        <v>42414218</v>
      </c>
      <c r="L22" s="5">
        <v>42414218</v>
      </c>
      <c r="M22" s="5">
        <v>42414218</v>
      </c>
      <c r="N22" s="5">
        <v>42414218</v>
      </c>
      <c r="O22" s="5">
        <v>42414218</v>
      </c>
      <c r="P22" s="5">
        <v>42414218</v>
      </c>
      <c r="Q22" s="5">
        <v>42414218</v>
      </c>
      <c r="R22" s="5">
        <v>42414218</v>
      </c>
      <c r="S22" s="5">
        <v>42414218</v>
      </c>
      <c r="T22" s="5">
        <v>42414218</v>
      </c>
      <c r="U22" s="5">
        <v>42414218</v>
      </c>
      <c r="V22" s="5">
        <v>42414218</v>
      </c>
      <c r="W22" s="5">
        <v>42414218</v>
      </c>
      <c r="X22" s="5">
        <v>42414218</v>
      </c>
      <c r="Y22" s="5">
        <f>AD22/18</f>
        <v>42414218</v>
      </c>
      <c r="Z22" s="16"/>
      <c r="AA22" s="16"/>
      <c r="AB22" s="16"/>
      <c r="AC22" s="16"/>
      <c r="AD22" s="39">
        <v>763455924</v>
      </c>
    </row>
    <row r="23" spans="1:30" ht="32.25" customHeight="1" x14ac:dyDescent="0.25">
      <c r="A23" s="21">
        <v>19</v>
      </c>
      <c r="B23" s="26" t="s">
        <v>65</v>
      </c>
      <c r="C23" s="3" t="s">
        <v>17</v>
      </c>
      <c r="D23" s="27">
        <v>4</v>
      </c>
      <c r="E23" s="37">
        <f>SUM(E8:E22)</f>
        <v>137331818.45029241</v>
      </c>
      <c r="F23" s="13"/>
      <c r="G23" s="13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  <c r="AA23" s="25"/>
      <c r="AB23" s="25"/>
      <c r="AC23" s="25"/>
      <c r="AD23" s="40">
        <f>SUM(AD8:AD22)</f>
        <v>12625222424</v>
      </c>
    </row>
    <row r="24" spans="1:30" ht="22.5" customHeight="1" thickBot="1" x14ac:dyDescent="0.25">
      <c r="A24" s="53" t="s">
        <v>32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23"/>
      <c r="AA24" s="23"/>
      <c r="AB24" s="23"/>
      <c r="AC24" s="23"/>
      <c r="AD24" s="34"/>
    </row>
    <row r="25" spans="1:30" x14ac:dyDescent="0.2">
      <c r="AD25" s="38"/>
    </row>
    <row r="31" spans="1:30" ht="14.25" customHeight="1" x14ac:dyDescent="0.2">
      <c r="B31" s="43" t="s">
        <v>34</v>
      </c>
      <c r="C31" s="43"/>
      <c r="D31" s="43"/>
    </row>
    <row r="32" spans="1:30" x14ac:dyDescent="0.2">
      <c r="B32" s="43"/>
      <c r="C32" s="43"/>
      <c r="D32" s="43"/>
    </row>
    <row r="33" spans="2:8" ht="15" x14ac:dyDescent="0.25">
      <c r="B33" s="43"/>
      <c r="C33" s="43"/>
      <c r="D33" s="43"/>
      <c r="G33" s="42" t="s">
        <v>66</v>
      </c>
      <c r="H33" s="42"/>
    </row>
    <row r="34" spans="2:8" ht="15" x14ac:dyDescent="0.25">
      <c r="B34" t="s">
        <v>33</v>
      </c>
      <c r="G34" s="42" t="s">
        <v>67</v>
      </c>
      <c r="H34" s="42"/>
    </row>
    <row r="35" spans="2:8" x14ac:dyDescent="0.2">
      <c r="G35" s="43" t="s">
        <v>68</v>
      </c>
      <c r="H35" s="43"/>
    </row>
  </sheetData>
  <mergeCells count="36">
    <mergeCell ref="A2:AD2"/>
    <mergeCell ref="A3:B3"/>
    <mergeCell ref="C3:E3"/>
    <mergeCell ref="A4:B4"/>
    <mergeCell ref="C4:E4"/>
    <mergeCell ref="H4:H5"/>
    <mergeCell ref="I4:I5"/>
    <mergeCell ref="J4:J5"/>
    <mergeCell ref="K4:K5"/>
    <mergeCell ref="X4:X5"/>
    <mergeCell ref="Y4:Y5"/>
    <mergeCell ref="AD4:AD5"/>
    <mergeCell ref="R4:R5"/>
    <mergeCell ref="S4:S5"/>
    <mergeCell ref="T4:T5"/>
    <mergeCell ref="F3:AD3"/>
    <mergeCell ref="AC4:AC5"/>
    <mergeCell ref="U4:U5"/>
    <mergeCell ref="V4:V5"/>
    <mergeCell ref="W4:W5"/>
    <mergeCell ref="B31:D33"/>
    <mergeCell ref="Q4:Q5"/>
    <mergeCell ref="L4:L5"/>
    <mergeCell ref="M4:M5"/>
    <mergeCell ref="N4:N5"/>
    <mergeCell ref="O4:O5"/>
    <mergeCell ref="P4:P5"/>
    <mergeCell ref="A24:Y24"/>
    <mergeCell ref="F4:F5"/>
    <mergeCell ref="G4:G5"/>
    <mergeCell ref="G33:H33"/>
    <mergeCell ref="G34:H34"/>
    <mergeCell ref="G35:H35"/>
    <mergeCell ref="Z4:Z5"/>
    <mergeCell ref="AA4:AA5"/>
    <mergeCell ref="AB4:AB5"/>
  </mergeCells>
  <pageMargins left="0.31496062992125984" right="0.31496062992125984" top="0.35433070866141736" bottom="0.35433070866141736" header="0.31496062992125984" footer="0.31496062992125984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FISICO</vt:lpstr>
      <vt:lpstr>CRONOGRAMA FINANCIERO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Engy Mora Gomez</dc:creator>
  <cp:lastModifiedBy>LENOVO 11</cp:lastModifiedBy>
  <cp:lastPrinted>2025-08-02T23:28:50Z</cp:lastPrinted>
  <dcterms:created xsi:type="dcterms:W3CDTF">2024-11-09T21:38:08Z</dcterms:created>
  <dcterms:modified xsi:type="dcterms:W3CDTF">2026-03-18T22:57:54Z</dcterms:modified>
</cp:coreProperties>
</file>