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611"/>
  <workbookPr/>
  <mc:AlternateContent xmlns:mc="http://schemas.openxmlformats.org/markup-compatibility/2006">
    <mc:Choice Requires="x15">
      <x15ac:absPath xmlns:x15ac="http://schemas.microsoft.com/office/spreadsheetml/2010/11/ac" url="C:\Users\fdo_m\Downloads\"/>
    </mc:Choice>
  </mc:AlternateContent>
  <xr:revisionPtr revIDLastSave="0" documentId="8_{5AAAB4D9-0E7B-49FD-AD1A-8E0A1343ABF4}" xr6:coauthVersionLast="47" xr6:coauthVersionMax="47" xr10:uidLastSave="{00000000-0000-0000-0000-000000000000}"/>
  <bookViews>
    <workbookView xWindow="-110" yWindow="-110" windowWidth="19420" windowHeight="10300" xr2:uid="{ABA5BEEC-0DA8-49D7-9944-C94BE35C5A3B}"/>
  </bookViews>
  <sheets>
    <sheet name="Hoja1"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T72" i="1" l="1"/>
  <c r="K23" i="1"/>
  <c r="Q23" i="1" s="1"/>
  <c r="K24" i="1"/>
  <c r="Q24" i="1" s="1"/>
  <c r="K25" i="1"/>
  <c r="Q25" i="1" s="1"/>
  <c r="K26" i="1"/>
  <c r="Q26" i="1" s="1"/>
  <c r="K27" i="1"/>
  <c r="Q27" i="1" s="1"/>
  <c r="K28" i="1"/>
  <c r="Q28" i="1" s="1"/>
  <c r="K29" i="1"/>
  <c r="Q29" i="1" s="1"/>
  <c r="K30" i="1"/>
  <c r="Q30" i="1" s="1"/>
  <c r="R30" i="1" s="1"/>
  <c r="S30" i="1" s="1"/>
  <c r="U30" i="1" s="1"/>
  <c r="K31" i="1"/>
  <c r="Q31" i="1" s="1"/>
  <c r="K32" i="1"/>
  <c r="Q32" i="1" s="1"/>
  <c r="K33" i="1"/>
  <c r="Q33" i="1" s="1"/>
  <c r="K34" i="1"/>
  <c r="Q34" i="1" s="1"/>
  <c r="R34" i="1" s="1"/>
  <c r="S34" i="1" s="1"/>
  <c r="U34" i="1" s="1"/>
  <c r="K35" i="1"/>
  <c r="Q35" i="1" s="1"/>
  <c r="K36" i="1"/>
  <c r="Q36" i="1" s="1"/>
  <c r="R36" i="1" s="1"/>
  <c r="S36" i="1" s="1"/>
  <c r="U36" i="1" s="1"/>
  <c r="K37" i="1"/>
  <c r="Q37" i="1" s="1"/>
  <c r="R37" i="1" s="1"/>
  <c r="S37" i="1" s="1"/>
  <c r="U37" i="1" s="1"/>
  <c r="K38" i="1"/>
  <c r="Q38" i="1" s="1"/>
  <c r="R38" i="1" s="1"/>
  <c r="S38" i="1" s="1"/>
  <c r="U38" i="1" s="1"/>
  <c r="K39" i="1"/>
  <c r="Q39" i="1" s="1"/>
  <c r="R39" i="1" s="1"/>
  <c r="S39" i="1" s="1"/>
  <c r="U39" i="1" s="1"/>
  <c r="K40" i="1"/>
  <c r="Q40" i="1" s="1"/>
  <c r="K41" i="1"/>
  <c r="Q41" i="1" s="1"/>
  <c r="K42" i="1"/>
  <c r="Q42" i="1" s="1"/>
  <c r="R42" i="1" s="1"/>
  <c r="S42" i="1" s="1"/>
  <c r="U42" i="1" s="1"/>
  <c r="K43" i="1"/>
  <c r="Q43" i="1" s="1"/>
  <c r="K44" i="1"/>
  <c r="Q44" i="1" s="1"/>
  <c r="K45" i="1"/>
  <c r="Q45" i="1" s="1"/>
  <c r="K46" i="1"/>
  <c r="Q46" i="1" s="1"/>
  <c r="K47" i="1"/>
  <c r="Q47" i="1" s="1"/>
  <c r="K48" i="1"/>
  <c r="Q48" i="1" s="1"/>
  <c r="K49" i="1"/>
  <c r="Q49" i="1" s="1"/>
  <c r="K50" i="1"/>
  <c r="Q50" i="1" s="1"/>
  <c r="K51" i="1"/>
  <c r="Q51" i="1" s="1"/>
  <c r="R51" i="1" s="1"/>
  <c r="S51" i="1" s="1"/>
  <c r="U51" i="1" s="1"/>
  <c r="K52" i="1"/>
  <c r="Q52" i="1" s="1"/>
  <c r="K53" i="1"/>
  <c r="Q53" i="1" s="1"/>
  <c r="K54" i="1"/>
  <c r="Q54" i="1" s="1"/>
  <c r="K55" i="1"/>
  <c r="Q55" i="1" s="1"/>
  <c r="K56" i="1"/>
  <c r="Q56" i="1" s="1"/>
  <c r="K57" i="1"/>
  <c r="Q57" i="1" s="1"/>
  <c r="K58" i="1"/>
  <c r="Q58" i="1" s="1"/>
  <c r="K59" i="1"/>
  <c r="Q59" i="1" s="1"/>
  <c r="K60" i="1"/>
  <c r="Q60" i="1" s="1"/>
  <c r="K61" i="1"/>
  <c r="Q61" i="1" s="1"/>
  <c r="K62" i="1"/>
  <c r="Q62" i="1" s="1"/>
  <c r="K63" i="1"/>
  <c r="Q63" i="1" s="1"/>
  <c r="K64" i="1"/>
  <c r="Q64" i="1" s="1"/>
  <c r="K65" i="1"/>
  <c r="Q65" i="1" s="1"/>
  <c r="K66" i="1"/>
  <c r="Q66" i="1" s="1"/>
  <c r="K67" i="1"/>
  <c r="Q67" i="1" s="1"/>
  <c r="K68" i="1"/>
  <c r="Q68" i="1" s="1"/>
  <c r="K69" i="1"/>
  <c r="Q69" i="1" s="1"/>
  <c r="K70" i="1"/>
  <c r="Q70" i="1" s="1"/>
  <c r="R70" i="1" s="1"/>
  <c r="S70" i="1" s="1"/>
  <c r="U70" i="1" s="1"/>
  <c r="K71" i="1"/>
  <c r="Q71" i="1" s="1"/>
  <c r="K13" i="1"/>
  <c r="Q13" i="1" s="1"/>
  <c r="K14" i="1"/>
  <c r="Q14" i="1" s="1"/>
  <c r="K15" i="1"/>
  <c r="Q15" i="1" s="1"/>
  <c r="K16" i="1"/>
  <c r="Q16" i="1" s="1"/>
  <c r="K17" i="1"/>
  <c r="Q17" i="1" s="1"/>
  <c r="K18" i="1"/>
  <c r="Q18" i="1" s="1"/>
  <c r="R18" i="1" s="1"/>
  <c r="S18" i="1" s="1"/>
  <c r="U18" i="1" s="1"/>
  <c r="K19" i="1"/>
  <c r="Q19" i="1" s="1"/>
  <c r="K20" i="1"/>
  <c r="Q20" i="1" s="1"/>
  <c r="K21" i="1"/>
  <c r="Q21" i="1" s="1"/>
  <c r="K22" i="1"/>
  <c r="Q22" i="1" s="1"/>
  <c r="R22" i="1" s="1"/>
  <c r="S22" i="1" s="1"/>
  <c r="U22" i="1" s="1"/>
  <c r="K12" i="1"/>
  <c r="Q12" i="1" s="1"/>
  <c r="D83" i="1" l="1"/>
  <c r="D88" i="1"/>
  <c r="D99" i="1"/>
  <c r="C98" i="1"/>
  <c r="C94" i="1"/>
  <c r="C96" i="1"/>
  <c r="C97" i="1"/>
  <c r="C99" i="1"/>
  <c r="C80" i="1"/>
  <c r="C81" i="1"/>
  <c r="C83" i="1"/>
  <c r="C85" i="1"/>
  <c r="C87" i="1"/>
  <c r="C89" i="1"/>
  <c r="C91" i="1"/>
  <c r="C93" i="1"/>
  <c r="D87" i="1"/>
  <c r="C95" i="1"/>
  <c r="C78" i="1"/>
  <c r="C79" i="1"/>
  <c r="C82" i="1"/>
  <c r="C84" i="1"/>
  <c r="C86" i="1"/>
  <c r="C88" i="1"/>
  <c r="C90" i="1"/>
  <c r="C92" i="1"/>
  <c r="C77" i="1"/>
  <c r="R15" i="1"/>
  <c r="S15" i="1" s="1"/>
  <c r="R12" i="1"/>
  <c r="S12" i="1" s="1"/>
  <c r="Q72" i="1"/>
  <c r="R35" i="1"/>
  <c r="S35" i="1" s="1"/>
  <c r="R13" i="1"/>
  <c r="S13" i="1" s="1"/>
  <c r="R14" i="1"/>
  <c r="S14" i="1" s="1"/>
  <c r="R16" i="1"/>
  <c r="S16" i="1" s="1"/>
  <c r="R17" i="1"/>
  <c r="S17" i="1" s="1"/>
  <c r="U17" i="1" s="1"/>
  <c r="R19" i="1"/>
  <c r="S19" i="1" s="1"/>
  <c r="U19" i="1" s="1"/>
  <c r="R20" i="1"/>
  <c r="S20" i="1" s="1"/>
  <c r="U20" i="1" s="1"/>
  <c r="R21" i="1"/>
  <c r="S21" i="1" s="1"/>
  <c r="R23" i="1"/>
  <c r="S23" i="1" s="1"/>
  <c r="R24" i="1"/>
  <c r="S24" i="1" s="1"/>
  <c r="U24" i="1" s="1"/>
  <c r="R25" i="1"/>
  <c r="S25" i="1" s="1"/>
  <c r="U25" i="1" s="1"/>
  <c r="R26" i="1"/>
  <c r="S26" i="1" s="1"/>
  <c r="U26" i="1" s="1"/>
  <c r="R27" i="1"/>
  <c r="S27" i="1" s="1"/>
  <c r="U27" i="1" s="1"/>
  <c r="R28" i="1"/>
  <c r="S28" i="1" s="1"/>
  <c r="U28" i="1" s="1"/>
  <c r="R29" i="1"/>
  <c r="S29" i="1" s="1"/>
  <c r="U29" i="1" s="1"/>
  <c r="R31" i="1"/>
  <c r="S31" i="1" s="1"/>
  <c r="U31" i="1" s="1"/>
  <c r="R32" i="1"/>
  <c r="S32" i="1" s="1"/>
  <c r="R33" i="1"/>
  <c r="S33" i="1" s="1"/>
  <c r="U33" i="1" s="1"/>
  <c r="R40" i="1"/>
  <c r="S40" i="1" s="1"/>
  <c r="U40" i="1" s="1"/>
  <c r="R41" i="1"/>
  <c r="S41" i="1" s="1"/>
  <c r="U41" i="1" s="1"/>
  <c r="R43" i="1"/>
  <c r="S43" i="1" s="1"/>
  <c r="R44" i="1"/>
  <c r="S44" i="1" s="1"/>
  <c r="U44" i="1" s="1"/>
  <c r="R45" i="1"/>
  <c r="S45" i="1" s="1"/>
  <c r="R46" i="1"/>
  <c r="S46" i="1" s="1"/>
  <c r="R47" i="1"/>
  <c r="S47" i="1" s="1"/>
  <c r="U47" i="1" s="1"/>
  <c r="R48" i="1"/>
  <c r="S48" i="1" s="1"/>
  <c r="R49" i="1"/>
  <c r="S49" i="1" s="1"/>
  <c r="U49" i="1" s="1"/>
  <c r="R50" i="1"/>
  <c r="S50" i="1" s="1"/>
  <c r="R52" i="1"/>
  <c r="S52" i="1" s="1"/>
  <c r="R53" i="1"/>
  <c r="S53" i="1" s="1"/>
  <c r="U53" i="1" s="1"/>
  <c r="R54" i="1"/>
  <c r="S54" i="1" s="1"/>
  <c r="U54" i="1" s="1"/>
  <c r="R55" i="1"/>
  <c r="S55" i="1" s="1"/>
  <c r="U55" i="1" s="1"/>
  <c r="R56" i="1"/>
  <c r="S56" i="1" s="1"/>
  <c r="R57" i="1"/>
  <c r="S57" i="1" s="1"/>
  <c r="U57" i="1" s="1"/>
  <c r="R58" i="1"/>
  <c r="S58" i="1" s="1"/>
  <c r="R59" i="1"/>
  <c r="S59" i="1" s="1"/>
  <c r="U59" i="1" s="1"/>
  <c r="R60" i="1"/>
  <c r="S60" i="1" s="1"/>
  <c r="U60" i="1" s="1"/>
  <c r="R61" i="1"/>
  <c r="S61" i="1" s="1"/>
  <c r="U61" i="1" s="1"/>
  <c r="R62" i="1"/>
  <c r="S62" i="1" s="1"/>
  <c r="U62" i="1" s="1"/>
  <c r="R63" i="1"/>
  <c r="S63" i="1" s="1"/>
  <c r="U63" i="1" s="1"/>
  <c r="R64" i="1"/>
  <c r="S64" i="1" s="1"/>
  <c r="U64" i="1" s="1"/>
  <c r="R65" i="1"/>
  <c r="S65" i="1" s="1"/>
  <c r="U65" i="1" s="1"/>
  <c r="R66" i="1"/>
  <c r="S66" i="1" s="1"/>
  <c r="R67" i="1"/>
  <c r="S67" i="1" s="1"/>
  <c r="R68" i="1"/>
  <c r="S68" i="1" s="1"/>
  <c r="U68" i="1" s="1"/>
  <c r="R69" i="1"/>
  <c r="S69" i="1" s="1"/>
  <c r="U69" i="1" s="1"/>
  <c r="R71" i="1"/>
  <c r="S71" i="1" s="1"/>
  <c r="U71" i="1" s="1"/>
  <c r="U12" i="1" l="1"/>
  <c r="D77" i="1"/>
  <c r="E83" i="1"/>
  <c r="E88" i="1"/>
  <c r="E99" i="1"/>
  <c r="U66" i="1"/>
  <c r="D97" i="1"/>
  <c r="E97" i="1" s="1"/>
  <c r="U67" i="1"/>
  <c r="D98" i="1"/>
  <c r="E98" i="1" s="1"/>
  <c r="E87" i="1"/>
  <c r="E77" i="1"/>
  <c r="U15" i="1"/>
  <c r="D80" i="1"/>
  <c r="E80" i="1" s="1"/>
  <c r="U35" i="1"/>
  <c r="D86" i="1"/>
  <c r="E86" i="1" s="1"/>
  <c r="U13" i="1"/>
  <c r="D78" i="1"/>
  <c r="E78" i="1" s="1"/>
  <c r="U14" i="1"/>
  <c r="D79" i="1"/>
  <c r="E79" i="1" s="1"/>
  <c r="U16" i="1"/>
  <c r="D81" i="1"/>
  <c r="E81" i="1" s="1"/>
  <c r="U21" i="1"/>
  <c r="D82" i="1"/>
  <c r="E82" i="1" s="1"/>
  <c r="U23" i="1"/>
  <c r="D84" i="1"/>
  <c r="E84" i="1" s="1"/>
  <c r="U32" i="1"/>
  <c r="D85" i="1"/>
  <c r="E85" i="1" s="1"/>
  <c r="U43" i="1"/>
  <c r="D89" i="1"/>
  <c r="E89" i="1" s="1"/>
  <c r="U45" i="1"/>
  <c r="D90" i="1"/>
  <c r="E90" i="1" s="1"/>
  <c r="U46" i="1"/>
  <c r="D91" i="1"/>
  <c r="E91" i="1" s="1"/>
  <c r="U48" i="1"/>
  <c r="D92" i="1"/>
  <c r="E92" i="1" s="1"/>
  <c r="U50" i="1"/>
  <c r="D93" i="1"/>
  <c r="E93" i="1" s="1"/>
  <c r="U52" i="1"/>
  <c r="D94" i="1"/>
  <c r="E94" i="1" s="1"/>
  <c r="U56" i="1"/>
  <c r="D95" i="1"/>
  <c r="E95" i="1" s="1"/>
  <c r="U58" i="1"/>
  <c r="D96" i="1"/>
  <c r="E96" i="1" s="1"/>
  <c r="R72" i="1"/>
  <c r="S72" i="1"/>
  <c r="U72" i="1" l="1"/>
  <c r="E100" i="1"/>
</calcChain>
</file>

<file path=xl/sharedStrings.xml><?xml version="1.0" encoding="utf-8"?>
<sst xmlns="http://schemas.openxmlformats.org/spreadsheetml/2006/main" count="252" uniqueCount="127">
  <si>
    <t>Rama Judicial del Poder Público</t>
  </si>
  <si>
    <t>Consejo Superior de la Judicatura</t>
  </si>
  <si>
    <t>Dirección Ejecutiva de Administración Judicial</t>
  </si>
  <si>
    <t>NUMERO DE PROCESO:</t>
  </si>
  <si>
    <t>LP-02-2026</t>
  </si>
  <si>
    <t>OBJETO DEL PROCESO:</t>
  </si>
  <si>
    <t>Prestar el servicio de vigilancia y seguridad privada en las sedes donde funcionan las altas cortes y demás inmuebles a cargo de la Dirección Ejecutiva de Administración Judicial</t>
  </si>
  <si>
    <t>NOMBRE DEL PROPONENTE:</t>
  </si>
  <si>
    <t>ÍTEM</t>
  </si>
  <si>
    <t>SEDE</t>
  </si>
  <si>
    <t>PUESTO</t>
  </si>
  <si>
    <t>DESCRIPCIÓN DEL SERVICIO PRESTADO DE VIGILANCIA</t>
  </si>
  <si>
    <t>Proporcionalidad Jornada Nocturna</t>
  </si>
  <si>
    <t>Proporcionalidad Jornada Diurna</t>
  </si>
  <si>
    <t>CARGO</t>
  </si>
  <si>
    <t>SALARIO MINIMO 2026</t>
  </si>
  <si>
    <t>FACTOR 2026</t>
  </si>
  <si>
    <t xml:space="preserve">VALOR PÓLIZA </t>
  </si>
  <si>
    <t>TARIFA BASE</t>
  </si>
  <si>
    <t>PORCENTAJE 
DE GASTOS DE 
ADMINISTRACIÓN Y 
SUPERVISIÓN</t>
  </si>
  <si>
    <t>DIAS REQUERIDOS</t>
  </si>
  <si>
    <t>JORNADA</t>
  </si>
  <si>
    <t>HORAS DE SERVICIO DIURNAS</t>
  </si>
  <si>
    <t>HORAS DE SERVICIO NOCTURNAS</t>
  </si>
  <si>
    <t>COSTO UNITARIO</t>
  </si>
  <si>
    <t>Iva</t>
  </si>
  <si>
    <t>VALOR TARIFA INCLUIDO IVA, GASTOS DE ADMINISTRACIÓN Y SUPERVISIÓN</t>
  </si>
  <si>
    <t>N° DE SERVICIOS APROX.</t>
  </si>
  <si>
    <t xml:space="preserve">VALOR MENSUAL </t>
  </si>
  <si>
    <t>SEDE 1.  PALACIO DE JUSTICIA ALFONSO REYES ECHANDIA</t>
  </si>
  <si>
    <t>Supervisor de Puesto y sedes anexas</t>
  </si>
  <si>
    <t>Lunes a viernes servicio 14 Horas 06.00 A 20.00 Sin Arma</t>
  </si>
  <si>
    <t>SUPERVISOR</t>
  </si>
  <si>
    <t>Ingreso y entrada vehicular Cra. 8</t>
  </si>
  <si>
    <t>Lunes a domingo Servicio 24 Horas Sin Arma</t>
  </si>
  <si>
    <t>VIGILANTE</t>
  </si>
  <si>
    <t>Manejador canino</t>
  </si>
  <si>
    <t>Lunes a viernes Servicio 12 Horas 6.00 A 18.00 Horas Canino</t>
  </si>
  <si>
    <t>MANEJADOR CANINO</t>
  </si>
  <si>
    <t>Correspondencia principal</t>
  </si>
  <si>
    <t>Lunes a viernes Servicio 9 Horas 08.00 A 17.00 Horas Sin Arma</t>
  </si>
  <si>
    <t>Filtro Cortes Suprema y Constitucional</t>
  </si>
  <si>
    <t>Lunes a viernes Servicio 11 H De 08.00 A 19.00 H Sin Arma</t>
  </si>
  <si>
    <t>Filtro Consejo Superior de la Judicatura y Estado</t>
  </si>
  <si>
    <t>Recepción exclusa o Consejo Estado</t>
  </si>
  <si>
    <t>Recepción exclusa o Corte Constitucional</t>
  </si>
  <si>
    <t>Recepción exclusa o Corte Suprema de Justicia</t>
  </si>
  <si>
    <t>Recepción exclusa Comisión Nacional de Disciplina y Consejo Superior de la Judicatura</t>
  </si>
  <si>
    <t>Lunes a viernes Servicio 12 Horas 07.00 A 19.00 Sin Arma</t>
  </si>
  <si>
    <t>Entrada de funcionarios molinetes calle12</t>
  </si>
  <si>
    <t>Lunes a viernes Servicio 12 Horas 06.00 A 18.00 Sin Arma</t>
  </si>
  <si>
    <t>Entrada funcionarios molinetes Cra. 8</t>
  </si>
  <si>
    <t>Lunes a viernes Servicio 12 Horas 08.00 A 20.00 Sin Arma</t>
  </si>
  <si>
    <t>Parqueadero calle 8</t>
  </si>
  <si>
    <t>Parqueadero calle 12</t>
  </si>
  <si>
    <t>Acceso semisótano corte suprema de Justicia</t>
  </si>
  <si>
    <t>Acceso semisótano corte constitucional</t>
  </si>
  <si>
    <t>Acceso semisótano Consejo Superior de la Judicatura</t>
  </si>
  <si>
    <t>Acceso Semisótano Consejo de Estado</t>
  </si>
  <si>
    <t xml:space="preserve">Recorredor Palacio de Justicia y apoyo obras </t>
  </si>
  <si>
    <t>SEDE 2.  ESCUELA JUDICIAL RODRIGO LARA BONILLA</t>
  </si>
  <si>
    <t>Control ingreso 2 piso</t>
  </si>
  <si>
    <t>Lunes a domingo Servicio 24 Horas Con Arma</t>
  </si>
  <si>
    <t>Control ingreso 4 piso</t>
  </si>
  <si>
    <t>SEDE 3.  EDIFICIO ANTIGUO BANCO POPULAR</t>
  </si>
  <si>
    <t>Recepción</t>
  </si>
  <si>
    <t>Control de ingreso y revistas</t>
  </si>
  <si>
    <t>Lunes a viernes  12 H De 06.00 A 18.00 Horas Sin Arma</t>
  </si>
  <si>
    <t>SEDE 4.  SEDE ANEXA</t>
  </si>
  <si>
    <t>Control Ingreso personal y paquetes</t>
  </si>
  <si>
    <t>Lunes a domingo Servicio 24 H Con Arma</t>
  </si>
  <si>
    <t>Control de ingreso funcionarios</t>
  </si>
  <si>
    <t>SEDE 5.  EDIFICIO DINERS</t>
  </si>
  <si>
    <t>Entrada principal y recorrido</t>
  </si>
  <si>
    <t>SEDE 6.  ALMACÉN GENERAL E INVENTARIOS</t>
  </si>
  <si>
    <t>Control ingreso 1 piso</t>
  </si>
  <si>
    <t>Lunes a domingo Servicio 24H Con Arma</t>
  </si>
  <si>
    <t xml:space="preserve">Control ingreso parqueadero y recorrido </t>
  </si>
  <si>
    <t>SEDE 7.  EDIFICIO BANCO DE CRÉDITO</t>
  </si>
  <si>
    <t>Parqueadero VIP portería Cra. 6</t>
  </si>
  <si>
    <t xml:space="preserve">Parqueadero por la Cra. 7 </t>
  </si>
  <si>
    <t xml:space="preserve">Control de medios tecnológicos y recorrido </t>
  </si>
  <si>
    <t>Lunes a domingo Servicio 24 Horas</t>
  </si>
  <si>
    <t>OPERADOR DE MEDIOS</t>
  </si>
  <si>
    <t>Escáner</t>
  </si>
  <si>
    <t>Portería Cra. 7 (entrada principal)</t>
  </si>
  <si>
    <t>24 H Fines De Semana Y Festivos</t>
  </si>
  <si>
    <t>Lunes a viernes Servicio   12 H
Con Arma Lunes a viernes Nocturno</t>
  </si>
  <si>
    <t xml:space="preserve">Puerta correspondencia </t>
  </si>
  <si>
    <t>Despacho</t>
  </si>
  <si>
    <t>Lunes a viernes Servicio 9 Horas de 08:00 H A 17:00 H Sin Festivos</t>
  </si>
  <si>
    <t>Puerta principal despacho judiciales</t>
  </si>
  <si>
    <t xml:space="preserve">Recepción </t>
  </si>
  <si>
    <t>Lunes a viernes 12 H De 06.00 A 18.00 Horas Sin Arma</t>
  </si>
  <si>
    <t>Medios tecnológicos - CCTV</t>
  </si>
  <si>
    <t>Apoyo Canino (Parqueadero Cra. 7 de 7-9 am, portería Cra. 7 y Correspondencia)</t>
  </si>
  <si>
    <t>Lunes a viernes Servicio 12H DE 06:00 A 18: 00 H (ConCanino)</t>
  </si>
  <si>
    <t>SEDE 8.  EDIFICIO TORRE D</t>
  </si>
  <si>
    <t xml:space="preserve">Sótano </t>
  </si>
  <si>
    <t xml:space="preserve">Parqueadero </t>
  </si>
  <si>
    <t>Edificio aforados calle 73 acceso de sótano</t>
  </si>
  <si>
    <t>De Lunes a viernes SIN ARMA De las 6:00 a las 18:00 horas (12 hrs)</t>
  </si>
  <si>
    <t>Torre D piso 7</t>
  </si>
  <si>
    <t>Edificios aforados canino</t>
  </si>
  <si>
    <t>De Lunes a viernes CON CANINO SIN de las 6:00 a las 18:00 ARMA (12 hrs)</t>
  </si>
  <si>
    <t>Edificios aforados piso 2 y 3 recorrido</t>
  </si>
  <si>
    <t>Edificios aforados piso 4 y 5 recorrido</t>
  </si>
  <si>
    <t>Edificios aforados 6 y 7 recorrido</t>
  </si>
  <si>
    <t xml:space="preserve">Supervisor de puesto zona norte y sede anexas </t>
  </si>
  <si>
    <t>Torre D piso 8</t>
  </si>
  <si>
    <t>SEDE 9.  EDIFICIO TORRE B</t>
  </si>
  <si>
    <t>Recepción y recorrido</t>
  </si>
  <si>
    <t>De Lunes a viernes SIN ARMA De las 6:00 a las 22:00 (16 hrs)</t>
  </si>
  <si>
    <t>SEDE 10.  EDIFICIO AKL</t>
  </si>
  <si>
    <t>Recepción primer piso y recorrido</t>
  </si>
  <si>
    <t>De Lunes a domingo CON ARMA Servicio 24 horas</t>
  </si>
  <si>
    <t>Recepción primer piso</t>
  </si>
  <si>
    <t>SEDE 11.  LOTE PARQUEADERO</t>
  </si>
  <si>
    <t>Bodega general entrada y recorrido</t>
  </si>
  <si>
    <t>SEDE 12.  LOTE SALITRE TRIBUNALES</t>
  </si>
  <si>
    <t>Control de entrada y recorridos</t>
  </si>
  <si>
    <t>De Lunes a domingo SIN ARMA Servicio 24 horas</t>
  </si>
  <si>
    <t>SEDE 13.  EDIFICIO CALLE 85</t>
  </si>
  <si>
    <t>Recepción, control de entrada y recorridos</t>
  </si>
  <si>
    <t>TOTAL</t>
  </si>
  <si>
    <t>Total</t>
  </si>
  <si>
    <r>
      <rPr>
        <b/>
        <sz val="7"/>
        <color theme="1"/>
        <rFont val="Arial"/>
        <family val="2"/>
      </rPr>
      <t>NOTAS:</t>
    </r>
    <r>
      <rPr>
        <sz val="7"/>
        <color theme="1"/>
        <rFont val="Arial"/>
        <family val="2"/>
      </rPr>
      <t xml:space="preserve">
1. Los oferentes interesados en el presente proceso de selección, UNICAMENTE, deben presentar su oferta económica en el formato Excel publicado por la Entidad en la plataforma SECOP II, denominado “Formato Propuesta Económica”. 
2. Bajo ninguna circunstancia la Entidad tendrá en cuenta el “Formato Propuesta Económica”  presentado como imagen, PDF u otro documento diferente al formato EXCEL suministrado por la Entidad.  
3. El presente formato, se debe diligenciar en su totalidad, sin omitir el diligenciamiento de ningún campo y no debe ser copiado, reescrito u objeto de algún tipo de modificación, solo debe diligenciarse las casillas en color verde.
4. Solo se tendrán en cuentas las propuestas económicas de los proponentes que cumplan con los requisitos jurídicos, técnicos, financieros y organizacionales habilitantes.
5.</t>
    </r>
    <r>
      <rPr>
        <b/>
        <sz val="7"/>
        <color theme="1"/>
        <rFont val="Arial"/>
        <family val="2"/>
      </rPr>
      <t xml:space="preserve"> </t>
    </r>
    <r>
      <rPr>
        <sz val="7"/>
        <color theme="1"/>
        <rFont val="Arial"/>
        <family val="2"/>
      </rPr>
      <t xml:space="preserve">Durante la ejecución del contrato podrán realizarse ajustes en cuanto a la cantidad, tiempo y modalidad de los servicios, los cuales podrán verse modificados de acuerdo con la necesidad de la Entidad.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</si>
</sst>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5" formatCode="&quot;$&quot;\ #,##0;\-&quot;$&quot;\ #,##0"/>
    <numFmt numFmtId="7" formatCode="&quot;$&quot;\ #,##0.00;\-&quot;$&quot;\ #,##0.00"/>
    <numFmt numFmtId="44" formatCode="_-&quot;$&quot;\ * #,##0.00_-;\-&quot;$&quot;\ * #,##0.00_-;_-&quot;$&quot;\ * &quot;-&quot;??_-;_-@_-"/>
    <numFmt numFmtId="43" formatCode="_-* #,##0.00_-;\-* #,##0.00_-;_-* &quot;-&quot;??_-;_-@_-"/>
    <numFmt numFmtId="164" formatCode="_(* #,##0.00_);_(* \(#,##0.00\);_(* &quot;-&quot;??_);_(@_)"/>
    <numFmt numFmtId="165" formatCode="#,##0.00_ ;\-#,##0.00\ "/>
    <numFmt numFmtId="166" formatCode="&quot;$&quot;\ #,##0.00"/>
  </numFmts>
  <fonts count="21">
    <font>
      <sz val="11"/>
      <color theme="1"/>
      <name val="Aptos Narrow"/>
      <family val="2"/>
      <scheme val="minor"/>
    </font>
    <font>
      <sz val="11"/>
      <color theme="1"/>
      <name val="Aptos Narrow"/>
      <family val="2"/>
      <scheme val="minor"/>
    </font>
    <font>
      <sz val="7"/>
      <color theme="1"/>
      <name val="Arial"/>
      <family val="2"/>
    </font>
    <font>
      <b/>
      <i/>
      <sz val="10"/>
      <name val="Arial"/>
      <family val="2"/>
    </font>
    <font>
      <b/>
      <sz val="10"/>
      <color theme="1"/>
      <name val="Arial"/>
      <family val="2"/>
    </font>
    <font>
      <b/>
      <sz val="8"/>
      <name val="Arial"/>
      <family val="2"/>
    </font>
    <font>
      <sz val="8"/>
      <color theme="1"/>
      <name val="Aptos Narrow"/>
      <family val="2"/>
      <scheme val="minor"/>
    </font>
    <font>
      <b/>
      <sz val="8"/>
      <color theme="1"/>
      <name val="Arial"/>
      <family val="2"/>
    </font>
    <font>
      <sz val="8"/>
      <color theme="1"/>
      <name val="Arial"/>
      <family val="2"/>
    </font>
    <font>
      <sz val="8"/>
      <name val="Arial"/>
      <family val="2"/>
    </font>
    <font>
      <b/>
      <sz val="9"/>
      <name val="Arial"/>
      <family val="2"/>
    </font>
    <font>
      <b/>
      <sz val="7"/>
      <color theme="1"/>
      <name val="Arial"/>
      <family val="2"/>
    </font>
    <font>
      <sz val="7"/>
      <name val="Arial"/>
      <family val="2"/>
    </font>
    <font>
      <sz val="7"/>
      <color rgb="FFFF0000"/>
      <name val="Arial"/>
      <family val="2"/>
    </font>
    <font>
      <sz val="5"/>
      <color theme="1"/>
      <name val="Arial"/>
      <family val="2"/>
    </font>
    <font>
      <sz val="7"/>
      <color theme="0"/>
      <name val="Arial"/>
      <family val="2"/>
    </font>
    <font>
      <b/>
      <sz val="9"/>
      <color rgb="FF000000"/>
      <name val="Arial"/>
      <family val="2"/>
    </font>
    <font>
      <sz val="9"/>
      <color rgb="FF000000"/>
      <name val="Arial"/>
      <family val="2"/>
    </font>
    <font>
      <sz val="9"/>
      <color theme="1"/>
      <name val="Arial"/>
      <family val="2"/>
    </font>
    <font>
      <sz val="9"/>
      <name val="Arial"/>
      <family val="2"/>
    </font>
    <font>
      <b/>
      <sz val="9"/>
      <color theme="1"/>
      <name val="Arial"/>
      <family val="2"/>
    </font>
  </fonts>
  <fills count="8">
    <fill>
      <patternFill patternType="none"/>
    </fill>
    <fill>
      <patternFill patternType="gray125"/>
    </fill>
    <fill>
      <patternFill patternType="solid">
        <fgColor theme="3" tint="0.79998168889431442"/>
        <bgColor indexed="64"/>
      </patternFill>
    </fill>
    <fill>
      <patternFill patternType="solid">
        <fgColor rgb="FFD9E0F1"/>
      </patternFill>
    </fill>
    <fill>
      <patternFill patternType="solid">
        <fgColor theme="9" tint="0.79998168889431442"/>
        <bgColor indexed="64"/>
      </patternFill>
    </fill>
    <fill>
      <patternFill patternType="solid">
        <fgColor theme="4" tint="0.79998168889431442"/>
        <bgColor indexed="64"/>
      </patternFill>
    </fill>
    <fill>
      <patternFill patternType="solid">
        <fgColor theme="0"/>
        <bgColor indexed="64"/>
      </patternFill>
    </fill>
    <fill>
      <patternFill patternType="solid">
        <fgColor theme="7" tint="0.59999389629810485"/>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3">
    <xf numFmtId="0" fontId="0" fillId="0" borderId="0"/>
    <xf numFmtId="43" fontId="1" fillId="0" borderId="0" applyFont="0" applyFill="0" applyBorder="0" applyAlignment="0" applyProtection="0"/>
    <xf numFmtId="44" fontId="1" fillId="0" borderId="0" applyFont="0" applyFill="0" applyBorder="0" applyAlignment="0" applyProtection="0"/>
  </cellStyleXfs>
  <cellXfs count="59">
    <xf numFmtId="0" fontId="0" fillId="0" borderId="0" xfId="0"/>
    <xf numFmtId="0" fontId="2" fillId="0" borderId="0" xfId="0" applyFont="1"/>
    <xf numFmtId="0" fontId="3" fillId="0" borderId="0" xfId="0" applyFont="1" applyAlignment="1">
      <alignment horizontal="center" vertical="center" wrapText="1"/>
    </xf>
    <xf numFmtId="0" fontId="2" fillId="0" borderId="0" xfId="0" applyFont="1" applyAlignment="1">
      <alignment horizontal="center"/>
    </xf>
    <xf numFmtId="0" fontId="4" fillId="0" borderId="0" xfId="0" applyFont="1" applyAlignment="1">
      <alignment wrapText="1"/>
    </xf>
    <xf numFmtId="0" fontId="4" fillId="0" borderId="0" xfId="0" applyFont="1" applyAlignment="1">
      <alignment horizontal="center" wrapText="1"/>
    </xf>
    <xf numFmtId="0" fontId="5" fillId="0" borderId="0" xfId="0" applyFont="1" applyAlignment="1">
      <alignment horizontal="left" vertical="center"/>
    </xf>
    <xf numFmtId="0" fontId="6" fillId="0" borderId="0" xfId="0" applyFont="1" applyAlignment="1">
      <alignment horizontal="left" vertical="top"/>
    </xf>
    <xf numFmtId="0" fontId="7" fillId="0" borderId="0" xfId="0" applyFont="1" applyAlignment="1">
      <alignment horizontal="center" wrapText="1"/>
    </xf>
    <xf numFmtId="0" fontId="8" fillId="0" borderId="0" xfId="0" applyFont="1"/>
    <xf numFmtId="0" fontId="5" fillId="0" borderId="0" xfId="0" applyFont="1" applyAlignment="1">
      <alignment vertical="center" wrapText="1"/>
    </xf>
    <xf numFmtId="0" fontId="9" fillId="0" borderId="0" xfId="0" applyFont="1" applyAlignment="1">
      <alignment horizontal="center" vertical="center" wrapText="1"/>
    </xf>
    <xf numFmtId="0" fontId="11" fillId="5" borderId="1" xfId="0" applyFont="1" applyFill="1" applyBorder="1" applyAlignment="1">
      <alignment horizontal="center" vertical="center" wrapText="1"/>
    </xf>
    <xf numFmtId="0" fontId="2" fillId="0" borderId="0" xfId="0" applyFont="1" applyAlignment="1">
      <alignment horizontal="center" vertical="center" wrapText="1"/>
    </xf>
    <xf numFmtId="0" fontId="2" fillId="6" borderId="0" xfId="0" applyFont="1" applyFill="1" applyAlignment="1">
      <alignment horizontal="center" vertical="center" wrapText="1"/>
    </xf>
    <xf numFmtId="0" fontId="13" fillId="6" borderId="0" xfId="0" applyFont="1" applyFill="1" applyAlignment="1">
      <alignment horizontal="center" vertical="center" wrapText="1"/>
    </xf>
    <xf numFmtId="0" fontId="2" fillId="6" borderId="0" xfId="0" applyFont="1" applyFill="1"/>
    <xf numFmtId="0" fontId="12" fillId="6" borderId="0" xfId="0" applyFont="1" applyFill="1" applyAlignment="1">
      <alignment horizontal="center" vertical="center" wrapText="1"/>
    </xf>
    <xf numFmtId="5" fontId="2" fillId="0" borderId="0" xfId="0" applyNumberFormat="1" applyFont="1"/>
    <xf numFmtId="43" fontId="2" fillId="0" borderId="0" xfId="1" applyFont="1" applyProtection="1"/>
    <xf numFmtId="43" fontId="2" fillId="0" borderId="0" xfId="1" applyFont="1" applyAlignment="1" applyProtection="1">
      <alignment horizontal="center"/>
    </xf>
    <xf numFmtId="0" fontId="14" fillId="0" borderId="0" xfId="0" applyFont="1"/>
    <xf numFmtId="164" fontId="15" fillId="0" borderId="0" xfId="0" applyNumberFormat="1" applyFont="1"/>
    <xf numFmtId="0" fontId="15" fillId="0" borderId="0" xfId="0" applyFont="1"/>
    <xf numFmtId="5" fontId="15" fillId="0" borderId="0" xfId="0" applyNumberFormat="1" applyFont="1"/>
    <xf numFmtId="0" fontId="16" fillId="0" borderId="1" xfId="0" applyFont="1" applyBorder="1" applyAlignment="1">
      <alignment horizontal="center" vertical="center" wrapText="1"/>
    </xf>
    <xf numFmtId="0" fontId="17" fillId="0" borderId="1" xfId="0" applyFont="1" applyBorder="1" applyAlignment="1">
      <alignment vertical="center" wrapText="1"/>
    </xf>
    <xf numFmtId="0" fontId="17" fillId="0" borderId="1" xfId="0" applyFont="1" applyBorder="1" applyAlignment="1">
      <alignment horizontal="center" vertical="center" wrapText="1"/>
    </xf>
    <xf numFmtId="0" fontId="17" fillId="0" borderId="1" xfId="0" applyFont="1" applyBorder="1" applyAlignment="1">
      <alignment vertical="center"/>
    </xf>
    <xf numFmtId="0" fontId="17" fillId="0" borderId="1" xfId="0" applyFont="1" applyBorder="1" applyAlignment="1">
      <alignment horizontal="center" vertical="center"/>
    </xf>
    <xf numFmtId="10" fontId="2" fillId="0" borderId="0" xfId="0" applyNumberFormat="1" applyFont="1"/>
    <xf numFmtId="0" fontId="18" fillId="0" borderId="1" xfId="0" applyFont="1" applyBorder="1" applyAlignment="1">
      <alignment horizontal="center" vertical="center" wrapText="1"/>
    </xf>
    <xf numFmtId="5" fontId="19" fillId="4" borderId="1" xfId="1" applyNumberFormat="1" applyFont="1" applyFill="1" applyBorder="1" applyAlignment="1" applyProtection="1">
      <alignment horizontal="center" vertical="center" wrapText="1"/>
      <protection locked="0"/>
    </xf>
    <xf numFmtId="165" fontId="19" fillId="4" borderId="1" xfId="1" applyNumberFormat="1" applyFont="1" applyFill="1" applyBorder="1" applyAlignment="1" applyProtection="1">
      <alignment horizontal="center" vertical="center" wrapText="1"/>
      <protection locked="0"/>
    </xf>
    <xf numFmtId="5" fontId="19" fillId="0" borderId="1" xfId="1" applyNumberFormat="1" applyFont="1" applyBorder="1" applyAlignment="1" applyProtection="1">
      <alignment horizontal="center" vertical="center" wrapText="1"/>
    </xf>
    <xf numFmtId="9" fontId="19" fillId="0" borderId="1" xfId="0" applyNumberFormat="1" applyFont="1" applyBorder="1" applyAlignment="1">
      <alignment horizontal="center" vertical="center" wrapText="1"/>
    </xf>
    <xf numFmtId="0" fontId="19" fillId="0" borderId="1" xfId="0" applyFont="1" applyBorder="1" applyAlignment="1">
      <alignment horizontal="center" vertical="center" wrapText="1"/>
    </xf>
    <xf numFmtId="166" fontId="19" fillId="6" borderId="1" xfId="1" applyNumberFormat="1" applyFont="1" applyFill="1" applyBorder="1" applyAlignment="1" applyProtection="1">
      <alignment horizontal="center" vertical="center" wrapText="1"/>
    </xf>
    <xf numFmtId="5" fontId="19" fillId="0" borderId="1" xfId="1" applyNumberFormat="1" applyFont="1" applyBorder="1" applyAlignment="1" applyProtection="1">
      <alignment horizontal="right" vertical="center" wrapText="1"/>
    </xf>
    <xf numFmtId="9" fontId="19" fillId="6" borderId="1" xfId="0" applyNumberFormat="1" applyFont="1" applyFill="1" applyBorder="1" applyAlignment="1">
      <alignment horizontal="center" vertical="center" wrapText="1"/>
    </xf>
    <xf numFmtId="0" fontId="19" fillId="6" borderId="1" xfId="0" applyFont="1" applyFill="1" applyBorder="1" applyAlignment="1">
      <alignment horizontal="center" vertical="center" wrapText="1"/>
    </xf>
    <xf numFmtId="10" fontId="18" fillId="0" borderId="1" xfId="0" applyNumberFormat="1" applyFont="1" applyBorder="1" applyAlignment="1">
      <alignment horizontal="center" vertical="center"/>
    </xf>
    <xf numFmtId="5" fontId="18" fillId="7" borderId="1" xfId="0" applyNumberFormat="1" applyFont="1" applyFill="1" applyBorder="1"/>
    <xf numFmtId="0" fontId="18" fillId="7" borderId="1" xfId="0" applyFont="1" applyFill="1" applyBorder="1"/>
    <xf numFmtId="0" fontId="20" fillId="5" borderId="1" xfId="0" applyFont="1" applyFill="1" applyBorder="1" applyAlignment="1">
      <alignment horizontal="center" vertical="center" wrapText="1"/>
    </xf>
    <xf numFmtId="0" fontId="18" fillId="0" borderId="1" xfId="0" applyFont="1" applyBorder="1"/>
    <xf numFmtId="7" fontId="18" fillId="0" borderId="1" xfId="2" applyNumberFormat="1" applyFont="1" applyBorder="1"/>
    <xf numFmtId="0" fontId="3" fillId="0" borderId="0" xfId="0" applyFont="1" applyAlignment="1">
      <alignment horizontal="center" vertical="center" wrapText="1"/>
    </xf>
    <xf numFmtId="0" fontId="2" fillId="0" borderId="0" xfId="0" applyFont="1" applyAlignment="1">
      <alignment horizontal="justify" vertical="center" wrapText="1"/>
    </xf>
    <xf numFmtId="0" fontId="16" fillId="0" borderId="1" xfId="0" applyFont="1" applyBorder="1" applyAlignment="1">
      <alignment horizontal="center" vertical="center" wrapText="1"/>
    </xf>
    <xf numFmtId="0" fontId="5" fillId="2" borderId="0" xfId="0" applyFont="1" applyFill="1" applyAlignment="1">
      <alignment horizontal="center" vertical="center" wrapText="1"/>
    </xf>
    <xf numFmtId="0" fontId="18" fillId="0" borderId="2" xfId="0" applyFont="1" applyBorder="1" applyAlignment="1">
      <alignment horizontal="center"/>
    </xf>
    <xf numFmtId="0" fontId="18" fillId="0" borderId="3" xfId="0" applyFont="1" applyBorder="1" applyAlignment="1">
      <alignment horizontal="center"/>
    </xf>
    <xf numFmtId="0" fontId="18" fillId="0" borderId="4" xfId="0" applyFont="1" applyBorder="1" applyAlignment="1">
      <alignment horizontal="center"/>
    </xf>
    <xf numFmtId="0" fontId="2" fillId="0" borderId="0" xfId="0" applyFont="1" applyAlignment="1">
      <alignment horizontal="center"/>
    </xf>
    <xf numFmtId="0" fontId="18" fillId="7" borderId="1" xfId="0" applyFont="1" applyFill="1" applyBorder="1" applyAlignment="1">
      <alignment horizontal="center"/>
    </xf>
    <xf numFmtId="0" fontId="5" fillId="3" borderId="0" xfId="0" applyFont="1" applyFill="1" applyAlignment="1">
      <alignment horizontal="center" vertical="center" wrapText="1"/>
    </xf>
    <xf numFmtId="0" fontId="10" fillId="4" borderId="0" xfId="0" applyFont="1" applyFill="1" applyAlignment="1" applyProtection="1">
      <alignment horizontal="center" vertical="center" wrapText="1"/>
      <protection locked="0"/>
    </xf>
    <xf numFmtId="0" fontId="11" fillId="0" borderId="0" xfId="0" applyFont="1" applyAlignment="1">
      <alignment horizontal="center" vertical="center" wrapText="1"/>
    </xf>
  </cellXfs>
  <cellStyles count="3">
    <cellStyle name="Millares" xfId="1" builtinId="3"/>
    <cellStyle name="Moneda" xfId="2"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7</xdr:col>
      <xdr:colOff>0</xdr:colOff>
      <xdr:row>0</xdr:row>
      <xdr:rowOff>14654</xdr:rowOff>
    </xdr:from>
    <xdr:to>
      <xdr:col>8</xdr:col>
      <xdr:colOff>631884</xdr:colOff>
      <xdr:row>3</xdr:row>
      <xdr:rowOff>127674</xdr:rowOff>
    </xdr:to>
    <xdr:pic>
      <xdr:nvPicPr>
        <xdr:cNvPr id="2" name="image1.jpeg">
          <a:extLst>
            <a:ext uri="{FF2B5EF4-FFF2-40B4-BE49-F238E27FC236}">
              <a16:creationId xmlns:a16="http://schemas.microsoft.com/office/drawing/2014/main" id="{7DF907DE-48B1-4883-BD83-E686CDB43C34}"/>
            </a:ext>
          </a:extLst>
        </xdr:cNvPr>
        <xdr:cNvPicPr/>
      </xdr:nvPicPr>
      <xdr:blipFill>
        <a:blip xmlns:r="http://schemas.openxmlformats.org/officeDocument/2006/relationships" r:embed="rId1" cstate="print"/>
        <a:stretch>
          <a:fillRect/>
        </a:stretch>
      </xdr:blipFill>
      <xdr:spPr>
        <a:xfrm>
          <a:off x="487972" y="14654"/>
          <a:ext cx="1838384" cy="66547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2A537E-7ADF-48E5-9DC8-4AEA03A52DAA}">
  <dimension ref="A1:AO109"/>
  <sheetViews>
    <sheetView tabSelected="1" topLeftCell="G5" zoomScaleNormal="100" workbookViewId="0">
      <selection activeCell="I16" sqref="I16"/>
    </sheetView>
  </sheetViews>
  <sheetFormatPr defaultColWidth="11.42578125" defaultRowHeight="9"/>
  <cols>
    <col min="1" max="1" width="5.7109375" style="1" customWidth="1"/>
    <col min="2" max="2" width="47.85546875" style="1" customWidth="1"/>
    <col min="3" max="3" width="26.85546875" style="1" customWidth="1"/>
    <col min="4" max="4" width="45.5703125" style="1" customWidth="1"/>
    <col min="5" max="7" width="26.85546875" style="1" customWidth="1"/>
    <col min="8" max="8" width="18.42578125" style="1" customWidth="1"/>
    <col min="9" max="10" width="12.28515625" style="1" customWidth="1"/>
    <col min="11" max="11" width="11" style="1" customWidth="1"/>
    <col min="12" max="12" width="13.42578125" style="1" customWidth="1"/>
    <col min="13" max="13" width="11" style="1" customWidth="1"/>
    <col min="14" max="14" width="12" style="3" customWidth="1"/>
    <col min="15" max="16" width="10.42578125" style="3" customWidth="1"/>
    <col min="17" max="17" width="15.140625" style="3" customWidth="1"/>
    <col min="18" max="18" width="12.140625" style="3" customWidth="1"/>
    <col min="19" max="19" width="15.42578125" style="3" customWidth="1"/>
    <col min="20" max="20" width="9.42578125" style="1" customWidth="1"/>
    <col min="21" max="21" width="14.85546875" style="1" customWidth="1"/>
    <col min="22" max="16384" width="11.42578125" style="1"/>
  </cols>
  <sheetData>
    <row r="1" spans="1:41" ht="19.5" customHeight="1">
      <c r="K1" s="47" t="s">
        <v>0</v>
      </c>
      <c r="L1" s="47"/>
      <c r="M1" s="47"/>
      <c r="N1" s="47"/>
      <c r="O1" s="47"/>
      <c r="P1" s="2"/>
    </row>
    <row r="2" spans="1:41" ht="19.5" customHeight="1">
      <c r="K2" s="47" t="s">
        <v>1</v>
      </c>
      <c r="L2" s="47"/>
      <c r="M2" s="47"/>
      <c r="N2" s="47"/>
      <c r="O2" s="47"/>
      <c r="P2" s="2"/>
    </row>
    <row r="3" spans="1:41" ht="19.5" customHeight="1">
      <c r="A3" s="4"/>
      <c r="B3" s="4"/>
      <c r="C3" s="4"/>
      <c r="D3" s="4"/>
      <c r="E3" s="4"/>
      <c r="F3" s="4"/>
      <c r="G3" s="4"/>
      <c r="H3" s="4"/>
      <c r="I3" s="4"/>
      <c r="J3" s="4"/>
      <c r="K3" s="47" t="s">
        <v>2</v>
      </c>
      <c r="L3" s="47"/>
      <c r="M3" s="47"/>
      <c r="N3" s="47"/>
      <c r="O3" s="47"/>
      <c r="P3" s="2"/>
      <c r="Q3" s="4"/>
      <c r="R3" s="4"/>
      <c r="S3" s="4"/>
      <c r="T3" s="4"/>
      <c r="U3" s="4"/>
    </row>
    <row r="4" spans="1:41" ht="29.45" customHeight="1">
      <c r="A4" s="5"/>
      <c r="B4" s="5"/>
      <c r="C4" s="5"/>
      <c r="D4" s="5"/>
      <c r="E4" s="5"/>
      <c r="F4" s="5"/>
      <c r="G4" s="5"/>
      <c r="H4" s="5"/>
      <c r="L4" s="5"/>
      <c r="M4" s="5"/>
      <c r="N4" s="5"/>
      <c r="O4" s="5"/>
      <c r="P4" s="5"/>
      <c r="Q4" s="5"/>
      <c r="R4" s="5"/>
      <c r="S4" s="5"/>
      <c r="T4" s="5"/>
      <c r="U4" s="5"/>
    </row>
    <row r="5" spans="1:41" s="9" customFormat="1" ht="29.45" customHeight="1">
      <c r="A5" s="6" t="s">
        <v>3</v>
      </c>
      <c r="B5" s="6"/>
      <c r="C5" s="6"/>
      <c r="D5" s="6"/>
      <c r="E5" s="50" t="s">
        <v>4</v>
      </c>
      <c r="F5" s="50"/>
      <c r="G5" s="50"/>
      <c r="H5" s="50"/>
      <c r="I5" s="50"/>
      <c r="J5" s="50"/>
      <c r="K5" s="50"/>
      <c r="L5" s="50"/>
      <c r="M5" s="8"/>
      <c r="N5" s="8"/>
      <c r="O5" s="8"/>
      <c r="P5" s="8"/>
      <c r="Q5" s="8"/>
      <c r="R5" s="8"/>
      <c r="S5" s="8"/>
      <c r="T5" s="8"/>
      <c r="U5" s="8"/>
    </row>
    <row r="6" spans="1:41" s="9" customFormat="1" ht="12.75" customHeight="1">
      <c r="A6" s="7"/>
      <c r="B6" s="7"/>
      <c r="C6" s="7"/>
      <c r="D6" s="7"/>
      <c r="E6" s="7"/>
      <c r="F6" s="7"/>
      <c r="G6" s="7"/>
      <c r="H6" s="11"/>
      <c r="I6" s="10"/>
      <c r="J6" s="10"/>
      <c r="K6" s="10"/>
      <c r="L6" s="10"/>
      <c r="M6" s="8"/>
      <c r="N6" s="8"/>
      <c r="O6" s="8"/>
      <c r="P6" s="8"/>
      <c r="Q6" s="8"/>
      <c r="R6" s="8"/>
      <c r="S6" s="8"/>
      <c r="T6" s="8"/>
      <c r="U6" s="8"/>
    </row>
    <row r="7" spans="1:41" s="9" customFormat="1" ht="29.45" customHeight="1">
      <c r="A7" s="6" t="s">
        <v>5</v>
      </c>
      <c r="B7" s="6"/>
      <c r="C7" s="6"/>
      <c r="D7" s="6"/>
      <c r="E7" s="56" t="s">
        <v>6</v>
      </c>
      <c r="F7" s="56"/>
      <c r="G7" s="56"/>
      <c r="H7" s="56"/>
      <c r="I7" s="56"/>
      <c r="J7" s="56"/>
      <c r="K7" s="56"/>
      <c r="L7" s="56"/>
      <c r="M7" s="56"/>
      <c r="N7" s="56"/>
      <c r="O7" s="56"/>
      <c r="P7" s="56"/>
      <c r="Q7" s="56"/>
      <c r="R7" s="56"/>
      <c r="S7" s="56"/>
      <c r="T7" s="56"/>
      <c r="U7" s="56"/>
    </row>
    <row r="8" spans="1:41" s="9" customFormat="1" ht="12.75" customHeight="1">
      <c r="A8" s="7"/>
      <c r="B8" s="7"/>
      <c r="C8" s="7"/>
      <c r="D8" s="7"/>
      <c r="E8" s="7"/>
      <c r="F8" s="7"/>
      <c r="G8" s="7"/>
      <c r="H8" s="10"/>
      <c r="I8" s="10"/>
      <c r="J8" s="10"/>
      <c r="K8" s="10"/>
      <c r="L8" s="10"/>
      <c r="M8" s="8"/>
      <c r="N8" s="8"/>
      <c r="O8" s="8"/>
      <c r="P8" s="8"/>
      <c r="Q8" s="8"/>
      <c r="R8" s="8"/>
      <c r="S8" s="8"/>
      <c r="T8" s="8"/>
      <c r="U8" s="8"/>
    </row>
    <row r="9" spans="1:41" s="9" customFormat="1" ht="29.45" customHeight="1">
      <c r="A9" s="6" t="s">
        <v>7</v>
      </c>
      <c r="B9" s="6"/>
      <c r="C9" s="6"/>
      <c r="D9" s="6"/>
      <c r="E9" s="57"/>
      <c r="F9" s="57"/>
      <c r="G9" s="57"/>
      <c r="H9" s="57"/>
      <c r="I9" s="57"/>
      <c r="J9" s="57"/>
      <c r="K9" s="57"/>
      <c r="L9" s="57"/>
      <c r="M9" s="57"/>
      <c r="N9" s="57"/>
      <c r="O9" s="57"/>
      <c r="P9" s="57"/>
      <c r="Q9" s="57"/>
      <c r="R9" s="57"/>
      <c r="S9" s="57"/>
      <c r="T9" s="57"/>
      <c r="U9" s="57"/>
    </row>
    <row r="10" spans="1:41" ht="12.75" customHeight="1">
      <c r="T10" s="58"/>
      <c r="U10" s="58"/>
    </row>
    <row r="11" spans="1:41" s="13" customFormat="1" ht="78" customHeight="1">
      <c r="A11" s="12" t="s">
        <v>8</v>
      </c>
      <c r="B11" s="12" t="s">
        <v>9</v>
      </c>
      <c r="C11" s="12" t="s">
        <v>10</v>
      </c>
      <c r="D11" s="12" t="s">
        <v>11</v>
      </c>
      <c r="E11" s="12" t="s">
        <v>12</v>
      </c>
      <c r="F11" s="12" t="s">
        <v>13</v>
      </c>
      <c r="G11" s="12" t="s">
        <v>14</v>
      </c>
      <c r="H11" s="12" t="s">
        <v>15</v>
      </c>
      <c r="I11" s="12" t="s">
        <v>16</v>
      </c>
      <c r="J11" s="12" t="s">
        <v>17</v>
      </c>
      <c r="K11" s="12" t="s">
        <v>18</v>
      </c>
      <c r="L11" s="12" t="s">
        <v>19</v>
      </c>
      <c r="M11" s="12" t="s">
        <v>20</v>
      </c>
      <c r="N11" s="12" t="s">
        <v>21</v>
      </c>
      <c r="O11" s="12" t="s">
        <v>22</v>
      </c>
      <c r="P11" s="12" t="s">
        <v>23</v>
      </c>
      <c r="Q11" s="12" t="s">
        <v>24</v>
      </c>
      <c r="R11" s="12" t="s">
        <v>25</v>
      </c>
      <c r="S11" s="12" t="s">
        <v>26</v>
      </c>
      <c r="T11" s="12" t="s">
        <v>27</v>
      </c>
      <c r="U11" s="12" t="s">
        <v>28</v>
      </c>
      <c r="V11" s="1"/>
      <c r="W11" s="1"/>
      <c r="X11" s="1"/>
      <c r="Y11" s="1"/>
      <c r="Z11" s="1"/>
      <c r="AA11" s="1"/>
      <c r="AB11" s="1"/>
      <c r="AC11" s="1"/>
      <c r="AD11" s="1"/>
      <c r="AE11" s="1"/>
      <c r="AF11" s="1"/>
      <c r="AG11" s="1"/>
      <c r="AH11" s="1"/>
      <c r="AI11" s="1"/>
      <c r="AJ11" s="1"/>
      <c r="AK11" s="1"/>
      <c r="AL11" s="1"/>
      <c r="AM11" s="1"/>
      <c r="AN11" s="1"/>
      <c r="AO11" s="1"/>
    </row>
    <row r="12" spans="1:41" s="13" customFormat="1" ht="21.95" customHeight="1">
      <c r="A12" s="31">
        <v>1</v>
      </c>
      <c r="B12" s="49" t="s">
        <v>29</v>
      </c>
      <c r="C12" s="26" t="s">
        <v>30</v>
      </c>
      <c r="D12" s="26" t="s">
        <v>31</v>
      </c>
      <c r="E12" s="41">
        <v>0.52410000000000001</v>
      </c>
      <c r="F12" s="41">
        <v>0.47589999999999999</v>
      </c>
      <c r="G12" s="27" t="s">
        <v>32</v>
      </c>
      <c r="H12" s="32"/>
      <c r="I12" s="33"/>
      <c r="J12" s="32"/>
      <c r="K12" s="34">
        <f>ROUND((H12*I12),0)+J12</f>
        <v>0</v>
      </c>
      <c r="L12" s="35">
        <v>0.08</v>
      </c>
      <c r="M12" s="36">
        <v>20</v>
      </c>
      <c r="N12" s="36">
        <v>14</v>
      </c>
      <c r="O12" s="36">
        <v>13</v>
      </c>
      <c r="P12" s="36">
        <v>1</v>
      </c>
      <c r="Q12" s="37">
        <f>((((((K12*E12/30)*M12)/11*P12))+(((((K12*F12/30)*M12)/13*O12)))))*(1+L12)</f>
        <v>0</v>
      </c>
      <c r="R12" s="37">
        <f>Q12*1.9%</f>
        <v>0</v>
      </c>
      <c r="S12" s="34">
        <f>Q12+R12</f>
        <v>0</v>
      </c>
      <c r="T12" s="36">
        <v>1</v>
      </c>
      <c r="U12" s="38">
        <f>ROUND((S12*T12),0)</f>
        <v>0</v>
      </c>
      <c r="V12" s="1"/>
      <c r="W12" s="30"/>
      <c r="X12" s="1"/>
      <c r="Y12" s="1"/>
      <c r="Z12" s="1"/>
      <c r="AA12" s="1"/>
      <c r="AB12" s="1"/>
      <c r="AC12" s="1"/>
      <c r="AD12" s="1"/>
      <c r="AE12" s="1"/>
      <c r="AF12" s="1"/>
      <c r="AG12" s="1"/>
      <c r="AH12" s="1"/>
      <c r="AI12" s="1"/>
      <c r="AJ12" s="1"/>
      <c r="AK12" s="1"/>
      <c r="AL12" s="1"/>
      <c r="AM12" s="1"/>
      <c r="AN12" s="1"/>
      <c r="AO12" s="1"/>
    </row>
    <row r="13" spans="1:41" s="13" customFormat="1" ht="21.95" customHeight="1">
      <c r="A13" s="31">
        <v>2</v>
      </c>
      <c r="B13" s="49"/>
      <c r="C13" s="26" t="s">
        <v>33</v>
      </c>
      <c r="D13" s="26" t="s">
        <v>34</v>
      </c>
      <c r="E13" s="41">
        <v>0.52410000000000001</v>
      </c>
      <c r="F13" s="41">
        <v>0.47589999999999999</v>
      </c>
      <c r="G13" s="27" t="s">
        <v>35</v>
      </c>
      <c r="H13" s="32"/>
      <c r="I13" s="33"/>
      <c r="J13" s="32"/>
      <c r="K13" s="34">
        <f t="shared" ref="K13:K71" si="0">ROUND((H13*I13),0)+J13</f>
        <v>0</v>
      </c>
      <c r="L13" s="35">
        <v>0.08</v>
      </c>
      <c r="M13" s="36">
        <v>30</v>
      </c>
      <c r="N13" s="36">
        <v>24</v>
      </c>
      <c r="O13" s="36">
        <v>13</v>
      </c>
      <c r="P13" s="36">
        <v>11</v>
      </c>
      <c r="Q13" s="37">
        <f t="shared" ref="Q13:Q71" si="1">((((((K13*E13/30)*M13)/11*P13))+(((((K13*F13/30)*M13)/13*O13)))))*(1+L13)</f>
        <v>0</v>
      </c>
      <c r="R13" s="37">
        <f t="shared" ref="R13:R71" si="2">Q13*(1.9%)</f>
        <v>0</v>
      </c>
      <c r="S13" s="34">
        <f t="shared" ref="S13:S71" si="3">Q13+R13</f>
        <v>0</v>
      </c>
      <c r="T13" s="36">
        <v>1</v>
      </c>
      <c r="U13" s="38">
        <f t="shared" ref="U13:U71" si="4">ROUND((S13*T13),0)</f>
        <v>0</v>
      </c>
      <c r="V13" s="1"/>
      <c r="W13" s="1"/>
      <c r="X13" s="1"/>
      <c r="Y13" s="1"/>
      <c r="Z13" s="1"/>
      <c r="AA13" s="1"/>
      <c r="AB13" s="1"/>
      <c r="AC13" s="1"/>
      <c r="AD13" s="1"/>
      <c r="AE13" s="1"/>
      <c r="AF13" s="1"/>
      <c r="AG13" s="1"/>
      <c r="AH13" s="1"/>
      <c r="AI13" s="1"/>
      <c r="AJ13" s="1"/>
      <c r="AK13" s="1"/>
      <c r="AL13" s="1"/>
      <c r="AM13" s="1"/>
      <c r="AN13" s="1"/>
      <c r="AO13" s="1"/>
    </row>
    <row r="14" spans="1:41" s="14" customFormat="1" ht="21.95" customHeight="1">
      <c r="A14" s="31">
        <v>3</v>
      </c>
      <c r="B14" s="49"/>
      <c r="C14" s="26" t="s">
        <v>36</v>
      </c>
      <c r="D14" s="26" t="s">
        <v>37</v>
      </c>
      <c r="E14" s="41">
        <v>0.52410000000000001</v>
      </c>
      <c r="F14" s="41">
        <v>0.47589999999999999</v>
      </c>
      <c r="G14" s="27" t="s">
        <v>38</v>
      </c>
      <c r="H14" s="32"/>
      <c r="I14" s="33"/>
      <c r="J14" s="32"/>
      <c r="K14" s="34">
        <f t="shared" si="0"/>
        <v>0</v>
      </c>
      <c r="L14" s="39">
        <v>0.11</v>
      </c>
      <c r="M14" s="40">
        <v>20</v>
      </c>
      <c r="N14" s="40">
        <v>12</v>
      </c>
      <c r="O14" s="40">
        <v>12</v>
      </c>
      <c r="P14" s="40"/>
      <c r="Q14" s="37">
        <f t="shared" si="1"/>
        <v>0</v>
      </c>
      <c r="R14" s="37">
        <f t="shared" si="2"/>
        <v>0</v>
      </c>
      <c r="S14" s="34">
        <f t="shared" si="3"/>
        <v>0</v>
      </c>
      <c r="T14" s="40">
        <v>1</v>
      </c>
      <c r="U14" s="38">
        <f t="shared" si="4"/>
        <v>0</v>
      </c>
      <c r="V14" s="1"/>
      <c r="W14" s="1"/>
      <c r="X14" s="1"/>
      <c r="Y14" s="1"/>
      <c r="Z14" s="1"/>
      <c r="AA14" s="1"/>
      <c r="AB14" s="1"/>
      <c r="AC14" s="1"/>
      <c r="AD14" s="1"/>
      <c r="AE14" s="1"/>
      <c r="AF14" s="1"/>
      <c r="AG14" s="1"/>
      <c r="AH14" s="1"/>
      <c r="AI14" s="1"/>
      <c r="AJ14" s="1"/>
      <c r="AK14" s="1"/>
      <c r="AL14" s="1"/>
      <c r="AM14" s="1"/>
      <c r="AN14" s="1"/>
      <c r="AO14" s="1"/>
    </row>
    <row r="15" spans="1:41" s="14" customFormat="1" ht="21.95" customHeight="1">
      <c r="A15" s="31">
        <v>4</v>
      </c>
      <c r="B15" s="49"/>
      <c r="C15" s="26" t="s">
        <v>39</v>
      </c>
      <c r="D15" s="26" t="s">
        <v>40</v>
      </c>
      <c r="E15" s="41">
        <v>0.52410000000000001</v>
      </c>
      <c r="F15" s="41">
        <v>0.47589999999999999</v>
      </c>
      <c r="G15" s="27" t="s">
        <v>35</v>
      </c>
      <c r="H15" s="32"/>
      <c r="I15" s="33"/>
      <c r="J15" s="32"/>
      <c r="K15" s="34">
        <f t="shared" si="0"/>
        <v>0</v>
      </c>
      <c r="L15" s="39">
        <v>0.08</v>
      </c>
      <c r="M15" s="40">
        <v>20</v>
      </c>
      <c r="N15" s="40">
        <v>9</v>
      </c>
      <c r="O15" s="40">
        <v>9</v>
      </c>
      <c r="P15" s="40"/>
      <c r="Q15" s="37">
        <f t="shared" si="1"/>
        <v>0</v>
      </c>
      <c r="R15" s="37">
        <f t="shared" si="2"/>
        <v>0</v>
      </c>
      <c r="S15" s="34">
        <f t="shared" si="3"/>
        <v>0</v>
      </c>
      <c r="T15" s="40">
        <v>1</v>
      </c>
      <c r="U15" s="38">
        <f t="shared" si="4"/>
        <v>0</v>
      </c>
      <c r="V15" s="1"/>
      <c r="W15" s="1"/>
      <c r="X15" s="1"/>
      <c r="Y15" s="1"/>
      <c r="Z15" s="1"/>
      <c r="AA15" s="1"/>
      <c r="AB15" s="1"/>
      <c r="AC15" s="1"/>
      <c r="AD15" s="1"/>
      <c r="AE15" s="1"/>
      <c r="AF15" s="1"/>
      <c r="AG15" s="1"/>
      <c r="AH15" s="1"/>
      <c r="AI15" s="1"/>
      <c r="AJ15" s="1"/>
      <c r="AK15" s="1"/>
      <c r="AL15" s="1"/>
      <c r="AM15" s="1"/>
      <c r="AN15" s="1"/>
      <c r="AO15" s="1"/>
    </row>
    <row r="16" spans="1:41" s="15" customFormat="1" ht="21.95" customHeight="1">
      <c r="A16" s="31">
        <v>5</v>
      </c>
      <c r="B16" s="49"/>
      <c r="C16" s="26" t="s">
        <v>41</v>
      </c>
      <c r="D16" s="26" t="s">
        <v>42</v>
      </c>
      <c r="E16" s="41">
        <v>0.52410000000000001</v>
      </c>
      <c r="F16" s="41">
        <v>0.47589999999999999</v>
      </c>
      <c r="G16" s="27" t="s">
        <v>35</v>
      </c>
      <c r="H16" s="32"/>
      <c r="I16" s="33"/>
      <c r="J16" s="32"/>
      <c r="K16" s="34">
        <f t="shared" si="0"/>
        <v>0</v>
      </c>
      <c r="L16" s="39">
        <v>0.08</v>
      </c>
      <c r="M16" s="40">
        <v>20</v>
      </c>
      <c r="N16" s="40">
        <v>11</v>
      </c>
      <c r="O16" s="40">
        <v>11</v>
      </c>
      <c r="P16" s="40"/>
      <c r="Q16" s="37">
        <f t="shared" si="1"/>
        <v>0</v>
      </c>
      <c r="R16" s="37">
        <f t="shared" si="2"/>
        <v>0</v>
      </c>
      <c r="S16" s="34">
        <f t="shared" si="3"/>
        <v>0</v>
      </c>
      <c r="T16" s="40">
        <v>1</v>
      </c>
      <c r="U16" s="38">
        <f t="shared" si="4"/>
        <v>0</v>
      </c>
      <c r="V16" s="1"/>
      <c r="W16" s="1"/>
      <c r="X16" s="1"/>
      <c r="Y16" s="1"/>
      <c r="Z16" s="1"/>
      <c r="AA16" s="1"/>
      <c r="AB16" s="1"/>
      <c r="AC16" s="1"/>
      <c r="AD16" s="1"/>
      <c r="AE16" s="1"/>
      <c r="AF16" s="1"/>
      <c r="AG16" s="1"/>
      <c r="AH16" s="1"/>
      <c r="AI16" s="1"/>
      <c r="AJ16" s="1"/>
      <c r="AK16" s="1"/>
      <c r="AL16" s="1"/>
      <c r="AM16" s="1"/>
      <c r="AN16" s="1"/>
      <c r="AO16" s="1"/>
    </row>
    <row r="17" spans="1:41" s="14" customFormat="1" ht="21.95" customHeight="1">
      <c r="A17" s="31">
        <v>6</v>
      </c>
      <c r="B17" s="49"/>
      <c r="C17" s="26" t="s">
        <v>43</v>
      </c>
      <c r="D17" s="26" t="s">
        <v>42</v>
      </c>
      <c r="E17" s="41">
        <v>0.52410000000000001</v>
      </c>
      <c r="F17" s="41">
        <v>0.47589999999999999</v>
      </c>
      <c r="G17" s="27" t="s">
        <v>35</v>
      </c>
      <c r="H17" s="32"/>
      <c r="I17" s="33"/>
      <c r="J17" s="32"/>
      <c r="K17" s="34">
        <f t="shared" si="0"/>
        <v>0</v>
      </c>
      <c r="L17" s="39">
        <v>0.08</v>
      </c>
      <c r="M17" s="40">
        <v>20</v>
      </c>
      <c r="N17" s="40">
        <v>11</v>
      </c>
      <c r="O17" s="40">
        <v>11</v>
      </c>
      <c r="P17" s="40"/>
      <c r="Q17" s="37">
        <f t="shared" si="1"/>
        <v>0</v>
      </c>
      <c r="R17" s="37">
        <f t="shared" si="2"/>
        <v>0</v>
      </c>
      <c r="S17" s="34">
        <f t="shared" si="3"/>
        <v>0</v>
      </c>
      <c r="T17" s="40">
        <v>1</v>
      </c>
      <c r="U17" s="38">
        <f t="shared" si="4"/>
        <v>0</v>
      </c>
      <c r="V17" s="1"/>
      <c r="W17" s="1"/>
      <c r="X17" s="1"/>
      <c r="Y17" s="1"/>
      <c r="Z17" s="1"/>
      <c r="AA17" s="1"/>
      <c r="AB17" s="1"/>
      <c r="AC17" s="1"/>
      <c r="AD17" s="1"/>
      <c r="AE17" s="1"/>
      <c r="AF17" s="1"/>
      <c r="AG17" s="1"/>
      <c r="AH17" s="1"/>
      <c r="AI17" s="1"/>
      <c r="AJ17" s="1"/>
      <c r="AK17" s="1"/>
      <c r="AL17" s="1"/>
      <c r="AM17" s="1"/>
      <c r="AN17" s="1"/>
      <c r="AO17" s="1"/>
    </row>
    <row r="18" spans="1:41" s="17" customFormat="1" ht="21.95" customHeight="1">
      <c r="A18" s="31">
        <v>7</v>
      </c>
      <c r="B18" s="49"/>
      <c r="C18" s="26" t="s">
        <v>44</v>
      </c>
      <c r="D18" s="26" t="s">
        <v>42</v>
      </c>
      <c r="E18" s="41">
        <v>0.52410000000000001</v>
      </c>
      <c r="F18" s="41">
        <v>0.47589999999999999</v>
      </c>
      <c r="G18" s="27" t="s">
        <v>35</v>
      </c>
      <c r="H18" s="32"/>
      <c r="I18" s="33"/>
      <c r="J18" s="32"/>
      <c r="K18" s="34">
        <f t="shared" si="0"/>
        <v>0</v>
      </c>
      <c r="L18" s="39">
        <v>0.08</v>
      </c>
      <c r="M18" s="40">
        <v>20</v>
      </c>
      <c r="N18" s="40">
        <v>11</v>
      </c>
      <c r="O18" s="40">
        <v>11</v>
      </c>
      <c r="P18" s="40"/>
      <c r="Q18" s="37">
        <f t="shared" si="1"/>
        <v>0</v>
      </c>
      <c r="R18" s="37">
        <f t="shared" si="2"/>
        <v>0</v>
      </c>
      <c r="S18" s="34">
        <f t="shared" si="3"/>
        <v>0</v>
      </c>
      <c r="T18" s="40">
        <v>1</v>
      </c>
      <c r="U18" s="38">
        <f t="shared" si="4"/>
        <v>0</v>
      </c>
      <c r="V18" s="16"/>
      <c r="W18" s="16"/>
      <c r="X18" s="16"/>
      <c r="Y18" s="16"/>
      <c r="Z18" s="16"/>
      <c r="AA18" s="16"/>
      <c r="AB18" s="16"/>
      <c r="AC18" s="16"/>
      <c r="AD18" s="16"/>
      <c r="AE18" s="16"/>
      <c r="AF18" s="16"/>
      <c r="AG18" s="16"/>
      <c r="AH18" s="16"/>
      <c r="AI18" s="16"/>
      <c r="AJ18" s="16"/>
      <c r="AK18" s="16"/>
      <c r="AL18" s="1"/>
      <c r="AM18" s="16"/>
      <c r="AN18" s="16"/>
      <c r="AO18" s="16"/>
    </row>
    <row r="19" spans="1:41" s="17" customFormat="1" ht="21.95" customHeight="1">
      <c r="A19" s="31">
        <v>8</v>
      </c>
      <c r="B19" s="49"/>
      <c r="C19" s="26" t="s">
        <v>45</v>
      </c>
      <c r="D19" s="26" t="s">
        <v>42</v>
      </c>
      <c r="E19" s="41">
        <v>0.52410000000000001</v>
      </c>
      <c r="F19" s="41">
        <v>0.47589999999999999</v>
      </c>
      <c r="G19" s="27" t="s">
        <v>35</v>
      </c>
      <c r="H19" s="32"/>
      <c r="I19" s="33"/>
      <c r="J19" s="32"/>
      <c r="K19" s="34">
        <f t="shared" si="0"/>
        <v>0</v>
      </c>
      <c r="L19" s="39">
        <v>0.08</v>
      </c>
      <c r="M19" s="40">
        <v>20</v>
      </c>
      <c r="N19" s="40">
        <v>11</v>
      </c>
      <c r="O19" s="40">
        <v>11</v>
      </c>
      <c r="P19" s="40"/>
      <c r="Q19" s="37">
        <f t="shared" si="1"/>
        <v>0</v>
      </c>
      <c r="R19" s="37">
        <f t="shared" si="2"/>
        <v>0</v>
      </c>
      <c r="S19" s="34">
        <f t="shared" si="3"/>
        <v>0</v>
      </c>
      <c r="T19" s="40">
        <v>1</v>
      </c>
      <c r="U19" s="38">
        <f t="shared" si="4"/>
        <v>0</v>
      </c>
      <c r="V19" s="1"/>
      <c r="W19" s="1"/>
      <c r="X19" s="1"/>
      <c r="Y19" s="1"/>
      <c r="Z19" s="1"/>
      <c r="AA19" s="1"/>
      <c r="AB19" s="1"/>
      <c r="AC19" s="1"/>
      <c r="AD19" s="1"/>
      <c r="AE19" s="1"/>
      <c r="AF19" s="1"/>
      <c r="AG19" s="1"/>
      <c r="AH19" s="1"/>
      <c r="AI19" s="1"/>
      <c r="AJ19" s="1"/>
      <c r="AK19" s="1"/>
      <c r="AL19" s="1"/>
      <c r="AM19" s="1"/>
      <c r="AN19" s="1"/>
      <c r="AO19" s="1"/>
    </row>
    <row r="20" spans="1:41" s="17" customFormat="1" ht="21.95" customHeight="1">
      <c r="A20" s="31">
        <v>9</v>
      </c>
      <c r="B20" s="49"/>
      <c r="C20" s="26" t="s">
        <v>46</v>
      </c>
      <c r="D20" s="26" t="s">
        <v>42</v>
      </c>
      <c r="E20" s="41">
        <v>0.52410000000000001</v>
      </c>
      <c r="F20" s="41">
        <v>0.47589999999999999</v>
      </c>
      <c r="G20" s="27" t="s">
        <v>35</v>
      </c>
      <c r="H20" s="32"/>
      <c r="I20" s="33"/>
      <c r="J20" s="32"/>
      <c r="K20" s="34">
        <f t="shared" si="0"/>
        <v>0</v>
      </c>
      <c r="L20" s="39">
        <v>0.08</v>
      </c>
      <c r="M20" s="40">
        <v>20</v>
      </c>
      <c r="N20" s="40">
        <v>11</v>
      </c>
      <c r="O20" s="40">
        <v>11</v>
      </c>
      <c r="P20" s="40"/>
      <c r="Q20" s="37">
        <f t="shared" si="1"/>
        <v>0</v>
      </c>
      <c r="R20" s="37">
        <f t="shared" si="2"/>
        <v>0</v>
      </c>
      <c r="S20" s="34">
        <f t="shared" si="3"/>
        <v>0</v>
      </c>
      <c r="T20" s="40">
        <v>1</v>
      </c>
      <c r="U20" s="38">
        <f t="shared" si="4"/>
        <v>0</v>
      </c>
      <c r="V20" s="16"/>
      <c r="W20" s="16"/>
      <c r="X20" s="16"/>
      <c r="Y20" s="16"/>
      <c r="Z20" s="16"/>
      <c r="AA20" s="16"/>
      <c r="AB20" s="16"/>
      <c r="AC20" s="16"/>
      <c r="AD20" s="16"/>
      <c r="AE20" s="16"/>
      <c r="AF20" s="16"/>
      <c r="AG20" s="16"/>
      <c r="AH20" s="16"/>
      <c r="AI20" s="16"/>
      <c r="AJ20" s="16"/>
      <c r="AK20" s="16"/>
      <c r="AL20" s="1"/>
      <c r="AM20" s="16"/>
      <c r="AN20" s="16"/>
      <c r="AO20" s="16"/>
    </row>
    <row r="21" spans="1:41" s="17" customFormat="1" ht="21.95" customHeight="1">
      <c r="A21" s="31">
        <v>10</v>
      </c>
      <c r="B21" s="49"/>
      <c r="C21" s="26" t="s">
        <v>47</v>
      </c>
      <c r="D21" s="26" t="s">
        <v>48</v>
      </c>
      <c r="E21" s="41">
        <v>0.52410000000000001</v>
      </c>
      <c r="F21" s="41">
        <v>0.47589999999999999</v>
      </c>
      <c r="G21" s="27" t="s">
        <v>35</v>
      </c>
      <c r="H21" s="32"/>
      <c r="I21" s="33"/>
      <c r="J21" s="32"/>
      <c r="K21" s="34">
        <f t="shared" si="0"/>
        <v>0</v>
      </c>
      <c r="L21" s="39">
        <v>0.08</v>
      </c>
      <c r="M21" s="40">
        <v>20</v>
      </c>
      <c r="N21" s="40">
        <v>12</v>
      </c>
      <c r="O21" s="40">
        <v>12</v>
      </c>
      <c r="P21" s="40"/>
      <c r="Q21" s="37">
        <f t="shared" si="1"/>
        <v>0</v>
      </c>
      <c r="R21" s="37">
        <f t="shared" si="2"/>
        <v>0</v>
      </c>
      <c r="S21" s="34">
        <f t="shared" si="3"/>
        <v>0</v>
      </c>
      <c r="T21" s="40">
        <v>1</v>
      </c>
      <c r="U21" s="38">
        <f t="shared" si="4"/>
        <v>0</v>
      </c>
      <c r="V21" s="1"/>
      <c r="W21" s="1"/>
      <c r="X21" s="1"/>
      <c r="Y21" s="1"/>
      <c r="Z21" s="1"/>
      <c r="AA21" s="1"/>
      <c r="AB21" s="1"/>
      <c r="AC21" s="1"/>
      <c r="AD21" s="1"/>
      <c r="AE21" s="1"/>
      <c r="AF21" s="1"/>
      <c r="AG21" s="1"/>
      <c r="AH21" s="1"/>
      <c r="AI21" s="1"/>
      <c r="AJ21" s="1"/>
      <c r="AK21" s="1"/>
      <c r="AL21" s="1"/>
      <c r="AM21" s="1"/>
      <c r="AN21" s="1"/>
      <c r="AO21" s="1"/>
    </row>
    <row r="22" spans="1:41" s="17" customFormat="1" ht="21.95" customHeight="1">
      <c r="A22" s="31">
        <v>11</v>
      </c>
      <c r="B22" s="49"/>
      <c r="C22" s="26" t="s">
        <v>49</v>
      </c>
      <c r="D22" s="26" t="s">
        <v>50</v>
      </c>
      <c r="E22" s="41">
        <v>0.52410000000000001</v>
      </c>
      <c r="F22" s="41">
        <v>0.47589999999999999</v>
      </c>
      <c r="G22" s="27" t="s">
        <v>35</v>
      </c>
      <c r="H22" s="32"/>
      <c r="I22" s="33"/>
      <c r="J22" s="32"/>
      <c r="K22" s="34">
        <f t="shared" si="0"/>
        <v>0</v>
      </c>
      <c r="L22" s="39">
        <v>0.08</v>
      </c>
      <c r="M22" s="40">
        <v>20</v>
      </c>
      <c r="N22" s="40">
        <v>12</v>
      </c>
      <c r="O22" s="40">
        <v>12</v>
      </c>
      <c r="P22" s="40"/>
      <c r="Q22" s="37">
        <f t="shared" si="1"/>
        <v>0</v>
      </c>
      <c r="R22" s="37">
        <f t="shared" si="2"/>
        <v>0</v>
      </c>
      <c r="S22" s="34">
        <f t="shared" si="3"/>
        <v>0</v>
      </c>
      <c r="T22" s="40">
        <v>1</v>
      </c>
      <c r="U22" s="38">
        <f t="shared" si="4"/>
        <v>0</v>
      </c>
      <c r="V22" s="1"/>
      <c r="W22" s="1"/>
      <c r="X22" s="1"/>
      <c r="Y22" s="1"/>
      <c r="Z22" s="1"/>
      <c r="AA22" s="1"/>
      <c r="AB22" s="1"/>
      <c r="AC22" s="1"/>
      <c r="AD22" s="1"/>
      <c r="AE22" s="1"/>
      <c r="AF22" s="1"/>
      <c r="AG22" s="1"/>
      <c r="AH22" s="1"/>
      <c r="AI22" s="1"/>
      <c r="AJ22" s="1"/>
      <c r="AK22" s="1"/>
      <c r="AL22" s="1"/>
      <c r="AM22" s="1"/>
      <c r="AN22" s="1"/>
      <c r="AO22" s="1"/>
    </row>
    <row r="23" spans="1:41" s="17" customFormat="1" ht="20.25" customHeight="1">
      <c r="A23" s="31">
        <v>12</v>
      </c>
      <c r="B23" s="49"/>
      <c r="C23" s="26" t="s">
        <v>51</v>
      </c>
      <c r="D23" s="26" t="s">
        <v>52</v>
      </c>
      <c r="E23" s="41">
        <v>0.52410000000000001</v>
      </c>
      <c r="F23" s="41">
        <v>0.47589999999999999</v>
      </c>
      <c r="G23" s="27" t="s">
        <v>35</v>
      </c>
      <c r="H23" s="32"/>
      <c r="I23" s="33"/>
      <c r="J23" s="32"/>
      <c r="K23" s="34">
        <f t="shared" si="0"/>
        <v>0</v>
      </c>
      <c r="L23" s="39">
        <v>0.08</v>
      </c>
      <c r="M23" s="40">
        <v>20</v>
      </c>
      <c r="N23" s="40">
        <v>12</v>
      </c>
      <c r="O23" s="40">
        <v>11</v>
      </c>
      <c r="P23" s="40">
        <v>1</v>
      </c>
      <c r="Q23" s="37">
        <f t="shared" si="1"/>
        <v>0</v>
      </c>
      <c r="R23" s="37">
        <f t="shared" si="2"/>
        <v>0</v>
      </c>
      <c r="S23" s="34">
        <f t="shared" si="3"/>
        <v>0</v>
      </c>
      <c r="T23" s="40">
        <v>1</v>
      </c>
      <c r="U23" s="38">
        <f t="shared" si="4"/>
        <v>0</v>
      </c>
      <c r="V23" s="18"/>
      <c r="W23" s="18"/>
      <c r="X23" s="1"/>
      <c r="Y23" s="1"/>
      <c r="Z23" s="1"/>
      <c r="AA23" s="1"/>
      <c r="AB23" s="1"/>
      <c r="AC23" s="1"/>
      <c r="AD23" s="1"/>
      <c r="AE23" s="1"/>
      <c r="AF23" s="1"/>
      <c r="AG23" s="1"/>
      <c r="AH23" s="1"/>
      <c r="AI23" s="1"/>
      <c r="AJ23" s="1"/>
      <c r="AK23" s="1"/>
      <c r="AL23" s="1"/>
      <c r="AM23" s="1"/>
      <c r="AN23" s="1"/>
      <c r="AO23" s="1"/>
    </row>
    <row r="24" spans="1:41" ht="11.45">
      <c r="A24" s="31">
        <v>13</v>
      </c>
      <c r="B24" s="49"/>
      <c r="C24" s="26" t="s">
        <v>53</v>
      </c>
      <c r="D24" s="26" t="s">
        <v>50</v>
      </c>
      <c r="E24" s="41">
        <v>0.52410000000000001</v>
      </c>
      <c r="F24" s="41">
        <v>0.47589999999999999</v>
      </c>
      <c r="G24" s="27" t="s">
        <v>35</v>
      </c>
      <c r="H24" s="32"/>
      <c r="I24" s="33"/>
      <c r="J24" s="32"/>
      <c r="K24" s="34">
        <f t="shared" si="0"/>
        <v>0</v>
      </c>
      <c r="L24" s="39">
        <v>0.08</v>
      </c>
      <c r="M24" s="40">
        <v>20</v>
      </c>
      <c r="N24" s="40">
        <v>12</v>
      </c>
      <c r="O24" s="40">
        <v>12</v>
      </c>
      <c r="P24" s="40"/>
      <c r="Q24" s="37">
        <f t="shared" si="1"/>
        <v>0</v>
      </c>
      <c r="R24" s="37">
        <f t="shared" si="2"/>
        <v>0</v>
      </c>
      <c r="S24" s="34">
        <f t="shared" si="3"/>
        <v>0</v>
      </c>
      <c r="T24" s="40">
        <v>1</v>
      </c>
      <c r="U24" s="38">
        <f t="shared" si="4"/>
        <v>0</v>
      </c>
      <c r="W24" s="18"/>
    </row>
    <row r="25" spans="1:41" ht="11.45">
      <c r="A25" s="31">
        <v>14</v>
      </c>
      <c r="B25" s="49"/>
      <c r="C25" s="26" t="s">
        <v>54</v>
      </c>
      <c r="D25" s="26" t="s">
        <v>50</v>
      </c>
      <c r="E25" s="41">
        <v>0.52410000000000001</v>
      </c>
      <c r="F25" s="41">
        <v>0.47589999999999999</v>
      </c>
      <c r="G25" s="27" t="s">
        <v>35</v>
      </c>
      <c r="H25" s="32"/>
      <c r="I25" s="33"/>
      <c r="J25" s="32"/>
      <c r="K25" s="34">
        <f t="shared" si="0"/>
        <v>0</v>
      </c>
      <c r="L25" s="39">
        <v>0.08</v>
      </c>
      <c r="M25" s="40">
        <v>20</v>
      </c>
      <c r="N25" s="40">
        <v>12</v>
      </c>
      <c r="O25" s="40">
        <v>12</v>
      </c>
      <c r="P25" s="40"/>
      <c r="Q25" s="37">
        <f t="shared" si="1"/>
        <v>0</v>
      </c>
      <c r="R25" s="37">
        <f t="shared" si="2"/>
        <v>0</v>
      </c>
      <c r="S25" s="34">
        <f t="shared" si="3"/>
        <v>0</v>
      </c>
      <c r="T25" s="40">
        <v>1</v>
      </c>
      <c r="U25" s="38">
        <f t="shared" si="4"/>
        <v>0</v>
      </c>
      <c r="W25" s="18"/>
    </row>
    <row r="26" spans="1:41" ht="11.45">
      <c r="A26" s="31">
        <v>15</v>
      </c>
      <c r="B26" s="49"/>
      <c r="C26" s="26" t="s">
        <v>54</v>
      </c>
      <c r="D26" s="26" t="s">
        <v>52</v>
      </c>
      <c r="E26" s="41">
        <v>0.52410000000000001</v>
      </c>
      <c r="F26" s="41">
        <v>0.47589999999999999</v>
      </c>
      <c r="G26" s="27" t="s">
        <v>35</v>
      </c>
      <c r="H26" s="32"/>
      <c r="I26" s="33"/>
      <c r="J26" s="32"/>
      <c r="K26" s="34">
        <f t="shared" si="0"/>
        <v>0</v>
      </c>
      <c r="L26" s="39">
        <v>0.08</v>
      </c>
      <c r="M26" s="40">
        <v>20</v>
      </c>
      <c r="N26" s="40">
        <v>12</v>
      </c>
      <c r="O26" s="40">
        <v>11</v>
      </c>
      <c r="P26" s="40">
        <v>1</v>
      </c>
      <c r="Q26" s="37">
        <f t="shared" si="1"/>
        <v>0</v>
      </c>
      <c r="R26" s="37">
        <f t="shared" si="2"/>
        <v>0</v>
      </c>
      <c r="S26" s="34">
        <f t="shared" si="3"/>
        <v>0</v>
      </c>
      <c r="T26" s="40">
        <v>1</v>
      </c>
      <c r="U26" s="38">
        <f t="shared" si="4"/>
        <v>0</v>
      </c>
      <c r="W26" s="18"/>
    </row>
    <row r="27" spans="1:41" ht="23.1">
      <c r="A27" s="31">
        <v>16</v>
      </c>
      <c r="B27" s="49"/>
      <c r="C27" s="26" t="s">
        <v>55</v>
      </c>
      <c r="D27" s="26" t="s">
        <v>48</v>
      </c>
      <c r="E27" s="41">
        <v>0.52410000000000001</v>
      </c>
      <c r="F27" s="41">
        <v>0.47589999999999999</v>
      </c>
      <c r="G27" s="27" t="s">
        <v>35</v>
      </c>
      <c r="H27" s="32"/>
      <c r="I27" s="33"/>
      <c r="J27" s="32"/>
      <c r="K27" s="34">
        <f t="shared" si="0"/>
        <v>0</v>
      </c>
      <c r="L27" s="39">
        <v>0.08</v>
      </c>
      <c r="M27" s="40">
        <v>20</v>
      </c>
      <c r="N27" s="40">
        <v>12</v>
      </c>
      <c r="O27" s="40">
        <v>12</v>
      </c>
      <c r="P27" s="40"/>
      <c r="Q27" s="37">
        <f t="shared" si="1"/>
        <v>0</v>
      </c>
      <c r="R27" s="37">
        <f t="shared" si="2"/>
        <v>0</v>
      </c>
      <c r="S27" s="34">
        <f t="shared" si="3"/>
        <v>0</v>
      </c>
      <c r="T27" s="40">
        <v>1</v>
      </c>
      <c r="U27" s="38">
        <f t="shared" si="4"/>
        <v>0</v>
      </c>
      <c r="W27" s="18"/>
    </row>
    <row r="28" spans="1:41" ht="23.1">
      <c r="A28" s="31">
        <v>17</v>
      </c>
      <c r="B28" s="49"/>
      <c r="C28" s="26" t="s">
        <v>56</v>
      </c>
      <c r="D28" s="26" t="s">
        <v>48</v>
      </c>
      <c r="E28" s="41">
        <v>0.52410000000000001</v>
      </c>
      <c r="F28" s="41">
        <v>0.47589999999999999</v>
      </c>
      <c r="G28" s="27" t="s">
        <v>35</v>
      </c>
      <c r="H28" s="32"/>
      <c r="I28" s="33"/>
      <c r="J28" s="32"/>
      <c r="K28" s="34">
        <f t="shared" si="0"/>
        <v>0</v>
      </c>
      <c r="L28" s="39">
        <v>0.08</v>
      </c>
      <c r="M28" s="40">
        <v>20</v>
      </c>
      <c r="N28" s="40">
        <v>12</v>
      </c>
      <c r="O28" s="40">
        <v>12</v>
      </c>
      <c r="P28" s="40"/>
      <c r="Q28" s="37">
        <f t="shared" si="1"/>
        <v>0</v>
      </c>
      <c r="R28" s="37">
        <f t="shared" si="2"/>
        <v>0</v>
      </c>
      <c r="S28" s="34">
        <f t="shared" si="3"/>
        <v>0</v>
      </c>
      <c r="T28" s="40">
        <v>1</v>
      </c>
      <c r="U28" s="38">
        <f t="shared" si="4"/>
        <v>0</v>
      </c>
      <c r="W28" s="18"/>
    </row>
    <row r="29" spans="1:41" ht="23.1">
      <c r="A29" s="31">
        <v>18</v>
      </c>
      <c r="B29" s="49"/>
      <c r="C29" s="26" t="s">
        <v>57</v>
      </c>
      <c r="D29" s="26" t="s">
        <v>48</v>
      </c>
      <c r="E29" s="41">
        <v>0.52410000000000001</v>
      </c>
      <c r="F29" s="41">
        <v>0.47589999999999999</v>
      </c>
      <c r="G29" s="27" t="s">
        <v>35</v>
      </c>
      <c r="H29" s="32"/>
      <c r="I29" s="33"/>
      <c r="J29" s="32"/>
      <c r="K29" s="34">
        <f t="shared" si="0"/>
        <v>0</v>
      </c>
      <c r="L29" s="39">
        <v>0.08</v>
      </c>
      <c r="M29" s="40">
        <v>20</v>
      </c>
      <c r="N29" s="40">
        <v>12</v>
      </c>
      <c r="O29" s="40">
        <v>12</v>
      </c>
      <c r="P29" s="40"/>
      <c r="Q29" s="37">
        <f t="shared" si="1"/>
        <v>0</v>
      </c>
      <c r="R29" s="37">
        <f t="shared" si="2"/>
        <v>0</v>
      </c>
      <c r="S29" s="34">
        <f t="shared" si="3"/>
        <v>0</v>
      </c>
      <c r="T29" s="40">
        <v>1</v>
      </c>
      <c r="U29" s="38">
        <f t="shared" si="4"/>
        <v>0</v>
      </c>
      <c r="W29" s="18"/>
    </row>
    <row r="30" spans="1:41" ht="23.1">
      <c r="A30" s="31">
        <v>19</v>
      </c>
      <c r="B30" s="49"/>
      <c r="C30" s="26" t="s">
        <v>58</v>
      </c>
      <c r="D30" s="26" t="s">
        <v>48</v>
      </c>
      <c r="E30" s="41">
        <v>0.52410000000000001</v>
      </c>
      <c r="F30" s="41">
        <v>0.47589999999999999</v>
      </c>
      <c r="G30" s="27" t="s">
        <v>35</v>
      </c>
      <c r="H30" s="32"/>
      <c r="I30" s="33"/>
      <c r="J30" s="32"/>
      <c r="K30" s="34">
        <f t="shared" si="0"/>
        <v>0</v>
      </c>
      <c r="L30" s="39">
        <v>0.08</v>
      </c>
      <c r="M30" s="40">
        <v>20</v>
      </c>
      <c r="N30" s="40">
        <v>12</v>
      </c>
      <c r="O30" s="40">
        <v>12</v>
      </c>
      <c r="P30" s="40"/>
      <c r="Q30" s="37">
        <f t="shared" si="1"/>
        <v>0</v>
      </c>
      <c r="R30" s="37">
        <f t="shared" si="2"/>
        <v>0</v>
      </c>
      <c r="S30" s="34">
        <f t="shared" si="3"/>
        <v>0</v>
      </c>
      <c r="T30" s="40">
        <v>1</v>
      </c>
      <c r="U30" s="38">
        <f t="shared" si="4"/>
        <v>0</v>
      </c>
      <c r="W30" s="18"/>
    </row>
    <row r="31" spans="1:41" ht="23.1">
      <c r="A31" s="31">
        <v>20</v>
      </c>
      <c r="B31" s="49"/>
      <c r="C31" s="26" t="s">
        <v>59</v>
      </c>
      <c r="D31" s="26" t="s">
        <v>34</v>
      </c>
      <c r="E31" s="41">
        <v>0.52410000000000001</v>
      </c>
      <c r="F31" s="41">
        <v>0.47589999999999999</v>
      </c>
      <c r="G31" s="27" t="s">
        <v>35</v>
      </c>
      <c r="H31" s="32"/>
      <c r="I31" s="33"/>
      <c r="J31" s="32"/>
      <c r="K31" s="34">
        <f t="shared" si="0"/>
        <v>0</v>
      </c>
      <c r="L31" s="39">
        <v>0.08</v>
      </c>
      <c r="M31" s="40">
        <v>30</v>
      </c>
      <c r="N31" s="40">
        <v>24</v>
      </c>
      <c r="O31" s="40">
        <v>13</v>
      </c>
      <c r="P31" s="40">
        <v>11</v>
      </c>
      <c r="Q31" s="37">
        <f t="shared" si="1"/>
        <v>0</v>
      </c>
      <c r="R31" s="37">
        <f t="shared" si="2"/>
        <v>0</v>
      </c>
      <c r="S31" s="34">
        <f t="shared" si="3"/>
        <v>0</v>
      </c>
      <c r="T31" s="40">
        <v>1</v>
      </c>
      <c r="U31" s="38">
        <f t="shared" si="4"/>
        <v>0</v>
      </c>
      <c r="W31" s="18"/>
    </row>
    <row r="32" spans="1:41" ht="11.45">
      <c r="A32" s="31">
        <v>21</v>
      </c>
      <c r="B32" s="49" t="s">
        <v>60</v>
      </c>
      <c r="C32" s="26" t="s">
        <v>61</v>
      </c>
      <c r="D32" s="26" t="s">
        <v>62</v>
      </c>
      <c r="E32" s="41">
        <v>0.52410000000000001</v>
      </c>
      <c r="F32" s="41">
        <v>0.47589999999999999</v>
      </c>
      <c r="G32" s="27" t="s">
        <v>35</v>
      </c>
      <c r="H32" s="32"/>
      <c r="I32" s="33"/>
      <c r="J32" s="32"/>
      <c r="K32" s="34">
        <f t="shared" si="0"/>
        <v>0</v>
      </c>
      <c r="L32" s="39">
        <v>0.1</v>
      </c>
      <c r="M32" s="40">
        <v>30</v>
      </c>
      <c r="N32" s="40">
        <v>24</v>
      </c>
      <c r="O32" s="40">
        <v>13</v>
      </c>
      <c r="P32" s="40">
        <v>11</v>
      </c>
      <c r="Q32" s="37">
        <f t="shared" si="1"/>
        <v>0</v>
      </c>
      <c r="R32" s="37">
        <f t="shared" si="2"/>
        <v>0</v>
      </c>
      <c r="S32" s="34">
        <f t="shared" si="3"/>
        <v>0</v>
      </c>
      <c r="T32" s="40">
        <v>1</v>
      </c>
      <c r="U32" s="38">
        <f t="shared" si="4"/>
        <v>0</v>
      </c>
      <c r="W32" s="18"/>
    </row>
    <row r="33" spans="1:23" ht="11.45">
      <c r="A33" s="31">
        <v>22</v>
      </c>
      <c r="B33" s="49"/>
      <c r="C33" s="26" t="s">
        <v>63</v>
      </c>
      <c r="D33" s="26" t="s">
        <v>62</v>
      </c>
      <c r="E33" s="41">
        <v>0.52410000000000001</v>
      </c>
      <c r="F33" s="41">
        <v>0.47589999999999999</v>
      </c>
      <c r="G33" s="27" t="s">
        <v>35</v>
      </c>
      <c r="H33" s="32"/>
      <c r="I33" s="33"/>
      <c r="J33" s="32"/>
      <c r="K33" s="34">
        <f t="shared" si="0"/>
        <v>0</v>
      </c>
      <c r="L33" s="39">
        <v>0.1</v>
      </c>
      <c r="M33" s="40">
        <v>30</v>
      </c>
      <c r="N33" s="40">
        <v>24</v>
      </c>
      <c r="O33" s="40">
        <v>13</v>
      </c>
      <c r="P33" s="40">
        <v>11</v>
      </c>
      <c r="Q33" s="37">
        <f t="shared" si="1"/>
        <v>0</v>
      </c>
      <c r="R33" s="37">
        <f t="shared" si="2"/>
        <v>0</v>
      </c>
      <c r="S33" s="34">
        <f t="shared" si="3"/>
        <v>0</v>
      </c>
      <c r="T33" s="40">
        <v>1</v>
      </c>
      <c r="U33" s="38">
        <f t="shared" si="4"/>
        <v>0</v>
      </c>
      <c r="W33" s="18"/>
    </row>
    <row r="34" spans="1:23" ht="11.45">
      <c r="A34" s="31">
        <v>23</v>
      </c>
      <c r="B34" s="49" t="s">
        <v>64</v>
      </c>
      <c r="C34" s="28" t="s">
        <v>65</v>
      </c>
      <c r="D34" s="26" t="s">
        <v>62</v>
      </c>
      <c r="E34" s="41">
        <v>0.52410000000000001</v>
      </c>
      <c r="F34" s="41">
        <v>0.47589999999999999</v>
      </c>
      <c r="G34" s="27" t="s">
        <v>35</v>
      </c>
      <c r="H34" s="32"/>
      <c r="I34" s="33"/>
      <c r="J34" s="32"/>
      <c r="K34" s="34">
        <f t="shared" si="0"/>
        <v>0</v>
      </c>
      <c r="L34" s="39">
        <v>0.1</v>
      </c>
      <c r="M34" s="40">
        <v>30</v>
      </c>
      <c r="N34" s="40">
        <v>24</v>
      </c>
      <c r="O34" s="40">
        <v>13</v>
      </c>
      <c r="P34" s="40">
        <v>11</v>
      </c>
      <c r="Q34" s="37">
        <f t="shared" si="1"/>
        <v>0</v>
      </c>
      <c r="R34" s="37">
        <f t="shared" si="2"/>
        <v>0</v>
      </c>
      <c r="S34" s="34">
        <f t="shared" si="3"/>
        <v>0</v>
      </c>
      <c r="T34" s="40">
        <v>1</v>
      </c>
      <c r="U34" s="38">
        <f t="shared" si="4"/>
        <v>0</v>
      </c>
      <c r="W34" s="18"/>
    </row>
    <row r="35" spans="1:23" ht="11.45">
      <c r="A35" s="31">
        <v>24</v>
      </c>
      <c r="B35" s="49"/>
      <c r="C35" s="26" t="s">
        <v>66</v>
      </c>
      <c r="D35" s="26" t="s">
        <v>67</v>
      </c>
      <c r="E35" s="41">
        <v>0.52410000000000001</v>
      </c>
      <c r="F35" s="41">
        <v>0.47589999999999999</v>
      </c>
      <c r="G35" s="27" t="s">
        <v>35</v>
      </c>
      <c r="H35" s="32"/>
      <c r="I35" s="33"/>
      <c r="J35" s="32"/>
      <c r="K35" s="34">
        <f t="shared" si="0"/>
        <v>0</v>
      </c>
      <c r="L35" s="39">
        <v>0.08</v>
      </c>
      <c r="M35" s="40">
        <v>20</v>
      </c>
      <c r="N35" s="40">
        <v>12</v>
      </c>
      <c r="O35" s="40">
        <v>12</v>
      </c>
      <c r="P35" s="40"/>
      <c r="Q35" s="37">
        <f t="shared" si="1"/>
        <v>0</v>
      </c>
      <c r="R35" s="37">
        <f t="shared" si="2"/>
        <v>0</v>
      </c>
      <c r="S35" s="34">
        <f t="shared" si="3"/>
        <v>0</v>
      </c>
      <c r="T35" s="40">
        <v>1</v>
      </c>
      <c r="U35" s="38">
        <f t="shared" si="4"/>
        <v>0</v>
      </c>
      <c r="W35" s="18"/>
    </row>
    <row r="36" spans="1:23" ht="23.1">
      <c r="A36" s="31">
        <v>25</v>
      </c>
      <c r="B36" s="49" t="s">
        <v>68</v>
      </c>
      <c r="C36" s="26" t="s">
        <v>69</v>
      </c>
      <c r="D36" s="26" t="s">
        <v>70</v>
      </c>
      <c r="E36" s="41">
        <v>0.52410000000000001</v>
      </c>
      <c r="F36" s="41">
        <v>0.47589999999999999</v>
      </c>
      <c r="G36" s="29" t="s">
        <v>35</v>
      </c>
      <c r="H36" s="32"/>
      <c r="I36" s="33"/>
      <c r="J36" s="32"/>
      <c r="K36" s="34">
        <f t="shared" si="0"/>
        <v>0</v>
      </c>
      <c r="L36" s="39">
        <v>0.1</v>
      </c>
      <c r="M36" s="40">
        <v>30</v>
      </c>
      <c r="N36" s="40">
        <v>24</v>
      </c>
      <c r="O36" s="40">
        <v>13</v>
      </c>
      <c r="P36" s="40">
        <v>11</v>
      </c>
      <c r="Q36" s="37">
        <f t="shared" si="1"/>
        <v>0</v>
      </c>
      <c r="R36" s="37">
        <f t="shared" si="2"/>
        <v>0</v>
      </c>
      <c r="S36" s="34">
        <f t="shared" si="3"/>
        <v>0</v>
      </c>
      <c r="T36" s="40">
        <v>1</v>
      </c>
      <c r="U36" s="38">
        <f t="shared" si="4"/>
        <v>0</v>
      </c>
      <c r="W36" s="18"/>
    </row>
    <row r="37" spans="1:23" ht="11.45">
      <c r="A37" s="31">
        <v>26</v>
      </c>
      <c r="B37" s="49"/>
      <c r="C37" s="26" t="s">
        <v>71</v>
      </c>
      <c r="D37" s="26" t="s">
        <v>48</v>
      </c>
      <c r="E37" s="41">
        <v>0.52410000000000001</v>
      </c>
      <c r="F37" s="41">
        <v>0.47589999999999999</v>
      </c>
      <c r="G37" s="29" t="s">
        <v>35</v>
      </c>
      <c r="H37" s="32"/>
      <c r="I37" s="33"/>
      <c r="J37" s="32"/>
      <c r="K37" s="34">
        <f t="shared" si="0"/>
        <v>0</v>
      </c>
      <c r="L37" s="39">
        <v>0.08</v>
      </c>
      <c r="M37" s="40">
        <v>20</v>
      </c>
      <c r="N37" s="40">
        <v>12</v>
      </c>
      <c r="O37" s="40">
        <v>12</v>
      </c>
      <c r="P37" s="40"/>
      <c r="Q37" s="37">
        <f t="shared" si="1"/>
        <v>0</v>
      </c>
      <c r="R37" s="37">
        <f t="shared" si="2"/>
        <v>0</v>
      </c>
      <c r="S37" s="34">
        <f t="shared" si="3"/>
        <v>0</v>
      </c>
      <c r="T37" s="40">
        <v>1</v>
      </c>
      <c r="U37" s="38">
        <f t="shared" si="4"/>
        <v>0</v>
      </c>
      <c r="W37" s="18"/>
    </row>
    <row r="38" spans="1:23" ht="11.45">
      <c r="A38" s="31">
        <v>27</v>
      </c>
      <c r="B38" s="25" t="s">
        <v>72</v>
      </c>
      <c r="C38" s="26" t="s">
        <v>73</v>
      </c>
      <c r="D38" s="26" t="s">
        <v>62</v>
      </c>
      <c r="E38" s="41">
        <v>0.52410000000000001</v>
      </c>
      <c r="F38" s="41">
        <v>0.47589999999999999</v>
      </c>
      <c r="G38" s="29" t="s">
        <v>35</v>
      </c>
      <c r="H38" s="32"/>
      <c r="I38" s="33"/>
      <c r="J38" s="32"/>
      <c r="K38" s="34">
        <f t="shared" si="0"/>
        <v>0</v>
      </c>
      <c r="L38" s="39">
        <v>0.1</v>
      </c>
      <c r="M38" s="40">
        <v>30</v>
      </c>
      <c r="N38" s="40">
        <v>24</v>
      </c>
      <c r="O38" s="40">
        <v>13</v>
      </c>
      <c r="P38" s="40">
        <v>11</v>
      </c>
      <c r="Q38" s="37">
        <f t="shared" si="1"/>
        <v>0</v>
      </c>
      <c r="R38" s="37">
        <f t="shared" si="2"/>
        <v>0</v>
      </c>
      <c r="S38" s="34">
        <f t="shared" si="3"/>
        <v>0</v>
      </c>
      <c r="T38" s="40">
        <v>1</v>
      </c>
      <c r="U38" s="38">
        <f t="shared" si="4"/>
        <v>0</v>
      </c>
      <c r="W38" s="18"/>
    </row>
    <row r="39" spans="1:23" ht="11.45">
      <c r="A39" s="31">
        <v>28</v>
      </c>
      <c r="B39" s="49" t="s">
        <v>74</v>
      </c>
      <c r="C39" s="28" t="s">
        <v>75</v>
      </c>
      <c r="D39" s="26" t="s">
        <v>76</v>
      </c>
      <c r="E39" s="41">
        <v>0.52410000000000001</v>
      </c>
      <c r="F39" s="41">
        <v>0.47589999999999999</v>
      </c>
      <c r="G39" s="27" t="s">
        <v>35</v>
      </c>
      <c r="H39" s="32"/>
      <c r="I39" s="33"/>
      <c r="J39" s="32"/>
      <c r="K39" s="34">
        <f t="shared" si="0"/>
        <v>0</v>
      </c>
      <c r="L39" s="39">
        <v>0.1</v>
      </c>
      <c r="M39" s="40">
        <v>30</v>
      </c>
      <c r="N39" s="40">
        <v>24</v>
      </c>
      <c r="O39" s="40">
        <v>13</v>
      </c>
      <c r="P39" s="40">
        <v>11</v>
      </c>
      <c r="Q39" s="37">
        <f t="shared" si="1"/>
        <v>0</v>
      </c>
      <c r="R39" s="37">
        <f t="shared" si="2"/>
        <v>0</v>
      </c>
      <c r="S39" s="34">
        <f t="shared" si="3"/>
        <v>0</v>
      </c>
      <c r="T39" s="40">
        <v>1</v>
      </c>
      <c r="U39" s="38">
        <f t="shared" si="4"/>
        <v>0</v>
      </c>
      <c r="W39" s="18"/>
    </row>
    <row r="40" spans="1:23" ht="11.45">
      <c r="A40" s="31">
        <v>29</v>
      </c>
      <c r="B40" s="49"/>
      <c r="C40" s="28" t="s">
        <v>77</v>
      </c>
      <c r="D40" s="26" t="s">
        <v>76</v>
      </c>
      <c r="E40" s="41">
        <v>0.52410000000000001</v>
      </c>
      <c r="F40" s="41">
        <v>0.47589999999999999</v>
      </c>
      <c r="G40" s="27" t="s">
        <v>35</v>
      </c>
      <c r="H40" s="32"/>
      <c r="I40" s="33"/>
      <c r="J40" s="32"/>
      <c r="K40" s="34">
        <f t="shared" si="0"/>
        <v>0</v>
      </c>
      <c r="L40" s="39">
        <v>0.1</v>
      </c>
      <c r="M40" s="40">
        <v>30</v>
      </c>
      <c r="N40" s="40">
        <v>24</v>
      </c>
      <c r="O40" s="40">
        <v>13</v>
      </c>
      <c r="P40" s="40">
        <v>11</v>
      </c>
      <c r="Q40" s="37">
        <f t="shared" si="1"/>
        <v>0</v>
      </c>
      <c r="R40" s="37">
        <f t="shared" si="2"/>
        <v>0</v>
      </c>
      <c r="S40" s="34">
        <f t="shared" si="3"/>
        <v>0</v>
      </c>
      <c r="T40" s="40">
        <v>1</v>
      </c>
      <c r="U40" s="38">
        <f t="shared" si="4"/>
        <v>0</v>
      </c>
      <c r="W40" s="18"/>
    </row>
    <row r="41" spans="1:23" ht="11.45">
      <c r="A41" s="31">
        <v>30</v>
      </c>
      <c r="B41" s="49" t="s">
        <v>78</v>
      </c>
      <c r="C41" s="26" t="s">
        <v>79</v>
      </c>
      <c r="D41" s="26" t="s">
        <v>62</v>
      </c>
      <c r="E41" s="41">
        <v>0.52410000000000001</v>
      </c>
      <c r="F41" s="41">
        <v>0.47589999999999999</v>
      </c>
      <c r="G41" s="27" t="s">
        <v>35</v>
      </c>
      <c r="H41" s="32"/>
      <c r="I41" s="33"/>
      <c r="J41" s="32"/>
      <c r="K41" s="34">
        <f t="shared" si="0"/>
        <v>0</v>
      </c>
      <c r="L41" s="39">
        <v>0.1</v>
      </c>
      <c r="M41" s="40">
        <v>30</v>
      </c>
      <c r="N41" s="40">
        <v>24</v>
      </c>
      <c r="O41" s="40">
        <v>13</v>
      </c>
      <c r="P41" s="40">
        <v>11</v>
      </c>
      <c r="Q41" s="37">
        <f t="shared" si="1"/>
        <v>0</v>
      </c>
      <c r="R41" s="37">
        <f t="shared" si="2"/>
        <v>0</v>
      </c>
      <c r="S41" s="34">
        <f t="shared" si="3"/>
        <v>0</v>
      </c>
      <c r="T41" s="40">
        <v>1</v>
      </c>
      <c r="U41" s="38">
        <f t="shared" si="4"/>
        <v>0</v>
      </c>
      <c r="W41" s="18"/>
    </row>
    <row r="42" spans="1:23" ht="11.45">
      <c r="A42" s="31">
        <v>31</v>
      </c>
      <c r="B42" s="49"/>
      <c r="C42" s="26" t="s">
        <v>80</v>
      </c>
      <c r="D42" s="26" t="s">
        <v>62</v>
      </c>
      <c r="E42" s="41">
        <v>0.52410000000000001</v>
      </c>
      <c r="F42" s="41">
        <v>0.47589999999999999</v>
      </c>
      <c r="G42" s="27" t="s">
        <v>35</v>
      </c>
      <c r="H42" s="32"/>
      <c r="I42" s="33"/>
      <c r="J42" s="32"/>
      <c r="K42" s="34">
        <f t="shared" si="0"/>
        <v>0</v>
      </c>
      <c r="L42" s="39">
        <v>0.1</v>
      </c>
      <c r="M42" s="40">
        <v>30</v>
      </c>
      <c r="N42" s="40">
        <v>24</v>
      </c>
      <c r="O42" s="40">
        <v>13</v>
      </c>
      <c r="P42" s="40">
        <v>11</v>
      </c>
      <c r="Q42" s="37">
        <f t="shared" si="1"/>
        <v>0</v>
      </c>
      <c r="R42" s="37">
        <f t="shared" si="2"/>
        <v>0</v>
      </c>
      <c r="S42" s="34">
        <f t="shared" si="3"/>
        <v>0</v>
      </c>
      <c r="T42" s="40">
        <v>1</v>
      </c>
      <c r="U42" s="38">
        <f t="shared" si="4"/>
        <v>0</v>
      </c>
      <c r="W42" s="18"/>
    </row>
    <row r="43" spans="1:23" ht="23.1">
      <c r="A43" s="31">
        <v>32</v>
      </c>
      <c r="B43" s="49"/>
      <c r="C43" s="26" t="s">
        <v>81</v>
      </c>
      <c r="D43" s="26" t="s">
        <v>82</v>
      </c>
      <c r="E43" s="41">
        <v>0.52410000000000001</v>
      </c>
      <c r="F43" s="41">
        <v>0.47589999999999999</v>
      </c>
      <c r="G43" s="27" t="s">
        <v>83</v>
      </c>
      <c r="H43" s="32"/>
      <c r="I43" s="33"/>
      <c r="J43" s="32"/>
      <c r="K43" s="34">
        <f t="shared" si="0"/>
        <v>0</v>
      </c>
      <c r="L43" s="39">
        <v>0.08</v>
      </c>
      <c r="M43" s="40">
        <v>30</v>
      </c>
      <c r="N43" s="40">
        <v>24</v>
      </c>
      <c r="O43" s="40">
        <v>13</v>
      </c>
      <c r="P43" s="40">
        <v>11</v>
      </c>
      <c r="Q43" s="37">
        <f t="shared" si="1"/>
        <v>0</v>
      </c>
      <c r="R43" s="37">
        <f t="shared" si="2"/>
        <v>0</v>
      </c>
      <c r="S43" s="34">
        <f t="shared" si="3"/>
        <v>0</v>
      </c>
      <c r="T43" s="40">
        <v>1</v>
      </c>
      <c r="U43" s="38">
        <f t="shared" si="4"/>
        <v>0</v>
      </c>
      <c r="W43" s="18"/>
    </row>
    <row r="44" spans="1:23" ht="11.45">
      <c r="A44" s="31">
        <v>33</v>
      </c>
      <c r="B44" s="49"/>
      <c r="C44" s="26" t="s">
        <v>84</v>
      </c>
      <c r="D44" s="26" t="s">
        <v>62</v>
      </c>
      <c r="E44" s="41">
        <v>0.52410000000000001</v>
      </c>
      <c r="F44" s="41">
        <v>0.47589999999999999</v>
      </c>
      <c r="G44" s="27" t="s">
        <v>35</v>
      </c>
      <c r="H44" s="32"/>
      <c r="I44" s="33"/>
      <c r="J44" s="32"/>
      <c r="K44" s="34">
        <f t="shared" si="0"/>
        <v>0</v>
      </c>
      <c r="L44" s="39">
        <v>0.1</v>
      </c>
      <c r="M44" s="40">
        <v>30</v>
      </c>
      <c r="N44" s="40">
        <v>24</v>
      </c>
      <c r="O44" s="40">
        <v>13</v>
      </c>
      <c r="P44" s="40">
        <v>11</v>
      </c>
      <c r="Q44" s="37">
        <f t="shared" si="1"/>
        <v>0</v>
      </c>
      <c r="R44" s="37">
        <f t="shared" si="2"/>
        <v>0</v>
      </c>
      <c r="S44" s="34">
        <f t="shared" si="3"/>
        <v>0</v>
      </c>
      <c r="T44" s="40">
        <v>1</v>
      </c>
      <c r="U44" s="38">
        <f t="shared" si="4"/>
        <v>0</v>
      </c>
      <c r="W44" s="18"/>
    </row>
    <row r="45" spans="1:23" ht="11.45">
      <c r="A45" s="31">
        <v>34</v>
      </c>
      <c r="B45" s="49"/>
      <c r="C45" s="26" t="s">
        <v>85</v>
      </c>
      <c r="D45" s="26" t="s">
        <v>86</v>
      </c>
      <c r="E45" s="41">
        <v>0.52410000000000001</v>
      </c>
      <c r="F45" s="41">
        <v>0.47589999999999999</v>
      </c>
      <c r="G45" s="27" t="s">
        <v>35</v>
      </c>
      <c r="H45" s="32"/>
      <c r="I45" s="33"/>
      <c r="J45" s="32"/>
      <c r="K45" s="34">
        <f t="shared" si="0"/>
        <v>0</v>
      </c>
      <c r="L45" s="39">
        <v>0.1</v>
      </c>
      <c r="M45" s="40">
        <v>10</v>
      </c>
      <c r="N45" s="40">
        <v>24</v>
      </c>
      <c r="O45" s="40">
        <v>13</v>
      </c>
      <c r="P45" s="40">
        <v>11</v>
      </c>
      <c r="Q45" s="37">
        <f t="shared" si="1"/>
        <v>0</v>
      </c>
      <c r="R45" s="37">
        <f t="shared" si="2"/>
        <v>0</v>
      </c>
      <c r="S45" s="34">
        <f t="shared" si="3"/>
        <v>0</v>
      </c>
      <c r="T45" s="40">
        <v>1</v>
      </c>
      <c r="U45" s="38">
        <f t="shared" si="4"/>
        <v>0</v>
      </c>
      <c r="W45" s="18"/>
    </row>
    <row r="46" spans="1:23" ht="23.1">
      <c r="A46" s="31">
        <v>35</v>
      </c>
      <c r="B46" s="49"/>
      <c r="C46" s="26" t="s">
        <v>85</v>
      </c>
      <c r="D46" s="26" t="s">
        <v>87</v>
      </c>
      <c r="E46" s="41">
        <v>0.52410000000000001</v>
      </c>
      <c r="F46" s="41">
        <v>0.47589999999999999</v>
      </c>
      <c r="G46" s="27" t="s">
        <v>35</v>
      </c>
      <c r="H46" s="32"/>
      <c r="I46" s="33"/>
      <c r="J46" s="32"/>
      <c r="K46" s="34">
        <f t="shared" si="0"/>
        <v>0</v>
      </c>
      <c r="L46" s="39">
        <v>0.1</v>
      </c>
      <c r="M46" s="40">
        <v>20</v>
      </c>
      <c r="N46" s="40">
        <v>12</v>
      </c>
      <c r="O46" s="40">
        <v>1</v>
      </c>
      <c r="P46" s="40">
        <v>11</v>
      </c>
      <c r="Q46" s="37">
        <f t="shared" si="1"/>
        <v>0</v>
      </c>
      <c r="R46" s="37">
        <f t="shared" si="2"/>
        <v>0</v>
      </c>
      <c r="S46" s="34">
        <f t="shared" si="3"/>
        <v>0</v>
      </c>
      <c r="T46" s="40">
        <v>1</v>
      </c>
      <c r="U46" s="38">
        <f t="shared" si="4"/>
        <v>0</v>
      </c>
      <c r="W46" s="18"/>
    </row>
    <row r="47" spans="1:23" ht="23.1">
      <c r="A47" s="31">
        <v>36</v>
      </c>
      <c r="B47" s="49"/>
      <c r="C47" s="26" t="s">
        <v>88</v>
      </c>
      <c r="D47" s="26" t="s">
        <v>40</v>
      </c>
      <c r="E47" s="41">
        <v>0.52410000000000001</v>
      </c>
      <c r="F47" s="41">
        <v>0.47589999999999999</v>
      </c>
      <c r="G47" s="27" t="s">
        <v>35</v>
      </c>
      <c r="H47" s="32"/>
      <c r="I47" s="33"/>
      <c r="J47" s="32"/>
      <c r="K47" s="34">
        <f t="shared" si="0"/>
        <v>0</v>
      </c>
      <c r="L47" s="39">
        <v>0.08</v>
      </c>
      <c r="M47" s="40">
        <v>20</v>
      </c>
      <c r="N47" s="40">
        <v>9</v>
      </c>
      <c r="O47" s="40">
        <v>9</v>
      </c>
      <c r="P47" s="40"/>
      <c r="Q47" s="37">
        <f t="shared" si="1"/>
        <v>0</v>
      </c>
      <c r="R47" s="37">
        <f t="shared" si="2"/>
        <v>0</v>
      </c>
      <c r="S47" s="34">
        <f t="shared" si="3"/>
        <v>0</v>
      </c>
      <c r="T47" s="40">
        <v>1</v>
      </c>
      <c r="U47" s="38">
        <f t="shared" si="4"/>
        <v>0</v>
      </c>
      <c r="W47" s="18"/>
    </row>
    <row r="48" spans="1:23" ht="23.1">
      <c r="A48" s="31">
        <v>37</v>
      </c>
      <c r="B48" s="49"/>
      <c r="C48" s="26" t="s">
        <v>89</v>
      </c>
      <c r="D48" s="26" t="s">
        <v>90</v>
      </c>
      <c r="E48" s="41">
        <v>0.52410000000000001</v>
      </c>
      <c r="F48" s="41">
        <v>0.47589999999999999</v>
      </c>
      <c r="G48" s="27" t="s">
        <v>35</v>
      </c>
      <c r="H48" s="32"/>
      <c r="I48" s="33"/>
      <c r="J48" s="32"/>
      <c r="K48" s="34">
        <f t="shared" si="0"/>
        <v>0</v>
      </c>
      <c r="L48" s="39">
        <v>0.08</v>
      </c>
      <c r="M48" s="40">
        <v>20</v>
      </c>
      <c r="N48" s="40">
        <v>9</v>
      </c>
      <c r="O48" s="40">
        <v>9</v>
      </c>
      <c r="P48" s="40"/>
      <c r="Q48" s="37">
        <f t="shared" si="1"/>
        <v>0</v>
      </c>
      <c r="R48" s="37">
        <f t="shared" si="2"/>
        <v>0</v>
      </c>
      <c r="S48" s="34">
        <f t="shared" si="3"/>
        <v>0</v>
      </c>
      <c r="T48" s="40">
        <v>1</v>
      </c>
      <c r="U48" s="38">
        <f t="shared" si="4"/>
        <v>0</v>
      </c>
      <c r="W48" s="18"/>
    </row>
    <row r="49" spans="1:23" ht="23.1">
      <c r="A49" s="31">
        <v>38</v>
      </c>
      <c r="B49" s="49"/>
      <c r="C49" s="26" t="s">
        <v>91</v>
      </c>
      <c r="D49" s="26" t="s">
        <v>40</v>
      </c>
      <c r="E49" s="41">
        <v>0.52410000000000001</v>
      </c>
      <c r="F49" s="41">
        <v>0.47589999999999999</v>
      </c>
      <c r="G49" s="27" t="s">
        <v>35</v>
      </c>
      <c r="H49" s="32"/>
      <c r="I49" s="33"/>
      <c r="J49" s="32"/>
      <c r="K49" s="34">
        <f t="shared" si="0"/>
        <v>0</v>
      </c>
      <c r="L49" s="39">
        <v>0.08</v>
      </c>
      <c r="M49" s="40">
        <v>20</v>
      </c>
      <c r="N49" s="40">
        <v>9</v>
      </c>
      <c r="O49" s="40">
        <v>9</v>
      </c>
      <c r="P49" s="40"/>
      <c r="Q49" s="37">
        <f t="shared" si="1"/>
        <v>0</v>
      </c>
      <c r="R49" s="37">
        <f t="shared" si="2"/>
        <v>0</v>
      </c>
      <c r="S49" s="34">
        <f t="shared" si="3"/>
        <v>0</v>
      </c>
      <c r="T49" s="40">
        <v>1</v>
      </c>
      <c r="U49" s="38">
        <f t="shared" si="4"/>
        <v>0</v>
      </c>
      <c r="W49" s="18"/>
    </row>
    <row r="50" spans="1:23" ht="11.45">
      <c r="A50" s="31">
        <v>39</v>
      </c>
      <c r="B50" s="49"/>
      <c r="C50" s="26" t="s">
        <v>92</v>
      </c>
      <c r="D50" s="26" t="s">
        <v>93</v>
      </c>
      <c r="E50" s="41">
        <v>0.52410000000000001</v>
      </c>
      <c r="F50" s="41">
        <v>0.47589999999999999</v>
      </c>
      <c r="G50" s="27" t="s">
        <v>35</v>
      </c>
      <c r="H50" s="32"/>
      <c r="I50" s="33"/>
      <c r="J50" s="32"/>
      <c r="K50" s="34">
        <f t="shared" si="0"/>
        <v>0</v>
      </c>
      <c r="L50" s="39">
        <v>0.08</v>
      </c>
      <c r="M50" s="40">
        <v>20</v>
      </c>
      <c r="N50" s="40">
        <v>12</v>
      </c>
      <c r="O50" s="40">
        <v>12</v>
      </c>
      <c r="P50" s="40"/>
      <c r="Q50" s="37">
        <f t="shared" si="1"/>
        <v>0</v>
      </c>
      <c r="R50" s="37">
        <f t="shared" si="2"/>
        <v>0</v>
      </c>
      <c r="S50" s="34">
        <f t="shared" si="3"/>
        <v>0</v>
      </c>
      <c r="T50" s="40">
        <v>1</v>
      </c>
      <c r="U50" s="38">
        <f t="shared" si="4"/>
        <v>0</v>
      </c>
      <c r="W50" s="18"/>
    </row>
    <row r="51" spans="1:23" ht="11.45">
      <c r="A51" s="31">
        <v>40</v>
      </c>
      <c r="B51" s="49"/>
      <c r="C51" s="26" t="s">
        <v>94</v>
      </c>
      <c r="D51" s="26" t="s">
        <v>93</v>
      </c>
      <c r="E51" s="41">
        <v>0.52410000000000001</v>
      </c>
      <c r="F51" s="41">
        <v>0.47589999999999999</v>
      </c>
      <c r="G51" s="27" t="s">
        <v>83</v>
      </c>
      <c r="H51" s="32"/>
      <c r="I51" s="33"/>
      <c r="J51" s="32"/>
      <c r="K51" s="34">
        <f t="shared" si="0"/>
        <v>0</v>
      </c>
      <c r="L51" s="39">
        <v>0.08</v>
      </c>
      <c r="M51" s="40">
        <v>20</v>
      </c>
      <c r="N51" s="40">
        <v>12</v>
      </c>
      <c r="O51" s="40">
        <v>12</v>
      </c>
      <c r="P51" s="40"/>
      <c r="Q51" s="37">
        <f t="shared" si="1"/>
        <v>0</v>
      </c>
      <c r="R51" s="37">
        <f t="shared" si="2"/>
        <v>0</v>
      </c>
      <c r="S51" s="34">
        <f t="shared" si="3"/>
        <v>0</v>
      </c>
      <c r="T51" s="40">
        <v>1</v>
      </c>
      <c r="U51" s="38">
        <f t="shared" si="4"/>
        <v>0</v>
      </c>
      <c r="W51" s="18"/>
    </row>
    <row r="52" spans="1:23" ht="34.5">
      <c r="A52" s="31">
        <v>41</v>
      </c>
      <c r="B52" s="49"/>
      <c r="C52" s="26" t="s">
        <v>95</v>
      </c>
      <c r="D52" s="26" t="s">
        <v>96</v>
      </c>
      <c r="E52" s="41">
        <v>0.52410000000000001</v>
      </c>
      <c r="F52" s="41">
        <v>0.47589999999999999</v>
      </c>
      <c r="G52" s="27" t="s">
        <v>38</v>
      </c>
      <c r="H52" s="32"/>
      <c r="I52" s="33"/>
      <c r="J52" s="32"/>
      <c r="K52" s="34">
        <f t="shared" si="0"/>
        <v>0</v>
      </c>
      <c r="L52" s="39">
        <v>0.11</v>
      </c>
      <c r="M52" s="40">
        <v>20</v>
      </c>
      <c r="N52" s="40">
        <v>12</v>
      </c>
      <c r="O52" s="40">
        <v>12</v>
      </c>
      <c r="P52" s="40"/>
      <c r="Q52" s="37">
        <f t="shared" si="1"/>
        <v>0</v>
      </c>
      <c r="R52" s="37">
        <f t="shared" si="2"/>
        <v>0</v>
      </c>
      <c r="S52" s="34">
        <f t="shared" si="3"/>
        <v>0</v>
      </c>
      <c r="T52" s="40">
        <v>1</v>
      </c>
      <c r="U52" s="38">
        <f t="shared" si="4"/>
        <v>0</v>
      </c>
      <c r="W52" s="18"/>
    </row>
    <row r="53" spans="1:23" ht="11.45">
      <c r="A53" s="31">
        <v>42</v>
      </c>
      <c r="B53" s="49" t="s">
        <v>97</v>
      </c>
      <c r="C53" s="26" t="s">
        <v>98</v>
      </c>
      <c r="D53" s="26" t="s">
        <v>76</v>
      </c>
      <c r="E53" s="41">
        <v>0.52410000000000001</v>
      </c>
      <c r="F53" s="41">
        <v>0.47589999999999999</v>
      </c>
      <c r="G53" s="27" t="s">
        <v>83</v>
      </c>
      <c r="H53" s="32"/>
      <c r="I53" s="33"/>
      <c r="J53" s="32"/>
      <c r="K53" s="34">
        <f t="shared" si="0"/>
        <v>0</v>
      </c>
      <c r="L53" s="39">
        <v>0.1</v>
      </c>
      <c r="M53" s="40">
        <v>30</v>
      </c>
      <c r="N53" s="40">
        <v>24</v>
      </c>
      <c r="O53" s="40">
        <v>13</v>
      </c>
      <c r="P53" s="40">
        <v>11</v>
      </c>
      <c r="Q53" s="37">
        <f t="shared" si="1"/>
        <v>0</v>
      </c>
      <c r="R53" s="37">
        <f t="shared" si="2"/>
        <v>0</v>
      </c>
      <c r="S53" s="34">
        <f t="shared" si="3"/>
        <v>0</v>
      </c>
      <c r="T53" s="40">
        <v>1</v>
      </c>
      <c r="U53" s="38">
        <f t="shared" si="4"/>
        <v>0</v>
      </c>
      <c r="W53" s="18"/>
    </row>
    <row r="54" spans="1:23" ht="11.45">
      <c r="A54" s="31">
        <v>43</v>
      </c>
      <c r="B54" s="49"/>
      <c r="C54" s="26" t="s">
        <v>65</v>
      </c>
      <c r="D54" s="26" t="s">
        <v>76</v>
      </c>
      <c r="E54" s="41">
        <v>0.52410000000000001</v>
      </c>
      <c r="F54" s="41">
        <v>0.47589999999999999</v>
      </c>
      <c r="G54" s="27" t="s">
        <v>35</v>
      </c>
      <c r="H54" s="32"/>
      <c r="I54" s="33"/>
      <c r="J54" s="32"/>
      <c r="K54" s="34">
        <f t="shared" si="0"/>
        <v>0</v>
      </c>
      <c r="L54" s="39">
        <v>0.1</v>
      </c>
      <c r="M54" s="40">
        <v>30</v>
      </c>
      <c r="N54" s="40">
        <v>24</v>
      </c>
      <c r="O54" s="40">
        <v>13</v>
      </c>
      <c r="P54" s="40">
        <v>11</v>
      </c>
      <c r="Q54" s="37">
        <f t="shared" si="1"/>
        <v>0</v>
      </c>
      <c r="R54" s="37">
        <f t="shared" si="2"/>
        <v>0</v>
      </c>
      <c r="S54" s="34">
        <f t="shared" si="3"/>
        <v>0</v>
      </c>
      <c r="T54" s="40">
        <v>1</v>
      </c>
      <c r="U54" s="38">
        <f t="shared" si="4"/>
        <v>0</v>
      </c>
      <c r="W54" s="18"/>
    </row>
    <row r="55" spans="1:23" ht="11.45">
      <c r="A55" s="31">
        <v>44</v>
      </c>
      <c r="B55" s="49"/>
      <c r="C55" s="26" t="s">
        <v>99</v>
      </c>
      <c r="D55" s="26" t="s">
        <v>76</v>
      </c>
      <c r="E55" s="41">
        <v>0.52410000000000001</v>
      </c>
      <c r="F55" s="41">
        <v>0.47589999999999999</v>
      </c>
      <c r="G55" s="27" t="s">
        <v>35</v>
      </c>
      <c r="H55" s="32"/>
      <c r="I55" s="33"/>
      <c r="J55" s="32"/>
      <c r="K55" s="34">
        <f t="shared" si="0"/>
        <v>0</v>
      </c>
      <c r="L55" s="39">
        <v>0.1</v>
      </c>
      <c r="M55" s="40">
        <v>30</v>
      </c>
      <c r="N55" s="40">
        <v>24</v>
      </c>
      <c r="O55" s="40">
        <v>13</v>
      </c>
      <c r="P55" s="40">
        <v>11</v>
      </c>
      <c r="Q55" s="37">
        <f t="shared" si="1"/>
        <v>0</v>
      </c>
      <c r="R55" s="37">
        <f t="shared" si="2"/>
        <v>0</v>
      </c>
      <c r="S55" s="34">
        <f t="shared" si="3"/>
        <v>0</v>
      </c>
      <c r="T55" s="40">
        <v>1</v>
      </c>
      <c r="U55" s="38">
        <f t="shared" si="4"/>
        <v>0</v>
      </c>
      <c r="W55" s="18"/>
    </row>
    <row r="56" spans="1:23" ht="23.1">
      <c r="A56" s="31">
        <v>45</v>
      </c>
      <c r="B56" s="49"/>
      <c r="C56" s="26" t="s">
        <v>100</v>
      </c>
      <c r="D56" s="26" t="s">
        <v>101</v>
      </c>
      <c r="E56" s="41">
        <v>0.52410000000000001</v>
      </c>
      <c r="F56" s="41">
        <v>0.47589999999999999</v>
      </c>
      <c r="G56" s="27" t="s">
        <v>35</v>
      </c>
      <c r="H56" s="32"/>
      <c r="I56" s="33"/>
      <c r="J56" s="32"/>
      <c r="K56" s="34">
        <f t="shared" si="0"/>
        <v>0</v>
      </c>
      <c r="L56" s="39">
        <v>0.08</v>
      </c>
      <c r="M56" s="40">
        <v>20</v>
      </c>
      <c r="N56" s="40">
        <v>12</v>
      </c>
      <c r="O56" s="40">
        <v>12</v>
      </c>
      <c r="P56" s="40"/>
      <c r="Q56" s="37">
        <f t="shared" si="1"/>
        <v>0</v>
      </c>
      <c r="R56" s="37">
        <f t="shared" si="2"/>
        <v>0</v>
      </c>
      <c r="S56" s="34">
        <f t="shared" si="3"/>
        <v>0</v>
      </c>
      <c r="T56" s="40">
        <v>1</v>
      </c>
      <c r="U56" s="38">
        <f t="shared" si="4"/>
        <v>0</v>
      </c>
      <c r="W56" s="18"/>
    </row>
    <row r="57" spans="1:23" ht="23.1">
      <c r="A57" s="31">
        <v>46</v>
      </c>
      <c r="B57" s="49"/>
      <c r="C57" s="26" t="s">
        <v>102</v>
      </c>
      <c r="D57" s="26" t="s">
        <v>101</v>
      </c>
      <c r="E57" s="41">
        <v>0.52410000000000001</v>
      </c>
      <c r="F57" s="41">
        <v>0.47589999999999999</v>
      </c>
      <c r="G57" s="27" t="s">
        <v>35</v>
      </c>
      <c r="H57" s="32"/>
      <c r="I57" s="33"/>
      <c r="J57" s="32"/>
      <c r="K57" s="34">
        <f t="shared" si="0"/>
        <v>0</v>
      </c>
      <c r="L57" s="39">
        <v>0.08</v>
      </c>
      <c r="M57" s="40">
        <v>20</v>
      </c>
      <c r="N57" s="40">
        <v>12</v>
      </c>
      <c r="O57" s="40">
        <v>12</v>
      </c>
      <c r="P57" s="40"/>
      <c r="Q57" s="37">
        <f t="shared" si="1"/>
        <v>0</v>
      </c>
      <c r="R57" s="37">
        <f t="shared" si="2"/>
        <v>0</v>
      </c>
      <c r="S57" s="34">
        <f t="shared" si="3"/>
        <v>0</v>
      </c>
      <c r="T57" s="40">
        <v>1</v>
      </c>
      <c r="U57" s="38">
        <f t="shared" si="4"/>
        <v>0</v>
      </c>
      <c r="W57" s="18"/>
    </row>
    <row r="58" spans="1:23" ht="23.1">
      <c r="A58" s="31">
        <v>47</v>
      </c>
      <c r="B58" s="49"/>
      <c r="C58" s="26" t="s">
        <v>103</v>
      </c>
      <c r="D58" s="26" t="s">
        <v>104</v>
      </c>
      <c r="E58" s="41">
        <v>0.52410000000000001</v>
      </c>
      <c r="F58" s="41">
        <v>0.47589999999999999</v>
      </c>
      <c r="G58" s="27" t="s">
        <v>38</v>
      </c>
      <c r="H58" s="32"/>
      <c r="I58" s="33"/>
      <c r="J58" s="32"/>
      <c r="K58" s="34">
        <f t="shared" si="0"/>
        <v>0</v>
      </c>
      <c r="L58" s="39">
        <v>0.11</v>
      </c>
      <c r="M58" s="40">
        <v>20</v>
      </c>
      <c r="N58" s="40">
        <v>12</v>
      </c>
      <c r="O58" s="40">
        <v>12</v>
      </c>
      <c r="P58" s="40"/>
      <c r="Q58" s="37">
        <f t="shared" si="1"/>
        <v>0</v>
      </c>
      <c r="R58" s="37">
        <f t="shared" si="2"/>
        <v>0</v>
      </c>
      <c r="S58" s="34">
        <f t="shared" si="3"/>
        <v>0</v>
      </c>
      <c r="T58" s="40">
        <v>1</v>
      </c>
      <c r="U58" s="38">
        <f t="shared" si="4"/>
        <v>0</v>
      </c>
      <c r="W58" s="18"/>
    </row>
    <row r="59" spans="1:23" ht="23.1">
      <c r="A59" s="31">
        <v>48</v>
      </c>
      <c r="B59" s="49"/>
      <c r="C59" s="26" t="s">
        <v>105</v>
      </c>
      <c r="D59" s="26" t="s">
        <v>101</v>
      </c>
      <c r="E59" s="41">
        <v>0.52410000000000001</v>
      </c>
      <c r="F59" s="41">
        <v>0.47589999999999999</v>
      </c>
      <c r="G59" s="27" t="s">
        <v>35</v>
      </c>
      <c r="H59" s="32"/>
      <c r="I59" s="33"/>
      <c r="J59" s="32"/>
      <c r="K59" s="34">
        <f t="shared" si="0"/>
        <v>0</v>
      </c>
      <c r="L59" s="39">
        <v>0.08</v>
      </c>
      <c r="M59" s="40">
        <v>20</v>
      </c>
      <c r="N59" s="40">
        <v>12</v>
      </c>
      <c r="O59" s="40">
        <v>12</v>
      </c>
      <c r="P59" s="40"/>
      <c r="Q59" s="37">
        <f t="shared" si="1"/>
        <v>0</v>
      </c>
      <c r="R59" s="37">
        <f t="shared" si="2"/>
        <v>0</v>
      </c>
      <c r="S59" s="34">
        <f t="shared" si="3"/>
        <v>0</v>
      </c>
      <c r="T59" s="40">
        <v>1</v>
      </c>
      <c r="U59" s="38">
        <f t="shared" si="4"/>
        <v>0</v>
      </c>
      <c r="W59" s="18"/>
    </row>
    <row r="60" spans="1:23" ht="23.1">
      <c r="A60" s="31">
        <v>49</v>
      </c>
      <c r="B60" s="49"/>
      <c r="C60" s="26" t="s">
        <v>106</v>
      </c>
      <c r="D60" s="26" t="s">
        <v>101</v>
      </c>
      <c r="E60" s="41">
        <v>0.52410000000000001</v>
      </c>
      <c r="F60" s="41">
        <v>0.47589999999999999</v>
      </c>
      <c r="G60" s="27" t="s">
        <v>35</v>
      </c>
      <c r="H60" s="32"/>
      <c r="I60" s="33"/>
      <c r="J60" s="32"/>
      <c r="K60" s="34">
        <f t="shared" si="0"/>
        <v>0</v>
      </c>
      <c r="L60" s="39">
        <v>0.08</v>
      </c>
      <c r="M60" s="40">
        <v>20</v>
      </c>
      <c r="N60" s="40">
        <v>12</v>
      </c>
      <c r="O60" s="40">
        <v>12</v>
      </c>
      <c r="P60" s="40"/>
      <c r="Q60" s="37">
        <f t="shared" si="1"/>
        <v>0</v>
      </c>
      <c r="R60" s="37">
        <f t="shared" si="2"/>
        <v>0</v>
      </c>
      <c r="S60" s="34">
        <f t="shared" si="3"/>
        <v>0</v>
      </c>
      <c r="T60" s="40">
        <v>1</v>
      </c>
      <c r="U60" s="38">
        <f t="shared" si="4"/>
        <v>0</v>
      </c>
      <c r="W60" s="18"/>
    </row>
    <row r="61" spans="1:23" ht="23.1">
      <c r="A61" s="31">
        <v>50</v>
      </c>
      <c r="B61" s="49"/>
      <c r="C61" s="26" t="s">
        <v>107</v>
      </c>
      <c r="D61" s="26" t="s">
        <v>101</v>
      </c>
      <c r="E61" s="41">
        <v>0.52410000000000001</v>
      </c>
      <c r="F61" s="41">
        <v>0.47589999999999999</v>
      </c>
      <c r="G61" s="27" t="s">
        <v>35</v>
      </c>
      <c r="H61" s="32"/>
      <c r="I61" s="33"/>
      <c r="J61" s="32"/>
      <c r="K61" s="34">
        <f t="shared" si="0"/>
        <v>0</v>
      </c>
      <c r="L61" s="39">
        <v>0.08</v>
      </c>
      <c r="M61" s="40">
        <v>20</v>
      </c>
      <c r="N61" s="40">
        <v>12</v>
      </c>
      <c r="O61" s="40">
        <v>12</v>
      </c>
      <c r="P61" s="40"/>
      <c r="Q61" s="37">
        <f t="shared" si="1"/>
        <v>0</v>
      </c>
      <c r="R61" s="37">
        <f t="shared" si="2"/>
        <v>0</v>
      </c>
      <c r="S61" s="34">
        <f t="shared" si="3"/>
        <v>0</v>
      </c>
      <c r="T61" s="40">
        <v>1</v>
      </c>
      <c r="U61" s="38">
        <f t="shared" si="4"/>
        <v>0</v>
      </c>
      <c r="W61" s="18"/>
    </row>
    <row r="62" spans="1:23" ht="23.1">
      <c r="A62" s="31">
        <v>51</v>
      </c>
      <c r="B62" s="49"/>
      <c r="C62" s="26" t="s">
        <v>108</v>
      </c>
      <c r="D62" s="26" t="s">
        <v>101</v>
      </c>
      <c r="E62" s="41">
        <v>0.52410000000000001</v>
      </c>
      <c r="F62" s="41">
        <v>0.47589999999999999</v>
      </c>
      <c r="G62" s="27" t="s">
        <v>35</v>
      </c>
      <c r="H62" s="32"/>
      <c r="I62" s="33"/>
      <c r="J62" s="32"/>
      <c r="K62" s="34">
        <f t="shared" si="0"/>
        <v>0</v>
      </c>
      <c r="L62" s="39">
        <v>0.08</v>
      </c>
      <c r="M62" s="40">
        <v>20</v>
      </c>
      <c r="N62" s="40">
        <v>12</v>
      </c>
      <c r="O62" s="40">
        <v>12</v>
      </c>
      <c r="P62" s="40"/>
      <c r="Q62" s="37">
        <f t="shared" si="1"/>
        <v>0</v>
      </c>
      <c r="R62" s="37">
        <f t="shared" si="2"/>
        <v>0</v>
      </c>
      <c r="S62" s="34">
        <f t="shared" si="3"/>
        <v>0</v>
      </c>
      <c r="T62" s="40">
        <v>1</v>
      </c>
      <c r="U62" s="38">
        <f t="shared" si="4"/>
        <v>0</v>
      </c>
      <c r="W62" s="18"/>
    </row>
    <row r="63" spans="1:23" ht="23.1">
      <c r="A63" s="31">
        <v>52</v>
      </c>
      <c r="B63" s="49"/>
      <c r="C63" s="26" t="s">
        <v>109</v>
      </c>
      <c r="D63" s="26" t="s">
        <v>101</v>
      </c>
      <c r="E63" s="41">
        <v>0.52410000000000001</v>
      </c>
      <c r="F63" s="41">
        <v>0.47589999999999999</v>
      </c>
      <c r="G63" s="27" t="s">
        <v>35</v>
      </c>
      <c r="H63" s="32"/>
      <c r="I63" s="33"/>
      <c r="J63" s="32"/>
      <c r="K63" s="34">
        <f t="shared" si="0"/>
        <v>0</v>
      </c>
      <c r="L63" s="39">
        <v>0.08</v>
      </c>
      <c r="M63" s="40">
        <v>20</v>
      </c>
      <c r="N63" s="40">
        <v>12</v>
      </c>
      <c r="O63" s="40">
        <v>12</v>
      </c>
      <c r="P63" s="40"/>
      <c r="Q63" s="37">
        <f t="shared" si="1"/>
        <v>0</v>
      </c>
      <c r="R63" s="37">
        <f t="shared" si="2"/>
        <v>0</v>
      </c>
      <c r="S63" s="34">
        <f t="shared" si="3"/>
        <v>0</v>
      </c>
      <c r="T63" s="40">
        <v>1</v>
      </c>
      <c r="U63" s="38">
        <f t="shared" si="4"/>
        <v>0</v>
      </c>
      <c r="W63" s="18"/>
    </row>
    <row r="64" spans="1:23" ht="23.1">
      <c r="A64" s="31">
        <v>53</v>
      </c>
      <c r="B64" s="49"/>
      <c r="C64" s="26" t="s">
        <v>109</v>
      </c>
      <c r="D64" s="26" t="s">
        <v>101</v>
      </c>
      <c r="E64" s="41">
        <v>0.52410000000000001</v>
      </c>
      <c r="F64" s="41">
        <v>0.47589999999999999</v>
      </c>
      <c r="G64" s="27" t="s">
        <v>35</v>
      </c>
      <c r="H64" s="32"/>
      <c r="I64" s="33"/>
      <c r="J64" s="32"/>
      <c r="K64" s="34">
        <f t="shared" si="0"/>
        <v>0</v>
      </c>
      <c r="L64" s="39">
        <v>0.08</v>
      </c>
      <c r="M64" s="40">
        <v>20</v>
      </c>
      <c r="N64" s="40">
        <v>12</v>
      </c>
      <c r="O64" s="40">
        <v>12</v>
      </c>
      <c r="P64" s="40"/>
      <c r="Q64" s="37">
        <f t="shared" si="1"/>
        <v>0</v>
      </c>
      <c r="R64" s="37">
        <f t="shared" si="2"/>
        <v>0</v>
      </c>
      <c r="S64" s="34">
        <f t="shared" si="3"/>
        <v>0</v>
      </c>
      <c r="T64" s="40">
        <v>1</v>
      </c>
      <c r="U64" s="38">
        <f t="shared" si="4"/>
        <v>0</v>
      </c>
      <c r="W64" s="18"/>
    </row>
    <row r="65" spans="1:23" ht="23.1">
      <c r="A65" s="31">
        <v>54</v>
      </c>
      <c r="B65" s="49" t="s">
        <v>110</v>
      </c>
      <c r="C65" s="26" t="s">
        <v>65</v>
      </c>
      <c r="D65" s="26" t="s">
        <v>101</v>
      </c>
      <c r="E65" s="41">
        <v>0.52410000000000001</v>
      </c>
      <c r="F65" s="41">
        <v>0.47589999999999999</v>
      </c>
      <c r="G65" s="29" t="s">
        <v>35</v>
      </c>
      <c r="H65" s="32"/>
      <c r="I65" s="33"/>
      <c r="J65" s="32"/>
      <c r="K65" s="34">
        <f t="shared" si="0"/>
        <v>0</v>
      </c>
      <c r="L65" s="39">
        <v>0.08</v>
      </c>
      <c r="M65" s="40">
        <v>20</v>
      </c>
      <c r="N65" s="40">
        <v>12</v>
      </c>
      <c r="O65" s="40">
        <v>12</v>
      </c>
      <c r="P65" s="40"/>
      <c r="Q65" s="37">
        <f t="shared" si="1"/>
        <v>0</v>
      </c>
      <c r="R65" s="37">
        <f t="shared" si="2"/>
        <v>0</v>
      </c>
      <c r="S65" s="34">
        <f t="shared" si="3"/>
        <v>0</v>
      </c>
      <c r="T65" s="40">
        <v>1</v>
      </c>
      <c r="U65" s="38">
        <f t="shared" si="4"/>
        <v>0</v>
      </c>
      <c r="W65" s="18"/>
    </row>
    <row r="66" spans="1:23" ht="23.1">
      <c r="A66" s="31">
        <v>55</v>
      </c>
      <c r="B66" s="49"/>
      <c r="C66" s="26" t="s">
        <v>111</v>
      </c>
      <c r="D66" s="26" t="s">
        <v>112</v>
      </c>
      <c r="E66" s="41">
        <v>0.52410000000000001</v>
      </c>
      <c r="F66" s="41">
        <v>0.47589999999999999</v>
      </c>
      <c r="G66" s="29" t="s">
        <v>35</v>
      </c>
      <c r="H66" s="32"/>
      <c r="I66" s="33"/>
      <c r="J66" s="32"/>
      <c r="K66" s="34">
        <f t="shared" si="0"/>
        <v>0</v>
      </c>
      <c r="L66" s="39">
        <v>0.08</v>
      </c>
      <c r="M66" s="40">
        <v>20</v>
      </c>
      <c r="N66" s="40">
        <v>16</v>
      </c>
      <c r="O66" s="40">
        <v>13</v>
      </c>
      <c r="P66" s="40">
        <v>3</v>
      </c>
      <c r="Q66" s="37">
        <f t="shared" si="1"/>
        <v>0</v>
      </c>
      <c r="R66" s="37">
        <f t="shared" si="2"/>
        <v>0</v>
      </c>
      <c r="S66" s="34">
        <f t="shared" si="3"/>
        <v>0</v>
      </c>
      <c r="T66" s="40">
        <v>1</v>
      </c>
      <c r="U66" s="38">
        <f t="shared" si="4"/>
        <v>0</v>
      </c>
      <c r="W66" s="18"/>
    </row>
    <row r="67" spans="1:23" ht="11.45">
      <c r="A67" s="31">
        <v>56</v>
      </c>
      <c r="B67" s="49" t="s">
        <v>113</v>
      </c>
      <c r="C67" s="26" t="s">
        <v>114</v>
      </c>
      <c r="D67" s="26" t="s">
        <v>115</v>
      </c>
      <c r="E67" s="41">
        <v>0.52410000000000001</v>
      </c>
      <c r="F67" s="41">
        <v>0.47589999999999999</v>
      </c>
      <c r="G67" s="29" t="s">
        <v>35</v>
      </c>
      <c r="H67" s="32"/>
      <c r="I67" s="33"/>
      <c r="J67" s="32"/>
      <c r="K67" s="34">
        <f t="shared" si="0"/>
        <v>0</v>
      </c>
      <c r="L67" s="39">
        <v>0.1</v>
      </c>
      <c r="M67" s="40">
        <v>30</v>
      </c>
      <c r="N67" s="40">
        <v>24</v>
      </c>
      <c r="O67" s="40">
        <v>13</v>
      </c>
      <c r="P67" s="40">
        <v>11</v>
      </c>
      <c r="Q67" s="37">
        <f t="shared" si="1"/>
        <v>0</v>
      </c>
      <c r="R67" s="37">
        <f t="shared" si="2"/>
        <v>0</v>
      </c>
      <c r="S67" s="34">
        <f t="shared" si="3"/>
        <v>0</v>
      </c>
      <c r="T67" s="40">
        <v>1</v>
      </c>
      <c r="U67" s="38">
        <f t="shared" si="4"/>
        <v>0</v>
      </c>
      <c r="W67" s="18"/>
    </row>
    <row r="68" spans="1:23" ht="23.1">
      <c r="A68" s="31">
        <v>57</v>
      </c>
      <c r="B68" s="49"/>
      <c r="C68" s="26" t="s">
        <v>116</v>
      </c>
      <c r="D68" s="26" t="s">
        <v>101</v>
      </c>
      <c r="E68" s="41">
        <v>0.52410000000000001</v>
      </c>
      <c r="F68" s="41">
        <v>0.47589999999999999</v>
      </c>
      <c r="G68" s="29" t="s">
        <v>35</v>
      </c>
      <c r="H68" s="32"/>
      <c r="I68" s="33"/>
      <c r="J68" s="32"/>
      <c r="K68" s="34">
        <f t="shared" si="0"/>
        <v>0</v>
      </c>
      <c r="L68" s="39">
        <v>0.08</v>
      </c>
      <c r="M68" s="40">
        <v>20</v>
      </c>
      <c r="N68" s="40">
        <v>12</v>
      </c>
      <c r="O68" s="40">
        <v>12</v>
      </c>
      <c r="P68" s="40"/>
      <c r="Q68" s="37">
        <f t="shared" si="1"/>
        <v>0</v>
      </c>
      <c r="R68" s="37">
        <f t="shared" si="2"/>
        <v>0</v>
      </c>
      <c r="S68" s="34">
        <f t="shared" si="3"/>
        <v>0</v>
      </c>
      <c r="T68" s="40">
        <v>1</v>
      </c>
      <c r="U68" s="38">
        <f t="shared" si="4"/>
        <v>0</v>
      </c>
      <c r="W68" s="18"/>
    </row>
    <row r="69" spans="1:23" ht="23.1">
      <c r="A69" s="31">
        <v>58</v>
      </c>
      <c r="B69" s="25" t="s">
        <v>117</v>
      </c>
      <c r="C69" s="26" t="s">
        <v>118</v>
      </c>
      <c r="D69" s="26" t="s">
        <v>115</v>
      </c>
      <c r="E69" s="41">
        <v>0.52410000000000001</v>
      </c>
      <c r="F69" s="41">
        <v>0.47589999999999999</v>
      </c>
      <c r="G69" s="29" t="s">
        <v>35</v>
      </c>
      <c r="H69" s="32"/>
      <c r="I69" s="33"/>
      <c r="J69" s="32"/>
      <c r="K69" s="34">
        <f t="shared" si="0"/>
        <v>0</v>
      </c>
      <c r="L69" s="39">
        <v>0.1</v>
      </c>
      <c r="M69" s="40">
        <v>30</v>
      </c>
      <c r="N69" s="40">
        <v>24</v>
      </c>
      <c r="O69" s="40">
        <v>13</v>
      </c>
      <c r="P69" s="40">
        <v>11</v>
      </c>
      <c r="Q69" s="37">
        <f t="shared" si="1"/>
        <v>0</v>
      </c>
      <c r="R69" s="37">
        <f t="shared" si="2"/>
        <v>0</v>
      </c>
      <c r="S69" s="34">
        <f t="shared" si="3"/>
        <v>0</v>
      </c>
      <c r="T69" s="40">
        <v>2</v>
      </c>
      <c r="U69" s="38">
        <f t="shared" si="4"/>
        <v>0</v>
      </c>
      <c r="W69" s="18"/>
    </row>
    <row r="70" spans="1:23" ht="11.45">
      <c r="A70" s="31">
        <v>59</v>
      </c>
      <c r="B70" s="25" t="s">
        <v>119</v>
      </c>
      <c r="C70" s="26" t="s">
        <v>120</v>
      </c>
      <c r="D70" s="26" t="s">
        <v>121</v>
      </c>
      <c r="E70" s="41">
        <v>0.52410000000000001</v>
      </c>
      <c r="F70" s="41">
        <v>0.47589999999999999</v>
      </c>
      <c r="G70" s="29" t="s">
        <v>35</v>
      </c>
      <c r="H70" s="32"/>
      <c r="I70" s="33"/>
      <c r="J70" s="32"/>
      <c r="K70" s="34">
        <f t="shared" si="0"/>
        <v>0</v>
      </c>
      <c r="L70" s="39">
        <v>0.08</v>
      </c>
      <c r="M70" s="40">
        <v>30</v>
      </c>
      <c r="N70" s="40">
        <v>24</v>
      </c>
      <c r="O70" s="40">
        <v>13</v>
      </c>
      <c r="P70" s="40">
        <v>11</v>
      </c>
      <c r="Q70" s="37">
        <f t="shared" si="1"/>
        <v>0</v>
      </c>
      <c r="R70" s="37">
        <f t="shared" si="2"/>
        <v>0</v>
      </c>
      <c r="S70" s="34">
        <f t="shared" si="3"/>
        <v>0</v>
      </c>
      <c r="T70" s="40">
        <v>1</v>
      </c>
      <c r="U70" s="38">
        <f t="shared" si="4"/>
        <v>0</v>
      </c>
      <c r="W70" s="18"/>
    </row>
    <row r="71" spans="1:23" ht="23.1">
      <c r="A71" s="31">
        <v>60</v>
      </c>
      <c r="B71" s="25" t="s">
        <v>122</v>
      </c>
      <c r="C71" s="26" t="s">
        <v>123</v>
      </c>
      <c r="D71" s="26" t="s">
        <v>115</v>
      </c>
      <c r="E71" s="41">
        <v>0.52410000000000001</v>
      </c>
      <c r="F71" s="41">
        <v>0.47589999999999999</v>
      </c>
      <c r="G71" s="29" t="s">
        <v>35</v>
      </c>
      <c r="H71" s="32"/>
      <c r="I71" s="33"/>
      <c r="J71" s="32"/>
      <c r="K71" s="34">
        <f t="shared" si="0"/>
        <v>0</v>
      </c>
      <c r="L71" s="39">
        <v>0.1</v>
      </c>
      <c r="M71" s="40">
        <v>30</v>
      </c>
      <c r="N71" s="40">
        <v>24</v>
      </c>
      <c r="O71" s="40">
        <v>13</v>
      </c>
      <c r="P71" s="40">
        <v>11</v>
      </c>
      <c r="Q71" s="37">
        <f t="shared" si="1"/>
        <v>0</v>
      </c>
      <c r="R71" s="37">
        <f t="shared" si="2"/>
        <v>0</v>
      </c>
      <c r="S71" s="34">
        <f t="shared" si="3"/>
        <v>0</v>
      </c>
      <c r="T71" s="40">
        <v>1</v>
      </c>
      <c r="U71" s="38">
        <f t="shared" si="4"/>
        <v>0</v>
      </c>
      <c r="W71" s="18"/>
    </row>
    <row r="72" spans="1:23" ht="16.5" customHeight="1">
      <c r="A72" s="55" t="s">
        <v>124</v>
      </c>
      <c r="B72" s="55"/>
      <c r="C72" s="55"/>
      <c r="D72" s="55"/>
      <c r="E72" s="55"/>
      <c r="F72" s="55"/>
      <c r="G72" s="55"/>
      <c r="H72" s="55"/>
      <c r="I72" s="55"/>
      <c r="J72" s="55"/>
      <c r="K72" s="55"/>
      <c r="L72" s="55"/>
      <c r="M72" s="55"/>
      <c r="N72" s="55"/>
      <c r="O72" s="55"/>
      <c r="P72" s="55"/>
      <c r="Q72" s="42">
        <f>SUM(Q12:Q71)</f>
        <v>0</v>
      </c>
      <c r="R72" s="42">
        <f>SUM(R12:R71)</f>
        <v>0</v>
      </c>
      <c r="S72" s="42">
        <f>SUM(S12:S71)</f>
        <v>0</v>
      </c>
      <c r="T72" s="43">
        <f>SUM(T12:T71)</f>
        <v>61</v>
      </c>
      <c r="U72" s="42">
        <f>SUM(U12:U71)</f>
        <v>0</v>
      </c>
      <c r="W72" s="18"/>
    </row>
    <row r="73" spans="1:23">
      <c r="A73" s="54"/>
      <c r="B73" s="54"/>
      <c r="C73" s="54"/>
      <c r="D73" s="54"/>
      <c r="E73" s="54"/>
      <c r="F73" s="54"/>
      <c r="G73" s="54"/>
      <c r="H73" s="54"/>
      <c r="I73" s="54"/>
      <c r="J73" s="54"/>
      <c r="K73" s="54"/>
      <c r="L73" s="54"/>
      <c r="M73" s="54"/>
      <c r="N73" s="54"/>
      <c r="O73" s="54"/>
      <c r="P73" s="54"/>
      <c r="Q73" s="20"/>
      <c r="R73" s="20"/>
      <c r="S73" s="1"/>
      <c r="W73" s="18"/>
    </row>
    <row r="74" spans="1:23">
      <c r="A74" s="3"/>
      <c r="B74" s="3"/>
      <c r="C74" s="3"/>
      <c r="D74" s="3"/>
      <c r="E74" s="3"/>
      <c r="F74" s="3"/>
      <c r="G74" s="3"/>
      <c r="H74" s="3"/>
      <c r="I74" s="3"/>
      <c r="J74" s="3"/>
      <c r="K74" s="3"/>
      <c r="L74" s="3"/>
      <c r="M74" s="3"/>
      <c r="Q74" s="20"/>
      <c r="R74" s="20"/>
      <c r="S74" s="1"/>
      <c r="W74" s="18"/>
    </row>
    <row r="75" spans="1:23" ht="20.45" customHeight="1">
      <c r="M75" s="19"/>
      <c r="N75" s="20"/>
      <c r="O75" s="20"/>
      <c r="P75" s="20"/>
      <c r="Q75" s="20"/>
      <c r="R75" s="20"/>
      <c r="S75" s="1"/>
      <c r="W75" s="18"/>
    </row>
    <row r="76" spans="1:23" ht="23.1">
      <c r="B76" s="44" t="s">
        <v>11</v>
      </c>
      <c r="C76" s="44" t="s">
        <v>27</v>
      </c>
      <c r="D76" s="44" t="s">
        <v>26</v>
      </c>
      <c r="E76" s="44" t="s">
        <v>28</v>
      </c>
      <c r="M76" s="19"/>
      <c r="N76" s="20"/>
      <c r="O76" s="20"/>
      <c r="P76" s="20"/>
      <c r="Q76" s="20"/>
      <c r="R76" s="20"/>
      <c r="S76" s="1"/>
      <c r="W76" s="18"/>
    </row>
    <row r="77" spans="1:23" ht="11.45">
      <c r="B77" s="45" t="s">
        <v>31</v>
      </c>
      <c r="C77" s="45">
        <f>COUNTIF($D$12:$D$71,B77)</f>
        <v>1</v>
      </c>
      <c r="D77" s="46">
        <f>_xlfn.XLOOKUP(B77,$D$12:$D$71,$S$12:$S$71,,0,1)</f>
        <v>0</v>
      </c>
      <c r="E77" s="46">
        <f>C77*D77</f>
        <v>0</v>
      </c>
      <c r="M77" s="19"/>
      <c r="N77" s="20"/>
      <c r="O77" s="20"/>
      <c r="P77" s="20"/>
      <c r="Q77" s="20"/>
      <c r="R77" s="20"/>
      <c r="S77" s="1"/>
      <c r="W77" s="18"/>
    </row>
    <row r="78" spans="1:23" ht="11.45">
      <c r="B78" s="45" t="s">
        <v>34</v>
      </c>
      <c r="C78" s="45">
        <f t="shared" ref="C78:C99" si="5">COUNTIF($D$12:$D$71,B78)</f>
        <v>2</v>
      </c>
      <c r="D78" s="46">
        <f t="shared" ref="D78:D99" si="6">_xlfn.XLOOKUP(B78,$D$12:$D$71,$S$12:$S$71,,0,1)</f>
        <v>0</v>
      </c>
      <c r="E78" s="46">
        <f t="shared" ref="E78:E99" si="7">C78*D78</f>
        <v>0</v>
      </c>
      <c r="M78" s="19"/>
      <c r="N78" s="20"/>
      <c r="O78" s="20"/>
      <c r="P78" s="20"/>
      <c r="Q78" s="20"/>
      <c r="R78" s="20"/>
      <c r="S78" s="1"/>
      <c r="W78" s="18"/>
    </row>
    <row r="79" spans="1:23" ht="11.45">
      <c r="B79" s="45" t="s">
        <v>37</v>
      </c>
      <c r="C79" s="45">
        <f t="shared" si="5"/>
        <v>1</v>
      </c>
      <c r="D79" s="46">
        <f t="shared" si="6"/>
        <v>0</v>
      </c>
      <c r="E79" s="46">
        <f t="shared" si="7"/>
        <v>0</v>
      </c>
      <c r="M79" s="19"/>
      <c r="N79" s="20"/>
      <c r="O79" s="20"/>
      <c r="P79" s="20"/>
      <c r="Q79" s="20"/>
      <c r="R79" s="20"/>
      <c r="S79" s="1"/>
      <c r="W79" s="18"/>
    </row>
    <row r="80" spans="1:23" ht="11.45">
      <c r="B80" s="45" t="s">
        <v>40</v>
      </c>
      <c r="C80" s="45">
        <f t="shared" si="5"/>
        <v>3</v>
      </c>
      <c r="D80" s="46">
        <f t="shared" si="6"/>
        <v>0</v>
      </c>
      <c r="E80" s="46">
        <f t="shared" si="7"/>
        <v>0</v>
      </c>
      <c r="M80" s="19"/>
      <c r="N80" s="20"/>
      <c r="O80" s="20"/>
      <c r="P80" s="20"/>
      <c r="Q80" s="20"/>
      <c r="R80" s="20"/>
      <c r="S80" s="1"/>
      <c r="W80" s="18"/>
    </row>
    <row r="81" spans="2:23" ht="11.45">
      <c r="B81" s="45" t="s">
        <v>42</v>
      </c>
      <c r="C81" s="45">
        <f t="shared" si="5"/>
        <v>5</v>
      </c>
      <c r="D81" s="46">
        <f t="shared" si="6"/>
        <v>0</v>
      </c>
      <c r="E81" s="46">
        <f t="shared" si="7"/>
        <v>0</v>
      </c>
      <c r="M81" s="19"/>
      <c r="N81" s="20"/>
      <c r="O81" s="20"/>
      <c r="P81" s="20"/>
      <c r="Q81" s="20"/>
      <c r="R81" s="20"/>
      <c r="S81" s="1"/>
      <c r="W81" s="18"/>
    </row>
    <row r="82" spans="2:23" ht="11.45">
      <c r="B82" s="45" t="s">
        <v>48</v>
      </c>
      <c r="C82" s="45">
        <f t="shared" si="5"/>
        <v>6</v>
      </c>
      <c r="D82" s="46">
        <f t="shared" si="6"/>
        <v>0</v>
      </c>
      <c r="E82" s="46">
        <f t="shared" si="7"/>
        <v>0</v>
      </c>
      <c r="M82" s="19"/>
      <c r="N82" s="20"/>
      <c r="O82" s="20"/>
      <c r="P82" s="20"/>
      <c r="Q82" s="20"/>
      <c r="R82" s="20"/>
      <c r="S82" s="1"/>
      <c r="W82" s="18"/>
    </row>
    <row r="83" spans="2:23" ht="11.45">
      <c r="B83" s="45" t="s">
        <v>50</v>
      </c>
      <c r="C83" s="45">
        <f t="shared" si="5"/>
        <v>3</v>
      </c>
      <c r="D83" s="46">
        <f t="shared" si="6"/>
        <v>0</v>
      </c>
      <c r="E83" s="46">
        <f t="shared" si="7"/>
        <v>0</v>
      </c>
      <c r="M83" s="19"/>
      <c r="N83" s="20"/>
      <c r="O83" s="20"/>
      <c r="P83" s="20"/>
      <c r="Q83" s="20"/>
      <c r="R83" s="20"/>
      <c r="S83" s="1"/>
      <c r="W83" s="18"/>
    </row>
    <row r="84" spans="2:23" ht="11.45">
      <c r="B84" s="45" t="s">
        <v>52</v>
      </c>
      <c r="C84" s="45">
        <f t="shared" si="5"/>
        <v>2</v>
      </c>
      <c r="D84" s="46">
        <f t="shared" si="6"/>
        <v>0</v>
      </c>
      <c r="E84" s="46">
        <f t="shared" si="7"/>
        <v>0</v>
      </c>
      <c r="M84" s="19"/>
      <c r="N84" s="20"/>
      <c r="O84" s="20"/>
      <c r="P84" s="20"/>
      <c r="Q84" s="20"/>
      <c r="R84" s="20"/>
      <c r="S84" s="1"/>
      <c r="W84" s="18"/>
    </row>
    <row r="85" spans="2:23" ht="11.45">
      <c r="B85" s="45" t="s">
        <v>62</v>
      </c>
      <c r="C85" s="45">
        <f t="shared" si="5"/>
        <v>7</v>
      </c>
      <c r="D85" s="46">
        <f t="shared" si="6"/>
        <v>0</v>
      </c>
      <c r="E85" s="46">
        <f t="shared" si="7"/>
        <v>0</v>
      </c>
      <c r="M85" s="19"/>
      <c r="N85" s="20"/>
      <c r="O85" s="20"/>
      <c r="P85" s="20"/>
      <c r="Q85" s="20"/>
      <c r="R85" s="20"/>
      <c r="S85" s="1"/>
      <c r="W85" s="18"/>
    </row>
    <row r="86" spans="2:23" ht="11.45">
      <c r="B86" s="45" t="s">
        <v>67</v>
      </c>
      <c r="C86" s="45">
        <f t="shared" si="5"/>
        <v>1</v>
      </c>
      <c r="D86" s="46">
        <f t="shared" si="6"/>
        <v>0</v>
      </c>
      <c r="E86" s="46">
        <f t="shared" si="7"/>
        <v>0</v>
      </c>
      <c r="M86" s="19"/>
      <c r="N86" s="20"/>
      <c r="O86" s="20"/>
      <c r="P86" s="20"/>
      <c r="Q86" s="20"/>
      <c r="R86" s="20"/>
      <c r="S86" s="1"/>
      <c r="W86" s="18"/>
    </row>
    <row r="87" spans="2:23" ht="11.45">
      <c r="B87" s="45" t="s">
        <v>70</v>
      </c>
      <c r="C87" s="45">
        <f t="shared" si="5"/>
        <v>1</v>
      </c>
      <c r="D87" s="46">
        <f t="shared" si="6"/>
        <v>0</v>
      </c>
      <c r="E87" s="46">
        <f t="shared" si="7"/>
        <v>0</v>
      </c>
      <c r="M87" s="19"/>
      <c r="N87" s="20"/>
      <c r="O87" s="20"/>
      <c r="P87" s="20"/>
      <c r="Q87" s="20"/>
      <c r="R87" s="20"/>
      <c r="S87" s="1"/>
      <c r="W87" s="18"/>
    </row>
    <row r="88" spans="2:23" ht="11.45">
      <c r="B88" s="45" t="s">
        <v>76</v>
      </c>
      <c r="C88" s="45">
        <f t="shared" si="5"/>
        <v>5</v>
      </c>
      <c r="D88" s="46">
        <f t="shared" si="6"/>
        <v>0</v>
      </c>
      <c r="E88" s="46">
        <f t="shared" si="7"/>
        <v>0</v>
      </c>
      <c r="M88" s="19"/>
      <c r="N88" s="20"/>
      <c r="O88" s="20"/>
      <c r="P88" s="20"/>
      <c r="Q88" s="20"/>
      <c r="R88" s="20"/>
      <c r="S88" s="1"/>
      <c r="W88" s="18"/>
    </row>
    <row r="89" spans="2:23" ht="11.45">
      <c r="B89" s="45" t="s">
        <v>82</v>
      </c>
      <c r="C89" s="45">
        <f t="shared" si="5"/>
        <v>1</v>
      </c>
      <c r="D89" s="46">
        <f t="shared" si="6"/>
        <v>0</v>
      </c>
      <c r="E89" s="46">
        <f t="shared" si="7"/>
        <v>0</v>
      </c>
      <c r="M89" s="19"/>
      <c r="N89" s="20"/>
      <c r="O89" s="20"/>
      <c r="P89" s="20"/>
      <c r="Q89" s="20"/>
      <c r="R89" s="20"/>
      <c r="S89" s="1"/>
      <c r="W89" s="18"/>
    </row>
    <row r="90" spans="2:23" ht="11.45">
      <c r="B90" s="45" t="s">
        <v>86</v>
      </c>
      <c r="C90" s="45">
        <f t="shared" si="5"/>
        <v>1</v>
      </c>
      <c r="D90" s="46">
        <f t="shared" si="6"/>
        <v>0</v>
      </c>
      <c r="E90" s="46">
        <f t="shared" si="7"/>
        <v>0</v>
      </c>
      <c r="M90" s="19"/>
      <c r="N90" s="20"/>
      <c r="O90" s="20"/>
      <c r="P90" s="20"/>
      <c r="Q90" s="20"/>
      <c r="R90" s="20"/>
      <c r="S90" s="1"/>
      <c r="W90" s="18"/>
    </row>
    <row r="91" spans="2:23" ht="11.45">
      <c r="B91" s="45" t="s">
        <v>87</v>
      </c>
      <c r="C91" s="45">
        <f t="shared" si="5"/>
        <v>1</v>
      </c>
      <c r="D91" s="46">
        <f t="shared" si="6"/>
        <v>0</v>
      </c>
      <c r="E91" s="46">
        <f t="shared" si="7"/>
        <v>0</v>
      </c>
      <c r="M91" s="19"/>
      <c r="N91" s="20"/>
      <c r="O91" s="20"/>
      <c r="P91" s="20"/>
      <c r="Q91" s="20"/>
      <c r="R91" s="20"/>
      <c r="S91" s="1"/>
      <c r="W91" s="18"/>
    </row>
    <row r="92" spans="2:23" ht="11.45">
      <c r="B92" s="45" t="s">
        <v>90</v>
      </c>
      <c r="C92" s="45">
        <f t="shared" si="5"/>
        <v>1</v>
      </c>
      <c r="D92" s="46">
        <f t="shared" si="6"/>
        <v>0</v>
      </c>
      <c r="E92" s="46">
        <f t="shared" si="7"/>
        <v>0</v>
      </c>
      <c r="M92" s="19"/>
      <c r="N92" s="20"/>
      <c r="O92" s="20"/>
      <c r="P92" s="20"/>
      <c r="Q92" s="20"/>
      <c r="R92" s="20"/>
      <c r="S92" s="1"/>
      <c r="W92" s="18"/>
    </row>
    <row r="93" spans="2:23" ht="11.45">
      <c r="B93" s="45" t="s">
        <v>93</v>
      </c>
      <c r="C93" s="45">
        <f t="shared" si="5"/>
        <v>2</v>
      </c>
      <c r="D93" s="46">
        <f t="shared" si="6"/>
        <v>0</v>
      </c>
      <c r="E93" s="46">
        <f t="shared" si="7"/>
        <v>0</v>
      </c>
      <c r="M93" s="19"/>
      <c r="N93" s="20"/>
      <c r="O93" s="20"/>
      <c r="P93" s="20"/>
      <c r="Q93" s="20"/>
      <c r="R93" s="20"/>
      <c r="S93" s="1"/>
      <c r="W93" s="18"/>
    </row>
    <row r="94" spans="2:23" ht="11.45">
      <c r="B94" s="45" t="s">
        <v>96</v>
      </c>
      <c r="C94" s="45">
        <f>COUNTIF($D$12:$D$71,B94)</f>
        <v>1</v>
      </c>
      <c r="D94" s="46">
        <f t="shared" si="6"/>
        <v>0</v>
      </c>
      <c r="E94" s="46">
        <f t="shared" si="7"/>
        <v>0</v>
      </c>
      <c r="M94" s="19"/>
      <c r="N94" s="20"/>
      <c r="O94" s="20"/>
      <c r="P94" s="20"/>
      <c r="Q94" s="20"/>
      <c r="R94" s="20"/>
      <c r="S94" s="1"/>
      <c r="W94" s="18"/>
    </row>
    <row r="95" spans="2:23" ht="11.45">
      <c r="B95" s="45" t="s">
        <v>101</v>
      </c>
      <c r="C95" s="45">
        <f t="shared" si="5"/>
        <v>10</v>
      </c>
      <c r="D95" s="46">
        <f t="shared" si="6"/>
        <v>0</v>
      </c>
      <c r="E95" s="46">
        <f t="shared" si="7"/>
        <v>0</v>
      </c>
      <c r="M95" s="19"/>
      <c r="N95" s="20"/>
      <c r="O95" s="20"/>
      <c r="P95" s="20"/>
      <c r="Q95" s="20"/>
      <c r="R95" s="20"/>
      <c r="S95" s="1"/>
      <c r="W95" s="18"/>
    </row>
    <row r="96" spans="2:23" ht="11.45">
      <c r="B96" s="45" t="s">
        <v>104</v>
      </c>
      <c r="C96" s="45">
        <f t="shared" si="5"/>
        <v>1</v>
      </c>
      <c r="D96" s="46">
        <f t="shared" si="6"/>
        <v>0</v>
      </c>
      <c r="E96" s="46">
        <f t="shared" si="7"/>
        <v>0</v>
      </c>
      <c r="M96" s="19"/>
      <c r="N96" s="20"/>
      <c r="O96" s="20"/>
      <c r="P96" s="20"/>
      <c r="Q96" s="20"/>
      <c r="R96" s="20"/>
      <c r="S96" s="1"/>
      <c r="W96" s="18"/>
    </row>
    <row r="97" spans="1:23" ht="11.45">
      <c r="B97" s="45" t="s">
        <v>112</v>
      </c>
      <c r="C97" s="45">
        <f t="shared" si="5"/>
        <v>1</v>
      </c>
      <c r="D97" s="46">
        <f t="shared" si="6"/>
        <v>0</v>
      </c>
      <c r="E97" s="46">
        <f t="shared" si="7"/>
        <v>0</v>
      </c>
      <c r="M97" s="19"/>
      <c r="N97" s="20"/>
      <c r="O97" s="20"/>
      <c r="P97" s="20"/>
      <c r="Q97" s="20"/>
      <c r="R97" s="20"/>
      <c r="S97" s="1"/>
      <c r="W97" s="18"/>
    </row>
    <row r="98" spans="1:23" ht="11.45">
      <c r="B98" s="45" t="s">
        <v>115</v>
      </c>
      <c r="C98" s="45">
        <f>COUNTIF($D$12:$D$71,B98)+1</f>
        <v>4</v>
      </c>
      <c r="D98" s="46">
        <f t="shared" si="6"/>
        <v>0</v>
      </c>
      <c r="E98" s="46">
        <f t="shared" si="7"/>
        <v>0</v>
      </c>
      <c r="M98" s="19"/>
      <c r="N98" s="20"/>
      <c r="O98" s="20"/>
      <c r="P98" s="20"/>
      <c r="Q98" s="20"/>
      <c r="R98" s="20"/>
      <c r="S98" s="1"/>
      <c r="W98" s="18"/>
    </row>
    <row r="99" spans="1:23" ht="11.45">
      <c r="B99" s="45" t="s">
        <v>121</v>
      </c>
      <c r="C99" s="45">
        <f t="shared" si="5"/>
        <v>1</v>
      </c>
      <c r="D99" s="46">
        <f t="shared" si="6"/>
        <v>0</v>
      </c>
      <c r="E99" s="46">
        <f t="shared" si="7"/>
        <v>0</v>
      </c>
      <c r="O99" s="1"/>
      <c r="P99" s="1"/>
      <c r="Q99" s="1"/>
      <c r="R99" s="1"/>
      <c r="S99" s="1"/>
      <c r="U99" s="18"/>
      <c r="W99" s="18"/>
    </row>
    <row r="100" spans="1:23" ht="11.45">
      <c r="A100" s="21"/>
      <c r="B100" s="51" t="s">
        <v>125</v>
      </c>
      <c r="C100" s="52"/>
      <c r="D100" s="53"/>
      <c r="E100" s="46">
        <f>SUM(E77:E99)</f>
        <v>0</v>
      </c>
      <c r="I100" s="19"/>
      <c r="J100" s="19"/>
      <c r="K100" s="19"/>
      <c r="L100" s="22"/>
      <c r="M100" s="23"/>
      <c r="O100" s="1"/>
      <c r="P100" s="1"/>
      <c r="Q100" s="1"/>
      <c r="R100" s="1"/>
      <c r="S100" s="1"/>
    </row>
    <row r="101" spans="1:23">
      <c r="A101" s="21"/>
      <c r="B101" s="21"/>
      <c r="C101" s="21"/>
      <c r="D101" s="21"/>
      <c r="E101" s="21"/>
      <c r="F101" s="21"/>
      <c r="G101" s="21"/>
      <c r="H101" s="18"/>
      <c r="I101" s="19"/>
      <c r="J101" s="19"/>
      <c r="K101" s="19"/>
      <c r="L101" s="24"/>
      <c r="M101" s="23"/>
      <c r="O101" s="1"/>
      <c r="P101" s="1"/>
      <c r="Q101" s="1"/>
      <c r="R101" s="1"/>
      <c r="S101" s="1"/>
    </row>
    <row r="102" spans="1:23" ht="74.25" customHeight="1">
      <c r="A102" s="48" t="s">
        <v>126</v>
      </c>
      <c r="B102" s="48"/>
      <c r="C102" s="48"/>
      <c r="D102" s="48"/>
      <c r="E102" s="48"/>
      <c r="F102" s="48"/>
      <c r="G102" s="48"/>
      <c r="H102" s="48"/>
      <c r="I102" s="48"/>
      <c r="J102" s="48"/>
      <c r="K102" s="48"/>
      <c r="L102" s="48"/>
      <c r="M102" s="48"/>
      <c r="N102" s="48"/>
      <c r="O102" s="48"/>
      <c r="P102" s="48"/>
      <c r="Q102" s="48"/>
      <c r="R102" s="48"/>
      <c r="S102" s="48"/>
      <c r="T102" s="48"/>
      <c r="U102" s="48"/>
    </row>
    <row r="109" spans="1:23">
      <c r="K109" s="18"/>
    </row>
  </sheetData>
  <sheetProtection algorithmName="SHA-512" hashValue="7Pe0H3spKWRRdLxePj1K6hjfWOvrt3FWksmuOs1Fw9wDVmHXG5tNVFhaN4Ta9GN5BfuCPFzuCfqQgbBJYIs1sw==" saltValue="lHzabjqOwC1WcaPLLqni0w==" spinCount="100000" sheet="1" objects="1" scenarios="1"/>
  <mergeCells count="20">
    <mergeCell ref="A72:P72"/>
    <mergeCell ref="E7:U7"/>
    <mergeCell ref="E9:U9"/>
    <mergeCell ref="T10:U10"/>
    <mergeCell ref="K1:O1"/>
    <mergeCell ref="K2:O2"/>
    <mergeCell ref="K3:O3"/>
    <mergeCell ref="A102:U102"/>
    <mergeCell ref="B12:B31"/>
    <mergeCell ref="B32:B33"/>
    <mergeCell ref="B34:B35"/>
    <mergeCell ref="B36:B37"/>
    <mergeCell ref="B39:B40"/>
    <mergeCell ref="B41:B52"/>
    <mergeCell ref="B53:B64"/>
    <mergeCell ref="E5:L5"/>
    <mergeCell ref="B100:D100"/>
    <mergeCell ref="B65:B66"/>
    <mergeCell ref="B67:B68"/>
    <mergeCell ref="A73:P73"/>
  </mergeCells>
  <pageMargins left="0.7" right="0.7" top="0.75" bottom="0.75" header="0.3" footer="0.3"/>
  <pageSetup paperSize="9"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Fernando Jose Murgas Algarin</dc:creator>
  <cp:keywords/>
  <dc:description/>
  <cp:lastModifiedBy/>
  <cp:revision/>
  <dcterms:created xsi:type="dcterms:W3CDTF">2026-09-10T13:45:35Z</dcterms:created>
  <dcterms:modified xsi:type="dcterms:W3CDTF">2026-10-21T15:00:09Z</dcterms:modified>
  <cp:category/>
  <cp:contentStatus/>
</cp:coreProperties>
</file>