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00"/>
  </bookViews>
  <sheets>
    <sheet name="Oferta Econ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EXENTO">#REF!</definedName>
    <definedName name="EXENTO0">#REF!</definedName>
    <definedName name="INC">#REF!</definedName>
    <definedName name="INC0">#REF!</definedName>
    <definedName name="IVA">#REF!</definedName>
    <definedName name="IVA0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tc={384A8E0D-8F60-4635-91A7-02D4C5FD86EF}</author>
    <author>tc={C98767E8-B8D3-CA42-B852-8D39D7BB064A}</author>
    <author>tc={C9BB0A26-AB57-4C9D-8F0E-8A9B4E6170F8}</author>
    <author>tc={A537EE3E-E3C2-4B62-9DC2-82F0069703CF}</author>
    <author>tc={6C47021F-26F5-4911-A8DB-769CA5357420}</author>
    <author>tc={0F0B000A-A290-6E47-A48E-1662938B171C}</author>
  </authors>
  <commentList>
    <comment ref="I25" authorId="0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  </r>
      </text>
    </comment>
    <comment ref="J25" authorId="1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  </r>
      </text>
    </comment>
    <comment ref="K25" authorId="2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  </r>
      </text>
    </comment>
    <comment ref="M25" authorId="3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  </r>
      </text>
    </comment>
    <comment ref="O25" authorId="4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  </r>
      </text>
    </comment>
    <comment ref="F26" authorId="5">
      <text>
        <r>
          <rPr>
            <sz val="10"/>
            <rFont val="SimSun"/>
            <charset val="134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1976 TARJETAS ESTIMADAS CADA UNA CON CINCO RECARGAS.</t>
        </r>
      </text>
    </comment>
  </commentList>
</comments>
</file>

<file path=xl/sharedStrings.xml><?xml version="1.0" encoding="utf-8"?>
<sst xmlns="http://schemas.openxmlformats.org/spreadsheetml/2006/main" count="84" uniqueCount="81">
  <si>
    <t>SERVICIO NACIONAL DE APRENDIZAJE - SENA</t>
  </si>
  <si>
    <t>GRUPO APOYO ADMINISTRATIVO MIXTO - GAAM - REGIONAL DISTRITO CAPITAL</t>
  </si>
  <si>
    <t>FORMATO - OFERTA ECONOMICA</t>
  </si>
  <si>
    <t>Número de Proceso de Contratación</t>
  </si>
  <si>
    <t>“Diligenciar con el Número del Proceso Publicado en SECOP II."</t>
  </si>
  <si>
    <t>Objeto de Proceso de Contratación</t>
  </si>
  <si>
    <t>Contratar el suministro de bonos de alimentación para los aprendices de los programas Técnicos (EDTH), Tecnólogos, en el marco del convenio interadministrativo No. ATENEA-562-2025 y los aprendices beneficiarios en el marco del convenio interadministrativo No. ATENEA -536-2025,  entre la Agencia Distrital para la Educación Superior, la Ciencia y la Tecnología ATENEA y el Servicio Nacional de Aprendizaje - SENA Regional Distrito Capital.</t>
  </si>
  <si>
    <t>Lote</t>
  </si>
  <si>
    <t>NO APLICA.</t>
  </si>
  <si>
    <r>
      <rPr>
        <sz val="11"/>
        <rFont val="Calibri"/>
        <charset val="134"/>
      </rPr>
      <t>Yo,</t>
    </r>
    <r>
      <rPr>
        <b/>
        <sz val="11"/>
        <color rgb="FFFF0000"/>
        <rFont val="Calibri"/>
        <charset val="134"/>
      </rPr>
      <t xml:space="preserve"> [nombre del representante legal o de la persona natural proponente]</t>
    </r>
    <r>
      <rPr>
        <sz val="11"/>
        <rFont val="Calibri"/>
        <charset val="134"/>
      </rPr>
      <t>, identificado como aparece al pie de mi firma, actuando en mi propio nombre o en calidad de representante legal de</t>
    </r>
    <r>
      <rPr>
        <b/>
        <sz val="11"/>
        <color rgb="FFFF0000"/>
        <rFont val="Calibri"/>
        <charset val="134"/>
      </rPr>
      <t xml:space="preserve"> [nombre del proponente]</t>
    </r>
    <r>
      <rPr>
        <sz val="11"/>
        <rFont val="Calibri"/>
        <charset val="134"/>
      </rPr>
      <t>, manifiesto que el valor total de la propuesta asciende a la suma de</t>
    </r>
    <r>
      <rPr>
        <b/>
        <sz val="11"/>
        <rFont val="Calibri"/>
        <charset val="134"/>
      </rPr>
      <t xml:space="preserve"> </t>
    </r>
    <r>
      <rPr>
        <b/>
        <sz val="11"/>
        <color rgb="FFFF0000"/>
        <rFont val="Calibri"/>
        <charset val="134"/>
      </rPr>
      <t>[valor de la propuesta en letras y números]</t>
    </r>
    <r>
      <rPr>
        <sz val="11"/>
        <rFont val="Calibri"/>
        <charset val="134"/>
      </rPr>
      <t>, suma que incluye todos los gastos, costos, impuestos y demás conceptos necesarios para la ejecución del contrato. Dicho valor corresponde a los siguientes conceptos, en los cuales se relacionan todos los costos, gastos y valores que conforman la oferta a ejecutar.</t>
    </r>
  </si>
  <si>
    <t>ITEM</t>
  </si>
  <si>
    <t>ELEMENTO O SERVICIO DESCRIPCIÓN</t>
  </si>
  <si>
    <t xml:space="preserve">ESPECIFICACIONES TECNICAS </t>
  </si>
  <si>
    <t>UNIDAD DE 
MEDIDA</t>
  </si>
  <si>
    <t>CANTIDAD ESTIMADA
SOLICITADA 1976 TARJETAS X 5 RECARGAS</t>
  </si>
  <si>
    <t>$ VALOR UNITARIO
BONO EXENTO DE IVA ó INC</t>
  </si>
  <si>
    <t>% COMISION*</t>
  </si>
  <si>
    <t>$ COMISION UNITARIA</t>
  </si>
  <si>
    <t>$ COMISION TOTAL</t>
  </si>
  <si>
    <t>IVA SOBRE COMISION</t>
  </si>
  <si>
    <t xml:space="preserve">% TARIFA
IVA </t>
  </si>
  <si>
    <t xml:space="preserve">% TARIFA
INC </t>
  </si>
  <si>
    <t>$ IVA POR  UNIDAD</t>
  </si>
  <si>
    <t>$ INC POR UNIDAD</t>
  </si>
  <si>
    <t>$ VALOR UNITARIO
POR ITEM  EXENTO IVA CON IVA ó INC SOBRE COMISION</t>
  </si>
  <si>
    <t>$ VALOR TOTAL
POR ITEM EXENTO IVA CON IVA ó INC SOBRE COMISION</t>
  </si>
  <si>
    <t>Contratar el suministro de bonos de alimentación para los aprendices.</t>
  </si>
  <si>
    <t>UND</t>
  </si>
  <si>
    <t>IVA 19%</t>
  </si>
  <si>
    <t>Indicaciones de diligenciamiento Formato oferta económica</t>
  </si>
  <si>
    <t>BASE IVA 19%</t>
  </si>
  <si>
    <r>
      <rPr>
        <b/>
        <sz val="11"/>
        <color rgb="FF000000"/>
        <rFont val="Calibri"/>
        <charset val="134"/>
      </rPr>
      <t xml:space="preserve">Valores Unitarios: </t>
    </r>
    <r>
      <rPr>
        <sz val="11"/>
        <color rgb="FF000000"/>
        <rFont val="Calibri"/>
        <charset val="134"/>
      </rPr>
      <t>Registre el valor unitario en números enteros, antes de IVA o INC (Impuesto Nacional al Consumo) de cada ítem (según corresponda a cada Item de acuerdo a sus obligaciones tributarias).</t>
    </r>
  </si>
  <si>
    <t>BASE IVA 5%</t>
  </si>
  <si>
    <r>
      <rPr>
        <b/>
        <sz val="11"/>
        <color rgb="FF000000"/>
        <rFont val="Calibri"/>
        <charset val="134"/>
      </rPr>
      <t>Selección de impuestos:</t>
    </r>
    <r>
      <rPr>
        <sz val="11"/>
        <color rgb="FF000000"/>
        <rFont val="Calibri"/>
        <charset val="134"/>
      </rPr>
      <t xml:space="preserve"> Seleccione la tarifa de IVA ó INC aplicable a cada ítem desde la lista desplegable. Asegúrese de elegir la tarifa correcta según la normatividad vigente.</t>
    </r>
  </si>
  <si>
    <t>BASE INC 4%</t>
  </si>
  <si>
    <r>
      <rPr>
        <sz val="11"/>
        <color rgb="FF000000"/>
        <rFont val="Calibri"/>
        <charset val="134"/>
      </rPr>
      <t xml:space="preserve">En la columna </t>
    </r>
    <r>
      <rPr>
        <b/>
        <sz val="11"/>
        <color rgb="FF000000"/>
        <rFont val="Calibri"/>
        <charset val="134"/>
      </rPr>
      <t>TIPO DE IMPUESTO</t>
    </r>
    <r>
      <rPr>
        <sz val="11"/>
        <color rgb="FF000000"/>
        <rFont val="Calibri"/>
        <charset val="134"/>
      </rPr>
      <t>, se puede seleccionar el IVA, Impuesto Nacional al Consumo (INC),  exentos o excluido,  el oferente deberá seleccionar únicamente el impuesto aplicable según la naturaleza del bien o servicio.</t>
    </r>
  </si>
  <si>
    <t>BASE INC 8%</t>
  </si>
  <si>
    <r>
      <rPr>
        <sz val="11"/>
        <color rgb="FF000000"/>
        <rFont val="Calibri"/>
        <charset val="134"/>
      </rPr>
      <t>El</t>
    </r>
    <r>
      <rPr>
        <b/>
        <sz val="11"/>
        <color rgb="FF000000"/>
        <rFont val="Calibri"/>
        <charset val="134"/>
      </rPr>
      <t xml:space="preserve"> Valor Ofertado </t>
    </r>
    <r>
      <rPr>
        <sz val="11"/>
        <color rgb="FF000000"/>
        <rFont val="Calibri"/>
        <charset val="134"/>
      </rPr>
      <t>debe incluir todos los costos directos o indirectos derivados de la ejecución que se prevé (Impuestos, seguros, transporte, cargue, descargue y entrega).</t>
    </r>
  </si>
  <si>
    <t>BASE INC 16%</t>
  </si>
  <si>
    <r>
      <rPr>
        <b/>
        <sz val="11"/>
        <color rgb="FF000000"/>
        <rFont val="Calibri"/>
        <charset val="134"/>
      </rPr>
      <t>La presente oferta no podrá estar condicionada</t>
    </r>
    <r>
      <rPr>
        <sz val="11"/>
        <color rgb="FF000000"/>
        <rFont val="Calibri"/>
        <charset val="134"/>
      </rPr>
      <t xml:space="preserve">, adicionada, modificada o completar el formato establecido por la entidad después de presentada la oferta en la plataforma y en el anexo, no se permitirán modificaciones a la misma. </t>
    </r>
  </si>
  <si>
    <t>EXENTO + EXCLUIDO</t>
  </si>
  <si>
    <r>
      <rPr>
        <b/>
        <sz val="11"/>
        <color rgb="FF000000"/>
        <rFont val="Calibri"/>
        <charset val="134"/>
      </rPr>
      <t>Veracidad de la información:</t>
    </r>
    <r>
      <rPr>
        <sz val="11"/>
        <color rgb="FF000000"/>
        <rFont val="Calibri"/>
        <charset val="134"/>
      </rPr>
      <t xml:space="preserve"> La información suministrada es veraz, completa y verificable. Cualquier inconsistencia podrá dar lugar a rechazo de la oferta o a las acciones legales correspondientes.</t>
    </r>
  </si>
  <si>
    <t>SUBTOTAL</t>
  </si>
  <si>
    <r>
      <rPr>
        <b/>
        <sz val="11"/>
        <color rgb="FF000000"/>
        <rFont val="Calibri"/>
        <charset val="134"/>
      </rPr>
      <t xml:space="preserve">Cálculo automático: </t>
    </r>
    <r>
      <rPr>
        <sz val="11"/>
        <color rgb="FF000000"/>
        <rFont val="Calibri"/>
        <charset val="134"/>
      </rPr>
      <t>El formato calculará automáticamente los valores totales con base en las cantidades, valores unitarios y la tarifa de impuesto seleccionado.</t>
    </r>
  </si>
  <si>
    <t>Tarifas de IVA</t>
  </si>
  <si>
    <r>
      <rPr>
        <b/>
        <sz val="11"/>
        <rFont val="Calibri"/>
        <charset val="134"/>
      </rPr>
      <t xml:space="preserve">Verificación final del formato: </t>
    </r>
    <r>
      <rPr>
        <sz val="11"/>
        <rFont val="Calibri"/>
        <charset val="134"/>
      </rPr>
      <t>Revise que toda la información esté completa y correcta antes de guardar el documento.</t>
    </r>
  </si>
  <si>
    <t>IVA 5%</t>
  </si>
  <si>
    <r>
      <rPr>
        <b/>
        <sz val="11"/>
        <color rgb="FF000000"/>
        <rFont val="Calibri"/>
        <charset val="134"/>
      </rPr>
      <t>Presentación del documento:</t>
    </r>
    <r>
      <rPr>
        <sz val="11"/>
        <color rgb="FF000000"/>
        <rFont val="Calibri"/>
        <charset val="134"/>
      </rPr>
      <t xml:space="preserve"> Guarde el formato en EXCEL o PDF para su presentación como parte de la Oferta Económica.</t>
    </r>
  </si>
  <si>
    <t>Tarifas de INC (Impuesto Nacional al Consumo)</t>
  </si>
  <si>
    <t>INC 4%</t>
  </si>
  <si>
    <t>INC 8%</t>
  </si>
  <si>
    <t>INC 16%</t>
  </si>
  <si>
    <t>*COMISION: Para efectos dela comisión a ofertar se indica que en el estudio de mercado se estableció como valor máximo el 9%, del resultado de las cotizaciones recibidas, independientemente del porcentaje de su comisión no podrá sobrepasar el valor total del estudio de mercado.</t>
  </si>
  <si>
    <t>VALOR TOTAL DE LA OFERTA</t>
  </si>
  <si>
    <t>DECLARACIONES DEL OFERENTE</t>
  </si>
  <si>
    <r>
      <rPr>
        <b/>
        <sz val="11"/>
        <rFont val="Calibri"/>
        <charset val="134"/>
      </rPr>
      <t>Coherencia de la oferta:</t>
    </r>
    <r>
      <rPr>
        <sz val="11"/>
        <rFont val="Calibri"/>
        <charset val="134"/>
      </rPr>
      <t xml:space="preserve"> La información registrada en el presente formato coincide plenamente con la oferta económica presentada en SECOP II y demás documentos del proceso.</t>
    </r>
  </si>
  <si>
    <r>
      <rPr>
        <b/>
        <sz val="11"/>
        <rFont val="Calibri"/>
        <charset val="134"/>
      </rPr>
      <t>Responsabilidad sobre valores:</t>
    </r>
    <r>
      <rPr>
        <sz val="11"/>
        <rFont val="Calibri"/>
        <charset val="134"/>
      </rPr>
      <t xml:space="preserve"> Los valores ofertados incluyen todos los costos directos e indirectos necesarios para la correcta ejecución del contrato, tales como: impuestos (IVA, INC cuando aplique), tasas, contribuciones, transporte, cargue, descargue, seguros, mano de obra,</t>
    </r>
  </si>
  <si>
    <t>y demás costos asociados.</t>
  </si>
  <si>
    <r>
      <rPr>
        <b/>
        <sz val="11"/>
        <color rgb="FF000000"/>
        <rFont val="Calibri"/>
        <charset val="134"/>
      </rPr>
      <t>Aplicación de impuestos (IVA e INC):</t>
    </r>
    <r>
      <rPr>
        <sz val="11"/>
        <color rgb="FF000000"/>
        <rFont val="Calibri"/>
        <charset val="134"/>
      </rPr>
      <t xml:space="preserve"> Las tarifas de IVA e Impuesto Nacional al Consumo (INC) aplicadas a cada ítem corresponden a la normatividad tributaria vigente en Colombia al momento de la presentación de la oferta. El oferente asume la responsabilidad por cualquier </t>
    </r>
  </si>
  <si>
    <t>error en su clasificación tributaria.</t>
  </si>
  <si>
    <r>
      <rPr>
        <b/>
        <sz val="11"/>
        <rFont val="Calibri"/>
        <charset val="134"/>
      </rPr>
      <t>Aceptación de condiciones del proceso:</t>
    </r>
    <r>
      <rPr>
        <sz val="11"/>
        <rFont val="Calibri"/>
        <charset val="134"/>
      </rPr>
      <t xml:space="preserve"> El oferente conoce y acepta todas las condiciones establecidas en la invitación pública y demás documentos del proceso de contratación.</t>
    </r>
  </si>
  <si>
    <r>
      <rPr>
        <b/>
        <sz val="11"/>
        <color rgb="FF000000"/>
        <rFont val="Calibri"/>
        <charset val="134"/>
      </rPr>
      <t>Vigencia de la oferta:</t>
    </r>
    <r>
      <rPr>
        <sz val="11"/>
        <color rgb="FF000000"/>
        <rFont val="Calibri"/>
        <charset val="134"/>
      </rPr>
      <t xml:space="preserve"> Los valores ofertados se mantendrán vigentes durante el plazo establecido en el proceso.</t>
    </r>
  </si>
  <si>
    <r>
      <rPr>
        <b/>
        <sz val="11"/>
        <color rgb="FF000000"/>
        <rFont val="Calibri"/>
        <charset val="134"/>
      </rPr>
      <t xml:space="preserve">Independencia de la oferta: </t>
    </r>
    <r>
      <rPr>
        <sz val="11"/>
        <color rgb="FF000000"/>
        <rFont val="Calibri"/>
        <charset val="134"/>
      </rPr>
      <t>El oferente declara que la oferta ha sido elaborada de manera independiente, sin acuerdos con otros oferentes que restrinjan la libre competencia.</t>
    </r>
  </si>
  <si>
    <r>
      <rPr>
        <b/>
        <sz val="11"/>
        <color rgb="FF000000"/>
        <rFont val="Calibri"/>
        <charset val="134"/>
      </rPr>
      <t>Corrección tributaria futura:</t>
    </r>
    <r>
      <rPr>
        <sz val="11"/>
        <color rgb="FF000000"/>
        <rFont val="Calibri"/>
        <charset val="134"/>
      </rPr>
      <t xml:space="preserve"> En caso de cambios en la normatividad tributaria (IVA o INC), el oferente acepta que estos no generarán reconocimiento adicional por parte de la entidad, salvo disposición legal expresa.</t>
    </r>
  </si>
  <si>
    <r>
      <rPr>
        <b/>
        <sz val="11"/>
        <color rgb="FF000000"/>
        <rFont val="Calibri"/>
        <charset val="134"/>
      </rPr>
      <t>Clasificación tributaria del oferente:</t>
    </r>
    <r>
      <rPr>
        <sz val="11"/>
        <color rgb="FF000000"/>
        <rFont val="Calibri"/>
        <charset val="134"/>
      </rPr>
      <t xml:space="preserve"> El oferente declara su régimen tributario (responsable de IVA, no responsable, régimen simple, etc.) y que este es consistente con los impuestos aplicados en la oferta.</t>
    </r>
  </si>
  <si>
    <r>
      <rPr>
        <b/>
        <sz val="11"/>
        <color rgb="FF000000"/>
        <rFont val="Calibri"/>
        <charset val="134"/>
      </rPr>
      <t>Responsabilidad por omisiones:</t>
    </r>
    <r>
      <rPr>
        <sz val="11"/>
        <color rgb="FF000000"/>
        <rFont val="Calibri"/>
        <charset val="134"/>
      </rPr>
      <t xml:space="preserve"> Cualquier omisión en costos o impuestos se entenderá incluida dentro del valor total de la oferta.</t>
    </r>
  </si>
  <si>
    <r>
      <rPr>
        <sz val="11"/>
        <rFont val="Calibri"/>
        <charset val="134"/>
      </rPr>
      <t xml:space="preserve">Declaro que la información consignada en el presente formato corresponde fielmente a la oferta presentada y que los valores ofertados incluyen todos los costos, gastos, impuestos, tasas y demás conceptos necesarios para la ejecución del contrato, sin que haya lugar a cobros adicionales por estos conceptos. 
Asimismo, manifiesto que conozco y acepto las condiciones establecidas en el proceso de contratación y que la oferta no se encuentra condicionada, modificada ni sujeta a adiciones posteriores, salvo las correcciones aritméticas a que haya lugar.
</t>
    </r>
    <r>
      <rPr>
        <b/>
        <sz val="11"/>
        <rFont val="Calibri"/>
        <charset val="134"/>
      </rPr>
      <t xml:space="preserve">
En constancia de lo anterior, firmo el presente documento.</t>
    </r>
  </si>
  <si>
    <t>Firma: _____________________________________________________</t>
  </si>
  <si>
    <t>Nombre y razón social del proponente: _________________________________________________________________</t>
  </si>
  <si>
    <t>Nit:________________________________________________________</t>
  </si>
  <si>
    <t>Nombre del representante legal:_______________________________________________________________________</t>
  </si>
  <si>
    <t>C.C. N°. _____________________ De:___________________________</t>
  </si>
  <si>
    <t>Dirección: ________________________________________________________________________________</t>
  </si>
  <si>
    <t>Ciudad: __________________________________________________________________________________</t>
  </si>
  <si>
    <t>Telefóno: ________________________________________________________________________________</t>
  </si>
  <si>
    <t>Correo Electrónico: _______________________________________________________________________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</si>
  <si>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</si>
  <si>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</si>
  <si>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VoBo</t>
  </si>
  <si>
    <t>CARLOS ANDRES PEREA OLAVE - CONTADOR GAAM</t>
  </si>
  <si>
    <t>EDUARDO OSPINO MONSALVE - PROFESIONAL CONTRATACION GAAM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</si>
</sst>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-&quot;$&quot;* #,##0.00_-;\-&quot;$&quot;* #,##0.00_-;_-&quot;$&quot;* &quot;-&quot;??_-;_-@_-"/>
    <numFmt numFmtId="178" formatCode="_ * #,##0_ ;_ * \-#,##0_ ;_ * &quot;-&quot;_ ;_ @_ "/>
    <numFmt numFmtId="179" formatCode="_-&quot;$&quot;\ * #,##0_-;\-&quot;$&quot;\ * #,##0_-;_-&quot;$&quot;\ * &quot;-&quot;_-;_-@_-"/>
    <numFmt numFmtId="180" formatCode="_-&quot;$&quot;\ * #,##0.00_-;\-&quot;$&quot;\ * #,##0.00_-;_-&quot;$&quot;\ * &quot;-&quot;_-;_-@_-"/>
    <numFmt numFmtId="181" formatCode="_-&quot;$&quot;* #,##0_-;\-&quot;$&quot;* #,##0_-;_-&quot;$&quot;* &quot;-&quot;??_-;_-@_-"/>
  </numFmts>
  <fonts count="31">
    <font>
      <sz val="11"/>
      <color theme="1"/>
      <name val="Aptos Narrow"/>
      <charset val="134"/>
      <scheme val="minor"/>
    </font>
    <font>
      <sz val="11"/>
      <color theme="1"/>
      <name val="Calibri"/>
      <charset val="134"/>
    </font>
    <font>
      <sz val="11"/>
      <name val="Calibri"/>
      <charset val="134"/>
    </font>
    <font>
      <b/>
      <sz val="11"/>
      <name val="Calibri"/>
      <charset val="134"/>
    </font>
    <font>
      <b/>
      <sz val="11"/>
      <color theme="1"/>
      <name val="Calibri"/>
      <charset val="134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b/>
      <sz val="12"/>
      <name val="Calibri"/>
      <charset val="134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sz val="10"/>
      <name val="SimSun"/>
      <charset val="134"/>
    </font>
  </fonts>
  <fills count="40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8" fontId="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4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0" borderId="45" applyNumberFormat="0" applyAlignment="0" applyProtection="0">
      <alignment vertical="center"/>
    </xf>
    <xf numFmtId="0" fontId="20" fillId="11" borderId="46" applyNumberFormat="0" applyAlignment="0" applyProtection="0">
      <alignment vertical="center"/>
    </xf>
    <xf numFmtId="0" fontId="21" fillId="11" borderId="45" applyNumberFormat="0" applyAlignment="0" applyProtection="0">
      <alignment vertical="center"/>
    </xf>
    <xf numFmtId="0" fontId="22" fillId="12" borderId="47" applyNumberFormat="0" applyAlignment="0" applyProtection="0">
      <alignment vertical="center"/>
    </xf>
    <xf numFmtId="0" fontId="23" fillId="0" borderId="48" applyNumberFormat="0" applyFill="0" applyAlignment="0" applyProtection="0">
      <alignment vertical="center"/>
    </xf>
    <xf numFmtId="0" fontId="24" fillId="0" borderId="49" applyNumberFormat="0" applyFill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</cellStyleXfs>
  <cellXfs count="147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77" fontId="2" fillId="0" borderId="0" xfId="2" applyFont="1" applyFill="1" applyBorder="1" applyAlignment="1" applyProtection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177" fontId="2" fillId="0" borderId="2" xfId="2" applyFont="1" applyFill="1" applyBorder="1" applyAlignment="1" applyProtection="1">
      <alignment horizontal="center" vertical="center"/>
    </xf>
    <xf numFmtId="177" fontId="2" fillId="0" borderId="3" xfId="2" applyFont="1" applyFill="1" applyBorder="1" applyAlignment="1" applyProtection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3" fillId="0" borderId="5" xfId="0" applyFont="1" applyBorder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2" fillId="3" borderId="12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14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177" fontId="3" fillId="4" borderId="15" xfId="2" applyFont="1" applyFill="1" applyBorder="1" applyAlignment="1" applyProtection="1">
      <alignment horizontal="center" vertical="center" wrapText="1"/>
    </xf>
    <xf numFmtId="177" fontId="3" fillId="4" borderId="16" xfId="2" applyFont="1" applyFill="1" applyBorder="1" applyAlignment="1" applyProtection="1">
      <alignment vertical="center" wrapText="1"/>
    </xf>
    <xf numFmtId="177" fontId="3" fillId="4" borderId="17" xfId="2" applyFont="1" applyFill="1" applyBorder="1" applyAlignment="1" applyProtection="1">
      <alignment horizontal="center" vertical="center" wrapText="1"/>
    </xf>
    <xf numFmtId="177" fontId="6" fillId="3" borderId="17" xfId="2" applyFont="1" applyFill="1" applyBorder="1" applyAlignment="1" applyProtection="1">
      <alignment horizontal="center" vertical="center" wrapText="1"/>
    </xf>
    <xf numFmtId="177" fontId="3" fillId="4" borderId="18" xfId="2" applyFont="1" applyFill="1" applyBorder="1" applyAlignment="1" applyProtection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179" fontId="7" fillId="0" borderId="6" xfId="5" applyFont="1" applyBorder="1" applyAlignment="1">
      <alignment horizontal="center" vertical="center"/>
    </xf>
    <xf numFmtId="9" fontId="2" fillId="3" borderId="6" xfId="3" applyFont="1" applyFill="1" applyBorder="1" applyAlignment="1" applyProtection="1">
      <alignment horizontal="center" vertical="center"/>
    </xf>
    <xf numFmtId="179" fontId="2" fillId="0" borderId="6" xfId="5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9" fontId="1" fillId="0" borderId="6" xfId="3" applyFont="1" applyBorder="1" applyAlignment="1">
      <alignment horizontal="center" vertical="center"/>
    </xf>
    <xf numFmtId="180" fontId="2" fillId="0" borderId="6" xfId="5" applyNumberFormat="1" applyFont="1" applyFill="1" applyBorder="1" applyAlignment="1" applyProtection="1">
      <alignment horizontal="center" vertical="center"/>
    </xf>
    <xf numFmtId="181" fontId="2" fillId="0" borderId="6" xfId="2" applyNumberFormat="1" applyFont="1" applyFill="1" applyBorder="1" applyAlignment="1" applyProtection="1">
      <alignment horizontal="center" vertical="center"/>
    </xf>
    <xf numFmtId="181" fontId="2" fillId="0" borderId="20" xfId="2" applyNumberFormat="1" applyFont="1" applyFill="1" applyBorder="1" applyAlignment="1" applyProtection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181" fontId="2" fillId="6" borderId="18" xfId="2" applyNumberFormat="1" applyFont="1" applyFill="1" applyBorder="1" applyAlignment="1" applyProtection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vertical="center"/>
    </xf>
    <xf numFmtId="181" fontId="2" fillId="6" borderId="26" xfId="2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181" fontId="2" fillId="6" borderId="20" xfId="2" applyNumberFormat="1" applyFont="1" applyFill="1" applyBorder="1" applyAlignment="1" applyProtection="1">
      <alignment horizontal="center" vertical="center"/>
    </xf>
    <xf numFmtId="0" fontId="8" fillId="0" borderId="28" xfId="0" applyFont="1" applyBorder="1" applyAlignment="1">
      <alignment vertical="center"/>
    </xf>
    <xf numFmtId="181" fontId="2" fillId="6" borderId="29" xfId="2" applyNumberFormat="1" applyFont="1" applyFill="1" applyBorder="1" applyAlignment="1" applyProtection="1">
      <alignment horizontal="center" vertical="center"/>
    </xf>
    <xf numFmtId="0" fontId="8" fillId="7" borderId="30" xfId="0" applyFont="1" applyFill="1" applyBorder="1" applyAlignment="1">
      <alignment vertical="center"/>
    </xf>
    <xf numFmtId="181" fontId="3" fillId="4" borderId="31" xfId="2" applyNumberFormat="1" applyFont="1" applyFill="1" applyBorder="1" applyAlignment="1" applyProtection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9" fontId="7" fillId="0" borderId="33" xfId="3" applyFont="1" applyFill="1" applyBorder="1" applyAlignment="1" applyProtection="1">
      <alignment horizontal="center" vertical="center"/>
    </xf>
    <xf numFmtId="181" fontId="3" fillId="6" borderId="18" xfId="2" applyNumberFormat="1" applyFont="1" applyFill="1" applyBorder="1" applyAlignment="1" applyProtection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9" fontId="7" fillId="0" borderId="35" xfId="3" applyFont="1" applyFill="1" applyBorder="1" applyAlignment="1" applyProtection="1">
      <alignment horizontal="center" vertical="center"/>
    </xf>
    <xf numFmtId="181" fontId="3" fillId="6" borderId="26" xfId="2" applyNumberFormat="1" applyFont="1" applyFill="1" applyBorder="1" applyAlignment="1" applyProtection="1">
      <alignment horizontal="center" vertical="center"/>
    </xf>
    <xf numFmtId="0" fontId="8" fillId="7" borderId="15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9" fontId="7" fillId="0" borderId="22" xfId="3" applyFont="1" applyFill="1" applyBorder="1" applyAlignment="1" applyProtection="1">
      <alignment horizontal="center" vertical="center"/>
    </xf>
    <xf numFmtId="181" fontId="3" fillId="6" borderId="20" xfId="2" applyNumberFormat="1" applyFont="1" applyFill="1" applyBorder="1" applyAlignment="1" applyProtection="1">
      <alignment horizontal="center" vertical="center"/>
    </xf>
    <xf numFmtId="0" fontId="8" fillId="7" borderId="25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vertical="center" wrapText="1"/>
    </xf>
    <xf numFmtId="181" fontId="3" fillId="8" borderId="29" xfId="2" applyNumberFormat="1" applyFont="1" applyFill="1" applyBorder="1" applyAlignment="1" applyProtection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7" fillId="0" borderId="2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37" xfId="0" applyFont="1" applyBorder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2" fillId="0" borderId="2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336549</xdr:colOff>
      <xdr:row>3</xdr:row>
      <xdr:rowOff>50799</xdr:rowOff>
    </xdr:from>
    <xdr:to>
      <xdr:col>5</xdr:col>
      <xdr:colOff>874191</xdr:colOff>
      <xdr:row>5</xdr:row>
      <xdr:rowOff>60325</xdr:rowOff>
    </xdr:to>
    <xdr:pic>
      <xdr:nvPicPr>
        <xdr:cNvPr id="2" name="Imagen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483985" y="608330"/>
          <a:ext cx="537845" cy="375920"/>
        </a:xfrm>
        <a:prstGeom prst="rect">
          <a:avLst/>
        </a:prstGeom>
      </xdr:spPr>
    </xdr:pic>
    <xdr:clientData/>
  </xdr:twoCellAnchor>
  <xdr:twoCellAnchor editAs="oneCell">
    <xdr:from>
      <xdr:col>3</xdr:col>
      <xdr:colOff>1928813</xdr:colOff>
      <xdr:row>83</xdr:row>
      <xdr:rowOff>0</xdr:rowOff>
    </xdr:from>
    <xdr:to>
      <xdr:col>4</xdr:col>
      <xdr:colOff>522433</xdr:colOff>
      <xdr:row>84</xdr:row>
      <xdr:rowOff>71651</xdr:rowOff>
    </xdr:to>
    <xdr:pic>
      <xdr:nvPicPr>
        <xdr:cNvPr id="5" name="Imagen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49800" y="20070445"/>
          <a:ext cx="711200" cy="254000"/>
        </a:xfrm>
        <a:prstGeom prst="rect">
          <a:avLst/>
        </a:prstGeom>
      </xdr:spPr>
    </xdr:pic>
    <xdr:clientData/>
  </xdr:twoCellAnchor>
  <xdr:twoCellAnchor editAs="oneCell">
    <xdr:from>
      <xdr:col>3</xdr:col>
      <xdr:colOff>869156</xdr:colOff>
      <xdr:row>81</xdr:row>
      <xdr:rowOff>166688</xdr:rowOff>
    </xdr:from>
    <xdr:to>
      <xdr:col>3</xdr:col>
      <xdr:colOff>1944211</xdr:colOff>
      <xdr:row>83</xdr:row>
      <xdr:rowOff>32068</xdr:rowOff>
    </xdr:to>
    <xdr:pic>
      <xdr:nvPicPr>
        <xdr:cNvPr id="4" name="Image 8" descr="Imagen que contiene bicicleta, cocina  Descripción generada automáticamente"/>
        <xdr:cNvPicPr/>
      </xdr:nvPicPr>
      <xdr:blipFill>
        <a:blip r:embed="rId3" cstate="print"/>
        <a:stretch>
          <a:fillRect/>
        </a:stretch>
      </xdr:blipFill>
      <xdr:spPr>
        <a:xfrm>
          <a:off x="3689985" y="19871055"/>
          <a:ext cx="1075055" cy="23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Q84"/>
  <sheetViews>
    <sheetView showGridLines="0" tabSelected="1" zoomScale="80" zoomScaleNormal="80" workbookViewId="0">
      <selection activeCell="E91" sqref="E91"/>
    </sheetView>
  </sheetViews>
  <sheetFormatPr defaultColWidth="4.62962962962963" defaultRowHeight="14.4"/>
  <cols>
    <col min="1" max="1" width="4.62962962962963" style="4"/>
    <col min="2" max="2" width="5.62962962962963" style="4" customWidth="1"/>
    <col min="3" max="4" width="30.8796296296296" style="4" customWidth="1"/>
    <col min="5" max="5" width="17.6296296296296" style="4" customWidth="1"/>
    <col min="6" max="6" width="20.6296296296296" style="4" customWidth="1"/>
    <col min="7" max="8" width="19.1296296296296" style="4" customWidth="1"/>
    <col min="9" max="10" width="23.1296296296296" style="5" customWidth="1"/>
    <col min="11" max="11" width="13.1296296296296" style="5" customWidth="1"/>
    <col min="12" max="12" width="9" style="5" customWidth="1"/>
    <col min="13" max="13" width="9.37962962962963" style="5" customWidth="1"/>
    <col min="14" max="14" width="11.8796296296296" style="5" customWidth="1"/>
    <col min="15" max="15" width="12.6296296296296" style="5" customWidth="1"/>
    <col min="16" max="17" width="26.6296296296296" style="5" customWidth="1"/>
    <col min="18" max="18" width="4.62962962962963" style="4"/>
    <col min="19" max="19" width="7" style="4" customWidth="1"/>
    <col min="20" max="20" width="15.3796296296296" style="4" customWidth="1"/>
    <col min="21" max="23" width="4.62962962962963" style="4"/>
    <col min="24" max="24" width="1.62962962962963" style="4" customWidth="1"/>
    <col min="25" max="16384" width="4.62962962962963" style="4"/>
  </cols>
  <sheetData>
    <row r="1" ht="15.15"/>
    <row r="2" spans="2:17">
      <c r="B2" s="6"/>
      <c r="C2" s="7"/>
      <c r="D2" s="7"/>
      <c r="E2" s="7"/>
      <c r="F2" s="7"/>
      <c r="G2" s="7"/>
      <c r="H2" s="7"/>
      <c r="I2" s="8"/>
      <c r="J2" s="8"/>
      <c r="K2" s="8"/>
      <c r="L2" s="8"/>
      <c r="M2" s="8"/>
      <c r="N2" s="8"/>
      <c r="O2" s="8"/>
      <c r="P2" s="8"/>
      <c r="Q2" s="9"/>
    </row>
    <row r="3" spans="2:17">
      <c r="B3" s="10"/>
      <c r="C3" s="11"/>
      <c r="D3" s="11" t="s">
        <v>0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  <c r="Q3" s="13"/>
    </row>
    <row r="4" spans="2:17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Q4" s="13"/>
    </row>
    <row r="5" spans="2:17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4"/>
      <c r="Q5" s="15"/>
    </row>
    <row r="6" spans="2:17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  <c r="Q6" s="13"/>
    </row>
    <row r="7" s="1" customFormat="1" spans="2:17">
      <c r="B7" s="10"/>
      <c r="C7" s="11"/>
      <c r="D7" s="11" t="s">
        <v>1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6"/>
      <c r="Q7" s="17"/>
    </row>
    <row r="8" s="1" customFormat="1" spans="2:17"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6"/>
      <c r="Q8" s="17"/>
    </row>
    <row r="9" s="1" customFormat="1" ht="18" spans="2:17">
      <c r="B9" s="10"/>
      <c r="C9" s="11"/>
      <c r="D9" s="18" t="s">
        <v>2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6"/>
      <c r="Q9" s="17"/>
    </row>
    <row r="10" s="1" customFormat="1" spans="2:17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6"/>
      <c r="Q10" s="17"/>
    </row>
    <row r="11" s="1" customFormat="1" spans="2:17">
      <c r="B11" s="10"/>
      <c r="C11" s="11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6"/>
      <c r="Q11" s="17"/>
    </row>
    <row r="12" s="1" customFormat="1" ht="30" customHeight="1" spans="2:17">
      <c r="B12" s="20"/>
      <c r="C12" s="21" t="s">
        <v>3</v>
      </c>
      <c r="D12" s="22" t="s">
        <v>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24"/>
    </row>
    <row r="13" s="1" customFormat="1" spans="2:17">
      <c r="B13" s="10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27"/>
      <c r="P13" s="27"/>
      <c r="Q13" s="28"/>
    </row>
    <row r="14" s="1" customFormat="1" ht="30" customHeight="1" spans="2:17">
      <c r="B14" s="20"/>
      <c r="C14" s="21" t="s">
        <v>5</v>
      </c>
      <c r="D14" s="29" t="s">
        <v>6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7"/>
      <c r="Q14" s="28"/>
    </row>
    <row r="15" s="1" customFormat="1" spans="2:17">
      <c r="B15" s="30"/>
      <c r="C15" s="25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7"/>
      <c r="Q15" s="28"/>
    </row>
    <row r="16" s="1" customFormat="1" spans="2:17">
      <c r="B16" s="30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  <c r="O16" s="27"/>
      <c r="P16" s="27"/>
      <c r="Q16" s="28"/>
    </row>
    <row r="17" s="1" customFormat="1" ht="15.95" customHeight="1" spans="2:17">
      <c r="B17" s="30"/>
      <c r="C17" s="31" t="s">
        <v>7</v>
      </c>
      <c r="D17" s="22" t="s">
        <v>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7"/>
      <c r="Q17" s="28"/>
    </row>
    <row r="18" s="1" customFormat="1" spans="2:17">
      <c r="B18" s="30"/>
      <c r="C18" s="1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7"/>
      <c r="Q18" s="28"/>
    </row>
    <row r="19" s="1" customFormat="1" spans="2:17">
      <c r="B19" s="30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  <c r="O19" s="27"/>
      <c r="P19" s="27"/>
      <c r="Q19" s="28"/>
    </row>
    <row r="20" s="1" customFormat="1" spans="2:17">
      <c r="B20" s="30"/>
      <c r="C20" s="32" t="s">
        <v>9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4"/>
      <c r="Q20" s="28"/>
    </row>
    <row r="21" s="1" customFormat="1" spans="2:17">
      <c r="B21" s="30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28"/>
    </row>
    <row r="22" s="1" customFormat="1" spans="2:17">
      <c r="B22" s="30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40"/>
      <c r="Q22" s="28"/>
    </row>
    <row r="23" s="1" customFormat="1" spans="2:17">
      <c r="B23" s="30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6"/>
      <c r="O23" s="27"/>
      <c r="P23" s="27"/>
      <c r="Q23" s="28"/>
    </row>
    <row r="24" s="1" customFormat="1" ht="15.15" spans="2:17">
      <c r="B24" s="41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3"/>
    </row>
    <row r="25" s="2" customFormat="1" ht="60.95" customHeight="1" spans="2:17">
      <c r="B25" s="44" t="s">
        <v>10</v>
      </c>
      <c r="C25" s="45" t="s">
        <v>11</v>
      </c>
      <c r="D25" s="46" t="s">
        <v>12</v>
      </c>
      <c r="E25" s="46" t="s">
        <v>13</v>
      </c>
      <c r="F25" s="46" t="s">
        <v>14</v>
      </c>
      <c r="G25" s="46" t="s">
        <v>15</v>
      </c>
      <c r="H25" s="47" t="s">
        <v>16</v>
      </c>
      <c r="I25" s="46" t="s">
        <v>17</v>
      </c>
      <c r="J25" s="46" t="s">
        <v>18</v>
      </c>
      <c r="K25" s="47" t="s">
        <v>19</v>
      </c>
      <c r="L25" s="46" t="s">
        <v>20</v>
      </c>
      <c r="M25" s="46" t="s">
        <v>21</v>
      </c>
      <c r="N25" s="46" t="s">
        <v>22</v>
      </c>
      <c r="O25" s="46" t="s">
        <v>23</v>
      </c>
      <c r="P25" s="46" t="s">
        <v>24</v>
      </c>
      <c r="Q25" s="48" t="s">
        <v>25</v>
      </c>
    </row>
    <row r="26" s="3" customFormat="1" ht="222" customHeight="1" spans="2:17">
      <c r="B26" s="49">
        <v>1</v>
      </c>
      <c r="C26" s="50" t="s">
        <v>26</v>
      </c>
      <c r="D26" s="50" t="s">
        <v>6</v>
      </c>
      <c r="E26" s="51" t="s">
        <v>27</v>
      </c>
      <c r="F26" s="51">
        <f>1976*5</f>
        <v>9880</v>
      </c>
      <c r="G26" s="52">
        <v>105000</v>
      </c>
      <c r="H26" s="53"/>
      <c r="I26" s="54">
        <f>+G26*H26</f>
        <v>0</v>
      </c>
      <c r="J26" s="54">
        <f>+I26*F26</f>
        <v>0</v>
      </c>
      <c r="K26" s="55" t="s">
        <v>28</v>
      </c>
      <c r="L26" s="56">
        <f>IF(K26="IVA 5%",5%,IF(K26="IVA 19%",19%,0%))</f>
        <v>0.19</v>
      </c>
      <c r="M26" s="56">
        <f>IF(K26="INC 4%",4%,IF(K26="INC 8%",8%,IF(K26="INC 16%",16%,0%)))</f>
        <v>0</v>
      </c>
      <c r="N26" s="54">
        <f>+ROUND(I26*L26,2)</f>
        <v>0</v>
      </c>
      <c r="O26" s="57">
        <f>+ROUND(I26*M26,2)</f>
        <v>0</v>
      </c>
      <c r="P26" s="58">
        <f>+ROUND(I26+N26+O26,2)+G26</f>
        <v>105000</v>
      </c>
      <c r="Q26" s="59">
        <f>+ROUND(P26*F26,2)</f>
        <v>1037400000</v>
      </c>
    </row>
    <row r="27" spans="2:17">
      <c r="B27" s="60" t="s">
        <v>29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2" t="s">
        <v>30</v>
      </c>
      <c r="Q27" s="63">
        <f>ROUND(SUMIF(L26:L26,19%,J26:J26),2)</f>
        <v>0</v>
      </c>
    </row>
    <row r="28" ht="15.15" spans="2:17">
      <c r="B28" s="64" t="s">
        <v>31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6"/>
      <c r="P28" s="67" t="s">
        <v>32</v>
      </c>
      <c r="Q28" s="68">
        <f>ROUND(SUMIF(L26:L26,5%,J26:J26),2)</f>
        <v>0</v>
      </c>
    </row>
    <row r="29" spans="2:17">
      <c r="B29" s="69" t="s">
        <v>33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62" t="s">
        <v>34</v>
      </c>
      <c r="Q29" s="63">
        <f>ROUND(SUMIF(M26:M26,4%,J26:J26),2)</f>
        <v>0</v>
      </c>
    </row>
    <row r="30" spans="2:17">
      <c r="B30" s="64" t="s">
        <v>35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6"/>
      <c r="P30" s="71" t="s">
        <v>36</v>
      </c>
      <c r="Q30" s="72">
        <f>ROUND(SUMIF(M26:M26,8%,J26:J26),2)</f>
        <v>0</v>
      </c>
    </row>
    <row r="31" ht="15.15" spans="2:17">
      <c r="B31" s="64" t="s">
        <v>37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6"/>
      <c r="P31" s="67" t="s">
        <v>38</v>
      </c>
      <c r="Q31" s="68">
        <f>ROUND(SUMIF(M26:M26,16%,J26:J26),2)</f>
        <v>0</v>
      </c>
    </row>
    <row r="32" ht="15.15" spans="2:17">
      <c r="B32" s="64" t="s">
        <v>39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6"/>
      <c r="P32" s="73" t="s">
        <v>40</v>
      </c>
      <c r="Q32" s="74">
        <f>ROUND(SUMIF(K26:K26,"EXENTO",Q26:Q26)/1,2)+ROUND(SUMIF(K26:K26,"EXCLUIDO",J26:J26)/1,2)</f>
        <v>0</v>
      </c>
    </row>
    <row r="33" ht="35.1" customHeight="1" spans="2:17">
      <c r="B33" s="69" t="s">
        <v>41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5" t="s">
        <v>42</v>
      </c>
      <c r="Q33" s="76">
        <f>ROUND(SUBTOTAL(9,Q27:Q32),2)</f>
        <v>0</v>
      </c>
    </row>
    <row r="34" spans="2:17">
      <c r="B34" s="77" t="s">
        <v>43</v>
      </c>
      <c r="C34" s="78"/>
      <c r="D34" s="78"/>
      <c r="E34" s="78"/>
      <c r="F34" s="78"/>
      <c r="G34" s="78"/>
      <c r="H34" s="78"/>
      <c r="I34" s="78"/>
      <c r="J34" s="79"/>
      <c r="K34" s="79"/>
      <c r="L34" s="80" t="s">
        <v>44</v>
      </c>
      <c r="M34" s="81"/>
      <c r="N34" s="82"/>
      <c r="O34" s="83">
        <v>0.19</v>
      </c>
      <c r="P34" s="62" t="s">
        <v>28</v>
      </c>
      <c r="Q34" s="84">
        <f>ROUND(Q27*0.19,2)</f>
        <v>0</v>
      </c>
    </row>
    <row r="35" ht="15.15" spans="2:17">
      <c r="B35" s="85" t="s">
        <v>45</v>
      </c>
      <c r="C35" s="86"/>
      <c r="D35" s="86"/>
      <c r="E35" s="86"/>
      <c r="F35" s="86"/>
      <c r="G35" s="86"/>
      <c r="H35" s="86"/>
      <c r="I35" s="86"/>
      <c r="J35" s="87"/>
      <c r="K35" s="87"/>
      <c r="L35" s="88"/>
      <c r="M35" s="89"/>
      <c r="N35" s="90"/>
      <c r="O35" s="91">
        <v>0.05</v>
      </c>
      <c r="P35" s="67" t="s">
        <v>46</v>
      </c>
      <c r="Q35" s="92">
        <f>ROUND(Q28*0.05,2)</f>
        <v>0</v>
      </c>
    </row>
    <row r="36" spans="2:17">
      <c r="B36" s="64" t="s">
        <v>47</v>
      </c>
      <c r="C36" s="65"/>
      <c r="D36" s="65"/>
      <c r="E36" s="65"/>
      <c r="F36" s="65"/>
      <c r="G36" s="65"/>
      <c r="H36" s="65"/>
      <c r="I36" s="65"/>
      <c r="J36" s="65"/>
      <c r="K36" s="65"/>
      <c r="L36" s="93" t="s">
        <v>48</v>
      </c>
      <c r="M36" s="94"/>
      <c r="N36" s="95"/>
      <c r="O36" s="83">
        <v>0.04</v>
      </c>
      <c r="P36" s="62" t="s">
        <v>49</v>
      </c>
      <c r="Q36" s="84">
        <f>ROUND(Q29*0.04,2)</f>
        <v>0</v>
      </c>
    </row>
    <row r="37" spans="2:17">
      <c r="B37" s="85"/>
      <c r="C37" s="86"/>
      <c r="D37" s="86"/>
      <c r="E37" s="86"/>
      <c r="F37" s="86"/>
      <c r="G37" s="86"/>
      <c r="H37" s="86"/>
      <c r="I37" s="86"/>
      <c r="J37" s="87"/>
      <c r="K37" s="87"/>
      <c r="L37" s="96"/>
      <c r="M37" s="97"/>
      <c r="N37" s="98"/>
      <c r="O37" s="99">
        <v>0.08</v>
      </c>
      <c r="P37" s="71" t="s">
        <v>50</v>
      </c>
      <c r="Q37" s="100">
        <f>ROUND(Q30*0.08,2)</f>
        <v>0</v>
      </c>
    </row>
    <row r="38" ht="16.5" customHeight="1" spans="2:17"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101"/>
      <c r="M38" s="102"/>
      <c r="N38" s="103"/>
      <c r="O38" s="91">
        <v>0.16</v>
      </c>
      <c r="P38" s="67" t="s">
        <v>51</v>
      </c>
      <c r="Q38" s="92">
        <f>ROUND(Q31*0.16,2)</f>
        <v>0</v>
      </c>
    </row>
    <row r="39" ht="35.1" customHeight="1" spans="2:17">
      <c r="B39" s="104" t="s">
        <v>52</v>
      </c>
      <c r="C39" s="105"/>
      <c r="D39" s="105"/>
      <c r="E39" s="105"/>
      <c r="F39" s="105"/>
      <c r="G39" s="105"/>
      <c r="H39" s="105"/>
      <c r="I39" s="105"/>
      <c r="J39" s="105"/>
      <c r="K39" s="105"/>
      <c r="L39" s="106"/>
      <c r="M39" s="106"/>
      <c r="N39" s="106"/>
      <c r="O39" s="107"/>
      <c r="P39" s="108" t="s">
        <v>53</v>
      </c>
      <c r="Q39" s="109">
        <f>+Q26</f>
        <v>1037400000</v>
      </c>
    </row>
    <row r="40" ht="35.1" customHeight="1" spans="2:17">
      <c r="B40" s="110" t="s">
        <v>54</v>
      </c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2"/>
    </row>
    <row r="41" ht="15" customHeight="1" spans="2:17">
      <c r="B41" s="113" t="s">
        <v>55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5"/>
    </row>
    <row r="42" ht="15" customHeight="1" spans="2:17">
      <c r="B42" s="116" t="s">
        <v>56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8"/>
    </row>
    <row r="43" ht="15" customHeight="1" spans="2:17">
      <c r="B43" s="116" t="s">
        <v>57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8"/>
    </row>
    <row r="44" spans="2:17">
      <c r="B44" s="119" t="s">
        <v>58</v>
      </c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1"/>
    </row>
    <row r="45" spans="2:17">
      <c r="B45" s="119" t="s">
        <v>59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1"/>
    </row>
    <row r="46" spans="2:17">
      <c r="B46" s="116" t="s">
        <v>60</v>
      </c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8"/>
    </row>
    <row r="47" spans="2:17">
      <c r="B47" s="122" t="s">
        <v>61</v>
      </c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8"/>
    </row>
    <row r="48" spans="2:17">
      <c r="B48" s="122" t="s">
        <v>62</v>
      </c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8"/>
    </row>
    <row r="49" spans="2:17">
      <c r="B49" s="122" t="s">
        <v>63</v>
      </c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8"/>
    </row>
    <row r="50" spans="2:17">
      <c r="B50" s="122" t="s">
        <v>64</v>
      </c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8"/>
    </row>
    <row r="51" spans="2:17">
      <c r="B51" s="122" t="s">
        <v>65</v>
      </c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8"/>
    </row>
    <row r="52" ht="15" customHeight="1" spans="2:17">
      <c r="B52" s="122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8"/>
    </row>
    <row r="53" spans="2:17">
      <c r="B53" s="123" t="s">
        <v>66</v>
      </c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5"/>
    </row>
    <row r="54" spans="2:17">
      <c r="B54" s="126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8"/>
    </row>
    <row r="55" spans="2:17">
      <c r="B55" s="126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8"/>
    </row>
    <row r="56" spans="2:17">
      <c r="B56" s="126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8"/>
    </row>
    <row r="57" spans="2:17">
      <c r="B57" s="126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8"/>
    </row>
    <row r="58" spans="2:17">
      <c r="B58" s="126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8"/>
    </row>
    <row r="59" spans="2:17">
      <c r="B59" s="129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1"/>
    </row>
    <row r="60" ht="15.6" spans="2:17">
      <c r="B60" s="132" t="s">
        <v>67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4"/>
    </row>
    <row r="61" ht="15.6" spans="2:17">
      <c r="B61" s="135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7"/>
    </row>
    <row r="62" ht="15.6" spans="2:17">
      <c r="B62" s="132" t="s">
        <v>68</v>
      </c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4"/>
    </row>
    <row r="63" ht="15.6" spans="2:17">
      <c r="B63" s="135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7"/>
    </row>
    <row r="64" ht="15.6" spans="2:17">
      <c r="B64" s="132" t="s">
        <v>69</v>
      </c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4"/>
    </row>
    <row r="65" ht="15.6" spans="2:17">
      <c r="B65" s="132"/>
      <c r="C65" s="133"/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4"/>
    </row>
    <row r="66" ht="15.6" spans="2:17">
      <c r="B66" s="132" t="s">
        <v>70</v>
      </c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4"/>
    </row>
    <row r="67" ht="15.6" spans="2:17">
      <c r="B67" s="135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7"/>
    </row>
    <row r="68" ht="15.6" spans="2:17">
      <c r="B68" s="132" t="s">
        <v>71</v>
      </c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4"/>
    </row>
    <row r="69" ht="15.6" spans="2:17"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7"/>
    </row>
    <row r="70" ht="15.6" spans="2:17">
      <c r="B70" s="132" t="s">
        <v>72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4"/>
    </row>
    <row r="71" ht="15.6" spans="2:17">
      <c r="B71" s="135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7"/>
    </row>
    <row r="72" ht="15.6" spans="2:17">
      <c r="B72" s="132" t="s">
        <v>73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4"/>
    </row>
    <row r="73" ht="15.6" spans="2:17">
      <c r="B73" s="135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7"/>
    </row>
    <row r="74" ht="15.6" spans="2:17">
      <c r="B74" s="132" t="s">
        <v>74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4"/>
    </row>
    <row r="75" ht="15.6" spans="2:17">
      <c r="B75" s="132"/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4"/>
    </row>
    <row r="76" ht="15.6" spans="2:17">
      <c r="B76" s="132" t="s">
        <v>75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4"/>
    </row>
    <row r="77" spans="2:17">
      <c r="B77" s="138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40"/>
    </row>
    <row r="78" spans="2:17">
      <c r="B78" s="138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40"/>
    </row>
    <row r="79" ht="15.6" spans="2:17">
      <c r="B79" s="141" t="s">
        <v>76</v>
      </c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3"/>
    </row>
    <row r="80" ht="15.6" spans="2:17">
      <c r="B80" s="141" t="s">
        <v>77</v>
      </c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3"/>
    </row>
    <row r="81" ht="15.15" spans="2:17">
      <c r="B81" s="144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6"/>
    </row>
    <row r="83" spans="2:17">
      <c r="B83" s="14" t="s">
        <v>78</v>
      </c>
      <c r="C83" s="14" t="s">
        <v>79</v>
      </c>
      <c r="D83" s="14"/>
    </row>
    <row r="84" spans="2:17">
      <c r="B84" s="14" t="s">
        <v>78</v>
      </c>
      <c r="C84" s="14" t="s">
        <v>80</v>
      </c>
      <c r="D84" s="14"/>
    </row>
  </sheetData>
  <mergeCells count="59">
    <mergeCell ref="D3:O3"/>
    <mergeCell ref="D7:O7"/>
    <mergeCell ref="D9:O9"/>
    <mergeCell ref="D11:O11"/>
    <mergeCell ref="D12:O12"/>
    <mergeCell ref="B27:N27"/>
    <mergeCell ref="B28:O28"/>
    <mergeCell ref="B29:O29"/>
    <mergeCell ref="B30:O30"/>
    <mergeCell ref="B31:O31"/>
    <mergeCell ref="B32:O32"/>
    <mergeCell ref="B33:O33"/>
    <mergeCell ref="B34:K34"/>
    <mergeCell ref="B35:K35"/>
    <mergeCell ref="B36:K36"/>
    <mergeCell ref="B37:K37"/>
    <mergeCell ref="B38:K38"/>
    <mergeCell ref="B39:O39"/>
    <mergeCell ref="B40:Q40"/>
    <mergeCell ref="B41:Q41"/>
    <mergeCell ref="B42:Q42"/>
    <mergeCell ref="B43:Q43"/>
    <mergeCell ref="B44:Q44"/>
    <mergeCell ref="B45:Q45"/>
    <mergeCell ref="B46:Q46"/>
    <mergeCell ref="B47:Q47"/>
    <mergeCell ref="B48:Q48"/>
    <mergeCell ref="B49:Q49"/>
    <mergeCell ref="B50:Q50"/>
    <mergeCell ref="B51:Q51"/>
    <mergeCell ref="B52:Q52"/>
    <mergeCell ref="B59:Q59"/>
    <mergeCell ref="B60:Q60"/>
    <mergeCell ref="B61:Q61"/>
    <mergeCell ref="B62:Q62"/>
    <mergeCell ref="B63:Q63"/>
    <mergeCell ref="B64:Q64"/>
    <mergeCell ref="B65:Q65"/>
    <mergeCell ref="B66:Q66"/>
    <mergeCell ref="B67:Q67"/>
    <mergeCell ref="B68:Q68"/>
    <mergeCell ref="B69:Q69"/>
    <mergeCell ref="B70:Q70"/>
    <mergeCell ref="B71:Q71"/>
    <mergeCell ref="B72:Q72"/>
    <mergeCell ref="B74:Q74"/>
    <mergeCell ref="B76:Q76"/>
    <mergeCell ref="B77:Q77"/>
    <mergeCell ref="B78:Q78"/>
    <mergeCell ref="B79:Q79"/>
    <mergeCell ref="B80:Q80"/>
    <mergeCell ref="B81:Q81"/>
    <mergeCell ref="D4:O6"/>
    <mergeCell ref="C20:P22"/>
    <mergeCell ref="D14:O15"/>
    <mergeCell ref="L36:N38"/>
    <mergeCell ref="L34:N35"/>
    <mergeCell ref="D17:O18"/>
    <mergeCell ref="B53:Q57"/>
  </mergeCells>
  <dataValidations count="1">
    <dataValidation type="list" allowBlank="1" showInputMessage="1" showErrorMessage="1" sqref="K26">
      <formula1>"SELECCIONE,IVA 5%,IVA 19%,INC 4%,INC 8%,INC 16%,EXENTO,EXCLUIDO"</formula1>
    </dataValidation>
  </dataValidations>
  <printOptions horizontalCentered="1" verticalCentered="1"/>
  <pageMargins left="0.393700787401575" right="0.393700787401575" top="0.393700787401575" bottom="0.393700787401575" header="0" footer="0"/>
  <pageSetup paperSize="1" scale="33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Oferta Econ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Daniel Guevara Cardona</dc:creator>
  <cp:lastModifiedBy>luzpi</cp:lastModifiedBy>
  <dcterms:created xsi:type="dcterms:W3CDTF">2026-04-16T15:20:00Z</dcterms:created>
  <cp:lastPrinted>2026-07-10T14:04:00Z</cp:lastPrinted>
  <dcterms:modified xsi:type="dcterms:W3CDTF">2026-07-22T15:29:11Z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2026-04-16T15:21:34Z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b2ec80d0-7e50-4629-b132-5098d2a683b8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ICV">
    <vt:lpwstr>37C197200FA04BCD872880E2326F011C_13</vt:lpwstr>
  </property>
  <property fmtid="{D5CDD505-2E9C-101B-9397-08002B2CF9AE}" pid="11" name="KSOProductBuildVer">
    <vt:lpwstr>3082-12.1.0.26880</vt:lpwstr>
  </property>
  <property fmtid="{D5CDD505-2E9C-101B-9397-08002B2CF9AE}" pid="12" name="CalculationRule">
    <vt:i4>0</vt:i4>
  </property>
</Properties>
</file>