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na.garcia\Documents\Documentos -ANA RUTVELY GARCIA\PROCESOS 2026\2. SUBASTAS\SA 023 MTO EQUIPOS BIOMEDICOS\"/>
    </mc:Choice>
  </mc:AlternateContent>
  <bookViews>
    <workbookView xWindow="0" yWindow="0" windowWidth="28800" windowHeight="12315" firstSheet="3" activeTab="7"/>
  </bookViews>
  <sheets>
    <sheet name="ESPECIFICACIONES TECNICAS" sheetId="25" r:id="rId1"/>
    <sheet name="5.2._x0009_PRECIOS HISTÓRICOS" sheetId="27" r:id="rId2"/>
    <sheet name="5.4 PRECIOS DE MERCADO " sheetId="24" r:id="rId3"/>
    <sheet name="5.5 ANÁLISIS DEL VALOR ESTIMADO" sheetId="37" r:id="rId4"/>
    <sheet name="cuadro 6 ficha tecnica" sheetId="44" r:id="rId5"/>
    <sheet name="5.6 VALOR ESTIMADO" sheetId="42" r:id="rId6"/>
    <sheet name="FORMULARIO ESPECIFICACIONES TE " sheetId="45" r:id="rId7"/>
    <sheet name="FORMULARIO % de iva" sheetId="43" r:id="rId8"/>
  </sheets>
  <definedNames>
    <definedName name="_xlnm.Print_Area" localSheetId="1">'5.2.	PRECIOS HISTÓRICOS'!$A$1:$M$13</definedName>
    <definedName name="_xlnm.Print_Area" localSheetId="2">'5.4 PRECIOS DE MERCADO '!$A$1:$D$13</definedName>
    <definedName name="_xlnm.Print_Area" localSheetId="3">'5.5 ANÁLISIS DEL VALOR ESTIMADO'!$A$1:$G$13</definedName>
    <definedName name="_xlnm.Print_Area" localSheetId="5">'5.6 VALOR ESTIMADO'!$A$1:$I$15</definedName>
    <definedName name="_xlnm.Print_Area" localSheetId="7">'FORMULARIO % de iva'!$A$1:$G$15</definedName>
    <definedName name="_xlnm.Print_Area" localSheetId="6">'FORMULARIO ESPECIFICACIONES TE '!$A$1:$H$15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 i="37" l="1"/>
  <c r="F5" i="37"/>
  <c r="F6" i="37"/>
  <c r="F7" i="37"/>
  <c r="F8" i="37"/>
  <c r="F9" i="37"/>
  <c r="F10" i="37"/>
  <c r="F11" i="37"/>
  <c r="F12" i="37"/>
  <c r="F3" i="37"/>
  <c r="D5" i="24"/>
  <c r="D6" i="24"/>
  <c r="D7" i="24"/>
  <c r="D8" i="24"/>
  <c r="D9" i="24"/>
  <c r="D10" i="24"/>
  <c r="D11" i="24"/>
  <c r="D12" i="24"/>
  <c r="D13" i="24"/>
  <c r="D4" i="24"/>
  <c r="C12" i="44" l="1"/>
  <c r="C13" i="44"/>
  <c r="C14" i="44"/>
  <c r="C15" i="44"/>
  <c r="C16" i="44"/>
  <c r="C17" i="44"/>
  <c r="C18" i="44"/>
  <c r="C19" i="44"/>
  <c r="C11" i="44"/>
  <c r="C10" i="44"/>
  <c r="A10" i="44"/>
  <c r="K4" i="27" l="1"/>
  <c r="J5" i="27"/>
  <c r="J6" i="27"/>
  <c r="J7" i="27"/>
  <c r="J8" i="27"/>
  <c r="J9" i="27"/>
  <c r="J10" i="27"/>
  <c r="J11" i="27"/>
  <c r="J12" i="27"/>
  <c r="J13" i="27"/>
  <c r="J4" i="27"/>
  <c r="M13" i="27" l="1"/>
  <c r="E12" i="37" s="1"/>
  <c r="L4" i="27"/>
  <c r="M4" i="27" s="1"/>
  <c r="E3" i="37" s="1"/>
  <c r="K5" i="27"/>
  <c r="L5" i="27" s="1"/>
  <c r="M5" i="27" s="1"/>
  <c r="E4" i="37" s="1"/>
  <c r="K6" i="27"/>
  <c r="L6" i="27" s="1"/>
  <c r="M6" i="27" s="1"/>
  <c r="E5" i="37" s="1"/>
  <c r="K7" i="27"/>
  <c r="L7" i="27" s="1"/>
  <c r="M7" i="27" s="1"/>
  <c r="E6" i="37" s="1"/>
  <c r="K8" i="27"/>
  <c r="L8" i="27" s="1"/>
  <c r="M8" i="27" s="1"/>
  <c r="E7" i="37" s="1"/>
  <c r="K9" i="27"/>
  <c r="L9" i="27" s="1"/>
  <c r="M9" i="27" s="1"/>
  <c r="E8" i="37" s="1"/>
  <c r="K10" i="27"/>
  <c r="L10" i="27" s="1"/>
  <c r="M10" i="27" s="1"/>
  <c r="E9" i="37" s="1"/>
  <c r="K11" i="27"/>
  <c r="L11" i="27" s="1"/>
  <c r="M11" i="27" s="1"/>
  <c r="E10" i="37" s="1"/>
  <c r="K12" i="27"/>
  <c r="L12" i="27" s="1"/>
  <c r="M12" i="27" s="1"/>
  <c r="E11" i="37" s="1"/>
  <c r="G5" i="37" l="1"/>
  <c r="G6" i="37"/>
  <c r="G7" i="37"/>
  <c r="G8" i="37"/>
  <c r="G9" i="37"/>
  <c r="G10" i="37"/>
  <c r="G11" i="37"/>
  <c r="G12" i="37"/>
  <c r="G4" i="37"/>
  <c r="H5" i="42" s="1"/>
  <c r="G3" i="37"/>
  <c r="H4" i="42" s="1"/>
  <c r="K5" i="42" l="1"/>
  <c r="J4" i="42" l="1"/>
  <c r="H11" i="37" l="1"/>
  <c r="H9" i="37"/>
  <c r="I8" i="37"/>
  <c r="H9" i="42" s="1"/>
  <c r="I6" i="37"/>
  <c r="H7" i="42" s="1"/>
  <c r="I5" i="37"/>
  <c r="H6" i="42" s="1"/>
  <c r="H10" i="37"/>
  <c r="H7" i="37"/>
  <c r="H3" i="37"/>
  <c r="I3" i="37"/>
  <c r="H4" i="37"/>
  <c r="I4" i="37"/>
  <c r="I11" i="37" l="1"/>
  <c r="J11" i="37" s="1"/>
  <c r="K11" i="37" s="1"/>
  <c r="H6" i="37"/>
  <c r="J6" i="37" s="1"/>
  <c r="K6" i="37" s="1"/>
  <c r="H5" i="37"/>
  <c r="J5" i="37" s="1"/>
  <c r="K5" i="37" s="1"/>
  <c r="I7" i="37"/>
  <c r="H8" i="42" s="1"/>
  <c r="I9" i="37"/>
  <c r="H10" i="42" s="1"/>
  <c r="H8" i="37"/>
  <c r="J8" i="37" s="1"/>
  <c r="K8" i="37" s="1"/>
  <c r="H13" i="42"/>
  <c r="H12" i="42"/>
  <c r="I10" i="37"/>
  <c r="H11" i="42" s="1"/>
  <c r="J3" i="37"/>
  <c r="K3" i="37" s="1"/>
  <c r="J4" i="37"/>
  <c r="K4" i="37" s="1"/>
  <c r="J7" i="37" l="1"/>
  <c r="K7" i="37" s="1"/>
  <c r="J9" i="37"/>
  <c r="K9" i="37" s="1"/>
  <c r="J10" i="37"/>
  <c r="K10" i="37" s="1"/>
</calcChain>
</file>

<file path=xl/sharedStrings.xml><?xml version="1.0" encoding="utf-8"?>
<sst xmlns="http://schemas.openxmlformats.org/spreadsheetml/2006/main" count="301" uniqueCount="83">
  <si>
    <t>ITEM</t>
  </si>
  <si>
    <t>RUBRO Y DESAGREGACIÓN PRESUPUESTAL</t>
  </si>
  <si>
    <t>UNIDAD DE DESTINO</t>
  </si>
  <si>
    <t>ACTIVIDADES DE MANTENIMIENTO PREVENTIVO</t>
  </si>
  <si>
    <t>UNIDAD DE MEDIDA</t>
  </si>
  <si>
    <t>CANTIDAD</t>
  </si>
  <si>
    <t>HOCEN</t>
  </si>
  <si>
    <t>VISITA</t>
  </si>
  <si>
    <t>ACTIVIDAD</t>
  </si>
  <si>
    <t>NO SE CONTRATO</t>
  </si>
  <si>
    <t>PORCENTAJE DE IVA</t>
  </si>
  <si>
    <t>EXENTO DE IVA</t>
  </si>
  <si>
    <t>INCLUIDO IVA</t>
  </si>
  <si>
    <t>_______ %</t>
  </si>
  <si>
    <t xml:space="preserve">PRECIO HISTORICO
VALOR UNITARIO PROYECTADO CON IPC 2021 (5.62%) IPC 2022 (13.12%) IPC 2023 (9.28%)(IVA INCLUIDO) </t>
  </si>
  <si>
    <t>VALOR CONTRATO 2022</t>
  </si>
  <si>
    <t>MANTENIMIENTO PREVENTIVO EQUIPO DE URODINAMIA MARCA LABORIE, MODELO GOBY, SERIE No GHUB-9-18094118</t>
  </si>
  <si>
    <t>CAMBIO E INSTALACIÓN TRANSDUCTOR DE PRESIÓN ABDOMINAL (MX960) REFERENCIA TRA 602</t>
  </si>
  <si>
    <t>CAMBIO E INSTALACIÓN CABLE INTERFACE PARA TRANSDUCTOR P1 REFERENCIA CAB1036</t>
  </si>
  <si>
    <t>CAMBIO E INSTALACIÓN CABLE INTERFACE PARA TRANSDUCTOR P2 REFERENCIA CAB1038</t>
  </si>
  <si>
    <t>CAMBIO E INSTALACIÓN SET DE TRES CABLES PARA ELECTROMIOGRAFÍA REFERENCIA ELE350</t>
  </si>
  <si>
    <t xml:space="preserve">CAMBIO E INSTALACIÓN MAIN BOARD UROCAP IV </t>
  </si>
  <si>
    <t>CAMBIO E INSTALACIÓN BATERÍA UROCAP IV</t>
  </si>
  <si>
    <t>El sistema goby es no sumergible. Debe ser limpiado con un paño limpio humedecido con una solución de limpieza tal como jabón y agua o de acuerdo con las instrucciones de limpieza hospitalaria.
El vaso debe ser enjuagado y juagado después de cada uso
Los electrodos EMG, tubos, catéteres descartables, franja y funda opcionales para la pierna y cartuchos son solo para uso por un paciente, no vuelva a usar los objetos descartables
Verificar la calibración del transductor del GOBY cada 6 meses o cuando se sospeche que estos no estén calibrados
Verificación de funcionamiento del transductor de flujometría componentes eléctricos y electrónicos
Verificación de funcionamiento del transductor de presión (membrana, botones de prueba).
Verificación de funcionamiento de la unidad de paciente ROAM.
Verificación de funcionamiento de la bomba peristáltica
Verificación de funcionamiento de la estación GOBY HUB
Verificación de funcionamiento del set de cables de EMG X 3
Verificación de funcionamiento del cable de interface de presiones
Verificación de funcionamiento del vaso graduado
Verificación de funcionamiento de la extensión de EMG
Verificación de funcionamiento de la silla orinal
Verificación de funcionamiento de la manguera para sensor de presión
Verificación de funcionamiento de la manguera para bomba de infusión
Verificación de funcionamiento del catéter abdominal
Verificación de funcionamiento del catéter vesical
Verificación de funcionamiento de los cartuchos para transductor de presión
Verificación de funcionamiento del embudo corto</t>
  </si>
  <si>
    <t>VALOR CONTRATO 2023</t>
  </si>
  <si>
    <t xml:space="preserve">VALOR UNITARIO ESTIMADO. INCLUIDO IVA </t>
  </si>
  <si>
    <t>PRECIOS SECOP</t>
  </si>
  <si>
    <t>PRECIO HISTÓRICO</t>
  </si>
  <si>
    <t>PRECIO DEL MERCADO</t>
  </si>
  <si>
    <t>VALOR ESTIMADO</t>
  </si>
  <si>
    <t>MAYOR VALOR</t>
  </si>
  <si>
    <t>MENOR VALOR</t>
  </si>
  <si>
    <t>DIFERENCIA</t>
  </si>
  <si>
    <t>DIFERENCIA %</t>
  </si>
  <si>
    <t>N/A</t>
  </si>
  <si>
    <t xml:space="preserve">ACTIVIDAD </t>
  </si>
  <si>
    <t>VALOR UNITARIO</t>
  </si>
  <si>
    <t>ACTIVIDA</t>
  </si>
  <si>
    <t>MES / VISITA</t>
  </si>
  <si>
    <t>SI OFRECE</t>
  </si>
  <si>
    <t>NO OFRECE</t>
  </si>
  <si>
    <t>VALOR CONTRATO 2024</t>
  </si>
  <si>
    <t>UNICO VALOR COTIZADO</t>
  </si>
  <si>
    <t>CAMBIO E INSTALACIÓN TRANSDUCTOR DE PRESIÓN VESICAL (MX960) REFERENCIA TRA600</t>
  </si>
  <si>
    <t>CAMBIO E INSTALACIÓN GALGA EXTENSIOMÉTRICA UROCAP IV</t>
  </si>
  <si>
    <t>RECURSO</t>
  </si>
  <si>
    <t xml:space="preserve">ACTIVIDADES DE MANTENIMIENTO PREVENTIVO </t>
  </si>
  <si>
    <t>EQUIPO</t>
  </si>
  <si>
    <r>
      <t>CAMBIO E INSTALACIÓN</t>
    </r>
    <r>
      <rPr>
        <sz val="8"/>
        <color theme="1"/>
        <rFont val="Arial"/>
        <family val="2"/>
      </rPr>
      <t xml:space="preserve"> TRANSDUCTOR DE PRESIÓN VESICAL (MX960) REFERENCIA TRA600</t>
    </r>
  </si>
  <si>
    <r>
      <t>CAMBIO E INSTALACIÓN</t>
    </r>
    <r>
      <rPr>
        <sz val="8"/>
        <color theme="1"/>
        <rFont val="Arial"/>
        <family val="2"/>
      </rPr>
      <t xml:space="preserve"> GALGA EXTENSIOMÉTRICA UROCAP IV</t>
    </r>
  </si>
  <si>
    <t>VALOR VIGENCIA 2026</t>
  </si>
  <si>
    <t>CAMBIO E INSTALACIÓN MAIN BOARD ROAM</t>
  </si>
  <si>
    <t>ESPECIFICACIONES TECNICAS</t>
  </si>
  <si>
    <t>PRESTACIÓN DEL SERVICIO DE MANTENIMIENTO PREVENTIVO Y CORRECTIVO INCLUIDOS REPUESTOS GENUINOS DE EQUIPOS DE LA MARCA LABORIE</t>
  </si>
  <si>
    <t>VALOR CONTRATO 2025</t>
  </si>
  <si>
    <t xml:space="preserve"> PRESTACIÓN DEL SERVICIO DE MANTENIMIENTO PREVENTIVO Y CORRECTIVO INCLUIDOS REPUESTOS GENUINOS DE EQUIPOS DE LA MARCA LABORIE</t>
  </si>
  <si>
    <t>ACTIVIDADES DE MANTENIMIENTO PREVENTIVO MANTENIMIENTO PREVENTIVO EQUIPO DE URODINAMIA MARCA LABORIE, MODELO GOBY</t>
  </si>
  <si>
    <t>MANTENIMIENTO PREVENTIVO EQUIPO DE URODINAMIA MARCA LABORIE, MODELO GOBY</t>
  </si>
  <si>
    <t>FORMULARIO ESPECIFICACIONES TECNICAS</t>
  </si>
  <si>
    <t>EQUIPO DE URODINAMIA MARCA LABORIE, MODELO GOBY</t>
  </si>
  <si>
    <t xml:space="preserve">PRECIO HISTORICO VALOR UNITARIO PROYECTADO CON IPC 2023 (9.28%), 2024 (5.2%), 2025 (5.1%) (IVA INCLUIDO) </t>
  </si>
  <si>
    <t>FICHA TÉCNICA DE PRODUCTO</t>
  </si>
  <si>
    <t>DENOMINACIÓN DE BIEN O SERVICIO</t>
  </si>
  <si>
    <t>equipo médico, accesorios y suministros</t>
  </si>
  <si>
    <t>DENOMINACIÓN TÉCNICA DEL BIEN O SERVICIO</t>
  </si>
  <si>
    <t xml:space="preserve">MANTENIMIENTO PREVENTIVO Y CORRECTIVO </t>
  </si>
  <si>
    <t xml:space="preserve">Equipo médico, accesorios y mantenimiento  </t>
  </si>
  <si>
    <t>DESCRIPCIÓN GENERAL</t>
  </si>
  <si>
    <t xml:space="preserve">EQUIPO </t>
  </si>
  <si>
    <t>DESCRIPCION</t>
  </si>
  <si>
    <t>CLASIFICACIÓN UNSPSC</t>
  </si>
  <si>
    <t xml:space="preserve">41103900
42201600
42201700
81101700
85161500
</t>
  </si>
  <si>
    <t>ENTIDAD CONTRATANTE Y CONTRATISTA</t>
  </si>
  <si>
    <t xml:space="preserve">HOCEN - TMC </t>
  </si>
  <si>
    <t>SEGUNDO SEMESTREL DEL 2026</t>
  </si>
  <si>
    <t>A SOLICITUD DEL SUPERVISOR</t>
  </si>
  <si>
    <t xml:space="preserve">A SOLICITUD DEL SUPERVISOR
</t>
  </si>
  <si>
    <r>
      <t>CAMBIO E INSTALACIÓN</t>
    </r>
    <r>
      <rPr>
        <sz val="8"/>
        <color theme="1"/>
        <rFont val="Times New Roman"/>
        <family val="1"/>
      </rPr>
      <t xml:space="preserve"> </t>
    </r>
    <r>
      <rPr>
        <sz val="8"/>
        <color theme="1"/>
        <rFont val="Arial"/>
        <family val="2"/>
      </rPr>
      <t>TRANSDUCTOR DE PRESIÓN VESICAL (MX960) REFERENCIA TRA600</t>
    </r>
  </si>
  <si>
    <r>
      <t>CAMBIO E INSTALACIÓN</t>
    </r>
    <r>
      <rPr>
        <sz val="8"/>
        <color theme="1"/>
        <rFont val="Times New Roman"/>
        <family val="1"/>
      </rPr>
      <t xml:space="preserve"> </t>
    </r>
    <r>
      <rPr>
        <sz val="8"/>
        <color theme="1"/>
        <rFont val="Arial"/>
        <family val="2"/>
      </rPr>
      <t>GALGA EXTENSIOMÉTRICA UROCAP IV</t>
    </r>
  </si>
  <si>
    <t>GRUPO 5   - 5.2 PRECIOS HISTORICOS</t>
  </si>
  <si>
    <t>5.4 PRECIOS DE MERCADO- GRUPO 5</t>
  </si>
  <si>
    <t>5.5 ANALISIS DEL VALOR ESTIMADO PRESTACIÓN DEL SERVICIO DE MANTENIMIENTO PREVENTIVO Y CORRECTIVO INCLUIDOS REPUESTOS GENUINOS DE EQUIPOS DE LA MARCA LABORIE  GRUPO 5</t>
  </si>
  <si>
    <t>5.6 VALOR ESTIMADO DE LA CONTRATCION - GRUPO 5</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</si>
</sst>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44" formatCode="_-&quot;$&quot;\ * #,##0.00_-;\-&quot;$&quot;\ * #,##0.00_-;_-&quot;$&quot;\ * &quot;-&quot;??_-;_-@_-"/>
    <numFmt numFmtId="164" formatCode="&quot;$&quot;#,##0.00;[Red]\-&quot;$&quot;#,##0.00"/>
    <numFmt numFmtId="165" formatCode="_-&quot;$&quot;* #,##0.00_-;\-&quot;$&quot;* #,##0.00_-;_-&quot;$&quot;* &quot;-&quot;??_-;_-@_-"/>
    <numFmt numFmtId="166" formatCode="&quot;$&quot;#,##0.00"/>
    <numFmt numFmtId="167" formatCode="&quot;  &quot;#,##0.00&quot; &quot;;&quot;  (&quot;#,##0.00&quot;)&quot;;&quot; - &quot;;&quot; &quot;@&quot; &quot;"/>
    <numFmt numFmtId="168" formatCode="&quot; &quot;&quot;$&quot;&quot; &quot;#,##0.00&quot; &quot;;&quot; &quot;&quot;$&quot;&quot; (&quot;#,##0.00&quot;)&quot;;&quot; &quot;&quot;$&quot;&quot;- &quot;;&quot; &quot;@&quot; &quot;"/>
    <numFmt numFmtId="169" formatCode="&quot; &quot;&quot;$&quot;&quot; &quot;#,##0&quot; &quot;;&quot; &quot;&quot;$&quot;&quot; (&quot;#,##0&quot;)&quot;;&quot; &quot;&quot;$&quot;&quot;- &quot;;&quot; &quot;@&quot; &quot;"/>
    <numFmt numFmtId="170" formatCode="&quot;  &quot;#,##0&quot; &quot;;&quot;  (&quot;#,##0&quot;)&quot;;&quot; - &quot;;&quot; &quot;@&quot; &quot;"/>
    <numFmt numFmtId="171" formatCode="m/d/yy&quot; &quot;h&quot;:&quot;mm"/>
    <numFmt numFmtId="172" formatCode="#,##0.00&quot; &quot;[$€]"/>
    <numFmt numFmtId="173" formatCode="&quot;$&quot;#,##0"/>
    <numFmt numFmtId="174" formatCode="&quot;$&quot;\ #,##0.00"/>
  </numFmts>
  <fonts count="18" x14ac:knownFonts="1">
    <font>
      <sz val="11"/>
      <color theme="1"/>
      <name val="Calibri"/>
      <family val="2"/>
      <scheme val="minor"/>
    </font>
    <font>
      <sz val="11"/>
      <color theme="1"/>
      <name val="Calibri"/>
      <family val="2"/>
      <scheme val="minor"/>
    </font>
    <font>
      <sz val="8"/>
      <name val="Calibri"/>
      <family val="2"/>
      <scheme val="minor"/>
    </font>
    <font>
      <b/>
      <sz val="10"/>
      <color theme="1"/>
      <name val="Verdana"/>
      <family val="2"/>
    </font>
    <font>
      <sz val="10"/>
      <color rgb="FF000000"/>
      <name val="Arial"/>
      <family val="2"/>
    </font>
    <font>
      <sz val="10"/>
      <color rgb="FF000000"/>
      <name val="Verdana"/>
      <family val="2"/>
    </font>
    <font>
      <b/>
      <sz val="10"/>
      <color rgb="FF000000"/>
      <name val="Verdana"/>
      <family val="2"/>
    </font>
    <font>
      <b/>
      <sz val="14"/>
      <color rgb="FF000000"/>
      <name val="Verdana"/>
      <family val="2"/>
    </font>
    <font>
      <sz val="7"/>
      <color theme="1"/>
      <name val="Calibri"/>
      <family val="2"/>
      <scheme val="minor"/>
    </font>
    <font>
      <b/>
      <sz val="8"/>
      <color rgb="FF000000"/>
      <name val="Arial"/>
      <family val="2"/>
    </font>
    <font>
      <sz val="8"/>
      <color rgb="FF000000"/>
      <name val="Arial"/>
      <family val="2"/>
    </font>
    <font>
      <b/>
      <sz val="8"/>
      <name val="Arial"/>
      <family val="2"/>
    </font>
    <font>
      <sz val="8"/>
      <color theme="1"/>
      <name val="Calibri"/>
      <family val="2"/>
      <scheme val="minor"/>
    </font>
    <font>
      <sz val="8"/>
      <color rgb="FF000000"/>
      <name val="Calibri"/>
      <family val="2"/>
      <scheme val="minor"/>
    </font>
    <font>
      <sz val="8"/>
      <name val="Arial"/>
      <family val="2"/>
    </font>
    <font>
      <sz val="8"/>
      <color theme="1"/>
      <name val="Arial"/>
      <family val="2"/>
    </font>
    <font>
      <b/>
      <sz val="8"/>
      <color theme="1"/>
      <name val="Arial"/>
      <family val="2"/>
    </font>
    <font>
      <sz val="8"/>
      <color theme="1"/>
      <name val="Times New Roman"/>
      <family val="1"/>
    </font>
  </fonts>
  <fills count="12">
    <fill>
      <patternFill patternType="none"/>
    </fill>
    <fill>
      <patternFill patternType="gray125"/>
    </fill>
    <fill>
      <patternFill patternType="solid">
        <fgColor rgb="FFBFBFBF"/>
        <bgColor indexed="64"/>
      </patternFill>
    </fill>
    <fill>
      <patternFill patternType="solid">
        <fgColor rgb="FFDBE5F1"/>
        <bgColor indexed="64"/>
      </patternFill>
    </fill>
    <fill>
      <patternFill patternType="solid">
        <fgColor theme="0"/>
        <bgColor indexed="64"/>
      </patternFill>
    </fill>
    <fill>
      <patternFill patternType="solid">
        <fgColor rgb="FFD0CECE"/>
        <bgColor indexed="64"/>
      </patternFill>
    </fill>
    <fill>
      <patternFill patternType="solid">
        <fgColor rgb="FFDBE5F1"/>
        <bgColor rgb="FFDBE5F1"/>
      </patternFill>
    </fill>
    <fill>
      <patternFill patternType="solid">
        <fgColor rgb="FFDDD9C4"/>
        <bgColor rgb="FFDDD9C4"/>
      </patternFill>
    </fill>
    <fill>
      <patternFill patternType="solid">
        <fgColor rgb="FFDAEEF3"/>
        <bgColor rgb="FFDAEEF3"/>
      </patternFill>
    </fill>
    <fill>
      <patternFill patternType="solid">
        <fgColor rgb="FF808080"/>
        <bgColor rgb="FF808080"/>
      </patternFill>
    </fill>
    <fill>
      <patternFill patternType="solid">
        <fgColor theme="2" tint="-9.9978637043366805E-2"/>
        <bgColor indexed="64"/>
      </patternFill>
    </fill>
    <fill>
      <patternFill patternType="solid">
        <fgColor theme="0"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31">
    <xf numFmtId="0" fontId="0" fillId="0" borderId="0"/>
    <xf numFmtId="165" fontId="1" fillId="0" borderId="0" applyFont="0" applyFill="0" applyBorder="0" applyAlignment="0" applyProtection="0"/>
    <xf numFmtId="0" fontId="3" fillId="3" borderId="0" applyNumberFormat="0" applyBorder="0" applyProtection="0">
      <alignment horizontal="center" vertical="center"/>
    </xf>
    <xf numFmtId="9" fontId="1" fillId="0" borderId="0" applyFont="0" applyFill="0" applyBorder="0" applyAlignment="0" applyProtection="0"/>
    <xf numFmtId="167" fontId="4" fillId="0" borderId="0" applyFont="0" applyFill="0" applyBorder="0" applyAlignment="0" applyProtection="0">
      <alignment vertical="center"/>
    </xf>
    <xf numFmtId="0" fontId="4" fillId="0" borderId="0">
      <alignment vertical="center"/>
    </xf>
    <xf numFmtId="49" fontId="5" fillId="0" borderId="0" applyFill="0" applyBorder="0" applyProtection="0">
      <alignment horizontal="left" vertical="center"/>
    </xf>
    <xf numFmtId="0" fontId="6" fillId="0" borderId="0" applyNumberFormat="0" applyFill="0" applyBorder="0" applyProtection="0">
      <alignment horizontal="left" vertical="center"/>
    </xf>
    <xf numFmtId="0" fontId="6" fillId="0" borderId="0" applyNumberFormat="0" applyFill="0" applyBorder="0" applyProtection="0">
      <alignment horizontal="right" vertical="center"/>
    </xf>
    <xf numFmtId="0" fontId="5" fillId="0" borderId="1" applyNumberFormat="0" applyFill="0" applyProtection="0">
      <alignment horizontal="left" vertical="center"/>
    </xf>
    <xf numFmtId="0" fontId="4" fillId="0" borderId="1" applyNumberFormat="0" applyFont="0" applyFill="0" applyAlignment="0" applyProtection="0">
      <alignment vertical="center"/>
    </xf>
    <xf numFmtId="168" fontId="4" fillId="0" borderId="0" applyFont="0" applyFill="0" applyBorder="0" applyAlignment="0" applyProtection="0">
      <alignment vertical="center"/>
    </xf>
    <xf numFmtId="169" fontId="4" fillId="0" borderId="0" applyFont="0" applyFill="0" applyBorder="0" applyAlignment="0" applyProtection="0">
      <alignment vertical="center"/>
    </xf>
    <xf numFmtId="170" fontId="4" fillId="0" borderId="0" applyFont="0" applyFill="0" applyBorder="0" applyAlignment="0" applyProtection="0">
      <alignment vertical="center"/>
    </xf>
    <xf numFmtId="14" fontId="5" fillId="0" borderId="0" applyFill="0" applyBorder="0" applyProtection="0">
      <alignment horizontal="right" vertical="center"/>
    </xf>
    <xf numFmtId="171" fontId="5" fillId="0" borderId="0" applyFill="0" applyBorder="0" applyProtection="0">
      <alignment horizontal="right" vertical="center"/>
    </xf>
    <xf numFmtId="4" fontId="5" fillId="0" borderId="0" applyFill="0" applyBorder="0" applyProtection="0">
      <alignment horizontal="right" vertical="center"/>
    </xf>
    <xf numFmtId="4" fontId="5" fillId="0" borderId="1" applyFill="0" applyProtection="0">
      <alignment horizontal="right" vertical="center"/>
    </xf>
    <xf numFmtId="172" fontId="5" fillId="0" borderId="0" applyFill="0" applyBorder="0" applyProtection="0">
      <alignment horizontal="right" vertical="center"/>
    </xf>
    <xf numFmtId="172" fontId="5" fillId="0" borderId="1" applyFill="0" applyProtection="0">
      <alignment horizontal="right" vertical="center"/>
    </xf>
    <xf numFmtId="0" fontId="6" fillId="6" borderId="0" applyNumberFormat="0" applyBorder="0" applyProtection="0">
      <alignment horizontal="center" vertical="center"/>
    </xf>
    <xf numFmtId="0" fontId="6" fillId="7" borderId="0" applyNumberFormat="0" applyBorder="0" applyProtection="0">
      <alignment horizontal="center" vertical="center" wrapText="1"/>
    </xf>
    <xf numFmtId="0" fontId="5" fillId="7" borderId="0" applyNumberFormat="0" applyBorder="0" applyProtection="0">
      <alignment horizontal="right" vertical="center" wrapText="1"/>
    </xf>
    <xf numFmtId="0" fontId="6" fillId="8" borderId="0" applyNumberFormat="0" applyBorder="0" applyProtection="0">
      <alignment horizontal="center" vertical="center"/>
    </xf>
    <xf numFmtId="0" fontId="6" fillId="9" borderId="0" applyNumberFormat="0" applyBorder="0" applyProtection="0">
      <alignment horizontal="center" vertical="center" wrapText="1"/>
    </xf>
    <xf numFmtId="0" fontId="6" fillId="9" borderId="0" applyNumberFormat="0" applyBorder="0" applyProtection="0">
      <alignment horizontal="right" vertical="center" wrapText="1"/>
    </xf>
    <xf numFmtId="0" fontId="7" fillId="9" borderId="1" applyNumberFormat="0" applyProtection="0">
      <alignment horizontal="left" vertical="center"/>
    </xf>
    <xf numFmtId="3" fontId="5" fillId="0" borderId="0" applyFill="0" applyBorder="0" applyProtection="0">
      <alignment horizontal="right" vertical="center"/>
    </xf>
    <xf numFmtId="3" fontId="5" fillId="0" borderId="1" applyFill="0" applyProtection="0">
      <alignment horizontal="right" vertical="center"/>
    </xf>
    <xf numFmtId="9" fontId="4" fillId="0" borderId="0" applyFont="0" applyFill="0" applyBorder="0" applyAlignment="0" applyProtection="0">
      <alignment vertical="center"/>
    </xf>
    <xf numFmtId="44" fontId="1" fillId="0" borderId="0" applyFont="0" applyFill="0" applyBorder="0" applyAlignment="0" applyProtection="0"/>
  </cellStyleXfs>
  <cellXfs count="88">
    <xf numFmtId="0" fontId="0" fillId="0" borderId="0" xfId="0"/>
    <xf numFmtId="0" fontId="0" fillId="0" borderId="0" xfId="0" applyAlignment="1">
      <alignment horizontal="center" vertical="center"/>
    </xf>
    <xf numFmtId="0" fontId="8" fillId="0" borderId="0" xfId="0" applyFont="1"/>
    <xf numFmtId="164" fontId="8" fillId="0" borderId="0" xfId="0" applyNumberFormat="1" applyFont="1"/>
    <xf numFmtId="164" fontId="8" fillId="0" borderId="0" xfId="0" applyNumberFormat="1" applyFont="1" applyAlignment="1">
      <alignment horizontal="center"/>
    </xf>
    <xf numFmtId="166" fontId="8" fillId="0" borderId="0" xfId="0" applyNumberFormat="1" applyFont="1"/>
    <xf numFmtId="0" fontId="9"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xf>
    <xf numFmtId="0" fontId="11" fillId="4" borderId="1" xfId="0" applyFont="1" applyFill="1" applyBorder="1" applyAlignment="1">
      <alignment horizontal="left" vertical="center" wrapText="1"/>
    </xf>
    <xf numFmtId="0" fontId="12" fillId="0" borderId="1" xfId="0" applyFont="1" applyBorder="1" applyAlignment="1">
      <alignment horizontal="center" vertical="center"/>
    </xf>
    <xf numFmtId="173" fontId="13" fillId="0" borderId="1" xfId="0" applyNumberFormat="1" applyFont="1" applyBorder="1" applyAlignment="1">
      <alignment horizontal="center" vertical="center"/>
    </xf>
    <xf numFmtId="0" fontId="14" fillId="4" borderId="1" xfId="0" applyFont="1" applyFill="1" applyBorder="1" applyAlignment="1">
      <alignment horizontal="left" wrapText="1"/>
    </xf>
    <xf numFmtId="0" fontId="12" fillId="0" borderId="1" xfId="0" applyFont="1" applyBorder="1" applyAlignment="1"/>
    <xf numFmtId="0" fontId="12" fillId="0" borderId="0" xfId="0" applyFont="1"/>
    <xf numFmtId="0" fontId="9" fillId="2" borderId="1" xfId="0" applyFont="1" applyFill="1" applyBorder="1" applyAlignment="1">
      <alignment vertical="center" wrapText="1"/>
    </xf>
    <xf numFmtId="166" fontId="9" fillId="2" borderId="1" xfId="0" applyNumberFormat="1" applyFont="1" applyFill="1" applyBorder="1" applyAlignment="1">
      <alignment horizontal="center" vertical="center" wrapText="1"/>
    </xf>
    <xf numFmtId="174" fontId="9" fillId="2" borderId="1" xfId="30" applyNumberFormat="1" applyFont="1" applyFill="1" applyBorder="1" applyAlignment="1">
      <alignment horizontal="center" vertical="center" wrapText="1"/>
    </xf>
    <xf numFmtId="0" fontId="15" fillId="0" borderId="1" xfId="0" applyFont="1" applyBorder="1" applyAlignment="1">
      <alignment horizontal="center" vertical="center"/>
    </xf>
    <xf numFmtId="0" fontId="15" fillId="0" borderId="1" xfId="0" applyFont="1" applyBorder="1" applyAlignment="1">
      <alignment vertical="center" wrapText="1"/>
    </xf>
    <xf numFmtId="166" fontId="15" fillId="0" borderId="1" xfId="0" applyNumberFormat="1" applyFont="1" applyBorder="1" applyAlignment="1">
      <alignment horizontal="center" vertical="center"/>
    </xf>
    <xf numFmtId="166" fontId="15" fillId="0" borderId="1" xfId="0" applyNumberFormat="1" applyFont="1" applyBorder="1"/>
    <xf numFmtId="166" fontId="15" fillId="0" borderId="1" xfId="1" applyNumberFormat="1" applyFont="1" applyBorder="1"/>
    <xf numFmtId="0" fontId="15" fillId="0" borderId="2" xfId="0" applyFont="1" applyFill="1" applyBorder="1" applyAlignment="1">
      <alignment vertical="center" wrapText="1"/>
    </xf>
    <xf numFmtId="0" fontId="12" fillId="0" borderId="0" xfId="0" applyFont="1" applyAlignment="1">
      <alignment horizontal="center" vertical="center"/>
    </xf>
    <xf numFmtId="166" fontId="12" fillId="0" borderId="0" xfId="0" applyNumberFormat="1" applyFont="1"/>
    <xf numFmtId="0" fontId="11" fillId="4" borderId="1" xfId="0" applyFont="1" applyFill="1" applyBorder="1" applyAlignment="1">
      <alignment horizontal="left" wrapText="1"/>
    </xf>
    <xf numFmtId="165" fontId="10" fillId="0" borderId="1" xfId="1" applyFont="1" applyBorder="1" applyAlignment="1">
      <alignment vertical="center"/>
    </xf>
    <xf numFmtId="165" fontId="10" fillId="0" borderId="1" xfId="1" applyFont="1" applyBorder="1" applyAlignment="1">
      <alignment vertical="center" wrapText="1"/>
    </xf>
    <xf numFmtId="0" fontId="15" fillId="0" borderId="0" xfId="0" applyFont="1" applyAlignment="1">
      <alignment horizontal="center" vertical="center"/>
    </xf>
    <xf numFmtId="0" fontId="15" fillId="0" borderId="0" xfId="0" applyFont="1"/>
    <xf numFmtId="0" fontId="9" fillId="5" borderId="1" xfId="0" applyFont="1" applyFill="1" applyBorder="1" applyAlignment="1">
      <alignment horizontal="center" vertical="center" wrapText="1"/>
    </xf>
    <xf numFmtId="166" fontId="9" fillId="5" borderId="1" xfId="0" applyNumberFormat="1" applyFont="1" applyFill="1" applyBorder="1" applyAlignment="1">
      <alignment horizontal="center" vertical="center" wrapText="1"/>
    </xf>
    <xf numFmtId="9" fontId="15" fillId="0" borderId="1" xfId="3" applyFont="1" applyBorder="1" applyAlignment="1">
      <alignment horizontal="center" vertical="center"/>
    </xf>
    <xf numFmtId="0" fontId="14" fillId="4" borderId="1" xfId="0" applyFont="1" applyFill="1" applyBorder="1" applyAlignment="1">
      <alignment vertical="center" wrapText="1"/>
    </xf>
    <xf numFmtId="0" fontId="15" fillId="0" borderId="3" xfId="0" applyFont="1" applyBorder="1" applyAlignment="1">
      <alignment horizontal="center" vertical="center"/>
    </xf>
    <xf numFmtId="0" fontId="15"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5" fillId="0" borderId="1" xfId="0" applyFont="1" applyBorder="1" applyAlignment="1">
      <alignment wrapText="1"/>
    </xf>
    <xf numFmtId="0" fontId="15" fillId="0" borderId="1" xfId="0" applyFont="1" applyBorder="1"/>
    <xf numFmtId="164" fontId="12" fillId="0" borderId="0" xfId="0" applyNumberFormat="1" applyFont="1"/>
    <xf numFmtId="0" fontId="15" fillId="0" borderId="1" xfId="0" applyFont="1" applyFill="1" applyBorder="1" applyAlignment="1">
      <alignment vertical="center" wrapText="1"/>
    </xf>
    <xf numFmtId="0" fontId="15"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15" fillId="0" borderId="1" xfId="0" applyFont="1" applyFill="1" applyBorder="1" applyAlignment="1">
      <alignment horizontal="center"/>
    </xf>
    <xf numFmtId="0" fontId="12" fillId="0" borderId="1" xfId="0"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xf numFmtId="0" fontId="12" fillId="0" borderId="1" xfId="0" applyFont="1" applyBorder="1" applyAlignment="1">
      <alignment horizontal="center"/>
    </xf>
    <xf numFmtId="0" fontId="12" fillId="0" borderId="0" xfId="0" applyFont="1" applyAlignment="1">
      <alignment horizontal="center"/>
    </xf>
    <xf numFmtId="0" fontId="14" fillId="4" borderId="1" xfId="0" applyFont="1" applyFill="1" applyBorder="1" applyAlignment="1">
      <alignment horizontal="left" vertical="center" wrapText="1"/>
    </xf>
    <xf numFmtId="0" fontId="12" fillId="0" borderId="1" xfId="0" applyFont="1" applyBorder="1" applyAlignment="1">
      <alignment vertical="center"/>
    </xf>
    <xf numFmtId="0" fontId="16" fillId="10" borderId="1" xfId="0" applyFont="1" applyFill="1" applyBorder="1" applyAlignment="1">
      <alignment horizontal="center" vertical="center"/>
    </xf>
    <xf numFmtId="0" fontId="16" fillId="10" borderId="1" xfId="0" applyFont="1" applyFill="1" applyBorder="1" applyAlignment="1">
      <alignment horizontal="center" vertical="center" wrapText="1"/>
    </xf>
    <xf numFmtId="0" fontId="15" fillId="0" borderId="9"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11" xfId="0" applyFont="1" applyBorder="1" applyAlignment="1">
      <alignment horizontal="center" vertical="center" wrapText="1"/>
    </xf>
    <xf numFmtId="0" fontId="15" fillId="0" borderId="0" xfId="0" applyFont="1" applyBorder="1" applyAlignment="1">
      <alignment horizontal="center" vertical="center" wrapText="1"/>
    </xf>
    <xf numFmtId="0" fontId="16" fillId="10" borderId="7" xfId="0" applyFont="1" applyFill="1" applyBorder="1" applyAlignment="1">
      <alignment horizontal="center"/>
    </xf>
    <xf numFmtId="0" fontId="16" fillId="10" borderId="0" xfId="0" applyFont="1" applyFill="1" applyBorder="1" applyAlignment="1">
      <alignment horizontal="center"/>
    </xf>
    <xf numFmtId="0" fontId="16" fillId="11" borderId="5" xfId="26" applyFont="1" applyFill="1" applyBorder="1" applyAlignment="1" applyProtection="1">
      <alignment horizontal="center" vertical="center" wrapText="1"/>
    </xf>
    <xf numFmtId="0" fontId="16" fillId="11" borderId="6" xfId="26" applyFont="1" applyFill="1" applyBorder="1" applyAlignment="1" applyProtection="1">
      <alignment horizontal="center" vertical="center" wrapText="1"/>
    </xf>
    <xf numFmtId="0" fontId="16" fillId="10" borderId="7" xfId="0" applyFont="1" applyFill="1" applyBorder="1" applyAlignment="1">
      <alignment horizontal="center" vertical="center"/>
    </xf>
    <xf numFmtId="0" fontId="16" fillId="10" borderId="0" xfId="0" applyFont="1" applyFill="1" applyAlignment="1">
      <alignment horizontal="center" vertical="center"/>
    </xf>
    <xf numFmtId="0" fontId="16" fillId="10" borderId="5" xfId="0" applyFont="1" applyFill="1" applyBorder="1" applyAlignment="1">
      <alignment horizontal="center" vertical="center" wrapText="1"/>
    </xf>
    <xf numFmtId="0" fontId="16" fillId="10" borderId="6" xfId="0" applyFont="1" applyFill="1" applyBorder="1" applyAlignment="1">
      <alignment horizontal="center" vertical="center" wrapText="1"/>
    </xf>
    <xf numFmtId="0" fontId="16" fillId="10" borderId="3" xfId="0" applyFont="1" applyFill="1" applyBorder="1" applyAlignment="1">
      <alignment horizontal="center" wrapText="1"/>
    </xf>
    <xf numFmtId="0" fontId="15" fillId="10" borderId="8" xfId="0" applyFont="1" applyFill="1" applyBorder="1" applyAlignment="1">
      <alignment horizontal="center" wrapText="1"/>
    </xf>
    <xf numFmtId="0" fontId="15" fillId="10" borderId="4" xfId="0" applyFont="1" applyFill="1" applyBorder="1" applyAlignment="1">
      <alignment horizontal="center" wrapText="1"/>
    </xf>
    <xf numFmtId="0" fontId="15" fillId="0"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6" fillId="10" borderId="3" xfId="0" applyFont="1" applyFill="1" applyBorder="1" applyAlignment="1">
      <alignment horizontal="center" vertical="center"/>
    </xf>
    <xf numFmtId="0" fontId="12" fillId="10" borderId="8" xfId="0" applyFont="1" applyFill="1" applyBorder="1" applyAlignment="1">
      <alignment horizontal="center" vertical="center"/>
    </xf>
    <xf numFmtId="0" fontId="12" fillId="10" borderId="4"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173" fontId="13" fillId="0" borderId="9" xfId="0" applyNumberFormat="1" applyFont="1" applyBorder="1" applyAlignment="1">
      <alignment horizontal="center" vertical="center"/>
    </xf>
    <xf numFmtId="173" fontId="13" fillId="0" borderId="2" xfId="0" applyNumberFormat="1" applyFont="1" applyBorder="1" applyAlignment="1">
      <alignment horizontal="center" vertical="center"/>
    </xf>
    <xf numFmtId="173" fontId="13" fillId="0" borderId="10" xfId="0" applyNumberFormat="1" applyFont="1" applyBorder="1" applyAlignment="1">
      <alignment horizontal="center" vertical="center"/>
    </xf>
    <xf numFmtId="0" fontId="16" fillId="10" borderId="0" xfId="0" applyFont="1" applyFill="1" applyAlignment="1">
      <alignment horizontal="center"/>
    </xf>
    <xf numFmtId="0" fontId="12" fillId="0" borderId="1"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0" xfId="0" applyFont="1" applyBorder="1" applyAlignment="1">
      <alignment horizontal="center" vertical="center" wrapText="1"/>
    </xf>
    <xf numFmtId="0" fontId="9" fillId="2" borderId="1" xfId="0" applyFont="1" applyFill="1" applyBorder="1" applyAlignment="1">
      <alignment horizontal="center" vertical="center" wrapText="1"/>
    </xf>
  </cellXfs>
  <cellStyles count="31">
    <cellStyle name="BodyStyle" xfId="6"/>
    <cellStyle name="BodyStyleBold" xfId="7"/>
    <cellStyle name="BodyStyleBoldRight" xfId="8"/>
    <cellStyle name="BodyStyleWithBorder" xfId="9"/>
    <cellStyle name="BorderThinBlack" xfId="10"/>
    <cellStyle name="Comma" xfId="11"/>
    <cellStyle name="Comma [0]" xfId="12"/>
    <cellStyle name="Currency" xfId="4"/>
    <cellStyle name="Currency [0]" xfId="13"/>
    <cellStyle name="DateStyle" xfId="14"/>
    <cellStyle name="DateTimeStyle" xfId="15"/>
    <cellStyle name="Decimal" xfId="16"/>
    <cellStyle name="DecimalWithBorder" xfId="17"/>
    <cellStyle name="EuroCurrency" xfId="18"/>
    <cellStyle name="EuroCurrencyWithBorder" xfId="19"/>
    <cellStyle name="HeaderStyle" xfId="2"/>
    <cellStyle name="HeaderStyle 2" xfId="20"/>
    <cellStyle name="HeaderSubTop" xfId="21"/>
    <cellStyle name="HeaderSubTopNoBold" xfId="22"/>
    <cellStyle name="HeaderTopBuyer" xfId="23"/>
    <cellStyle name="HeaderTopStyle" xfId="24"/>
    <cellStyle name="HeaderTopStyleAlignRight" xfId="25"/>
    <cellStyle name="MainTitle" xfId="26"/>
    <cellStyle name="Moneda" xfId="1" builtinId="4"/>
    <cellStyle name="Moneda 2" xfId="30"/>
    <cellStyle name="Normal" xfId="0" builtinId="0"/>
    <cellStyle name="Normal 2" xfId="5"/>
    <cellStyle name="Numeric" xfId="27"/>
    <cellStyle name="NumericWithBorder" xfId="28"/>
    <cellStyle name="Percent" xfId="29"/>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view="pageBreakPreview" zoomScale="96" zoomScaleNormal="65" zoomScaleSheetLayoutView="96" workbookViewId="0">
      <selection activeCell="C6" sqref="C6"/>
    </sheetView>
  </sheetViews>
  <sheetFormatPr baseColWidth="10" defaultRowHeight="11.25" x14ac:dyDescent="0.2"/>
  <cols>
    <col min="1" max="1" width="4.7109375" style="14" bestFit="1" customWidth="1"/>
    <col min="2" max="2" width="26" style="14" customWidth="1"/>
    <col min="3" max="3" width="106.7109375" style="14" bestFit="1" customWidth="1"/>
    <col min="4" max="4" width="18.140625" style="14" customWidth="1"/>
    <col min="5" max="5" width="11.140625" style="14" bestFit="1" customWidth="1"/>
    <col min="6" max="6" width="13" style="14" customWidth="1"/>
    <col min="7" max="16384" width="11.42578125" style="14"/>
  </cols>
  <sheetData>
    <row r="1" spans="1:6" x14ac:dyDescent="0.2">
      <c r="A1" s="52" t="s">
        <v>52</v>
      </c>
      <c r="B1" s="52"/>
      <c r="C1" s="52"/>
      <c r="D1" s="52"/>
      <c r="E1" s="52"/>
      <c r="F1" s="52"/>
    </row>
    <row r="2" spans="1:6" ht="14.45" customHeight="1" x14ac:dyDescent="0.2">
      <c r="A2" s="53" t="s">
        <v>53</v>
      </c>
      <c r="B2" s="53"/>
      <c r="C2" s="53"/>
      <c r="D2" s="53"/>
      <c r="E2" s="53"/>
      <c r="F2" s="53"/>
    </row>
    <row r="3" spans="1:6" ht="22.5" customHeight="1" x14ac:dyDescent="0.2">
      <c r="A3" s="7" t="s">
        <v>0</v>
      </c>
      <c r="B3" s="7" t="s">
        <v>47</v>
      </c>
      <c r="C3" s="7" t="s">
        <v>56</v>
      </c>
      <c r="D3" s="7" t="s">
        <v>5</v>
      </c>
      <c r="E3" s="7" t="s">
        <v>4</v>
      </c>
      <c r="F3" s="7" t="s">
        <v>38</v>
      </c>
    </row>
    <row r="4" spans="1:6" ht="239.25" customHeight="1" x14ac:dyDescent="0.2">
      <c r="A4" s="18">
        <v>1</v>
      </c>
      <c r="B4" s="36" t="s">
        <v>59</v>
      </c>
      <c r="C4" s="38" t="s">
        <v>23</v>
      </c>
      <c r="D4" s="18">
        <v>1</v>
      </c>
      <c r="E4" s="18" t="s">
        <v>7</v>
      </c>
      <c r="F4" s="36" t="s">
        <v>74</v>
      </c>
    </row>
    <row r="5" spans="1:6" ht="15" customHeight="1" x14ac:dyDescent="0.2">
      <c r="A5" s="42">
        <v>2</v>
      </c>
      <c r="B5" s="54" t="s">
        <v>59</v>
      </c>
      <c r="C5" s="41" t="s">
        <v>43</v>
      </c>
      <c r="D5" s="43">
        <v>1</v>
      </c>
      <c r="E5" s="44" t="s">
        <v>8</v>
      </c>
      <c r="F5" s="57" t="s">
        <v>75</v>
      </c>
    </row>
    <row r="6" spans="1:6" x14ac:dyDescent="0.2">
      <c r="A6" s="42">
        <v>3</v>
      </c>
      <c r="B6" s="55"/>
      <c r="C6" s="41" t="s">
        <v>17</v>
      </c>
      <c r="D6" s="43">
        <v>1</v>
      </c>
      <c r="E6" s="44" t="s">
        <v>8</v>
      </c>
      <c r="F6" s="58"/>
    </row>
    <row r="7" spans="1:6" x14ac:dyDescent="0.2">
      <c r="A7" s="42">
        <v>4</v>
      </c>
      <c r="B7" s="55"/>
      <c r="C7" s="41" t="s">
        <v>18</v>
      </c>
      <c r="D7" s="43">
        <v>1</v>
      </c>
      <c r="E7" s="44" t="s">
        <v>8</v>
      </c>
      <c r="F7" s="58"/>
    </row>
    <row r="8" spans="1:6" x14ac:dyDescent="0.2">
      <c r="A8" s="42">
        <v>5</v>
      </c>
      <c r="B8" s="55"/>
      <c r="C8" s="41" t="s">
        <v>19</v>
      </c>
      <c r="D8" s="43">
        <v>1</v>
      </c>
      <c r="E8" s="44" t="s">
        <v>8</v>
      </c>
      <c r="F8" s="58"/>
    </row>
    <row r="9" spans="1:6" x14ac:dyDescent="0.2">
      <c r="A9" s="42">
        <v>6</v>
      </c>
      <c r="B9" s="55"/>
      <c r="C9" s="41" t="s">
        <v>20</v>
      </c>
      <c r="D9" s="43">
        <v>1</v>
      </c>
      <c r="E9" s="44" t="s">
        <v>8</v>
      </c>
      <c r="F9" s="58"/>
    </row>
    <row r="10" spans="1:6" x14ac:dyDescent="0.2">
      <c r="A10" s="42">
        <v>7</v>
      </c>
      <c r="B10" s="55"/>
      <c r="C10" s="41" t="s">
        <v>21</v>
      </c>
      <c r="D10" s="43">
        <v>1</v>
      </c>
      <c r="E10" s="44" t="s">
        <v>8</v>
      </c>
      <c r="F10" s="58"/>
    </row>
    <row r="11" spans="1:6" x14ac:dyDescent="0.2">
      <c r="A11" s="42">
        <v>8</v>
      </c>
      <c r="B11" s="55"/>
      <c r="C11" s="41" t="s">
        <v>44</v>
      </c>
      <c r="D11" s="43">
        <v>1</v>
      </c>
      <c r="E11" s="44" t="s">
        <v>8</v>
      </c>
      <c r="F11" s="58"/>
    </row>
    <row r="12" spans="1:6" x14ac:dyDescent="0.2">
      <c r="A12" s="42">
        <v>9</v>
      </c>
      <c r="B12" s="55"/>
      <c r="C12" s="41" t="s">
        <v>22</v>
      </c>
      <c r="D12" s="43">
        <v>1</v>
      </c>
      <c r="E12" s="44" t="s">
        <v>8</v>
      </c>
      <c r="F12" s="58"/>
    </row>
    <row r="13" spans="1:6" x14ac:dyDescent="0.2">
      <c r="A13" s="42">
        <v>10</v>
      </c>
      <c r="B13" s="56"/>
      <c r="C13" s="41" t="s">
        <v>51</v>
      </c>
      <c r="D13" s="43">
        <v>1</v>
      </c>
      <c r="E13" s="44" t="s">
        <v>8</v>
      </c>
      <c r="F13" s="58"/>
    </row>
  </sheetData>
  <mergeCells count="4">
    <mergeCell ref="A1:F1"/>
    <mergeCell ref="A2:F2"/>
    <mergeCell ref="B5:B13"/>
    <mergeCell ref="F5:F13"/>
  </mergeCell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view="pageBreakPreview" zoomScaleNormal="68" zoomScaleSheetLayoutView="100" workbookViewId="0">
      <selection activeCell="G24" sqref="G24"/>
    </sheetView>
  </sheetViews>
  <sheetFormatPr baseColWidth="10" defaultRowHeight="11.25" x14ac:dyDescent="0.2"/>
  <cols>
    <col min="1" max="1" width="4.42578125" style="24" customWidth="1"/>
    <col min="2" max="2" width="11.5703125" style="24" customWidth="1"/>
    <col min="3" max="3" width="70.42578125" style="14" customWidth="1"/>
    <col min="4" max="4" width="11.42578125" style="14"/>
    <col min="5" max="5" width="13.7109375" style="14" customWidth="1"/>
    <col min="6" max="6" width="14.42578125" style="14" bestFit="1" customWidth="1"/>
    <col min="7" max="7" width="11.85546875" style="25" customWidth="1"/>
    <col min="8" max="8" width="12.7109375" style="14" customWidth="1"/>
    <col min="9" max="9" width="15.140625" style="14" customWidth="1"/>
    <col min="10" max="12" width="15.140625" style="14" hidden="1" customWidth="1"/>
    <col min="13" max="13" width="16.28515625" style="14" customWidth="1"/>
    <col min="14" max="16384" width="11.42578125" style="14"/>
  </cols>
  <sheetData>
    <row r="1" spans="1:13" x14ac:dyDescent="0.2">
      <c r="A1" s="59" t="s">
        <v>79</v>
      </c>
      <c r="B1" s="60"/>
      <c r="C1" s="60"/>
      <c r="D1" s="60"/>
      <c r="E1" s="60"/>
      <c r="F1" s="60"/>
      <c r="G1" s="60"/>
      <c r="H1" s="60"/>
      <c r="I1" s="60"/>
      <c r="J1" s="60"/>
      <c r="K1" s="60"/>
      <c r="L1" s="60"/>
      <c r="M1" s="60"/>
    </row>
    <row r="2" spans="1:13" ht="15" customHeight="1" x14ac:dyDescent="0.2">
      <c r="A2" s="61" t="s">
        <v>53</v>
      </c>
      <c r="B2" s="62"/>
      <c r="C2" s="62"/>
      <c r="D2" s="62"/>
      <c r="E2" s="62"/>
      <c r="F2" s="62"/>
      <c r="G2" s="62"/>
      <c r="H2" s="62"/>
      <c r="I2" s="62"/>
      <c r="J2" s="62"/>
      <c r="K2" s="62"/>
      <c r="L2" s="62"/>
      <c r="M2" s="62"/>
    </row>
    <row r="3" spans="1:13" ht="81" customHeight="1" x14ac:dyDescent="0.2">
      <c r="A3" s="7" t="s">
        <v>0</v>
      </c>
      <c r="B3" s="15" t="s">
        <v>72</v>
      </c>
      <c r="C3" s="7" t="s">
        <v>3</v>
      </c>
      <c r="D3" s="7" t="s">
        <v>4</v>
      </c>
      <c r="E3" s="7" t="s">
        <v>15</v>
      </c>
      <c r="F3" s="7" t="s">
        <v>14</v>
      </c>
      <c r="G3" s="16" t="s">
        <v>24</v>
      </c>
      <c r="H3" s="7" t="s">
        <v>41</v>
      </c>
      <c r="I3" s="7" t="s">
        <v>54</v>
      </c>
      <c r="J3" s="7">
        <v>9.2799999999999994</v>
      </c>
      <c r="K3" s="7">
        <v>5.2</v>
      </c>
      <c r="L3" s="7">
        <v>5.0999999999999996</v>
      </c>
      <c r="M3" s="17" t="s">
        <v>60</v>
      </c>
    </row>
    <row r="4" spans="1:13" x14ac:dyDescent="0.2">
      <c r="A4" s="18">
        <v>1</v>
      </c>
      <c r="B4" s="18" t="s">
        <v>73</v>
      </c>
      <c r="C4" s="19" t="s">
        <v>57</v>
      </c>
      <c r="D4" s="20" t="s">
        <v>8</v>
      </c>
      <c r="E4" s="21" t="s">
        <v>9</v>
      </c>
      <c r="F4" s="21" t="s">
        <v>9</v>
      </c>
      <c r="G4" s="22">
        <v>1071714</v>
      </c>
      <c r="H4" s="21" t="s">
        <v>9</v>
      </c>
      <c r="I4" s="21" t="s">
        <v>9</v>
      </c>
      <c r="J4" s="21">
        <f>+G4*9.28%+G4</f>
        <v>1171169.0592</v>
      </c>
      <c r="K4" s="21">
        <f>+J4*5.2%+J4</f>
        <v>1232069.8502784001</v>
      </c>
      <c r="L4" s="21">
        <f>+K4*5.1%+K4</f>
        <v>1294905.4126425986</v>
      </c>
      <c r="M4" s="21">
        <f>+L4</f>
        <v>1294905.4126425986</v>
      </c>
    </row>
    <row r="5" spans="1:13" x14ac:dyDescent="0.2">
      <c r="A5" s="18">
        <v>2</v>
      </c>
      <c r="B5" s="18" t="s">
        <v>73</v>
      </c>
      <c r="C5" s="19" t="s">
        <v>43</v>
      </c>
      <c r="D5" s="20" t="s">
        <v>8</v>
      </c>
      <c r="E5" s="21" t="s">
        <v>9</v>
      </c>
      <c r="F5" s="21" t="s">
        <v>9</v>
      </c>
      <c r="G5" s="22">
        <v>2886300.97</v>
      </c>
      <c r="H5" s="21" t="s">
        <v>9</v>
      </c>
      <c r="I5" s="21" t="s">
        <v>9</v>
      </c>
      <c r="J5" s="21">
        <f t="shared" ref="J5:J13" si="0">+G5*9.28%+G5</f>
        <v>3154149.7000160003</v>
      </c>
      <c r="K5" s="21">
        <f t="shared" ref="K5:K12" si="1">+G5*5.2%+G5</f>
        <v>3036388.6204400002</v>
      </c>
      <c r="L5" s="21">
        <f t="shared" ref="L5:L12" si="2">+K5*5.1%+K5</f>
        <v>3191244.4400824402</v>
      </c>
      <c r="M5" s="21">
        <f t="shared" ref="M5:M13" si="3">+L5</f>
        <v>3191244.4400824402</v>
      </c>
    </row>
    <row r="6" spans="1:13" ht="22.5" x14ac:dyDescent="0.2">
      <c r="A6" s="18">
        <v>3</v>
      </c>
      <c r="B6" s="18" t="s">
        <v>73</v>
      </c>
      <c r="C6" s="19" t="s">
        <v>17</v>
      </c>
      <c r="D6" s="20" t="s">
        <v>8</v>
      </c>
      <c r="E6" s="21" t="s">
        <v>9</v>
      </c>
      <c r="F6" s="21" t="s">
        <v>9</v>
      </c>
      <c r="G6" s="22">
        <v>2886300.97</v>
      </c>
      <c r="H6" s="21" t="s">
        <v>9</v>
      </c>
      <c r="I6" s="21" t="s">
        <v>9</v>
      </c>
      <c r="J6" s="21">
        <f t="shared" si="0"/>
        <v>3154149.7000160003</v>
      </c>
      <c r="K6" s="21">
        <f t="shared" si="1"/>
        <v>3036388.6204400002</v>
      </c>
      <c r="L6" s="21">
        <f t="shared" si="2"/>
        <v>3191244.4400824402</v>
      </c>
      <c r="M6" s="21">
        <f t="shared" si="3"/>
        <v>3191244.4400824402</v>
      </c>
    </row>
    <row r="7" spans="1:13" x14ac:dyDescent="0.2">
      <c r="A7" s="18">
        <v>4</v>
      </c>
      <c r="B7" s="18" t="s">
        <v>73</v>
      </c>
      <c r="C7" s="19" t="s">
        <v>18</v>
      </c>
      <c r="D7" s="20" t="s">
        <v>8</v>
      </c>
      <c r="E7" s="21" t="s">
        <v>9</v>
      </c>
      <c r="F7" s="21" t="s">
        <v>9</v>
      </c>
      <c r="G7" s="22">
        <v>2972620</v>
      </c>
      <c r="H7" s="21" t="s">
        <v>9</v>
      </c>
      <c r="I7" s="21" t="s">
        <v>9</v>
      </c>
      <c r="J7" s="21">
        <f t="shared" si="0"/>
        <v>3248479.1359999999</v>
      </c>
      <c r="K7" s="21">
        <f t="shared" si="1"/>
        <v>3127196.24</v>
      </c>
      <c r="L7" s="21">
        <f t="shared" si="2"/>
        <v>3286683.2482400001</v>
      </c>
      <c r="M7" s="21">
        <f t="shared" si="3"/>
        <v>3286683.2482400001</v>
      </c>
    </row>
    <row r="8" spans="1:13" x14ac:dyDescent="0.2">
      <c r="A8" s="18">
        <v>5</v>
      </c>
      <c r="B8" s="18" t="s">
        <v>73</v>
      </c>
      <c r="C8" s="19" t="s">
        <v>19</v>
      </c>
      <c r="D8" s="20" t="s">
        <v>8</v>
      </c>
      <c r="E8" s="21" t="s">
        <v>9</v>
      </c>
      <c r="F8" s="21" t="s">
        <v>9</v>
      </c>
      <c r="G8" s="22">
        <v>2972620</v>
      </c>
      <c r="H8" s="21" t="s">
        <v>9</v>
      </c>
      <c r="I8" s="21" t="s">
        <v>9</v>
      </c>
      <c r="J8" s="21">
        <f t="shared" si="0"/>
        <v>3248479.1359999999</v>
      </c>
      <c r="K8" s="21">
        <f t="shared" si="1"/>
        <v>3127196.24</v>
      </c>
      <c r="L8" s="21">
        <f t="shared" si="2"/>
        <v>3286683.2482400001</v>
      </c>
      <c r="M8" s="21">
        <f t="shared" si="3"/>
        <v>3286683.2482400001</v>
      </c>
    </row>
    <row r="9" spans="1:13" x14ac:dyDescent="0.2">
      <c r="A9" s="18">
        <v>6</v>
      </c>
      <c r="B9" s="18" t="s">
        <v>73</v>
      </c>
      <c r="C9" s="19" t="s">
        <v>20</v>
      </c>
      <c r="D9" s="20" t="s">
        <v>8</v>
      </c>
      <c r="E9" s="21" t="s">
        <v>9</v>
      </c>
      <c r="F9" s="21" t="s">
        <v>9</v>
      </c>
      <c r="G9" s="22">
        <v>822267.39</v>
      </c>
      <c r="H9" s="21" t="s">
        <v>9</v>
      </c>
      <c r="I9" s="21" t="s">
        <v>9</v>
      </c>
      <c r="J9" s="21">
        <f t="shared" si="0"/>
        <v>898573.80379200005</v>
      </c>
      <c r="K9" s="21">
        <f t="shared" si="1"/>
        <v>865025.29428000003</v>
      </c>
      <c r="L9" s="21">
        <f t="shared" si="2"/>
        <v>909141.58428827999</v>
      </c>
      <c r="M9" s="21">
        <f t="shared" si="3"/>
        <v>909141.58428827999</v>
      </c>
    </row>
    <row r="10" spans="1:13" x14ac:dyDescent="0.2">
      <c r="A10" s="18">
        <v>7</v>
      </c>
      <c r="B10" s="18" t="s">
        <v>73</v>
      </c>
      <c r="C10" s="19" t="s">
        <v>21</v>
      </c>
      <c r="D10" s="20" t="s">
        <v>8</v>
      </c>
      <c r="E10" s="21" t="s">
        <v>9</v>
      </c>
      <c r="F10" s="21" t="s">
        <v>9</v>
      </c>
      <c r="G10" s="22">
        <v>15422400</v>
      </c>
      <c r="H10" s="21" t="s">
        <v>9</v>
      </c>
      <c r="I10" s="21" t="s">
        <v>9</v>
      </c>
      <c r="J10" s="21">
        <f t="shared" si="0"/>
        <v>16853598.719999999</v>
      </c>
      <c r="K10" s="21">
        <f t="shared" si="1"/>
        <v>16224364.800000001</v>
      </c>
      <c r="L10" s="21">
        <f t="shared" si="2"/>
        <v>17051807.404800002</v>
      </c>
      <c r="M10" s="21">
        <f t="shared" si="3"/>
        <v>17051807.404800002</v>
      </c>
    </row>
    <row r="11" spans="1:13" x14ac:dyDescent="0.2">
      <c r="A11" s="18">
        <v>8</v>
      </c>
      <c r="B11" s="18" t="s">
        <v>73</v>
      </c>
      <c r="C11" s="19" t="s">
        <v>44</v>
      </c>
      <c r="D11" s="20" t="s">
        <v>8</v>
      </c>
      <c r="E11" s="21" t="s">
        <v>9</v>
      </c>
      <c r="F11" s="21" t="s">
        <v>9</v>
      </c>
      <c r="G11" s="22">
        <v>4073370</v>
      </c>
      <c r="H11" s="21" t="s">
        <v>9</v>
      </c>
      <c r="I11" s="21" t="s">
        <v>9</v>
      </c>
      <c r="J11" s="21">
        <f t="shared" si="0"/>
        <v>4451378.7359999996</v>
      </c>
      <c r="K11" s="21">
        <f t="shared" si="1"/>
        <v>4285185.24</v>
      </c>
      <c r="L11" s="21">
        <f t="shared" si="2"/>
        <v>4503729.6872399999</v>
      </c>
      <c r="M11" s="21">
        <f t="shared" si="3"/>
        <v>4503729.6872399999</v>
      </c>
    </row>
    <row r="12" spans="1:13" x14ac:dyDescent="0.2">
      <c r="A12" s="18">
        <v>9</v>
      </c>
      <c r="B12" s="18" t="s">
        <v>73</v>
      </c>
      <c r="C12" s="19" t="s">
        <v>22</v>
      </c>
      <c r="D12" s="20" t="s">
        <v>8</v>
      </c>
      <c r="E12" s="21" t="s">
        <v>9</v>
      </c>
      <c r="F12" s="21" t="s">
        <v>9</v>
      </c>
      <c r="G12" s="22">
        <v>1072890</v>
      </c>
      <c r="H12" s="21" t="s">
        <v>9</v>
      </c>
      <c r="I12" s="21" t="s">
        <v>9</v>
      </c>
      <c r="J12" s="21">
        <f t="shared" si="0"/>
        <v>1172454.192</v>
      </c>
      <c r="K12" s="21">
        <f t="shared" si="1"/>
        <v>1128680.28</v>
      </c>
      <c r="L12" s="21">
        <f t="shared" si="2"/>
        <v>1186242.97428</v>
      </c>
      <c r="M12" s="21">
        <f t="shared" si="3"/>
        <v>1186242.97428</v>
      </c>
    </row>
    <row r="13" spans="1:13" x14ac:dyDescent="0.2">
      <c r="A13" s="18">
        <v>10</v>
      </c>
      <c r="B13" s="18" t="s">
        <v>73</v>
      </c>
      <c r="C13" s="23" t="s">
        <v>51</v>
      </c>
      <c r="D13" s="20" t="s">
        <v>8</v>
      </c>
      <c r="E13" s="21" t="s">
        <v>9</v>
      </c>
      <c r="F13" s="21" t="s">
        <v>9</v>
      </c>
      <c r="G13" s="21" t="s">
        <v>9</v>
      </c>
      <c r="H13" s="21" t="s">
        <v>9</v>
      </c>
      <c r="I13" s="21" t="s">
        <v>9</v>
      </c>
      <c r="J13" s="21" t="e">
        <f t="shared" si="0"/>
        <v>#VALUE!</v>
      </c>
      <c r="K13" s="21" t="s">
        <v>9</v>
      </c>
      <c r="L13" s="21" t="s">
        <v>9</v>
      </c>
      <c r="M13" s="21" t="str">
        <f t="shared" si="3"/>
        <v>NO SE CONTRATO</v>
      </c>
    </row>
  </sheetData>
  <mergeCells count="2">
    <mergeCell ref="A1:M1"/>
    <mergeCell ref="A2:M2"/>
  </mergeCells>
  <pageMargins left="0.7" right="0.7" top="0.75" bottom="0.75" header="0.3" footer="0.3"/>
  <pageSetup scale="4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view="pageBreakPreview" zoomScale="115" zoomScaleNormal="82" zoomScaleSheetLayoutView="115" workbookViewId="0">
      <selection activeCell="B5" sqref="B5"/>
    </sheetView>
  </sheetViews>
  <sheetFormatPr baseColWidth="10" defaultRowHeight="11.25" x14ac:dyDescent="0.2"/>
  <cols>
    <col min="1" max="1" width="5.140625" style="24" bestFit="1" customWidth="1"/>
    <col min="2" max="2" width="79" style="14" customWidth="1"/>
    <col min="3" max="3" width="13.85546875" style="25" bestFit="1" customWidth="1"/>
    <col min="4" max="4" width="13.7109375" style="14" customWidth="1"/>
    <col min="5" max="16384" width="11.42578125" style="14"/>
  </cols>
  <sheetData>
    <row r="1" spans="1:4" x14ac:dyDescent="0.2">
      <c r="A1" s="63" t="s">
        <v>80</v>
      </c>
      <c r="B1" s="64"/>
      <c r="C1" s="64"/>
      <c r="D1" s="64"/>
    </row>
    <row r="2" spans="1:4" x14ac:dyDescent="0.2">
      <c r="A2" s="65" t="s">
        <v>55</v>
      </c>
      <c r="B2" s="66"/>
      <c r="C2" s="66"/>
      <c r="D2" s="66"/>
    </row>
    <row r="3" spans="1:4" ht="45" x14ac:dyDescent="0.2">
      <c r="A3" s="7" t="s">
        <v>0</v>
      </c>
      <c r="B3" s="7" t="s">
        <v>3</v>
      </c>
      <c r="C3" s="16" t="s">
        <v>25</v>
      </c>
      <c r="D3" s="7" t="s">
        <v>42</v>
      </c>
    </row>
    <row r="4" spans="1:4" ht="22.5" x14ac:dyDescent="0.2">
      <c r="A4" s="18">
        <v>1</v>
      </c>
      <c r="B4" s="26" t="s">
        <v>16</v>
      </c>
      <c r="C4" s="27">
        <v>1359650</v>
      </c>
      <c r="D4" s="27">
        <f>+C4</f>
        <v>1359650</v>
      </c>
    </row>
    <row r="5" spans="1:4" x14ac:dyDescent="0.2">
      <c r="A5" s="18">
        <v>2</v>
      </c>
      <c r="B5" s="12" t="s">
        <v>48</v>
      </c>
      <c r="C5" s="27">
        <v>3350806.66</v>
      </c>
      <c r="D5" s="27">
        <f t="shared" ref="D5:D13" si="0">+C5</f>
        <v>3350806.66</v>
      </c>
    </row>
    <row r="6" spans="1:4" x14ac:dyDescent="0.2">
      <c r="A6" s="18">
        <v>3</v>
      </c>
      <c r="B6" s="12" t="s">
        <v>17</v>
      </c>
      <c r="C6" s="27">
        <v>3350806.66</v>
      </c>
      <c r="D6" s="27">
        <f t="shared" si="0"/>
        <v>3350806.66</v>
      </c>
    </row>
    <row r="7" spans="1:4" x14ac:dyDescent="0.2">
      <c r="A7" s="18">
        <v>4</v>
      </c>
      <c r="B7" s="12" t="s">
        <v>18</v>
      </c>
      <c r="C7" s="27">
        <v>3451017.41</v>
      </c>
      <c r="D7" s="27">
        <f t="shared" si="0"/>
        <v>3451017.41</v>
      </c>
    </row>
    <row r="8" spans="1:4" x14ac:dyDescent="0.2">
      <c r="A8" s="18">
        <v>5</v>
      </c>
      <c r="B8" s="12" t="s">
        <v>19</v>
      </c>
      <c r="C8" s="27">
        <v>3451017.41</v>
      </c>
      <c r="D8" s="27">
        <f t="shared" si="0"/>
        <v>3451017.41</v>
      </c>
    </row>
    <row r="9" spans="1:4" x14ac:dyDescent="0.2">
      <c r="A9" s="18">
        <v>6</v>
      </c>
      <c r="B9" s="12" t="s">
        <v>20</v>
      </c>
      <c r="C9" s="27">
        <v>954598.66</v>
      </c>
      <c r="D9" s="27">
        <f t="shared" si="0"/>
        <v>954598.66</v>
      </c>
    </row>
    <row r="10" spans="1:4" x14ac:dyDescent="0.2">
      <c r="A10" s="18">
        <v>7</v>
      </c>
      <c r="B10" s="12" t="s">
        <v>21</v>
      </c>
      <c r="C10" s="28">
        <v>6495820</v>
      </c>
      <c r="D10" s="27">
        <f t="shared" si="0"/>
        <v>6495820</v>
      </c>
    </row>
    <row r="11" spans="1:4" x14ac:dyDescent="0.2">
      <c r="A11" s="18">
        <v>8</v>
      </c>
      <c r="B11" s="12" t="s">
        <v>49</v>
      </c>
      <c r="C11" s="27">
        <v>4728916.17</v>
      </c>
      <c r="D11" s="27">
        <f t="shared" si="0"/>
        <v>4728916.17</v>
      </c>
    </row>
    <row r="12" spans="1:4" x14ac:dyDescent="0.2">
      <c r="A12" s="18">
        <v>9</v>
      </c>
      <c r="B12" s="12" t="s">
        <v>22</v>
      </c>
      <c r="C12" s="28">
        <v>1245555.1200000001</v>
      </c>
      <c r="D12" s="27">
        <f t="shared" si="0"/>
        <v>1245555.1200000001</v>
      </c>
    </row>
    <row r="13" spans="1:4" x14ac:dyDescent="0.2">
      <c r="A13" s="18">
        <v>10</v>
      </c>
      <c r="B13" s="23" t="s">
        <v>51</v>
      </c>
      <c r="C13" s="27">
        <v>9177908.3200000003</v>
      </c>
      <c r="D13" s="27">
        <f t="shared" si="0"/>
        <v>9177908.3200000003</v>
      </c>
    </row>
  </sheetData>
  <mergeCells count="2">
    <mergeCell ref="A1:D1"/>
    <mergeCell ref="A2:D2"/>
  </mergeCells>
  <pageMargins left="0.7" right="0.7" top="0.75" bottom="0.75" header="0.3" footer="0.3"/>
  <pageSetup scale="8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view="pageBreakPreview" zoomScale="115" zoomScaleNormal="115" zoomScaleSheetLayoutView="115" workbookViewId="0">
      <selection activeCell="B8" sqref="B8"/>
    </sheetView>
  </sheetViews>
  <sheetFormatPr baseColWidth="10" defaultColWidth="98.28515625" defaultRowHeight="11.25" x14ac:dyDescent="0.2"/>
  <cols>
    <col min="1" max="1" width="4.85546875" style="30" bestFit="1" customWidth="1"/>
    <col min="2" max="2" width="64.42578125" style="30" customWidth="1"/>
    <col min="3" max="3" width="11.85546875" style="30" customWidth="1"/>
    <col min="4" max="4" width="8.28515625" style="30" customWidth="1"/>
    <col min="5" max="5" width="12" style="29" customWidth="1"/>
    <col min="6" max="6" width="10.42578125" style="29" customWidth="1"/>
    <col min="7" max="7" width="11.42578125" style="29" customWidth="1"/>
    <col min="8" max="8" width="14.85546875" style="29" hidden="1" customWidth="1"/>
    <col min="9" max="9" width="13.7109375" style="29" hidden="1" customWidth="1"/>
    <col min="10" max="10" width="14.85546875" style="29" hidden="1" customWidth="1"/>
    <col min="11" max="11" width="11.42578125" style="29" hidden="1" customWidth="1"/>
    <col min="12" max="12" width="9.140625" style="30" bestFit="1" customWidth="1"/>
    <col min="13" max="16384" width="98.28515625" style="30"/>
  </cols>
  <sheetData>
    <row r="1" spans="1:12" ht="24.75" customHeight="1" x14ac:dyDescent="0.2">
      <c r="A1" s="67" t="s">
        <v>81</v>
      </c>
      <c r="B1" s="68"/>
      <c r="C1" s="68"/>
      <c r="D1" s="68"/>
      <c r="E1" s="68"/>
      <c r="F1" s="68"/>
      <c r="G1" s="68"/>
      <c r="H1" s="68"/>
      <c r="I1" s="68"/>
      <c r="J1" s="69"/>
    </row>
    <row r="2" spans="1:12" ht="22.5" x14ac:dyDescent="0.2">
      <c r="A2" s="6" t="s">
        <v>0</v>
      </c>
      <c r="B2" s="31" t="s">
        <v>3</v>
      </c>
      <c r="C2" s="31" t="s">
        <v>4</v>
      </c>
      <c r="D2" s="31" t="s">
        <v>26</v>
      </c>
      <c r="E2" s="32" t="s">
        <v>27</v>
      </c>
      <c r="F2" s="32" t="s">
        <v>28</v>
      </c>
      <c r="G2" s="31" t="s">
        <v>29</v>
      </c>
      <c r="H2" s="31" t="s">
        <v>30</v>
      </c>
      <c r="I2" s="31" t="s">
        <v>31</v>
      </c>
      <c r="J2" s="31" t="s">
        <v>32</v>
      </c>
      <c r="K2" s="31" t="s">
        <v>33</v>
      </c>
    </row>
    <row r="3" spans="1:12" ht="22.5" x14ac:dyDescent="0.2">
      <c r="A3" s="18">
        <v>1</v>
      </c>
      <c r="B3" s="26" t="s">
        <v>57</v>
      </c>
      <c r="C3" s="18" t="s">
        <v>7</v>
      </c>
      <c r="D3" s="18" t="s">
        <v>34</v>
      </c>
      <c r="E3" s="20">
        <f>+'5.2.	PRECIOS HISTÓRICOS'!M4</f>
        <v>1294905.4126425986</v>
      </c>
      <c r="F3" s="20">
        <f>+'5.4 PRECIOS DE MERCADO '!D4</f>
        <v>1359650</v>
      </c>
      <c r="G3" s="20">
        <f>+MIN(E3:F3)</f>
        <v>1294905.4126425986</v>
      </c>
      <c r="H3" s="20">
        <f>MAX(E3:F3)</f>
        <v>1359650</v>
      </c>
      <c r="I3" s="20">
        <f>MIN(E3:F3)</f>
        <v>1294905.4126425986</v>
      </c>
      <c r="J3" s="20">
        <f>+H3-I3</f>
        <v>64744.587357401382</v>
      </c>
      <c r="K3" s="33">
        <f>+J3/H3</f>
        <v>4.7618569012173269E-2</v>
      </c>
      <c r="L3" s="20"/>
    </row>
    <row r="4" spans="1:12" ht="16.5" customHeight="1" x14ac:dyDescent="0.2">
      <c r="A4" s="18">
        <v>2</v>
      </c>
      <c r="B4" s="34" t="s">
        <v>48</v>
      </c>
      <c r="C4" s="35" t="s">
        <v>35</v>
      </c>
      <c r="D4" s="18" t="s">
        <v>34</v>
      </c>
      <c r="E4" s="20">
        <f>+'5.2.	PRECIOS HISTÓRICOS'!M5</f>
        <v>3191244.4400824402</v>
      </c>
      <c r="F4" s="20">
        <f>+'5.4 PRECIOS DE MERCADO '!D5</f>
        <v>3350806.66</v>
      </c>
      <c r="G4" s="20">
        <f t="shared" ref="G4:G12" si="0">+MIN(E4:F4)</f>
        <v>3191244.4400824402</v>
      </c>
      <c r="H4" s="20">
        <f t="shared" ref="H4:H11" si="1">MAX(E4:F4)</f>
        <v>3350806.66</v>
      </c>
      <c r="I4" s="20">
        <f t="shared" ref="I4:I11" si="2">MIN(E4:F4)</f>
        <v>3191244.4400824402</v>
      </c>
      <c r="J4" s="20">
        <f t="shared" ref="J4:J11" si="3">+H4-I4</f>
        <v>159562.21991756</v>
      </c>
      <c r="K4" s="33">
        <f t="shared" ref="K4:K11" si="4">+J4/H4</f>
        <v>4.7619047025995821E-2</v>
      </c>
    </row>
    <row r="5" spans="1:12" ht="16.5" customHeight="1" x14ac:dyDescent="0.2">
      <c r="A5" s="18">
        <v>3</v>
      </c>
      <c r="B5" s="34" t="s">
        <v>17</v>
      </c>
      <c r="C5" s="35" t="s">
        <v>35</v>
      </c>
      <c r="D5" s="18" t="s">
        <v>34</v>
      </c>
      <c r="E5" s="20">
        <f>+'5.2.	PRECIOS HISTÓRICOS'!M6</f>
        <v>3191244.4400824402</v>
      </c>
      <c r="F5" s="20">
        <f>+'5.4 PRECIOS DE MERCADO '!D6</f>
        <v>3350806.66</v>
      </c>
      <c r="G5" s="20">
        <f t="shared" si="0"/>
        <v>3191244.4400824402</v>
      </c>
      <c r="H5" s="20">
        <f t="shared" si="1"/>
        <v>3350806.66</v>
      </c>
      <c r="I5" s="20">
        <f t="shared" si="2"/>
        <v>3191244.4400824402</v>
      </c>
      <c r="J5" s="20">
        <f t="shared" si="3"/>
        <v>159562.21991756</v>
      </c>
      <c r="K5" s="33">
        <f t="shared" si="4"/>
        <v>4.7619047025995821E-2</v>
      </c>
    </row>
    <row r="6" spans="1:12" ht="16.5" customHeight="1" x14ac:dyDescent="0.2">
      <c r="A6" s="18">
        <v>4</v>
      </c>
      <c r="B6" s="34" t="s">
        <v>18</v>
      </c>
      <c r="C6" s="35" t="s">
        <v>35</v>
      </c>
      <c r="D6" s="18" t="s">
        <v>34</v>
      </c>
      <c r="E6" s="20">
        <f>+'5.2.	PRECIOS HISTÓRICOS'!M7</f>
        <v>3286683.2482400001</v>
      </c>
      <c r="F6" s="20">
        <f>+'5.4 PRECIOS DE MERCADO '!D7</f>
        <v>3451017.41</v>
      </c>
      <c r="G6" s="20">
        <f t="shared" si="0"/>
        <v>3286683.2482400001</v>
      </c>
      <c r="H6" s="20">
        <f t="shared" si="1"/>
        <v>3451017.41</v>
      </c>
      <c r="I6" s="20">
        <f t="shared" si="2"/>
        <v>3286683.2482400001</v>
      </c>
      <c r="J6" s="20">
        <f t="shared" si="3"/>
        <v>164334.16176000005</v>
      </c>
      <c r="K6" s="33">
        <f t="shared" si="4"/>
        <v>4.7619047439114492E-2</v>
      </c>
    </row>
    <row r="7" spans="1:12" ht="16.5" customHeight="1" x14ac:dyDescent="0.2">
      <c r="A7" s="18">
        <v>5</v>
      </c>
      <c r="B7" s="34" t="s">
        <v>19</v>
      </c>
      <c r="C7" s="35" t="s">
        <v>35</v>
      </c>
      <c r="D7" s="18" t="s">
        <v>34</v>
      </c>
      <c r="E7" s="20">
        <f>+'5.2.	PRECIOS HISTÓRICOS'!M8</f>
        <v>3286683.2482400001</v>
      </c>
      <c r="F7" s="20">
        <f>+'5.4 PRECIOS DE MERCADO '!D8</f>
        <v>3451017.41</v>
      </c>
      <c r="G7" s="20">
        <f t="shared" si="0"/>
        <v>3286683.2482400001</v>
      </c>
      <c r="H7" s="20">
        <f t="shared" si="1"/>
        <v>3451017.41</v>
      </c>
      <c r="I7" s="20">
        <f t="shared" si="2"/>
        <v>3286683.2482400001</v>
      </c>
      <c r="J7" s="20">
        <f t="shared" si="3"/>
        <v>164334.16176000005</v>
      </c>
      <c r="K7" s="33">
        <f t="shared" si="4"/>
        <v>4.7619047439114492E-2</v>
      </c>
    </row>
    <row r="8" spans="1:12" ht="16.5" customHeight="1" x14ac:dyDescent="0.2">
      <c r="A8" s="18">
        <v>6</v>
      </c>
      <c r="B8" s="34" t="s">
        <v>20</v>
      </c>
      <c r="C8" s="35" t="s">
        <v>35</v>
      </c>
      <c r="D8" s="18" t="s">
        <v>34</v>
      </c>
      <c r="E8" s="20">
        <f>+'5.2.	PRECIOS HISTÓRICOS'!M9</f>
        <v>909141.58428827999</v>
      </c>
      <c r="F8" s="20">
        <f>+'5.4 PRECIOS DE MERCADO '!D9</f>
        <v>954598.66</v>
      </c>
      <c r="G8" s="20">
        <f t="shared" si="0"/>
        <v>909141.58428827999</v>
      </c>
      <c r="H8" s="20">
        <f t="shared" si="1"/>
        <v>954598.66</v>
      </c>
      <c r="I8" s="20">
        <f t="shared" si="2"/>
        <v>909141.58428827999</v>
      </c>
      <c r="J8" s="20">
        <f t="shared" si="3"/>
        <v>45457.075711720041</v>
      </c>
      <c r="K8" s="33">
        <f t="shared" si="4"/>
        <v>4.7619044124491063E-2</v>
      </c>
    </row>
    <row r="9" spans="1:12" ht="16.5" customHeight="1" x14ac:dyDescent="0.2">
      <c r="A9" s="18">
        <v>7</v>
      </c>
      <c r="B9" s="34" t="s">
        <v>21</v>
      </c>
      <c r="C9" s="35" t="s">
        <v>35</v>
      </c>
      <c r="D9" s="18" t="s">
        <v>34</v>
      </c>
      <c r="E9" s="20">
        <f>+'5.2.	PRECIOS HISTÓRICOS'!M10</f>
        <v>17051807.404800002</v>
      </c>
      <c r="F9" s="20">
        <f>+'5.4 PRECIOS DE MERCADO '!D10</f>
        <v>6495820</v>
      </c>
      <c r="G9" s="20">
        <f t="shared" si="0"/>
        <v>6495820</v>
      </c>
      <c r="H9" s="20">
        <f t="shared" si="1"/>
        <v>17051807.404800002</v>
      </c>
      <c r="I9" s="20">
        <f t="shared" si="2"/>
        <v>6495820</v>
      </c>
      <c r="J9" s="20">
        <f t="shared" si="3"/>
        <v>10555987.404800002</v>
      </c>
      <c r="K9" s="33">
        <f t="shared" si="4"/>
        <v>0.6190538723671335</v>
      </c>
    </row>
    <row r="10" spans="1:12" ht="16.5" customHeight="1" x14ac:dyDescent="0.2">
      <c r="A10" s="18">
        <v>8</v>
      </c>
      <c r="B10" s="34" t="s">
        <v>49</v>
      </c>
      <c r="C10" s="35" t="s">
        <v>35</v>
      </c>
      <c r="D10" s="18" t="s">
        <v>34</v>
      </c>
      <c r="E10" s="20">
        <f>+'5.2.	PRECIOS HISTÓRICOS'!M11</f>
        <v>4503729.6872399999</v>
      </c>
      <c r="F10" s="20">
        <f>+'5.4 PRECIOS DE MERCADO '!D11</f>
        <v>4728916.17</v>
      </c>
      <c r="G10" s="20">
        <f t="shared" si="0"/>
        <v>4503729.6872399999</v>
      </c>
      <c r="H10" s="20">
        <f t="shared" si="1"/>
        <v>4728916.17</v>
      </c>
      <c r="I10" s="20">
        <f t="shared" si="2"/>
        <v>4503729.6872399999</v>
      </c>
      <c r="J10" s="20">
        <f t="shared" si="3"/>
        <v>225186.48276000004</v>
      </c>
      <c r="K10" s="33">
        <f t="shared" si="4"/>
        <v>4.7619047296412538E-2</v>
      </c>
    </row>
    <row r="11" spans="1:12" ht="16.5" customHeight="1" x14ac:dyDescent="0.2">
      <c r="A11" s="18">
        <v>9</v>
      </c>
      <c r="B11" s="34" t="s">
        <v>22</v>
      </c>
      <c r="C11" s="35" t="s">
        <v>35</v>
      </c>
      <c r="D11" s="18" t="s">
        <v>34</v>
      </c>
      <c r="E11" s="20">
        <f>+'5.2.	PRECIOS HISTÓRICOS'!M12</f>
        <v>1186242.97428</v>
      </c>
      <c r="F11" s="20">
        <f>+'5.4 PRECIOS DE MERCADO '!D12</f>
        <v>1245555.1200000001</v>
      </c>
      <c r="G11" s="20">
        <f t="shared" si="0"/>
        <v>1186242.97428</v>
      </c>
      <c r="H11" s="20">
        <f t="shared" si="1"/>
        <v>1245555.1200000001</v>
      </c>
      <c r="I11" s="20">
        <f t="shared" si="2"/>
        <v>1186242.97428</v>
      </c>
      <c r="J11" s="20">
        <f t="shared" si="3"/>
        <v>59312.145720000146</v>
      </c>
      <c r="K11" s="33">
        <f t="shared" si="4"/>
        <v>4.7619045329764402E-2</v>
      </c>
    </row>
    <row r="12" spans="1:12" x14ac:dyDescent="0.2">
      <c r="A12" s="18">
        <v>10</v>
      </c>
      <c r="B12" s="23" t="s">
        <v>51</v>
      </c>
      <c r="C12" s="35" t="s">
        <v>35</v>
      </c>
      <c r="D12" s="18" t="s">
        <v>34</v>
      </c>
      <c r="E12" s="20" t="str">
        <f>+'5.2.	PRECIOS HISTÓRICOS'!M13</f>
        <v>NO SE CONTRATO</v>
      </c>
      <c r="F12" s="20">
        <f>+'5.4 PRECIOS DE MERCADO '!D13</f>
        <v>9177908.3200000003</v>
      </c>
      <c r="G12" s="20">
        <f t="shared" si="0"/>
        <v>9177908.3200000003</v>
      </c>
    </row>
  </sheetData>
  <mergeCells count="1">
    <mergeCell ref="A1:J1"/>
  </mergeCells>
  <pageMargins left="0.70866141732283472" right="0.70866141732283472" top="0.74803149606299213" bottom="0.74803149606299213" header="0.31496062992125984" footer="0.31496062992125984"/>
  <pageSetup paperSize="9" scale="7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view="pageBreakPreview" zoomScale="85" zoomScaleNormal="66" zoomScaleSheetLayoutView="85" workbookViewId="0">
      <selection activeCell="C15" sqref="C15"/>
    </sheetView>
  </sheetViews>
  <sheetFormatPr baseColWidth="10" defaultRowHeight="11.25" x14ac:dyDescent="0.2"/>
  <cols>
    <col min="1" max="1" width="28.42578125" style="29" customWidth="1"/>
    <col min="2" max="2" width="10" style="29" bestFit="1" customWidth="1"/>
    <col min="3" max="3" width="123" style="30" customWidth="1"/>
    <col min="4" max="4" width="33" style="30" customWidth="1"/>
    <col min="5" max="16384" width="11.42578125" style="30"/>
  </cols>
  <sheetData>
    <row r="1" spans="1:4" x14ac:dyDescent="0.2">
      <c r="A1" s="72" t="s">
        <v>61</v>
      </c>
      <c r="B1" s="72"/>
      <c r="C1" s="72"/>
      <c r="D1" s="72"/>
    </row>
    <row r="2" spans="1:4" x14ac:dyDescent="0.2">
      <c r="A2" s="73" t="s">
        <v>62</v>
      </c>
      <c r="B2" s="73"/>
      <c r="C2" s="73"/>
      <c r="D2" s="73"/>
    </row>
    <row r="3" spans="1:4" x14ac:dyDescent="0.2">
      <c r="A3" s="71" t="s">
        <v>63</v>
      </c>
      <c r="B3" s="71"/>
      <c r="C3" s="71"/>
      <c r="D3" s="71"/>
    </row>
    <row r="4" spans="1:4" x14ac:dyDescent="0.2">
      <c r="A4" s="73" t="s">
        <v>64</v>
      </c>
      <c r="B4" s="73"/>
      <c r="C4" s="73"/>
      <c r="D4" s="73"/>
    </row>
    <row r="5" spans="1:4" x14ac:dyDescent="0.2">
      <c r="A5" s="71" t="s">
        <v>65</v>
      </c>
      <c r="B5" s="71"/>
      <c r="C5" s="71"/>
      <c r="D5" s="71"/>
    </row>
    <row r="6" spans="1:4" x14ac:dyDescent="0.2">
      <c r="A6" s="73" t="s">
        <v>4</v>
      </c>
      <c r="B6" s="73"/>
      <c r="C6" s="73"/>
      <c r="D6" s="73"/>
    </row>
    <row r="7" spans="1:4" x14ac:dyDescent="0.2">
      <c r="A7" s="71" t="s">
        <v>66</v>
      </c>
      <c r="B7" s="71"/>
      <c r="C7" s="71"/>
      <c r="D7" s="71"/>
    </row>
    <row r="8" spans="1:4" x14ac:dyDescent="0.2">
      <c r="A8" s="73" t="s">
        <v>67</v>
      </c>
      <c r="B8" s="73"/>
      <c r="C8" s="73"/>
      <c r="D8" s="73"/>
    </row>
    <row r="9" spans="1:4" x14ac:dyDescent="0.2">
      <c r="A9" s="37" t="s">
        <v>68</v>
      </c>
      <c r="B9" s="37" t="s">
        <v>0</v>
      </c>
      <c r="C9" s="37" t="s">
        <v>69</v>
      </c>
      <c r="D9" s="37" t="s">
        <v>70</v>
      </c>
    </row>
    <row r="10" spans="1:4" ht="247.5" x14ac:dyDescent="0.2">
      <c r="A10" s="70" t="str">
        <f>+'ESPECIFICACIONES TECNICAS'!B4</f>
        <v>EQUIPO DE URODINAMIA MARCA LABORIE, MODELO GOBY</v>
      </c>
      <c r="B10" s="18">
        <v>1</v>
      </c>
      <c r="C10" s="38" t="str">
        <f>+'ESPECIFICACIONES TECNICAS'!C4</f>
        <v>El sistema goby es no sumergible. Debe ser limpiado con un paño limpio humedecido con una solución de limpieza tal como jabón y agua o de acuerdo con las instrucciones de limpieza hospitalaria.
El vaso debe ser enjuagado y juagado después de cada uso
Los electrodos EMG, tubos, catéteres descartables, franja y funda opcionales para la pierna y cartuchos son solo para uso por un paciente, no vuelva a usar los objetos descartables
Verificar la calibración del transductor del GOBY cada 6 meses o cuando se sospeche que estos no estén calibrados
Verificación de funcionamiento del transductor de flujometría componentes eléctricos y electrónicos
Verificación de funcionamiento del transductor de presión (membrana, botones de prueba).
Verificación de funcionamiento de la unidad de paciente ROAM.
Verificación de funcionamiento de la bomba peristáltica
Verificación de funcionamiento de la estación GOBY HUB
Verificación de funcionamiento del set de cables de EMG X 3
Verificación de funcionamiento del cable de interface de presiones
Verificación de funcionamiento del vaso graduado
Verificación de funcionamiento de la extensión de EMG
Verificación de funcionamiento de la silla orinal
Verificación de funcionamiento de la manguera para sensor de presión
Verificación de funcionamiento de la manguera para bomba de infusión
Verificación de funcionamiento del catéter abdominal
Verificación de funcionamiento del catéter vesical
Verificación de funcionamiento de los cartuchos para transductor de presión
Verificación de funcionamiento del embudo corto</v>
      </c>
      <c r="D10" s="71" t="s">
        <v>71</v>
      </c>
    </row>
    <row r="11" spans="1:4" x14ac:dyDescent="0.2">
      <c r="A11" s="70"/>
      <c r="B11" s="18">
        <v>2</v>
      </c>
      <c r="C11" s="39" t="str">
        <f>+'ESPECIFICACIONES TECNICAS'!C5</f>
        <v>CAMBIO E INSTALACIÓN TRANSDUCTOR DE PRESIÓN VESICAL (MX960) REFERENCIA TRA600</v>
      </c>
      <c r="D11" s="71"/>
    </row>
    <row r="12" spans="1:4" x14ac:dyDescent="0.2">
      <c r="A12" s="70"/>
      <c r="B12" s="18">
        <v>3</v>
      </c>
      <c r="C12" s="39" t="str">
        <f>+'ESPECIFICACIONES TECNICAS'!C6</f>
        <v>CAMBIO E INSTALACIÓN TRANSDUCTOR DE PRESIÓN ABDOMINAL (MX960) REFERENCIA TRA 602</v>
      </c>
      <c r="D12" s="71"/>
    </row>
    <row r="13" spans="1:4" x14ac:dyDescent="0.2">
      <c r="A13" s="70"/>
      <c r="B13" s="18">
        <v>4</v>
      </c>
      <c r="C13" s="39" t="str">
        <f>+'ESPECIFICACIONES TECNICAS'!C7</f>
        <v>CAMBIO E INSTALACIÓN CABLE INTERFACE PARA TRANSDUCTOR P1 REFERENCIA CAB1036</v>
      </c>
      <c r="D13" s="71"/>
    </row>
    <row r="14" spans="1:4" x14ac:dyDescent="0.2">
      <c r="A14" s="70"/>
      <c r="B14" s="18">
        <v>5</v>
      </c>
      <c r="C14" s="39" t="str">
        <f>+'ESPECIFICACIONES TECNICAS'!C8</f>
        <v>CAMBIO E INSTALACIÓN CABLE INTERFACE PARA TRANSDUCTOR P2 REFERENCIA CAB1038</v>
      </c>
      <c r="D14" s="71"/>
    </row>
    <row r="15" spans="1:4" x14ac:dyDescent="0.2">
      <c r="A15" s="70"/>
      <c r="B15" s="18">
        <v>6</v>
      </c>
      <c r="C15" s="39" t="str">
        <f>+'ESPECIFICACIONES TECNICAS'!C9</f>
        <v>CAMBIO E INSTALACIÓN SET DE TRES CABLES PARA ELECTROMIOGRAFÍA REFERENCIA ELE350</v>
      </c>
      <c r="D15" s="71"/>
    </row>
    <row r="16" spans="1:4" x14ac:dyDescent="0.2">
      <c r="A16" s="70"/>
      <c r="B16" s="18">
        <v>7</v>
      </c>
      <c r="C16" s="39" t="str">
        <f>+'ESPECIFICACIONES TECNICAS'!C10</f>
        <v xml:space="preserve">CAMBIO E INSTALACIÓN MAIN BOARD UROCAP IV </v>
      </c>
      <c r="D16" s="71"/>
    </row>
    <row r="17" spans="1:4" x14ac:dyDescent="0.2">
      <c r="A17" s="70"/>
      <c r="B17" s="18">
        <v>8</v>
      </c>
      <c r="C17" s="39" t="str">
        <f>+'ESPECIFICACIONES TECNICAS'!C11</f>
        <v>CAMBIO E INSTALACIÓN GALGA EXTENSIOMÉTRICA UROCAP IV</v>
      </c>
      <c r="D17" s="71"/>
    </row>
    <row r="18" spans="1:4" x14ac:dyDescent="0.2">
      <c r="A18" s="70"/>
      <c r="B18" s="18">
        <v>9</v>
      </c>
      <c r="C18" s="39" t="str">
        <f>+'ESPECIFICACIONES TECNICAS'!C12</f>
        <v>CAMBIO E INSTALACIÓN BATERÍA UROCAP IV</v>
      </c>
      <c r="D18" s="71"/>
    </row>
    <row r="19" spans="1:4" x14ac:dyDescent="0.2">
      <c r="A19" s="70"/>
      <c r="B19" s="18">
        <v>10</v>
      </c>
      <c r="C19" s="39" t="str">
        <f>+'ESPECIFICACIONES TECNICAS'!C13</f>
        <v>CAMBIO E INSTALACIÓN MAIN BOARD ROAM</v>
      </c>
      <c r="D19" s="71"/>
    </row>
  </sheetData>
  <mergeCells count="10">
    <mergeCell ref="A10:A19"/>
    <mergeCell ref="D10:D19"/>
    <mergeCell ref="A1:D1"/>
    <mergeCell ref="A2:D2"/>
    <mergeCell ref="A3:D3"/>
    <mergeCell ref="A4:D4"/>
    <mergeCell ref="A5:D5"/>
    <mergeCell ref="A6:D6"/>
    <mergeCell ref="A7:D7"/>
    <mergeCell ref="A8:D8"/>
  </mergeCells>
  <pageMargins left="0.7" right="0.7" top="0.75" bottom="0.75" header="0.3" footer="0.3"/>
  <pageSetup scale="3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
  <sheetViews>
    <sheetView view="pageBreakPreview" zoomScaleNormal="130" zoomScaleSheetLayoutView="100" workbookViewId="0">
      <selection activeCell="M11" sqref="M11"/>
    </sheetView>
  </sheetViews>
  <sheetFormatPr baseColWidth="10" defaultRowHeight="15" x14ac:dyDescent="0.25"/>
  <cols>
    <col min="1" max="1" width="4.7109375" bestFit="1" customWidth="1"/>
    <col min="2" max="2" width="16.42578125" customWidth="1"/>
    <col min="3" max="3" width="7.140625" customWidth="1"/>
    <col min="4" max="4" width="8.85546875" bestFit="1" customWidth="1"/>
    <col min="5" max="5" width="72.7109375" bestFit="1" customWidth="1"/>
    <col min="6" max="6" width="8.28515625" bestFit="1" customWidth="1"/>
    <col min="7" max="7" width="8.85546875" bestFit="1" customWidth="1"/>
    <col min="8" max="8" width="11.42578125" style="1" bestFit="1" customWidth="1"/>
    <col min="9" max="9" width="11.42578125" style="1" customWidth="1"/>
    <col min="10" max="10" width="13.7109375" hidden="1" customWidth="1"/>
    <col min="11" max="11" width="12.7109375" hidden="1" customWidth="1"/>
    <col min="12" max="12" width="13.7109375" bestFit="1" customWidth="1"/>
  </cols>
  <sheetData>
    <row r="1" spans="1:12" x14ac:dyDescent="0.25">
      <c r="A1" s="74" t="s">
        <v>82</v>
      </c>
      <c r="B1" s="75"/>
      <c r="C1" s="75"/>
      <c r="D1" s="75"/>
      <c r="E1" s="75"/>
      <c r="F1" s="75"/>
      <c r="G1" s="75"/>
      <c r="H1" s="75"/>
      <c r="I1" s="75"/>
      <c r="J1" s="76"/>
      <c r="K1" s="2"/>
      <c r="L1" s="2"/>
    </row>
    <row r="2" spans="1:12" x14ac:dyDescent="0.25">
      <c r="A2" s="77" t="s">
        <v>53</v>
      </c>
      <c r="B2" s="78"/>
      <c r="C2" s="78"/>
      <c r="D2" s="78"/>
      <c r="E2" s="78"/>
      <c r="F2" s="78"/>
      <c r="G2" s="78"/>
      <c r="H2" s="78"/>
      <c r="I2" s="78"/>
      <c r="J2" s="14"/>
      <c r="K2" s="2"/>
      <c r="L2" s="2"/>
    </row>
    <row r="3" spans="1:12" ht="33.75" x14ac:dyDescent="0.25">
      <c r="A3" s="6" t="s">
        <v>0</v>
      </c>
      <c r="B3" s="7" t="s">
        <v>1</v>
      </c>
      <c r="C3" s="7" t="s">
        <v>45</v>
      </c>
      <c r="D3" s="7" t="s">
        <v>2</v>
      </c>
      <c r="E3" s="7" t="s">
        <v>3</v>
      </c>
      <c r="F3" s="7" t="s">
        <v>5</v>
      </c>
      <c r="G3" s="7" t="s">
        <v>4</v>
      </c>
      <c r="H3" s="7" t="s">
        <v>36</v>
      </c>
      <c r="I3" s="7" t="s">
        <v>50</v>
      </c>
      <c r="J3" s="14"/>
      <c r="K3" s="2"/>
      <c r="L3" s="2"/>
    </row>
    <row r="4" spans="1:12" x14ac:dyDescent="0.25">
      <c r="A4" s="8">
        <v>1</v>
      </c>
      <c r="B4" s="8"/>
      <c r="C4" s="8">
        <v>16</v>
      </c>
      <c r="D4" s="8" t="s">
        <v>6</v>
      </c>
      <c r="E4" s="9" t="s">
        <v>57</v>
      </c>
      <c r="F4" s="10">
        <v>1</v>
      </c>
      <c r="G4" s="10" t="s">
        <v>7</v>
      </c>
      <c r="H4" s="11">
        <f>+'5.5 ANÁLISIS DEL VALOR ESTIMADO'!G3</f>
        <v>1294905.4126425986</v>
      </c>
      <c r="I4" s="79">
        <v>15000000</v>
      </c>
      <c r="J4" s="40" t="e">
        <f>+#REF!*2</f>
        <v>#REF!</v>
      </c>
      <c r="K4" s="3"/>
      <c r="L4" s="4"/>
    </row>
    <row r="5" spans="1:12" x14ac:dyDescent="0.25">
      <c r="A5" s="10">
        <v>2</v>
      </c>
      <c r="B5" s="8"/>
      <c r="C5" s="8">
        <v>16</v>
      </c>
      <c r="D5" s="8" t="s">
        <v>6</v>
      </c>
      <c r="E5" s="12" t="s">
        <v>48</v>
      </c>
      <c r="F5" s="10">
        <v>1</v>
      </c>
      <c r="G5" s="13" t="s">
        <v>35</v>
      </c>
      <c r="H5" s="11">
        <f>+'5.5 ANÁLISIS DEL VALOR ESTIMADO'!G4</f>
        <v>3191244.4400824402</v>
      </c>
      <c r="I5" s="80"/>
      <c r="J5" s="14"/>
      <c r="K5" s="5" t="e">
        <f>#REF!</f>
        <v>#REF!</v>
      </c>
      <c r="L5" s="2"/>
    </row>
    <row r="6" spans="1:12" x14ac:dyDescent="0.25">
      <c r="A6" s="10">
        <v>3</v>
      </c>
      <c r="B6" s="8"/>
      <c r="C6" s="8">
        <v>16</v>
      </c>
      <c r="D6" s="8" t="s">
        <v>6</v>
      </c>
      <c r="E6" s="12" t="s">
        <v>17</v>
      </c>
      <c r="F6" s="10">
        <v>1</v>
      </c>
      <c r="G6" s="13" t="s">
        <v>35</v>
      </c>
      <c r="H6" s="11">
        <f>+'5.5 ANÁLISIS DEL VALOR ESTIMADO'!G5</f>
        <v>3191244.4400824402</v>
      </c>
      <c r="I6" s="80"/>
      <c r="J6" s="14"/>
      <c r="K6" s="2"/>
      <c r="L6" s="2"/>
    </row>
    <row r="7" spans="1:12" x14ac:dyDescent="0.25">
      <c r="A7" s="10">
        <v>4</v>
      </c>
      <c r="B7" s="8"/>
      <c r="C7" s="8">
        <v>16</v>
      </c>
      <c r="D7" s="8" t="s">
        <v>6</v>
      </c>
      <c r="E7" s="12" t="s">
        <v>18</v>
      </c>
      <c r="F7" s="10">
        <v>1</v>
      </c>
      <c r="G7" s="13" t="s">
        <v>35</v>
      </c>
      <c r="H7" s="11">
        <f>+'5.5 ANÁLISIS DEL VALOR ESTIMADO'!G6</f>
        <v>3286683.2482400001</v>
      </c>
      <c r="I7" s="80"/>
      <c r="J7" s="14"/>
      <c r="K7" s="2"/>
      <c r="L7" s="2"/>
    </row>
    <row r="8" spans="1:12" x14ac:dyDescent="0.25">
      <c r="A8" s="10">
        <v>5</v>
      </c>
      <c r="B8" s="8"/>
      <c r="C8" s="8">
        <v>16</v>
      </c>
      <c r="D8" s="8" t="s">
        <v>6</v>
      </c>
      <c r="E8" s="12" t="s">
        <v>19</v>
      </c>
      <c r="F8" s="10">
        <v>1</v>
      </c>
      <c r="G8" s="13" t="s">
        <v>35</v>
      </c>
      <c r="H8" s="11">
        <f>+'5.5 ANÁLISIS DEL VALOR ESTIMADO'!G7</f>
        <v>3286683.2482400001</v>
      </c>
      <c r="I8" s="80"/>
      <c r="J8" s="14"/>
      <c r="K8" s="2"/>
      <c r="L8" s="2"/>
    </row>
    <row r="9" spans="1:12" x14ac:dyDescent="0.25">
      <c r="A9" s="10">
        <v>6</v>
      </c>
      <c r="B9" s="8"/>
      <c r="C9" s="8">
        <v>16</v>
      </c>
      <c r="D9" s="8" t="s">
        <v>6</v>
      </c>
      <c r="E9" s="12" t="s">
        <v>20</v>
      </c>
      <c r="F9" s="10">
        <v>1</v>
      </c>
      <c r="G9" s="13" t="s">
        <v>35</v>
      </c>
      <c r="H9" s="11">
        <f>+'5.5 ANÁLISIS DEL VALOR ESTIMADO'!G8</f>
        <v>909141.58428827999</v>
      </c>
      <c r="I9" s="80"/>
      <c r="J9" s="14"/>
      <c r="K9" s="2"/>
      <c r="L9" s="2"/>
    </row>
    <row r="10" spans="1:12" x14ac:dyDescent="0.25">
      <c r="A10" s="10">
        <v>7</v>
      </c>
      <c r="B10" s="8"/>
      <c r="C10" s="8">
        <v>16</v>
      </c>
      <c r="D10" s="8" t="s">
        <v>6</v>
      </c>
      <c r="E10" s="12" t="s">
        <v>21</v>
      </c>
      <c r="F10" s="10">
        <v>1</v>
      </c>
      <c r="G10" s="13" t="s">
        <v>35</v>
      </c>
      <c r="H10" s="11">
        <f>+'5.5 ANÁLISIS DEL VALOR ESTIMADO'!G9</f>
        <v>6495820</v>
      </c>
      <c r="I10" s="80"/>
      <c r="J10" s="14"/>
      <c r="K10" s="2"/>
      <c r="L10" s="2"/>
    </row>
    <row r="11" spans="1:12" x14ac:dyDescent="0.25">
      <c r="A11" s="10">
        <v>8</v>
      </c>
      <c r="B11" s="8"/>
      <c r="C11" s="8">
        <v>16</v>
      </c>
      <c r="D11" s="8" t="s">
        <v>6</v>
      </c>
      <c r="E11" s="12" t="s">
        <v>49</v>
      </c>
      <c r="F11" s="10">
        <v>1</v>
      </c>
      <c r="G11" s="13" t="s">
        <v>35</v>
      </c>
      <c r="H11" s="11">
        <f>+'5.5 ANÁLISIS DEL VALOR ESTIMADO'!G10</f>
        <v>4503729.6872399999</v>
      </c>
      <c r="I11" s="80"/>
      <c r="J11" s="14"/>
      <c r="K11" s="2"/>
      <c r="L11" s="2"/>
    </row>
    <row r="12" spans="1:12" x14ac:dyDescent="0.25">
      <c r="A12" s="10">
        <v>9</v>
      </c>
      <c r="B12" s="8"/>
      <c r="C12" s="8">
        <v>16</v>
      </c>
      <c r="D12" s="8" t="s">
        <v>6</v>
      </c>
      <c r="E12" s="12" t="s">
        <v>22</v>
      </c>
      <c r="F12" s="10">
        <v>1</v>
      </c>
      <c r="G12" s="13" t="s">
        <v>35</v>
      </c>
      <c r="H12" s="11">
        <f>+'5.5 ANÁLISIS DEL VALOR ESTIMADO'!G11</f>
        <v>1186242.97428</v>
      </c>
      <c r="I12" s="80"/>
      <c r="J12" s="14"/>
      <c r="K12" s="2"/>
      <c r="L12" s="2"/>
    </row>
    <row r="13" spans="1:12" x14ac:dyDescent="0.25">
      <c r="A13" s="10">
        <v>10</v>
      </c>
      <c r="B13" s="8"/>
      <c r="C13" s="8">
        <v>16</v>
      </c>
      <c r="D13" s="8" t="s">
        <v>6</v>
      </c>
      <c r="E13" s="41" t="s">
        <v>51</v>
      </c>
      <c r="F13" s="10">
        <v>1</v>
      </c>
      <c r="G13" s="13" t="s">
        <v>35</v>
      </c>
      <c r="H13" s="11">
        <f>+'5.5 ANÁLISIS DEL VALOR ESTIMADO'!G11</f>
        <v>1186242.97428</v>
      </c>
      <c r="I13" s="81"/>
      <c r="J13" s="14"/>
      <c r="K13" s="2"/>
      <c r="L13" s="2"/>
    </row>
    <row r="14" spans="1:12" x14ac:dyDescent="0.25">
      <c r="A14" s="14"/>
      <c r="B14" s="14"/>
      <c r="C14" s="14"/>
      <c r="D14" s="14"/>
      <c r="E14" s="14"/>
      <c r="F14" s="14"/>
      <c r="G14" s="14"/>
      <c r="H14" s="24"/>
      <c r="I14" s="24"/>
      <c r="J14" s="14"/>
    </row>
    <row r="15" spans="1:12" x14ac:dyDescent="0.25">
      <c r="A15" s="14"/>
      <c r="B15" s="14"/>
      <c r="C15" s="14"/>
      <c r="D15" s="14"/>
      <c r="E15" s="14"/>
      <c r="F15" s="14"/>
      <c r="G15" s="14"/>
      <c r="H15" s="24"/>
      <c r="I15" s="24"/>
      <c r="J15" s="14"/>
    </row>
  </sheetData>
  <mergeCells count="3">
    <mergeCell ref="A1:J1"/>
    <mergeCell ref="A2:I2"/>
    <mergeCell ref="I4:I13"/>
  </mergeCells>
  <phoneticPr fontId="2" type="noConversion"/>
  <pageMargins left="0.70866141732283472" right="0.70866141732283472" top="0.74803149606299213" bottom="0.74803149606299213" header="0.31496062992125984" footer="0.31496062992125984"/>
  <pageSetup scale="6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Views>
    <sheetView view="pageBreakPreview" zoomScale="115" zoomScaleNormal="54" zoomScaleSheetLayoutView="115" workbookViewId="0">
      <selection activeCell="C4" sqref="C4"/>
    </sheetView>
  </sheetViews>
  <sheetFormatPr baseColWidth="10" defaultRowHeight="11.25" x14ac:dyDescent="0.2"/>
  <cols>
    <col min="1" max="1" width="9" style="14" customWidth="1"/>
    <col min="2" max="2" width="28.140625" style="14" customWidth="1"/>
    <col min="3" max="3" width="106.7109375" style="14" bestFit="1" customWidth="1"/>
    <col min="4" max="4" width="18.140625" style="14" customWidth="1"/>
    <col min="5" max="5" width="11.140625" style="14" bestFit="1" customWidth="1"/>
    <col min="6" max="6" width="14.7109375" style="14" bestFit="1" customWidth="1"/>
    <col min="7" max="16384" width="11.42578125" style="14"/>
  </cols>
  <sheetData>
    <row r="1" spans="1:8" x14ac:dyDescent="0.2">
      <c r="A1" s="59" t="s">
        <v>58</v>
      </c>
      <c r="B1" s="82"/>
      <c r="C1" s="82"/>
      <c r="D1" s="82"/>
      <c r="E1" s="82"/>
      <c r="F1" s="82"/>
      <c r="G1" s="82"/>
      <c r="H1" s="82"/>
    </row>
    <row r="2" spans="1:8" ht="14.45" customHeight="1" x14ac:dyDescent="0.2">
      <c r="A2" s="53" t="s">
        <v>53</v>
      </c>
      <c r="B2" s="53"/>
      <c r="C2" s="53"/>
      <c r="D2" s="53"/>
      <c r="E2" s="53"/>
      <c r="F2" s="53"/>
      <c r="G2" s="53"/>
      <c r="H2" s="53"/>
    </row>
    <row r="3" spans="1:8" ht="22.5" customHeight="1" x14ac:dyDescent="0.2">
      <c r="A3" s="7" t="s">
        <v>0</v>
      </c>
      <c r="B3" s="7" t="s">
        <v>47</v>
      </c>
      <c r="C3" s="7" t="s">
        <v>46</v>
      </c>
      <c r="D3" s="7" t="s">
        <v>5</v>
      </c>
      <c r="E3" s="7" t="s">
        <v>4</v>
      </c>
      <c r="F3" s="7" t="s">
        <v>38</v>
      </c>
      <c r="G3" s="7" t="s">
        <v>39</v>
      </c>
      <c r="H3" s="7" t="s">
        <v>40</v>
      </c>
    </row>
    <row r="4" spans="1:8" ht="315.75" customHeight="1" x14ac:dyDescent="0.2">
      <c r="A4" s="10">
        <v>1</v>
      </c>
      <c r="B4" s="45" t="s">
        <v>57</v>
      </c>
      <c r="C4" s="46" t="s">
        <v>23</v>
      </c>
      <c r="D4" s="10">
        <v>1</v>
      </c>
      <c r="E4" s="10" t="s">
        <v>7</v>
      </c>
      <c r="F4" s="36" t="s">
        <v>74</v>
      </c>
      <c r="G4" s="47"/>
      <c r="H4" s="47"/>
    </row>
    <row r="5" spans="1:8" ht="12" customHeight="1" x14ac:dyDescent="0.2">
      <c r="A5" s="10">
        <v>2</v>
      </c>
      <c r="B5" s="83" t="s">
        <v>59</v>
      </c>
      <c r="C5" s="19" t="s">
        <v>77</v>
      </c>
      <c r="D5" s="48">
        <v>1</v>
      </c>
      <c r="E5" s="48" t="s">
        <v>8</v>
      </c>
      <c r="F5" s="84" t="s">
        <v>76</v>
      </c>
      <c r="G5" s="47"/>
      <c r="H5" s="47"/>
    </row>
    <row r="6" spans="1:8" x14ac:dyDescent="0.2">
      <c r="A6" s="10">
        <v>3</v>
      </c>
      <c r="B6" s="83"/>
      <c r="C6" s="19" t="s">
        <v>17</v>
      </c>
      <c r="D6" s="48">
        <v>1</v>
      </c>
      <c r="E6" s="48" t="s">
        <v>8</v>
      </c>
      <c r="F6" s="85"/>
      <c r="G6" s="47"/>
      <c r="H6" s="47"/>
    </row>
    <row r="7" spans="1:8" x14ac:dyDescent="0.2">
      <c r="A7" s="10">
        <v>4</v>
      </c>
      <c r="B7" s="83"/>
      <c r="C7" s="19" t="s">
        <v>18</v>
      </c>
      <c r="D7" s="48">
        <v>1</v>
      </c>
      <c r="E7" s="48" t="s">
        <v>8</v>
      </c>
      <c r="F7" s="85"/>
      <c r="G7" s="47"/>
      <c r="H7" s="47"/>
    </row>
    <row r="8" spans="1:8" x14ac:dyDescent="0.2">
      <c r="A8" s="10">
        <v>5</v>
      </c>
      <c r="B8" s="83"/>
      <c r="C8" s="19" t="s">
        <v>19</v>
      </c>
      <c r="D8" s="48">
        <v>1</v>
      </c>
      <c r="E8" s="48" t="s">
        <v>8</v>
      </c>
      <c r="F8" s="85"/>
      <c r="G8" s="47"/>
      <c r="H8" s="47"/>
    </row>
    <row r="9" spans="1:8" x14ac:dyDescent="0.2">
      <c r="A9" s="10">
        <v>6</v>
      </c>
      <c r="B9" s="83"/>
      <c r="C9" s="19" t="s">
        <v>20</v>
      </c>
      <c r="D9" s="48">
        <v>1</v>
      </c>
      <c r="E9" s="48" t="s">
        <v>8</v>
      </c>
      <c r="F9" s="85"/>
      <c r="G9" s="47"/>
      <c r="H9" s="47"/>
    </row>
    <row r="10" spans="1:8" x14ac:dyDescent="0.2">
      <c r="A10" s="10">
        <v>7</v>
      </c>
      <c r="B10" s="83"/>
      <c r="C10" s="19" t="s">
        <v>21</v>
      </c>
      <c r="D10" s="48">
        <v>1</v>
      </c>
      <c r="E10" s="48" t="s">
        <v>8</v>
      </c>
      <c r="F10" s="85"/>
      <c r="G10" s="47"/>
      <c r="H10" s="47"/>
    </row>
    <row r="11" spans="1:8" x14ac:dyDescent="0.2">
      <c r="A11" s="10">
        <v>8</v>
      </c>
      <c r="B11" s="83"/>
      <c r="C11" s="19" t="s">
        <v>78</v>
      </c>
      <c r="D11" s="48">
        <v>1</v>
      </c>
      <c r="E11" s="48" t="s">
        <v>8</v>
      </c>
      <c r="F11" s="85"/>
      <c r="G11" s="47"/>
      <c r="H11" s="47"/>
    </row>
    <row r="12" spans="1:8" x14ac:dyDescent="0.2">
      <c r="A12" s="10">
        <v>9</v>
      </c>
      <c r="B12" s="83"/>
      <c r="C12" s="19" t="s">
        <v>22</v>
      </c>
      <c r="D12" s="48">
        <v>1</v>
      </c>
      <c r="E12" s="48" t="s">
        <v>8</v>
      </c>
      <c r="F12" s="85"/>
      <c r="G12" s="47"/>
      <c r="H12" s="47"/>
    </row>
    <row r="13" spans="1:8" x14ac:dyDescent="0.2">
      <c r="A13" s="10">
        <v>10</v>
      </c>
      <c r="B13" s="83"/>
      <c r="C13" s="19" t="s">
        <v>51</v>
      </c>
      <c r="D13" s="48">
        <v>1</v>
      </c>
      <c r="E13" s="48" t="s">
        <v>8</v>
      </c>
      <c r="F13" s="86"/>
      <c r="G13" s="47"/>
      <c r="H13" s="47"/>
    </row>
    <row r="14" spans="1:8" x14ac:dyDescent="0.2">
      <c r="D14" s="49"/>
    </row>
  </sheetData>
  <mergeCells count="4">
    <mergeCell ref="A1:H1"/>
    <mergeCell ref="A2:H2"/>
    <mergeCell ref="B5:B13"/>
    <mergeCell ref="F5:F13"/>
  </mergeCells>
  <pageMargins left="0.7" right="0.7" top="0.75" bottom="0.75" header="0.3" footer="0.3"/>
  <pageSetup scale="4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
  <sheetViews>
    <sheetView tabSelected="1" view="pageBreakPreview" zoomScale="115" zoomScaleNormal="82" zoomScaleSheetLayoutView="115" workbookViewId="0">
      <selection activeCell="H36" sqref="H36"/>
    </sheetView>
  </sheetViews>
  <sheetFormatPr baseColWidth="10" defaultRowHeight="11.25" x14ac:dyDescent="0.2"/>
  <cols>
    <col min="1" max="1" width="5.140625" style="14" bestFit="1" customWidth="1"/>
    <col min="2" max="2" width="71.42578125" style="14" customWidth="1"/>
    <col min="3" max="3" width="11.42578125" style="14"/>
    <col min="4" max="4" width="11.42578125" style="49"/>
    <col min="5" max="16384" width="11.42578125" style="14"/>
  </cols>
  <sheetData>
    <row r="1" spans="1:7" x14ac:dyDescent="0.2">
      <c r="A1" s="87"/>
      <c r="B1" s="87"/>
      <c r="C1" s="87"/>
      <c r="D1" s="87"/>
      <c r="E1" s="87"/>
      <c r="F1" s="87"/>
      <c r="G1" s="87"/>
    </row>
    <row r="2" spans="1:7" x14ac:dyDescent="0.2">
      <c r="A2" s="87" t="s">
        <v>53</v>
      </c>
      <c r="B2" s="87"/>
      <c r="C2" s="87"/>
      <c r="D2" s="87"/>
      <c r="E2" s="87"/>
      <c r="F2" s="87"/>
      <c r="G2" s="87"/>
    </row>
    <row r="3" spans="1:7" ht="22.5" x14ac:dyDescent="0.2">
      <c r="A3" s="7" t="s">
        <v>0</v>
      </c>
      <c r="B3" s="7" t="s">
        <v>3</v>
      </c>
      <c r="C3" s="7" t="s">
        <v>5</v>
      </c>
      <c r="D3" s="7" t="s">
        <v>4</v>
      </c>
      <c r="E3" s="7" t="s">
        <v>10</v>
      </c>
      <c r="F3" s="7" t="s">
        <v>11</v>
      </c>
      <c r="G3" s="7" t="s">
        <v>12</v>
      </c>
    </row>
    <row r="4" spans="1:7" x14ac:dyDescent="0.2">
      <c r="A4" s="8">
        <v>1</v>
      </c>
      <c r="B4" s="50" t="s">
        <v>57</v>
      </c>
      <c r="C4" s="8">
        <v>1</v>
      </c>
      <c r="D4" s="8" t="s">
        <v>7</v>
      </c>
      <c r="E4" s="8" t="s">
        <v>13</v>
      </c>
      <c r="F4" s="51"/>
      <c r="G4" s="51"/>
    </row>
    <row r="5" spans="1:7" x14ac:dyDescent="0.2">
      <c r="A5" s="10">
        <v>2</v>
      </c>
      <c r="B5" s="12" t="s">
        <v>48</v>
      </c>
      <c r="C5" s="8">
        <v>1</v>
      </c>
      <c r="D5" s="8" t="s">
        <v>37</v>
      </c>
      <c r="E5" s="8" t="s">
        <v>13</v>
      </c>
      <c r="F5" s="51"/>
      <c r="G5" s="51"/>
    </row>
    <row r="6" spans="1:7" x14ac:dyDescent="0.2">
      <c r="A6" s="10">
        <v>3</v>
      </c>
      <c r="B6" s="12" t="s">
        <v>17</v>
      </c>
      <c r="C6" s="8">
        <v>1</v>
      </c>
      <c r="D6" s="8" t="s">
        <v>37</v>
      </c>
      <c r="E6" s="8" t="s">
        <v>13</v>
      </c>
      <c r="F6" s="51"/>
      <c r="G6" s="51"/>
    </row>
    <row r="7" spans="1:7" x14ac:dyDescent="0.2">
      <c r="A7" s="10">
        <v>4</v>
      </c>
      <c r="B7" s="12" t="s">
        <v>18</v>
      </c>
      <c r="C7" s="8">
        <v>1</v>
      </c>
      <c r="D7" s="8" t="s">
        <v>37</v>
      </c>
      <c r="E7" s="8" t="s">
        <v>13</v>
      </c>
      <c r="F7" s="51"/>
      <c r="G7" s="51"/>
    </row>
    <row r="8" spans="1:7" x14ac:dyDescent="0.2">
      <c r="A8" s="10">
        <v>5</v>
      </c>
      <c r="B8" s="12" t="s">
        <v>19</v>
      </c>
      <c r="C8" s="8">
        <v>1</v>
      </c>
      <c r="D8" s="8" t="s">
        <v>37</v>
      </c>
      <c r="E8" s="8" t="s">
        <v>13</v>
      </c>
      <c r="F8" s="51"/>
      <c r="G8" s="51"/>
    </row>
    <row r="9" spans="1:7" x14ac:dyDescent="0.2">
      <c r="A9" s="10">
        <v>6</v>
      </c>
      <c r="B9" s="12" t="s">
        <v>20</v>
      </c>
      <c r="C9" s="8">
        <v>1</v>
      </c>
      <c r="D9" s="8" t="s">
        <v>37</v>
      </c>
      <c r="E9" s="8" t="s">
        <v>13</v>
      </c>
      <c r="F9" s="51"/>
      <c r="G9" s="51"/>
    </row>
    <row r="10" spans="1:7" x14ac:dyDescent="0.2">
      <c r="A10" s="10">
        <v>7</v>
      </c>
      <c r="B10" s="12" t="s">
        <v>21</v>
      </c>
      <c r="C10" s="8">
        <v>1</v>
      </c>
      <c r="D10" s="8" t="s">
        <v>37</v>
      </c>
      <c r="E10" s="8" t="s">
        <v>13</v>
      </c>
      <c r="F10" s="51"/>
      <c r="G10" s="51"/>
    </row>
    <row r="11" spans="1:7" x14ac:dyDescent="0.2">
      <c r="A11" s="10">
        <v>8</v>
      </c>
      <c r="B11" s="12" t="s">
        <v>49</v>
      </c>
      <c r="C11" s="8">
        <v>1</v>
      </c>
      <c r="D11" s="8" t="s">
        <v>37</v>
      </c>
      <c r="E11" s="8" t="s">
        <v>13</v>
      </c>
      <c r="F11" s="51"/>
      <c r="G11" s="51"/>
    </row>
    <row r="12" spans="1:7" x14ac:dyDescent="0.2">
      <c r="A12" s="10">
        <v>9</v>
      </c>
      <c r="B12" s="12" t="s">
        <v>22</v>
      </c>
      <c r="C12" s="8">
        <v>1</v>
      </c>
      <c r="D12" s="8" t="s">
        <v>37</v>
      </c>
      <c r="E12" s="8" t="s">
        <v>13</v>
      </c>
      <c r="F12" s="51"/>
      <c r="G12" s="51"/>
    </row>
    <row r="13" spans="1:7" x14ac:dyDescent="0.2">
      <c r="A13" s="10">
        <v>9</v>
      </c>
      <c r="B13" s="19" t="s">
        <v>51</v>
      </c>
      <c r="C13" s="8">
        <v>1</v>
      </c>
      <c r="D13" s="8" t="s">
        <v>37</v>
      </c>
      <c r="E13" s="8" t="s">
        <v>13</v>
      </c>
      <c r="F13" s="51"/>
      <c r="G13" s="51"/>
    </row>
  </sheetData>
  <mergeCells count="2">
    <mergeCell ref="A2:G2"/>
    <mergeCell ref="A1:G1"/>
  </mergeCells>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6</vt:i4>
      </vt:variant>
    </vt:vector>
  </HeadingPairs>
  <TitlesOfParts>
    <vt:vector size="14" baseType="lpstr">
      <vt:lpstr>ESPECIFICACIONES TECNICAS</vt:lpstr>
      <vt:lpstr>5.2.	PRECIOS HISTÓRICOS</vt:lpstr>
      <vt:lpstr>5.4 PRECIOS DE MERCADO </vt:lpstr>
      <vt:lpstr>5.5 ANÁLISIS DEL VALOR ESTIMADO</vt:lpstr>
      <vt:lpstr>cuadro 6 ficha tecnica</vt:lpstr>
      <vt:lpstr>5.6 VALOR ESTIMADO</vt:lpstr>
      <vt:lpstr>FORMULARIO ESPECIFICACIONES TE </vt:lpstr>
      <vt:lpstr>FORMULARIO % de iva</vt:lpstr>
      <vt:lpstr>'5.2.	PRECIOS HISTÓRICOS'!Área_de_impresión</vt:lpstr>
      <vt:lpstr>'5.4 PRECIOS DE MERCADO '!Área_de_impresión</vt:lpstr>
      <vt:lpstr>'5.5 ANÁLISIS DEL VALOR ESTIMADO'!Área_de_impresión</vt:lpstr>
      <vt:lpstr>'5.6 VALOR ESTIMADO'!Área_de_impresión</vt:lpstr>
      <vt:lpstr>'FORMULARIO % de iva'!Área_de_impresión</vt:lpstr>
      <vt:lpstr>'FORMULARIO ESPECIFICACIONES TE '!Área_de_impresión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DISAN - PEDRO NORBEY ROMERO POVEDA</dc:creator>
  <cp:lastModifiedBy>DISAN - ANA RUTVELY GARCIA SALDAÑA</cp:lastModifiedBy>
  <cp:lastPrinted>2026-08-18T16:45:19Z</cp:lastPrinted>
  <dcterms:created xsi:type="dcterms:W3CDTF">2022-06-10T19:03:06Z</dcterms:created>
  <dcterms:modified xsi:type="dcterms:W3CDTF">2026-10-15T13:35:22Z</dcterms:modified>
</cp:coreProperties>
</file>