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a.garcia\Documents\Documentos -ANA RUTVELY GARCIA\PROCESOS 2026\2. SUBASTAS\SA 023 MTO EQUIPOS BIOMEDICOS\"/>
    </mc:Choice>
  </mc:AlternateContent>
  <bookViews>
    <workbookView xWindow="0" yWindow="0" windowWidth="28800" windowHeight="12315" firstSheet="2" activeTab="7"/>
  </bookViews>
  <sheets>
    <sheet name="ESPECIFICACIONES TECNICAS" sheetId="1" r:id="rId1"/>
    <sheet name="HISTORICOS " sheetId="2" r:id="rId2"/>
    <sheet name="COTIZACION " sheetId="3" r:id="rId3"/>
    <sheet name="ANALISIS DE PRECIOS " sheetId="4" r:id="rId4"/>
    <sheet name="FICHA TECNICA" sheetId="5" r:id="rId5"/>
    <sheet name="VALOR ESTIMADO" sheetId="6" r:id="rId6"/>
    <sheet name="FORMULARIO ESPECIFICACIONES TE " sheetId="7" r:id="rId7"/>
    <sheet name="FORMULARIO % IVA" sheetId="8" r:id="rId8"/>
  </sheets>
  <definedNames>
    <definedName name="_xlnm.Print_Area" localSheetId="0">'ESPECIFICACIONES TECNICAS'!$A$1:$F$14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5" l="1"/>
  <c r="J14" i="2" l="1"/>
  <c r="K14" i="2" s="1"/>
  <c r="M14" i="2" s="1"/>
  <c r="G14" i="4" s="1"/>
  <c r="J13" i="2"/>
  <c r="K13" i="2" s="1"/>
  <c r="M13" i="2" s="1"/>
  <c r="G13" i="4" s="1"/>
  <c r="J12" i="2"/>
  <c r="K12" i="2" s="1"/>
  <c r="M12" i="2" s="1"/>
  <c r="G12" i="4" s="1"/>
  <c r="J11" i="2"/>
  <c r="K11" i="2" s="1"/>
  <c r="M11" i="2" s="1"/>
  <c r="G11" i="4" s="1"/>
  <c r="J8" i="2"/>
  <c r="K8" i="2" s="1"/>
  <c r="M8" i="2" s="1"/>
  <c r="G8" i="4" s="1"/>
  <c r="J4" i="2"/>
  <c r="K4" i="2" s="1"/>
  <c r="M4" i="2" s="1"/>
  <c r="G4" i="4" s="1"/>
  <c r="J5" i="2"/>
  <c r="K5" i="2" s="1"/>
  <c r="M5" i="2" s="1"/>
  <c r="G5" i="4" s="1"/>
  <c r="J6" i="2"/>
  <c r="K6" i="2" s="1"/>
  <c r="M6" i="2" s="1"/>
  <c r="G6" i="4" s="1"/>
  <c r="J7" i="2"/>
  <c r="K7" i="2" s="1"/>
  <c r="M7" i="2" s="1"/>
  <c r="G7" i="4" s="1"/>
  <c r="J9" i="2"/>
  <c r="K9" i="2" s="1"/>
  <c r="M9" i="2" s="1"/>
  <c r="G9" i="4" s="1"/>
  <c r="J10" i="2"/>
  <c r="K10" i="2" s="1"/>
  <c r="M10" i="2" s="1"/>
  <c r="G10" i="4" s="1"/>
  <c r="I7" i="4" l="1"/>
  <c r="J7" i="4" s="1"/>
  <c r="H6" i="6" s="1"/>
  <c r="D4" i="3"/>
  <c r="H5" i="4" s="1"/>
  <c r="I5" i="4" s="1"/>
  <c r="J5" i="4" s="1"/>
  <c r="H4" i="6" s="1"/>
  <c r="D5" i="3"/>
  <c r="H6" i="4" s="1"/>
  <c r="I6" i="4" s="1"/>
  <c r="J6" i="4" s="1"/>
  <c r="H5" i="6" s="1"/>
  <c r="D6" i="3"/>
  <c r="H7" i="4" s="1"/>
  <c r="D7" i="3"/>
  <c r="H8" i="4" s="1"/>
  <c r="I8" i="4" s="1"/>
  <c r="J8" i="4" s="1"/>
  <c r="H7" i="6" s="1"/>
  <c r="D8" i="3"/>
  <c r="H9" i="4" s="1"/>
  <c r="I9" i="4" s="1"/>
  <c r="J9" i="4" s="1"/>
  <c r="H8" i="6" s="1"/>
  <c r="D9" i="3"/>
  <c r="H10" i="4" s="1"/>
  <c r="I10" i="4" s="1"/>
  <c r="J10" i="4" s="1"/>
  <c r="H9" i="6" s="1"/>
  <c r="D10" i="3"/>
  <c r="H11" i="4" s="1"/>
  <c r="I11" i="4" s="1"/>
  <c r="J11" i="4" s="1"/>
  <c r="H10" i="6" s="1"/>
  <c r="D11" i="3"/>
  <c r="H12" i="4" s="1"/>
  <c r="I12" i="4" s="1"/>
  <c r="J12" i="4" s="1"/>
  <c r="H11" i="6" s="1"/>
  <c r="D12" i="3"/>
  <c r="H13" i="4" s="1"/>
  <c r="I13" i="4" s="1"/>
  <c r="J13" i="4" s="1"/>
  <c r="H12" i="6" s="1"/>
  <c r="D13" i="3"/>
  <c r="H14" i="4" s="1"/>
  <c r="I14" i="4" s="1"/>
  <c r="J14" i="4" s="1"/>
  <c r="H13" i="6" s="1"/>
  <c r="D3" i="3"/>
  <c r="H4" i="4" s="1"/>
  <c r="I4" i="4" s="1"/>
  <c r="J4" i="4" s="1"/>
  <c r="H3" i="6" s="1"/>
  <c r="H14" i="2" l="1"/>
  <c r="H13" i="2"/>
  <c r="F13" i="2"/>
  <c r="H12" i="2"/>
  <c r="F12" i="2"/>
  <c r="H11" i="2"/>
  <c r="F11" i="2"/>
  <c r="H10" i="2"/>
  <c r="F10" i="2"/>
  <c r="H9" i="2"/>
  <c r="F9" i="2"/>
  <c r="H8" i="2"/>
  <c r="F8" i="2"/>
  <c r="H7" i="2"/>
  <c r="F7" i="2"/>
  <c r="H6" i="2"/>
  <c r="F6" i="2"/>
  <c r="H5" i="2"/>
  <c r="F5" i="2"/>
  <c r="H4" i="2"/>
  <c r="F4" i="2"/>
</calcChain>
</file>

<file path=xl/sharedStrings.xml><?xml version="1.0" encoding="utf-8"?>
<sst xmlns="http://schemas.openxmlformats.org/spreadsheetml/2006/main" count="353" uniqueCount="91">
  <si>
    <t>ITEM</t>
  </si>
  <si>
    <t>EQUIPO</t>
  </si>
  <si>
    <t>ACTIVIDADES DE MANTENIMIENTO PREVENTIVO</t>
  </si>
  <si>
    <t>1</t>
  </si>
  <si>
    <t xml:space="preserve">MANTENIMIENTO PREVENTIVO DESCONGELADOR DE PLASMA MARCA BARKEY MODELO PLASMATHER </t>
  </si>
  <si>
    <t>•  Revisión del sistema electrónico y elementos de calefacción y enfriamiento
•  Revisión del sistema de ventilación y recirculación de aire.
•  Ajuste y comprobación de voltajes, transformadores, controles, compresor y sensores.
• Verificación eléctrica de motor y poleas  de arranque
•   Limpieza y engrase de juntas y rodamientos
•  Limpieza y lubricación de ventilador, rotores, escobillas, partes internas y externas
• Limpieza interna y externa.</t>
  </si>
  <si>
    <t>ACTIVIDADES DE MANTENIMIENTO CORRECTIVO (INCLUYE REPUESTOS E INSTALACION)</t>
  </si>
  <si>
    <t xml:space="preserve">DESCONGELADOR DE PLASMA MARCA BARKEY MODELO PLASMATHER </t>
  </si>
  <si>
    <t>CAMBIO E INSTALACION FILTRO DE PURGA</t>
  </si>
  <si>
    <t>CAMBIO E INSTALACION COJINETES DE CALEFACCION SET DE 2 UNIDADES</t>
  </si>
  <si>
    <t>CAMBIO E INSTALACION PAPEL SECANTE CAJA X 50 HOJAS</t>
  </si>
  <si>
    <t>CAMBIO E INSTALACION EMPAQUE DE VACIO</t>
  </si>
  <si>
    <t>CAMBIO E INSTALACION BOMBA PERISTALTICA</t>
  </si>
  <si>
    <t>CAMBIO E INSTALACION TARJETA ELECTRÓBNICA DE POTENCIA</t>
  </si>
  <si>
    <t>CAMBIO E INSTALACION DE DISPLAY</t>
  </si>
  <si>
    <t>CAMBIO E INSTALACION SENSOR DE TEMPERATURA</t>
  </si>
  <si>
    <t xml:space="preserve">CAMBIO E INSTALACIÓN CUBIERTA CÁMARA DE CALEFACCIÓN </t>
  </si>
  <si>
    <t>ENTIDAD CONTRATANTE Y CONTRATISTA</t>
  </si>
  <si>
    <t>DESCRIPCION ACTIVIDAD DE MANTENIMIENTO PREVENTIVO</t>
  </si>
  <si>
    <t>UNIDAD DE MEDIDA</t>
  </si>
  <si>
    <t>VALOR CONTRATO 2023</t>
  </si>
  <si>
    <t xml:space="preserve">PRECIO HISTORICO VALOR UNITARIO PROYECTADO CON IPC 2023 (9.28%) (IVA INCLUIDO) </t>
  </si>
  <si>
    <t xml:space="preserve">PRECIO HISTORICO VALOR UNITARIO PROYECTADO CON IPC 2024 (5.2%) (IVA INCLUIDO) </t>
  </si>
  <si>
    <t xml:space="preserve">PRECIO HISTORICO VALOR UNITARIO PROYECTADO CON IPC 2021 Y 2022 (18,74%)(IVA INCLUIDO) </t>
  </si>
  <si>
    <t>VALOR CONTRATO 2024</t>
  </si>
  <si>
    <t xml:space="preserve">PRECIO HISTORICO VALOR UNITARIO PROYECTADO CON (5.2%) (IVA INCLUIDO) </t>
  </si>
  <si>
    <t>VISITA</t>
  </si>
  <si>
    <t xml:space="preserve">NO SE CONTRATÓ </t>
  </si>
  <si>
    <t>2</t>
  </si>
  <si>
    <t>ACTIVIDAD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</si>
  <si>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</si>
  <si>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</si>
  <si>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</si>
  <si>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</si>
  <si>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</si>
  <si>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</si>
  <si>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</si>
  <si>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</si>
  <si>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</si>
  <si>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UNICO VALOR COTIZADO</t>
  </si>
  <si>
    <t>RUBRO Y DESAGREGACIÓN PRESUPUESTAL</t>
  </si>
  <si>
    <t>RECURSO</t>
  </si>
  <si>
    <t>UNIDAD DE DESTINO</t>
  </si>
  <si>
    <t>PRECIO SECOP</t>
  </si>
  <si>
    <t>PRECIOS DE CATÁLOGO</t>
  </si>
  <si>
    <t>PRECIOS HISTÓRICOS PROYECTADOS IVA INCLUIDO</t>
  </si>
  <si>
    <t>PRECIOS DE MERCADO IVA INCLUIDO</t>
  </si>
  <si>
    <t xml:space="preserve"> VALOR UNITARIO ESTIMADO, INCLUIDO IVA  </t>
  </si>
  <si>
    <t xml:space="preserve">VALOR TOTAL ESTIMADO 
</t>
  </si>
  <si>
    <t>CANTIDAD DE EQUIPOS</t>
  </si>
  <si>
    <t>MES / VISITA</t>
  </si>
  <si>
    <t>CANTIDAD</t>
  </si>
  <si>
    <t>VALOR UNITARIO ESTIMADO</t>
  </si>
  <si>
    <t>SI OFRECE</t>
  </si>
  <si>
    <t>NO OFRECE</t>
  </si>
  <si>
    <t>% IVA</t>
  </si>
  <si>
    <t>EXENTO IVA</t>
  </si>
  <si>
    <t>EXCLUIDO IVA</t>
  </si>
  <si>
    <r>
      <t xml:space="preserve">CAMBIO E INSTALACION </t>
    </r>
    <r>
      <rPr>
        <sz val="8"/>
        <color rgb="FF000000"/>
        <rFont val="Arial"/>
        <family val="2"/>
      </rPr>
      <t>SENSOR DE FUGA SET 2</t>
    </r>
  </si>
  <si>
    <t>VALOR CONTRATO 2025</t>
  </si>
  <si>
    <t xml:space="preserve">UNICA COTIZACIÓN  </t>
  </si>
  <si>
    <t>HOCEN</t>
  </si>
  <si>
    <t>PRESTACIÓN DEL SERVICIO DE MANTENIMIENTO PREVENTIVO Y CORRECTIVO INCLUIDOS REPUESTOS GENUINOS DE EQUIPOS DE LA MARCA BARKEY</t>
  </si>
  <si>
    <t>PRECIO HISTORICO PRESTACIÓN DEL SERVICIO DE MANTENIMIENTO PREVENTIVO Y CORRECTIVO INCLUIDOS REPUESTOS GENUINOS DE EQUIPOS DE LA MARCA BARKEY</t>
  </si>
  <si>
    <t>5,6 VALOR ESTIMADO PRESTACIÓN DEL SERVICIO DE MANTENIMIENTO PREVENTIVO Y CORRECTIVO INCLUIDOS REPUESTOS GENUINOS DE EQUIPOS DE LA MARCA BARKEY</t>
  </si>
  <si>
    <t>ESPECIFICACION TECNICA PRESTACIÓN DEL SERVICIO DE MANTENIMIENTO PREVENTIVO Y CORRECTIVO INCLUIDOS REPUESTOS GENUINOS DE EQUIPOS DE LA MARCA BARKEY</t>
  </si>
  <si>
    <t>PORCENTAJE DE IVA PRESTACIÓN DEL SERVICIO DE MANTENIMIENTO PREVENTIVO Y CORRECTIVO INCLUIDOS REPUESTOS GENUINOS DE EQUIPOS DE LA MARCA BARKEY</t>
  </si>
  <si>
    <t>PERIODICIDAD</t>
  </si>
  <si>
    <t>A solicitud del Supervisor</t>
  </si>
  <si>
    <t>_______ %</t>
  </si>
  <si>
    <t>N/A</t>
  </si>
  <si>
    <t>PRECIO HISTORICO VALOR UNITARIO PROYECTADO CON IPC 2024 (5,20%)+ IPC 2025 (5,10%)</t>
  </si>
  <si>
    <t xml:space="preserve">HOCEN-SCALPEL </t>
  </si>
  <si>
    <t>FICHA TÉCNICA DE PRODUCTO</t>
  </si>
  <si>
    <t>DENOMINACIÓN DE BIEN O SERVICIO</t>
  </si>
  <si>
    <t>equipo médico, accesorios y suministros</t>
  </si>
  <si>
    <t>DENOMINACIÓN TÉCNICA DEL BIEN O SERVICIO</t>
  </si>
  <si>
    <t xml:space="preserve">MANTENIMIENTO PREVENTIVO Y CORRECTIVO </t>
  </si>
  <si>
    <t xml:space="preserve">Equipo médico, accesorios y mantenimiento  </t>
  </si>
  <si>
    <t>DESCRIPCIÓN GENERAL</t>
  </si>
  <si>
    <t xml:space="preserve">EQUIPO </t>
  </si>
  <si>
    <t>DESCRIPCION</t>
  </si>
  <si>
    <t>CLASIFICACIÓN UNSPSC</t>
  </si>
  <si>
    <t xml:space="preserve">41103900
42201600
42201700
81101700
85161500
</t>
  </si>
  <si>
    <r>
      <t xml:space="preserve">CAMBIO E INSTALACION </t>
    </r>
    <r>
      <rPr>
        <sz val="8"/>
        <color rgb="FF000000"/>
        <rFont val="Calibri Light"/>
        <family val="2"/>
        <scheme val="major"/>
      </rPr>
      <t>SENSOR DE FUGA SET 2</t>
    </r>
  </si>
  <si>
    <t>SEGUNDO SEMESTREL DEL 2026</t>
  </si>
  <si>
    <t>A SOLICITUD DEL SUPERVISOR</t>
  </si>
  <si>
    <t>GRUPO 6        - 5.2 PRECIO HISTORICO</t>
  </si>
  <si>
    <t>5,4 PRECIOS DE MERCADO    GRUPO 6 PRESTACIÓN DEL SERVICIO DE MANTENIMIENTO PREVENTIVO Y CORRECTIVO INCLUIDOS REPUESTOS GENUINOS DE EQUIPOS DE LA MARCA BARKEY</t>
  </si>
  <si>
    <t>5.5 ANALISIS DEL VALOR ESTIMADO - GRUPO 6</t>
  </si>
  <si>
    <t xml:space="preserve">CAMBIO E INSTALACION DE DISPLAY -   GRUPO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</si>
</sst>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\ * #,##0.00_-;\-&quot;$&quot;\ * #,##0.00_-;_-&quot;$&quot;\ * &quot;-&quot;??_-;_-@_-"/>
    <numFmt numFmtId="164" formatCode="&quot;$&quot;\ #,##0.00"/>
  </numFmts>
  <fonts count="17" x14ac:knownFonts="1">
    <font>
      <sz val="11"/>
      <color theme="1"/>
      <name val="Calibri"/>
      <family val="2"/>
      <scheme val="minor"/>
    </font>
    <font>
      <b/>
      <sz val="14"/>
      <color theme="1"/>
      <name val="Verdana"/>
      <family val="2"/>
    </font>
    <font>
      <b/>
      <sz val="7"/>
      <color theme="1"/>
      <name val="Arial"/>
      <family val="2"/>
    </font>
    <font>
      <b/>
      <sz val="7"/>
      <color rgb="FF000000"/>
      <name val="Arial"/>
      <family val="2"/>
    </font>
    <font>
      <sz val="10"/>
      <color theme="1"/>
      <name val="Verdana"/>
      <family val="2"/>
    </font>
    <font>
      <sz val="7"/>
      <color theme="1"/>
      <name val="Arial"/>
      <family val="2"/>
    </font>
    <font>
      <sz val="7"/>
      <color rgb="FF000000"/>
      <name val="Arial"/>
      <family val="2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theme="1"/>
      <name val="Calibri"/>
      <family val="2"/>
      <scheme val="minor"/>
    </font>
    <font>
      <sz val="8"/>
      <color theme="1"/>
      <name val="Verdana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Calibri Light"/>
      <family val="2"/>
      <scheme val="major"/>
    </font>
    <font>
      <sz val="8"/>
      <color rgb="FF000000"/>
      <name val="Calibri Light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2" borderId="1" applyNumberFormat="0" applyProtection="0">
      <alignment horizontal="left" vertical="center"/>
    </xf>
    <xf numFmtId="49" fontId="4" fillId="0" borderId="0" applyFill="0" applyBorder="0" applyProtection="0">
      <alignment horizontal="left" vertical="center"/>
    </xf>
    <xf numFmtId="44" fontId="14" fillId="0" borderId="0" applyFont="0" applyFill="0" applyBorder="0" applyAlignment="0" applyProtection="0"/>
  </cellStyleXfs>
  <cellXfs count="67">
    <xf numFmtId="0" fontId="0" fillId="0" borderId="0" xfId="0"/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49" fontId="5" fillId="0" borderId="1" xfId="2" applyFont="1" applyBorder="1" applyAlignment="1">
      <alignment horizontal="center" vertical="center"/>
    </xf>
    <xf numFmtId="49" fontId="5" fillId="0" borderId="1" xfId="2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164" fontId="6" fillId="0" borderId="1" xfId="0" applyNumberFormat="1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vertical="center" wrapText="1"/>
    </xf>
    <xf numFmtId="0" fontId="9" fillId="0" borderId="0" xfId="0" applyFont="1"/>
    <xf numFmtId="49" fontId="10" fillId="0" borderId="1" xfId="2" applyFont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left" vertical="center" wrapText="1"/>
    </xf>
    <xf numFmtId="0" fontId="10" fillId="0" borderId="1" xfId="2" applyNumberFormat="1" applyFont="1" applyBorder="1" applyAlignment="1">
      <alignment horizontal="center" vertical="center"/>
    </xf>
    <xf numFmtId="49" fontId="11" fillId="0" borderId="1" xfId="2" applyFont="1" applyBorder="1">
      <alignment horizontal="left" vertical="center"/>
    </xf>
    <xf numFmtId="0" fontId="11" fillId="6" borderId="1" xfId="0" applyFont="1" applyFill="1" applyBorder="1" applyAlignment="1">
      <alignment vertical="center" wrapText="1"/>
    </xf>
    <xf numFmtId="164" fontId="6" fillId="0" borderId="1" xfId="0" applyNumberFormat="1" applyFont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0" fontId="0" fillId="0" borderId="1" xfId="0" applyBorder="1"/>
    <xf numFmtId="0" fontId="13" fillId="0" borderId="0" xfId="0" applyFont="1"/>
    <xf numFmtId="0" fontId="11" fillId="0" borderId="1" xfId="0" applyFont="1" applyBorder="1"/>
    <xf numFmtId="0" fontId="9" fillId="0" borderId="1" xfId="0" applyFont="1" applyBorder="1"/>
    <xf numFmtId="0" fontId="9" fillId="0" borderId="1" xfId="0" applyFont="1" applyBorder="1" applyAlignment="1">
      <alignment horizontal="center" vertical="center"/>
    </xf>
    <xf numFmtId="49" fontId="11" fillId="0" borderId="1" xfId="2" applyFont="1" applyBorder="1" applyAlignment="1">
      <alignment horizontal="center" vertical="center"/>
    </xf>
    <xf numFmtId="44" fontId="0" fillId="0" borderId="1" xfId="3" applyFont="1" applyBorder="1"/>
    <xf numFmtId="44" fontId="0" fillId="0" borderId="1" xfId="0" applyNumberFormat="1" applyBorder="1"/>
    <xf numFmtId="0" fontId="9" fillId="0" borderId="1" xfId="0" applyFont="1" applyBorder="1" applyAlignment="1">
      <alignment horizontal="center" vertical="center" wrapText="1"/>
    </xf>
    <xf numFmtId="49" fontId="11" fillId="0" borderId="1" xfId="2" applyFont="1" applyBorder="1" applyAlignment="1">
      <alignment horizontal="left" vertical="center" wrapText="1"/>
    </xf>
    <xf numFmtId="0" fontId="0" fillId="0" borderId="0" xfId="0" applyAlignment="1">
      <alignment wrapText="1"/>
    </xf>
    <xf numFmtId="44" fontId="11" fillId="0" borderId="1" xfId="3" applyFont="1" applyBorder="1" applyAlignment="1">
      <alignment horizontal="center"/>
    </xf>
    <xf numFmtId="44" fontId="11" fillId="0" borderId="1" xfId="0" applyNumberFormat="1" applyFont="1" applyBorder="1"/>
    <xf numFmtId="0" fontId="11" fillId="0" borderId="0" xfId="0" applyFont="1"/>
    <xf numFmtId="0" fontId="7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49" fontId="15" fillId="0" borderId="1" xfId="2" applyFont="1" applyBorder="1" applyAlignment="1">
      <alignment vertical="center"/>
    </xf>
    <xf numFmtId="0" fontId="15" fillId="6" borderId="1" xfId="0" applyFont="1" applyFill="1" applyBorder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3" borderId="2" xfId="1" applyFont="1" applyFill="1" applyBorder="1" applyAlignment="1" applyProtection="1">
      <alignment horizontal="center" vertical="center" wrapText="1"/>
    </xf>
    <xf numFmtId="0" fontId="7" fillId="3" borderId="3" xfId="1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2" fillId="3" borderId="9" xfId="1" applyFont="1" applyFill="1" applyBorder="1" applyAlignment="1" applyProtection="1">
      <alignment horizontal="center" vertical="center" wrapText="1"/>
    </xf>
    <xf numFmtId="0" fontId="2" fillId="3" borderId="14" xfId="1" applyFont="1" applyFill="1" applyBorder="1" applyAlignment="1" applyProtection="1">
      <alignment horizontal="center" vertical="center" wrapText="1"/>
    </xf>
    <xf numFmtId="0" fontId="2" fillId="3" borderId="10" xfId="1" applyFont="1" applyFill="1" applyBorder="1" applyAlignment="1" applyProtection="1">
      <alignment horizontal="center" vertical="center" wrapText="1"/>
    </xf>
    <xf numFmtId="0" fontId="13" fillId="0" borderId="1" xfId="0" applyFont="1" applyBorder="1" applyAlignment="1">
      <alignment horizontal="center"/>
    </xf>
    <xf numFmtId="0" fontId="7" fillId="3" borderId="1" xfId="1" applyFont="1" applyFill="1" applyAlignment="1" applyProtection="1">
      <alignment horizontal="center" vertical="center" wrapText="1"/>
    </xf>
    <xf numFmtId="0" fontId="2" fillId="3" borderId="1" xfId="1" applyFont="1" applyFill="1" applyBorder="1" applyAlignment="1" applyProtection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49" fontId="11" fillId="0" borderId="11" xfId="2" applyFont="1" applyBorder="1" applyAlignment="1">
      <alignment horizontal="center" vertical="center" wrapText="1"/>
    </xf>
    <xf numFmtId="49" fontId="11" fillId="0" borderId="12" xfId="2" applyFont="1" applyBorder="1" applyAlignment="1">
      <alignment horizontal="center" vertical="center" wrapText="1"/>
    </xf>
    <xf numFmtId="49" fontId="11" fillId="0" borderId="13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3" borderId="1" xfId="1" applyFont="1" applyFill="1" applyBorder="1" applyAlignment="1" applyProtection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</cellXfs>
  <cellStyles count="4">
    <cellStyle name="BodyStyle" xfId="2"/>
    <cellStyle name="MainTitle" xfId="1"/>
    <cellStyle name="Moneda" xfId="3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view="pageBreakPreview" zoomScale="124" zoomScaleNormal="58" zoomScaleSheetLayoutView="124" workbookViewId="0">
      <selection activeCell="C6" sqref="C6"/>
    </sheetView>
  </sheetViews>
  <sheetFormatPr baseColWidth="10" defaultColWidth="18" defaultRowHeight="11.25" x14ac:dyDescent="0.2"/>
  <cols>
    <col min="1" max="1" width="14.7109375" style="10" customWidth="1"/>
    <col min="2" max="3" width="57.85546875" style="10" customWidth="1"/>
    <col min="4" max="16384" width="18" style="10"/>
  </cols>
  <sheetData>
    <row r="1" spans="1:6" ht="11.25" customHeight="1" x14ac:dyDescent="0.2">
      <c r="A1" s="42" t="s">
        <v>62</v>
      </c>
      <c r="B1" s="43"/>
      <c r="C1" s="43"/>
      <c r="D1" s="43"/>
      <c r="E1" s="43"/>
      <c r="F1" s="43"/>
    </row>
    <row r="2" spans="1:6" x14ac:dyDescent="0.2">
      <c r="A2" s="8" t="s">
        <v>0</v>
      </c>
      <c r="B2" s="8" t="s">
        <v>1</v>
      </c>
      <c r="C2" s="9" t="s">
        <v>2</v>
      </c>
      <c r="D2" s="1" t="s">
        <v>51</v>
      </c>
      <c r="E2" s="1" t="s">
        <v>19</v>
      </c>
      <c r="F2" s="1" t="s">
        <v>50</v>
      </c>
    </row>
    <row r="3" spans="1:6" ht="101.25" x14ac:dyDescent="0.2">
      <c r="A3" s="11" t="s">
        <v>3</v>
      </c>
      <c r="B3" s="12" t="s">
        <v>4</v>
      </c>
      <c r="C3" s="13" t="s">
        <v>5</v>
      </c>
      <c r="D3" s="23">
        <v>3</v>
      </c>
      <c r="E3" s="23" t="s">
        <v>26</v>
      </c>
      <c r="F3" s="27" t="s">
        <v>85</v>
      </c>
    </row>
    <row r="4" spans="1:6" ht="22.5" x14ac:dyDescent="0.2">
      <c r="A4" s="8" t="s">
        <v>0</v>
      </c>
      <c r="B4" s="8" t="s">
        <v>1</v>
      </c>
      <c r="C4" s="9" t="s">
        <v>6</v>
      </c>
      <c r="D4" s="1" t="s">
        <v>19</v>
      </c>
      <c r="E4" s="44" t="s">
        <v>67</v>
      </c>
      <c r="F4" s="44"/>
    </row>
    <row r="5" spans="1:6" x14ac:dyDescent="0.2">
      <c r="A5" s="14">
        <v>2</v>
      </c>
      <c r="B5" s="41" t="s">
        <v>7</v>
      </c>
      <c r="C5" s="15" t="s">
        <v>8</v>
      </c>
      <c r="D5" s="23">
        <v>1</v>
      </c>
      <c r="E5" s="22" t="s">
        <v>29</v>
      </c>
      <c r="F5" s="45" t="s">
        <v>86</v>
      </c>
    </row>
    <row r="6" spans="1:6" x14ac:dyDescent="0.2">
      <c r="A6" s="14">
        <v>3</v>
      </c>
      <c r="B6" s="41"/>
      <c r="C6" s="15" t="s">
        <v>9</v>
      </c>
      <c r="D6" s="23">
        <v>1</v>
      </c>
      <c r="E6" s="22" t="s">
        <v>29</v>
      </c>
      <c r="F6" s="46"/>
    </row>
    <row r="7" spans="1:6" x14ac:dyDescent="0.2">
      <c r="A7" s="14">
        <v>4</v>
      </c>
      <c r="B7" s="41"/>
      <c r="C7" s="15" t="s">
        <v>10</v>
      </c>
      <c r="D7" s="23">
        <v>1</v>
      </c>
      <c r="E7" s="22" t="s">
        <v>29</v>
      </c>
      <c r="F7" s="46"/>
    </row>
    <row r="8" spans="1:6" x14ac:dyDescent="0.2">
      <c r="A8" s="14">
        <v>5</v>
      </c>
      <c r="B8" s="41"/>
      <c r="C8" s="15" t="s">
        <v>58</v>
      </c>
      <c r="D8" s="23">
        <v>1</v>
      </c>
      <c r="E8" s="22" t="s">
        <v>29</v>
      </c>
      <c r="F8" s="46"/>
    </row>
    <row r="9" spans="1:6" x14ac:dyDescent="0.2">
      <c r="A9" s="14">
        <v>6</v>
      </c>
      <c r="B9" s="41"/>
      <c r="C9" s="15" t="s">
        <v>11</v>
      </c>
      <c r="D9" s="23">
        <v>1</v>
      </c>
      <c r="E9" s="22" t="s">
        <v>29</v>
      </c>
      <c r="F9" s="46"/>
    </row>
    <row r="10" spans="1:6" x14ac:dyDescent="0.2">
      <c r="A10" s="14">
        <v>7</v>
      </c>
      <c r="B10" s="41"/>
      <c r="C10" s="15" t="s">
        <v>12</v>
      </c>
      <c r="D10" s="23">
        <v>1</v>
      </c>
      <c r="E10" s="22" t="s">
        <v>29</v>
      </c>
      <c r="F10" s="46"/>
    </row>
    <row r="11" spans="1:6" x14ac:dyDescent="0.2">
      <c r="A11" s="14">
        <v>8</v>
      </c>
      <c r="B11" s="41"/>
      <c r="C11" s="15" t="s">
        <v>13</v>
      </c>
      <c r="D11" s="23">
        <v>1</v>
      </c>
      <c r="E11" s="22" t="s">
        <v>29</v>
      </c>
      <c r="F11" s="46"/>
    </row>
    <row r="12" spans="1:6" x14ac:dyDescent="0.2">
      <c r="A12" s="14">
        <v>9</v>
      </c>
      <c r="B12" s="41"/>
      <c r="C12" s="15" t="s">
        <v>14</v>
      </c>
      <c r="D12" s="23">
        <v>1</v>
      </c>
      <c r="E12" s="22" t="s">
        <v>29</v>
      </c>
      <c r="F12" s="46"/>
    </row>
    <row r="13" spans="1:6" x14ac:dyDescent="0.2">
      <c r="A13" s="14">
        <v>10</v>
      </c>
      <c r="B13" s="41"/>
      <c r="C13" s="15" t="s">
        <v>15</v>
      </c>
      <c r="D13" s="23">
        <v>1</v>
      </c>
      <c r="E13" s="22" t="s">
        <v>29</v>
      </c>
      <c r="F13" s="46"/>
    </row>
    <row r="14" spans="1:6" x14ac:dyDescent="0.2">
      <c r="A14" s="14">
        <v>11</v>
      </c>
      <c r="B14" s="41"/>
      <c r="C14" s="16" t="s">
        <v>16</v>
      </c>
      <c r="D14" s="23">
        <v>1</v>
      </c>
      <c r="E14" s="22" t="s">
        <v>29</v>
      </c>
      <c r="F14" s="47"/>
    </row>
  </sheetData>
  <mergeCells count="4">
    <mergeCell ref="B5:B14"/>
    <mergeCell ref="A1:F1"/>
    <mergeCell ref="E4:F4"/>
    <mergeCell ref="F5:F14"/>
  </mergeCells>
  <pageMargins left="0.7" right="0.7" top="0.75" bottom="0.75" header="0.3" footer="0.3"/>
  <pageSetup paperSize="9" scale="47" orientation="portrait" r:id="rId1"/>
  <colBreaks count="1" manualBreakCount="1">
    <brk id="6" max="1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view="pageBreakPreview" zoomScale="98" zoomScaleNormal="115" zoomScaleSheetLayoutView="98" workbookViewId="0">
      <selection activeCell="L20" sqref="L20"/>
    </sheetView>
  </sheetViews>
  <sheetFormatPr baseColWidth="10" defaultRowHeight="15" x14ac:dyDescent="0.25"/>
  <cols>
    <col min="1" max="1" width="5.5703125" customWidth="1"/>
    <col min="2" max="2" width="14.5703125" customWidth="1"/>
    <col min="3" max="3" width="49.5703125" style="29" customWidth="1"/>
    <col min="4" max="4" width="11.7109375" customWidth="1"/>
    <col min="5" max="5" width="12.28515625" customWidth="1"/>
    <col min="6" max="6" width="12.42578125" customWidth="1"/>
    <col min="7" max="7" width="17.140625" customWidth="1"/>
    <col min="8" max="8" width="13.85546875" customWidth="1"/>
    <col min="9" max="9" width="14.7109375" customWidth="1"/>
    <col min="10" max="10" width="19.85546875" hidden="1" customWidth="1"/>
    <col min="11" max="11" width="17" customWidth="1"/>
    <col min="12" max="12" width="14.7109375" customWidth="1"/>
    <col min="13" max="13" width="16" customWidth="1"/>
  </cols>
  <sheetData>
    <row r="1" spans="1:13" x14ac:dyDescent="0.25">
      <c r="A1" s="51" t="s">
        <v>87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</row>
    <row r="2" spans="1:13" x14ac:dyDescent="0.25">
      <c r="A2" s="48" t="s">
        <v>63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50"/>
    </row>
    <row r="3" spans="1:13" ht="81" x14ac:dyDescent="0.25">
      <c r="A3" s="40" t="s">
        <v>0</v>
      </c>
      <c r="B3" s="2" t="s">
        <v>17</v>
      </c>
      <c r="C3" s="2" t="s">
        <v>18</v>
      </c>
      <c r="D3" s="2" t="s">
        <v>19</v>
      </c>
      <c r="E3" s="2" t="s">
        <v>20</v>
      </c>
      <c r="F3" s="40" t="s">
        <v>21</v>
      </c>
      <c r="G3" s="40" t="s">
        <v>22</v>
      </c>
      <c r="H3" s="40" t="s">
        <v>23</v>
      </c>
      <c r="I3" s="40" t="s">
        <v>24</v>
      </c>
      <c r="J3" s="40"/>
      <c r="K3" s="40" t="s">
        <v>71</v>
      </c>
      <c r="L3" s="40" t="s">
        <v>59</v>
      </c>
      <c r="M3" s="40" t="s">
        <v>25</v>
      </c>
    </row>
    <row r="4" spans="1:13" ht="22.5" x14ac:dyDescent="0.25">
      <c r="A4" s="3" t="s">
        <v>3</v>
      </c>
      <c r="B4" s="4" t="s">
        <v>72</v>
      </c>
      <c r="C4" s="28" t="s">
        <v>4</v>
      </c>
      <c r="D4" s="5" t="s">
        <v>26</v>
      </c>
      <c r="E4" s="7">
        <v>1782000</v>
      </c>
      <c r="F4" s="17">
        <f>E4*9.28%+E4</f>
        <v>1947369.6</v>
      </c>
      <c r="G4" s="5" t="s">
        <v>27</v>
      </c>
      <c r="H4" s="7" t="str">
        <f t="shared" ref="H4:H14" si="0">G4</f>
        <v xml:space="preserve">NO SE CONTRATÓ </v>
      </c>
      <c r="I4" s="7">
        <v>1907000</v>
      </c>
      <c r="J4" s="18">
        <f t="shared" ref="J4:J14" si="1">+I4*5.2%+I4</f>
        <v>2006164</v>
      </c>
      <c r="K4" s="7">
        <f>+J4*5.1%+J4</f>
        <v>2108478.3640000001</v>
      </c>
      <c r="L4" s="7" t="s">
        <v>27</v>
      </c>
      <c r="M4" s="7">
        <f t="shared" ref="M4:M14" si="2">+K4</f>
        <v>2108478.3640000001</v>
      </c>
    </row>
    <row r="5" spans="1:13" x14ac:dyDescent="0.25">
      <c r="A5" s="3" t="s">
        <v>28</v>
      </c>
      <c r="B5" s="4" t="s">
        <v>72</v>
      </c>
      <c r="C5" s="28" t="s">
        <v>8</v>
      </c>
      <c r="D5" s="5" t="s">
        <v>29</v>
      </c>
      <c r="E5" s="7">
        <v>415800</v>
      </c>
      <c r="F5" s="18">
        <f>E5*5.62%+E5</f>
        <v>439167.96</v>
      </c>
      <c r="G5" s="5" t="s">
        <v>27</v>
      </c>
      <c r="H5" s="7" t="str">
        <f t="shared" si="0"/>
        <v xml:space="preserve">NO SE CONTRATÓ </v>
      </c>
      <c r="I5" s="7">
        <v>450000</v>
      </c>
      <c r="J5" s="18">
        <f t="shared" si="1"/>
        <v>473400</v>
      </c>
      <c r="K5" s="7">
        <f t="shared" ref="K5:K14" si="3">+J5*5.1%+J5</f>
        <v>497543.4</v>
      </c>
      <c r="L5" s="7" t="s">
        <v>27</v>
      </c>
      <c r="M5" s="7">
        <f t="shared" si="2"/>
        <v>497543.4</v>
      </c>
    </row>
    <row r="6" spans="1:13" ht="22.5" x14ac:dyDescent="0.25">
      <c r="A6" s="3" t="s">
        <v>30</v>
      </c>
      <c r="B6" s="4" t="s">
        <v>72</v>
      </c>
      <c r="C6" s="28" t="s">
        <v>9</v>
      </c>
      <c r="D6" s="5" t="s">
        <v>29</v>
      </c>
      <c r="E6" s="7">
        <v>5445000</v>
      </c>
      <c r="F6" s="18">
        <f t="shared" ref="F6:F13" si="4">E6*5.62%+E6</f>
        <v>5751009</v>
      </c>
      <c r="G6" s="5" t="s">
        <v>27</v>
      </c>
      <c r="H6" s="7" t="str">
        <f t="shared" si="0"/>
        <v xml:space="preserve">NO SE CONTRATÓ </v>
      </c>
      <c r="I6" s="7">
        <v>5827000</v>
      </c>
      <c r="J6" s="18">
        <f t="shared" si="1"/>
        <v>6130004</v>
      </c>
      <c r="K6" s="7">
        <f t="shared" si="3"/>
        <v>6442634.2039999999</v>
      </c>
      <c r="L6" s="7" t="s">
        <v>27</v>
      </c>
      <c r="M6" s="7">
        <f t="shared" si="2"/>
        <v>6442634.2039999999</v>
      </c>
    </row>
    <row r="7" spans="1:13" x14ac:dyDescent="0.25">
      <c r="A7" s="3" t="s">
        <v>31</v>
      </c>
      <c r="B7" s="4" t="s">
        <v>72</v>
      </c>
      <c r="C7" s="28" t="s">
        <v>10</v>
      </c>
      <c r="D7" s="5" t="s">
        <v>29</v>
      </c>
      <c r="E7" s="7">
        <v>376200</v>
      </c>
      <c r="F7" s="18">
        <f t="shared" si="4"/>
        <v>397342.44</v>
      </c>
      <c r="G7" s="5" t="s">
        <v>27</v>
      </c>
      <c r="H7" s="7" t="str">
        <f t="shared" si="0"/>
        <v xml:space="preserve">NO SE CONTRATÓ </v>
      </c>
      <c r="I7" s="7">
        <v>403000</v>
      </c>
      <c r="J7" s="18">
        <f t="shared" si="1"/>
        <v>423956</v>
      </c>
      <c r="K7" s="7">
        <f t="shared" si="3"/>
        <v>445577.75599999999</v>
      </c>
      <c r="L7" s="7" t="s">
        <v>27</v>
      </c>
      <c r="M7" s="7">
        <f t="shared" si="2"/>
        <v>445577.75599999999</v>
      </c>
    </row>
    <row r="8" spans="1:13" x14ac:dyDescent="0.25">
      <c r="A8" s="3" t="s">
        <v>32</v>
      </c>
      <c r="B8" s="4" t="s">
        <v>72</v>
      </c>
      <c r="C8" s="28" t="s">
        <v>58</v>
      </c>
      <c r="D8" s="5" t="s">
        <v>29</v>
      </c>
      <c r="E8" s="7">
        <v>396000</v>
      </c>
      <c r="F8" s="18">
        <f t="shared" si="4"/>
        <v>418255.2</v>
      </c>
      <c r="G8" s="5" t="s">
        <v>27</v>
      </c>
      <c r="H8" s="7" t="str">
        <f t="shared" si="0"/>
        <v xml:space="preserve">NO SE CONTRATÓ </v>
      </c>
      <c r="I8" s="7">
        <v>425000</v>
      </c>
      <c r="J8" s="18">
        <f t="shared" si="1"/>
        <v>447100</v>
      </c>
      <c r="K8" s="7">
        <f t="shared" si="3"/>
        <v>469902.1</v>
      </c>
      <c r="L8" s="7" t="s">
        <v>27</v>
      </c>
      <c r="M8" s="7">
        <f t="shared" si="2"/>
        <v>469902.1</v>
      </c>
    </row>
    <row r="9" spans="1:13" x14ac:dyDescent="0.25">
      <c r="A9" s="3" t="s">
        <v>33</v>
      </c>
      <c r="B9" s="4" t="s">
        <v>72</v>
      </c>
      <c r="C9" s="28" t="s">
        <v>11</v>
      </c>
      <c r="D9" s="5" t="s">
        <v>29</v>
      </c>
      <c r="E9" s="7">
        <v>277200</v>
      </c>
      <c r="F9" s="18">
        <f t="shared" si="4"/>
        <v>292778.64</v>
      </c>
      <c r="G9" s="5" t="s">
        <v>27</v>
      </c>
      <c r="H9" s="7" t="str">
        <f t="shared" si="0"/>
        <v xml:space="preserve">NO SE CONTRATÓ </v>
      </c>
      <c r="I9" s="7">
        <v>297000</v>
      </c>
      <c r="J9" s="18">
        <f t="shared" si="1"/>
        <v>312444</v>
      </c>
      <c r="K9" s="7">
        <f t="shared" si="3"/>
        <v>328378.64399999997</v>
      </c>
      <c r="L9" s="7" t="s">
        <v>27</v>
      </c>
      <c r="M9" s="7">
        <f t="shared" si="2"/>
        <v>328378.64399999997</v>
      </c>
    </row>
    <row r="10" spans="1:13" x14ac:dyDescent="0.25">
      <c r="A10" s="3" t="s">
        <v>34</v>
      </c>
      <c r="B10" s="4" t="s">
        <v>72</v>
      </c>
      <c r="C10" s="28" t="s">
        <v>12</v>
      </c>
      <c r="D10" s="5" t="s">
        <v>29</v>
      </c>
      <c r="E10" s="7">
        <v>12672000</v>
      </c>
      <c r="F10" s="18">
        <f t="shared" si="4"/>
        <v>13384166.4</v>
      </c>
      <c r="G10" s="5" t="s">
        <v>27</v>
      </c>
      <c r="H10" s="7" t="str">
        <f t="shared" si="0"/>
        <v xml:space="preserve">NO SE CONTRATÓ </v>
      </c>
      <c r="I10" s="7">
        <v>13560000</v>
      </c>
      <c r="J10" s="18">
        <f t="shared" si="1"/>
        <v>14265120</v>
      </c>
      <c r="K10" s="7">
        <f t="shared" si="3"/>
        <v>14992641.119999999</v>
      </c>
      <c r="L10" s="7" t="s">
        <v>27</v>
      </c>
      <c r="M10" s="7">
        <f t="shared" si="2"/>
        <v>14992641.119999999</v>
      </c>
    </row>
    <row r="11" spans="1:13" x14ac:dyDescent="0.25">
      <c r="A11" s="3" t="s">
        <v>35</v>
      </c>
      <c r="B11" s="4" t="s">
        <v>72</v>
      </c>
      <c r="C11" s="28" t="s">
        <v>13</v>
      </c>
      <c r="D11" s="5" t="s">
        <v>29</v>
      </c>
      <c r="E11" s="7">
        <v>13365000</v>
      </c>
      <c r="F11" s="18">
        <f t="shared" si="4"/>
        <v>14116113</v>
      </c>
      <c r="G11" s="5" t="s">
        <v>27</v>
      </c>
      <c r="H11" s="7" t="str">
        <f t="shared" si="0"/>
        <v xml:space="preserve">NO SE CONTRATÓ </v>
      </c>
      <c r="I11" s="7">
        <v>14300000</v>
      </c>
      <c r="J11" s="18">
        <f t="shared" si="1"/>
        <v>15043600</v>
      </c>
      <c r="K11" s="7">
        <f t="shared" si="3"/>
        <v>15810823.6</v>
      </c>
      <c r="L11" s="7" t="s">
        <v>27</v>
      </c>
      <c r="M11" s="7">
        <f t="shared" si="2"/>
        <v>15810823.6</v>
      </c>
    </row>
    <row r="12" spans="1:13" x14ac:dyDescent="0.25">
      <c r="A12" s="3" t="s">
        <v>36</v>
      </c>
      <c r="B12" s="4" t="s">
        <v>72</v>
      </c>
      <c r="C12" s="28" t="s">
        <v>14</v>
      </c>
      <c r="D12" s="5" t="s">
        <v>29</v>
      </c>
      <c r="E12" s="7">
        <v>10395000</v>
      </c>
      <c r="F12" s="18">
        <f t="shared" si="4"/>
        <v>10979199</v>
      </c>
      <c r="G12" s="5" t="s">
        <v>27</v>
      </c>
      <c r="H12" s="7" t="str">
        <f t="shared" si="0"/>
        <v xml:space="preserve">NO SE CONTRATÓ </v>
      </c>
      <c r="I12" s="7">
        <v>11125000</v>
      </c>
      <c r="J12" s="18">
        <f t="shared" si="1"/>
        <v>11703500</v>
      </c>
      <c r="K12" s="7">
        <f t="shared" si="3"/>
        <v>12300378.5</v>
      </c>
      <c r="L12" s="7" t="s">
        <v>27</v>
      </c>
      <c r="M12" s="7">
        <f t="shared" si="2"/>
        <v>12300378.5</v>
      </c>
    </row>
    <row r="13" spans="1:13" x14ac:dyDescent="0.25">
      <c r="A13" s="3" t="s">
        <v>37</v>
      </c>
      <c r="B13" s="4" t="s">
        <v>72</v>
      </c>
      <c r="C13" s="28" t="s">
        <v>15</v>
      </c>
      <c r="D13" s="5" t="s">
        <v>29</v>
      </c>
      <c r="E13" s="7">
        <v>891000</v>
      </c>
      <c r="F13" s="18">
        <f t="shared" si="4"/>
        <v>941074.2</v>
      </c>
      <c r="G13" s="5" t="s">
        <v>27</v>
      </c>
      <c r="H13" s="7" t="str">
        <f t="shared" si="0"/>
        <v xml:space="preserve">NO SE CONTRATÓ </v>
      </c>
      <c r="I13" s="7">
        <v>955000</v>
      </c>
      <c r="J13" s="18">
        <f t="shared" si="1"/>
        <v>1004660</v>
      </c>
      <c r="K13" s="7">
        <f t="shared" si="3"/>
        <v>1055897.6599999999</v>
      </c>
      <c r="L13" s="7" t="s">
        <v>27</v>
      </c>
      <c r="M13" s="7">
        <f t="shared" si="2"/>
        <v>1055897.6599999999</v>
      </c>
    </row>
    <row r="14" spans="1:13" x14ac:dyDescent="0.25">
      <c r="A14" s="3" t="s">
        <v>38</v>
      </c>
      <c r="B14" s="4" t="s">
        <v>72</v>
      </c>
      <c r="C14" s="16" t="s">
        <v>16</v>
      </c>
      <c r="D14" s="5" t="s">
        <v>29</v>
      </c>
      <c r="E14" s="6" t="s">
        <v>27</v>
      </c>
      <c r="F14" s="5" t="s">
        <v>27</v>
      </c>
      <c r="G14" s="5" t="s">
        <v>27</v>
      </c>
      <c r="H14" s="7" t="str">
        <f t="shared" si="0"/>
        <v xml:space="preserve">NO SE CONTRATÓ </v>
      </c>
      <c r="I14" s="7">
        <v>5652500</v>
      </c>
      <c r="J14" s="18">
        <f t="shared" si="1"/>
        <v>5946430</v>
      </c>
      <c r="K14" s="7">
        <f t="shared" si="3"/>
        <v>6249697.9299999997</v>
      </c>
      <c r="L14" s="7" t="s">
        <v>27</v>
      </c>
      <c r="M14" s="7">
        <f t="shared" si="2"/>
        <v>6249697.9299999997</v>
      </c>
    </row>
  </sheetData>
  <mergeCells count="2">
    <mergeCell ref="A2:M2"/>
    <mergeCell ref="A1:M1"/>
  </mergeCells>
  <pageMargins left="0.7" right="0.7" top="0.75" bottom="0.75" header="0.3" footer="0.3"/>
  <pageSetup scale="4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view="pageBreakPreview" zoomScale="115" zoomScaleNormal="100" zoomScaleSheetLayoutView="115" workbookViewId="0">
      <selection activeCell="E21" sqref="E21"/>
    </sheetView>
  </sheetViews>
  <sheetFormatPr baseColWidth="10" defaultRowHeight="11.25" x14ac:dyDescent="0.2"/>
  <cols>
    <col min="1" max="1" width="5.140625" style="10" bestFit="1" customWidth="1"/>
    <col min="2" max="2" width="56.28515625" style="10" customWidth="1"/>
    <col min="3" max="3" width="16.85546875" style="10" customWidth="1"/>
    <col min="4" max="4" width="20.7109375" style="10" customWidth="1"/>
    <col min="5" max="5" width="45.140625" style="10" customWidth="1"/>
    <col min="6" max="16384" width="11.42578125" style="10"/>
  </cols>
  <sheetData>
    <row r="1" spans="1:4" ht="32.25" customHeight="1" x14ac:dyDescent="0.2">
      <c r="A1" s="52" t="s">
        <v>88</v>
      </c>
      <c r="B1" s="52"/>
      <c r="C1" s="52"/>
      <c r="D1" s="52"/>
    </row>
    <row r="2" spans="1:4" x14ac:dyDescent="0.2">
      <c r="A2" s="8" t="s">
        <v>0</v>
      </c>
      <c r="B2" s="9" t="s">
        <v>18</v>
      </c>
      <c r="C2" s="8" t="s">
        <v>60</v>
      </c>
      <c r="D2" s="8" t="s">
        <v>39</v>
      </c>
    </row>
    <row r="3" spans="1:4" ht="22.5" x14ac:dyDescent="0.2">
      <c r="A3" s="22">
        <v>1</v>
      </c>
      <c r="B3" s="28" t="s">
        <v>4</v>
      </c>
      <c r="C3" s="30">
        <v>2220450</v>
      </c>
      <c r="D3" s="31">
        <f>C3</f>
        <v>2220450</v>
      </c>
    </row>
    <row r="4" spans="1:4" x14ac:dyDescent="0.2">
      <c r="A4" s="22">
        <v>2</v>
      </c>
      <c r="B4" s="15" t="s">
        <v>8</v>
      </c>
      <c r="C4" s="30">
        <v>480000</v>
      </c>
      <c r="D4" s="31">
        <f t="shared" ref="D4:D13" si="0">C4</f>
        <v>480000</v>
      </c>
    </row>
    <row r="5" spans="1:4" x14ac:dyDescent="0.2">
      <c r="A5" s="22">
        <v>3</v>
      </c>
      <c r="B5" s="15" t="s">
        <v>9</v>
      </c>
      <c r="C5" s="30">
        <v>5980000</v>
      </c>
      <c r="D5" s="31">
        <f t="shared" si="0"/>
        <v>5980000</v>
      </c>
    </row>
    <row r="6" spans="1:4" x14ac:dyDescent="0.2">
      <c r="A6" s="22">
        <v>4</v>
      </c>
      <c r="B6" s="15" t="s">
        <v>10</v>
      </c>
      <c r="C6" s="30">
        <v>420000</v>
      </c>
      <c r="D6" s="31">
        <f t="shared" si="0"/>
        <v>420000</v>
      </c>
    </row>
    <row r="7" spans="1:4" x14ac:dyDescent="0.2">
      <c r="A7" s="22">
        <v>5</v>
      </c>
      <c r="B7" s="15" t="s">
        <v>58</v>
      </c>
      <c r="C7" s="30">
        <v>450000</v>
      </c>
      <c r="D7" s="31">
        <f t="shared" si="0"/>
        <v>450000</v>
      </c>
    </row>
    <row r="8" spans="1:4" x14ac:dyDescent="0.2">
      <c r="A8" s="22">
        <v>6</v>
      </c>
      <c r="B8" s="15" t="s">
        <v>11</v>
      </c>
      <c r="C8" s="30">
        <v>309700</v>
      </c>
      <c r="D8" s="31">
        <f t="shared" si="0"/>
        <v>309700</v>
      </c>
    </row>
    <row r="9" spans="1:4" x14ac:dyDescent="0.2">
      <c r="A9" s="22">
        <v>7</v>
      </c>
      <c r="B9" s="15" t="s">
        <v>12</v>
      </c>
      <c r="C9" s="30">
        <v>13780000</v>
      </c>
      <c r="D9" s="31">
        <f t="shared" si="0"/>
        <v>13780000</v>
      </c>
    </row>
    <row r="10" spans="1:4" x14ac:dyDescent="0.2">
      <c r="A10" s="22">
        <v>8</v>
      </c>
      <c r="B10" s="15" t="s">
        <v>13</v>
      </c>
      <c r="C10" s="30">
        <v>14500000</v>
      </c>
      <c r="D10" s="31">
        <f t="shared" si="0"/>
        <v>14500000</v>
      </c>
    </row>
    <row r="11" spans="1:4" x14ac:dyDescent="0.2">
      <c r="A11" s="22">
        <v>9</v>
      </c>
      <c r="B11" s="15" t="s">
        <v>14</v>
      </c>
      <c r="C11" s="30">
        <v>11220000</v>
      </c>
      <c r="D11" s="31">
        <f t="shared" si="0"/>
        <v>11220000</v>
      </c>
    </row>
    <row r="12" spans="1:4" x14ac:dyDescent="0.2">
      <c r="A12" s="22">
        <v>10</v>
      </c>
      <c r="B12" s="15" t="s">
        <v>15</v>
      </c>
      <c r="C12" s="30">
        <v>1040000</v>
      </c>
      <c r="D12" s="31">
        <f t="shared" si="0"/>
        <v>1040000</v>
      </c>
    </row>
    <row r="13" spans="1:4" x14ac:dyDescent="0.2">
      <c r="A13" s="22">
        <v>11</v>
      </c>
      <c r="B13" s="16" t="s">
        <v>16</v>
      </c>
      <c r="C13" s="30">
        <v>5830000</v>
      </c>
      <c r="D13" s="31">
        <f t="shared" si="0"/>
        <v>5830000</v>
      </c>
    </row>
  </sheetData>
  <mergeCells count="1">
    <mergeCell ref="A1:D1"/>
  </mergeCells>
  <pageMargins left="0.7" right="0.7" top="0.75" bottom="0.75" header="0.3" footer="0.3"/>
  <pageSetup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view="pageBreakPreview" zoomScale="118" zoomScaleNormal="85" zoomScaleSheetLayoutView="118" workbookViewId="0">
      <selection activeCell="F3" sqref="F3"/>
    </sheetView>
  </sheetViews>
  <sheetFormatPr baseColWidth="10" defaultRowHeight="15" x14ac:dyDescent="0.25"/>
  <cols>
    <col min="1" max="1" width="5.140625" bestFit="1" customWidth="1"/>
    <col min="2" max="2" width="9.5703125" customWidth="1"/>
    <col min="3" max="3" width="65" customWidth="1"/>
    <col min="4" max="4" width="18.140625" customWidth="1"/>
    <col min="5" max="5" width="8.28515625" customWidth="1"/>
    <col min="6" max="6" width="9.85546875" customWidth="1"/>
    <col min="7" max="7" width="16.7109375" customWidth="1"/>
    <col min="8" max="8" width="16.140625" customWidth="1"/>
    <col min="9" max="9" width="16" bestFit="1" customWidth="1"/>
    <col min="10" max="10" width="17.42578125" customWidth="1"/>
  </cols>
  <sheetData>
    <row r="1" spans="1:10" x14ac:dyDescent="0.25">
      <c r="A1" s="53" t="s">
        <v>89</v>
      </c>
      <c r="B1" s="53"/>
      <c r="C1" s="53"/>
      <c r="D1" s="53"/>
      <c r="E1" s="53"/>
      <c r="F1" s="53"/>
      <c r="G1" s="53"/>
      <c r="H1" s="53"/>
      <c r="I1" s="53"/>
      <c r="J1" s="53"/>
    </row>
    <row r="2" spans="1:10" x14ac:dyDescent="0.25">
      <c r="A2" s="53" t="s">
        <v>62</v>
      </c>
      <c r="B2" s="53"/>
      <c r="C2" s="53"/>
      <c r="D2" s="53"/>
      <c r="E2" s="53"/>
      <c r="F2" s="53"/>
      <c r="G2" s="53"/>
      <c r="H2" s="53"/>
      <c r="I2" s="53"/>
      <c r="J2" s="53"/>
    </row>
    <row r="3" spans="1:10" ht="36" x14ac:dyDescent="0.25">
      <c r="A3" s="1" t="s">
        <v>0</v>
      </c>
      <c r="B3" s="2" t="s">
        <v>42</v>
      </c>
      <c r="C3" s="2" t="s">
        <v>18</v>
      </c>
      <c r="D3" s="2" t="s">
        <v>19</v>
      </c>
      <c r="E3" s="2" t="s">
        <v>43</v>
      </c>
      <c r="F3" s="2" t="s">
        <v>44</v>
      </c>
      <c r="G3" s="2" t="s">
        <v>45</v>
      </c>
      <c r="H3" s="2" t="s">
        <v>46</v>
      </c>
      <c r="I3" s="2" t="s">
        <v>47</v>
      </c>
      <c r="J3" s="2" t="s">
        <v>48</v>
      </c>
    </row>
    <row r="4" spans="1:10" ht="26.25" customHeight="1" x14ac:dyDescent="0.25">
      <c r="A4" s="21">
        <v>1</v>
      </c>
      <c r="B4" s="15" t="s">
        <v>61</v>
      </c>
      <c r="C4" s="28" t="s">
        <v>4</v>
      </c>
      <c r="D4" s="15" t="s">
        <v>26</v>
      </c>
      <c r="E4" s="19" t="s">
        <v>70</v>
      </c>
      <c r="F4" s="19" t="s">
        <v>70</v>
      </c>
      <c r="G4" s="25">
        <f>+'HISTORICOS '!M4</f>
        <v>2108478.3640000001</v>
      </c>
      <c r="H4" s="26">
        <f>+'COTIZACION '!D3</f>
        <v>2220450</v>
      </c>
      <c r="I4" s="26">
        <f>+MIN(G4:H4)</f>
        <v>2108478.3640000001</v>
      </c>
      <c r="J4" s="26">
        <f>+I4</f>
        <v>2108478.3640000001</v>
      </c>
    </row>
    <row r="5" spans="1:10" x14ac:dyDescent="0.25">
      <c r="A5" s="21">
        <v>2</v>
      </c>
      <c r="B5" s="15" t="s">
        <v>61</v>
      </c>
      <c r="C5" s="15" t="s">
        <v>8</v>
      </c>
      <c r="D5" s="15" t="s">
        <v>29</v>
      </c>
      <c r="E5" s="19" t="s">
        <v>70</v>
      </c>
      <c r="F5" s="19" t="s">
        <v>70</v>
      </c>
      <c r="G5" s="25">
        <f>+'HISTORICOS '!M5</f>
        <v>497543.4</v>
      </c>
      <c r="H5" s="26">
        <f>+'COTIZACION '!D4</f>
        <v>480000</v>
      </c>
      <c r="I5" s="26">
        <f t="shared" ref="I5:I14" si="0">+MIN(G5:H5)</f>
        <v>480000</v>
      </c>
      <c r="J5" s="26">
        <f t="shared" ref="J5:J14" si="1">+I5</f>
        <v>480000</v>
      </c>
    </row>
    <row r="6" spans="1:10" x14ac:dyDescent="0.25">
      <c r="A6" s="21">
        <v>3</v>
      </c>
      <c r="B6" s="15" t="s">
        <v>61</v>
      </c>
      <c r="C6" s="15" t="s">
        <v>9</v>
      </c>
      <c r="D6" s="15" t="s">
        <v>29</v>
      </c>
      <c r="E6" s="19" t="s">
        <v>70</v>
      </c>
      <c r="F6" s="19" t="s">
        <v>70</v>
      </c>
      <c r="G6" s="25">
        <f>+'HISTORICOS '!M6</f>
        <v>6442634.2039999999</v>
      </c>
      <c r="H6" s="26">
        <f>+'COTIZACION '!D5</f>
        <v>5980000</v>
      </c>
      <c r="I6" s="26">
        <f t="shared" si="0"/>
        <v>5980000</v>
      </c>
      <c r="J6" s="26">
        <f t="shared" si="1"/>
        <v>5980000</v>
      </c>
    </row>
    <row r="7" spans="1:10" x14ac:dyDescent="0.25">
      <c r="A7" s="21">
        <v>4</v>
      </c>
      <c r="B7" s="15" t="s">
        <v>61</v>
      </c>
      <c r="C7" s="15" t="s">
        <v>10</v>
      </c>
      <c r="D7" s="15" t="s">
        <v>29</v>
      </c>
      <c r="E7" s="19" t="s">
        <v>70</v>
      </c>
      <c r="F7" s="19" t="s">
        <v>70</v>
      </c>
      <c r="G7" s="25">
        <f>+'HISTORICOS '!M7</f>
        <v>445577.75599999999</v>
      </c>
      <c r="H7" s="26">
        <f>+'COTIZACION '!D6</f>
        <v>420000</v>
      </c>
      <c r="I7" s="26">
        <f t="shared" si="0"/>
        <v>420000</v>
      </c>
      <c r="J7" s="26">
        <f t="shared" si="1"/>
        <v>420000</v>
      </c>
    </row>
    <row r="8" spans="1:10" x14ac:dyDescent="0.25">
      <c r="A8" s="21">
        <v>5</v>
      </c>
      <c r="B8" s="15" t="s">
        <v>61</v>
      </c>
      <c r="C8" s="15" t="s">
        <v>58</v>
      </c>
      <c r="D8" s="15" t="s">
        <v>29</v>
      </c>
      <c r="E8" s="19" t="s">
        <v>70</v>
      </c>
      <c r="F8" s="19" t="s">
        <v>70</v>
      </c>
      <c r="G8" s="25">
        <f>+'HISTORICOS '!M8</f>
        <v>469902.1</v>
      </c>
      <c r="H8" s="26">
        <f>+'COTIZACION '!D7</f>
        <v>450000</v>
      </c>
      <c r="I8" s="26">
        <f t="shared" si="0"/>
        <v>450000</v>
      </c>
      <c r="J8" s="26">
        <f t="shared" si="1"/>
        <v>450000</v>
      </c>
    </row>
    <row r="9" spans="1:10" x14ac:dyDescent="0.25">
      <c r="A9" s="21">
        <v>6</v>
      </c>
      <c r="B9" s="15" t="s">
        <v>61</v>
      </c>
      <c r="C9" s="15" t="s">
        <v>11</v>
      </c>
      <c r="D9" s="15" t="s">
        <v>29</v>
      </c>
      <c r="E9" s="19" t="s">
        <v>70</v>
      </c>
      <c r="F9" s="19" t="s">
        <v>70</v>
      </c>
      <c r="G9" s="25">
        <f>+'HISTORICOS '!M9</f>
        <v>328378.64399999997</v>
      </c>
      <c r="H9" s="26">
        <f>+'COTIZACION '!D8</f>
        <v>309700</v>
      </c>
      <c r="I9" s="26">
        <f t="shared" si="0"/>
        <v>309700</v>
      </c>
      <c r="J9" s="26">
        <f t="shared" si="1"/>
        <v>309700</v>
      </c>
    </row>
    <row r="10" spans="1:10" x14ac:dyDescent="0.25">
      <c r="A10" s="21">
        <v>7</v>
      </c>
      <c r="B10" s="15" t="s">
        <v>61</v>
      </c>
      <c r="C10" s="15" t="s">
        <v>12</v>
      </c>
      <c r="D10" s="15" t="s">
        <v>29</v>
      </c>
      <c r="E10" s="19" t="s">
        <v>70</v>
      </c>
      <c r="F10" s="19" t="s">
        <v>70</v>
      </c>
      <c r="G10" s="25">
        <f>+'HISTORICOS '!M10</f>
        <v>14992641.119999999</v>
      </c>
      <c r="H10" s="26">
        <f>+'COTIZACION '!D9</f>
        <v>13780000</v>
      </c>
      <c r="I10" s="26">
        <f t="shared" si="0"/>
        <v>13780000</v>
      </c>
      <c r="J10" s="26">
        <f t="shared" si="1"/>
        <v>13780000</v>
      </c>
    </row>
    <row r="11" spans="1:10" x14ac:dyDescent="0.25">
      <c r="A11" s="21">
        <v>8</v>
      </c>
      <c r="B11" s="15" t="s">
        <v>61</v>
      </c>
      <c r="C11" s="15" t="s">
        <v>13</v>
      </c>
      <c r="D11" s="15" t="s">
        <v>29</v>
      </c>
      <c r="E11" s="19" t="s">
        <v>70</v>
      </c>
      <c r="F11" s="19" t="s">
        <v>70</v>
      </c>
      <c r="G11" s="25">
        <f>+'HISTORICOS '!M11</f>
        <v>15810823.6</v>
      </c>
      <c r="H11" s="26">
        <f>+'COTIZACION '!D10</f>
        <v>14500000</v>
      </c>
      <c r="I11" s="26">
        <f t="shared" si="0"/>
        <v>14500000</v>
      </c>
      <c r="J11" s="26">
        <f t="shared" si="1"/>
        <v>14500000</v>
      </c>
    </row>
    <row r="12" spans="1:10" x14ac:dyDescent="0.25">
      <c r="A12" s="21">
        <v>9</v>
      </c>
      <c r="B12" s="15" t="s">
        <v>61</v>
      </c>
      <c r="C12" s="15" t="s">
        <v>14</v>
      </c>
      <c r="D12" s="15" t="s">
        <v>29</v>
      </c>
      <c r="E12" s="19" t="s">
        <v>70</v>
      </c>
      <c r="F12" s="19" t="s">
        <v>70</v>
      </c>
      <c r="G12" s="25">
        <f>+'HISTORICOS '!M12</f>
        <v>12300378.5</v>
      </c>
      <c r="H12" s="26">
        <f>+'COTIZACION '!D11</f>
        <v>11220000</v>
      </c>
      <c r="I12" s="26">
        <f t="shared" si="0"/>
        <v>11220000</v>
      </c>
      <c r="J12" s="26">
        <f t="shared" si="1"/>
        <v>11220000</v>
      </c>
    </row>
    <row r="13" spans="1:10" x14ac:dyDescent="0.25">
      <c r="A13" s="21">
        <v>10</v>
      </c>
      <c r="B13" s="15" t="s">
        <v>61</v>
      </c>
      <c r="C13" s="15" t="s">
        <v>15</v>
      </c>
      <c r="D13" s="15" t="s">
        <v>29</v>
      </c>
      <c r="E13" s="19" t="s">
        <v>70</v>
      </c>
      <c r="F13" s="19" t="s">
        <v>70</v>
      </c>
      <c r="G13" s="25">
        <f>+'HISTORICOS '!M13</f>
        <v>1055897.6599999999</v>
      </c>
      <c r="H13" s="26">
        <f>+'COTIZACION '!D12</f>
        <v>1040000</v>
      </c>
      <c r="I13" s="26">
        <f t="shared" si="0"/>
        <v>1040000</v>
      </c>
      <c r="J13" s="26">
        <f t="shared" si="1"/>
        <v>1040000</v>
      </c>
    </row>
    <row r="14" spans="1:10" x14ac:dyDescent="0.25">
      <c r="A14" s="21">
        <v>11</v>
      </c>
      <c r="B14" s="15" t="s">
        <v>61</v>
      </c>
      <c r="C14" s="16" t="s">
        <v>16</v>
      </c>
      <c r="D14" s="15" t="s">
        <v>29</v>
      </c>
      <c r="E14" s="19" t="s">
        <v>70</v>
      </c>
      <c r="F14" s="19" t="s">
        <v>70</v>
      </c>
      <c r="G14" s="25">
        <f>+'HISTORICOS '!M14</f>
        <v>6249697.9299999997</v>
      </c>
      <c r="H14" s="26">
        <f>+'COTIZACION '!D13</f>
        <v>5830000</v>
      </c>
      <c r="I14" s="26">
        <f t="shared" si="0"/>
        <v>5830000</v>
      </c>
      <c r="J14" s="26">
        <f t="shared" si="1"/>
        <v>5830000</v>
      </c>
    </row>
    <row r="15" spans="1:10" x14ac:dyDescent="0.25">
      <c r="A15" s="20"/>
    </row>
  </sheetData>
  <mergeCells count="2">
    <mergeCell ref="A1:J1"/>
    <mergeCell ref="A2:J2"/>
  </mergeCells>
  <pageMargins left="0.7" right="0.7" top="0.75" bottom="0.75" header="0.3" footer="0.3"/>
  <pageSetup scale="4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view="pageBreakPreview" zoomScale="124" zoomScaleNormal="100" zoomScaleSheetLayoutView="124" workbookViewId="0">
      <selection activeCell="G40" sqref="G40"/>
    </sheetView>
  </sheetViews>
  <sheetFormatPr baseColWidth="10" defaultRowHeight="11.25" x14ac:dyDescent="0.2"/>
  <cols>
    <col min="1" max="1" width="31.28515625" style="10" customWidth="1"/>
    <col min="2" max="2" width="6.7109375" style="10" bestFit="1" customWidth="1"/>
    <col min="3" max="3" width="58.42578125" style="10" customWidth="1"/>
    <col min="4" max="4" width="36.85546875" style="10" customWidth="1"/>
    <col min="5" max="5" width="11.42578125" style="10"/>
    <col min="6" max="6" width="17.42578125" style="10" customWidth="1"/>
    <col min="7" max="16384" width="11.42578125" style="10"/>
  </cols>
  <sheetData>
    <row r="1" spans="1:4" s="32" customFormat="1" x14ac:dyDescent="0.2">
      <c r="A1" s="60" t="s">
        <v>73</v>
      </c>
      <c r="B1" s="60"/>
      <c r="C1" s="60"/>
      <c r="D1" s="60"/>
    </row>
    <row r="2" spans="1:4" s="32" customFormat="1" x14ac:dyDescent="0.2">
      <c r="A2" s="54" t="s">
        <v>74</v>
      </c>
      <c r="B2" s="54"/>
      <c r="C2" s="54"/>
      <c r="D2" s="54"/>
    </row>
    <row r="3" spans="1:4" s="32" customFormat="1" x14ac:dyDescent="0.2">
      <c r="A3" s="55" t="s">
        <v>75</v>
      </c>
      <c r="B3" s="55"/>
      <c r="C3" s="55"/>
      <c r="D3" s="55"/>
    </row>
    <row r="4" spans="1:4" s="32" customFormat="1" x14ac:dyDescent="0.2">
      <c r="A4" s="54" t="s">
        <v>76</v>
      </c>
      <c r="B4" s="54"/>
      <c r="C4" s="54"/>
      <c r="D4" s="54"/>
    </row>
    <row r="5" spans="1:4" s="32" customFormat="1" x14ac:dyDescent="0.2">
      <c r="A5" s="55" t="s">
        <v>77</v>
      </c>
      <c r="B5" s="55"/>
      <c r="C5" s="55"/>
      <c r="D5" s="55"/>
    </row>
    <row r="6" spans="1:4" s="32" customFormat="1" x14ac:dyDescent="0.2">
      <c r="A6" s="54" t="s">
        <v>19</v>
      </c>
      <c r="B6" s="54"/>
      <c r="C6" s="54"/>
      <c r="D6" s="54"/>
    </row>
    <row r="7" spans="1:4" s="32" customFormat="1" x14ac:dyDescent="0.2">
      <c r="A7" s="55" t="s">
        <v>78</v>
      </c>
      <c r="B7" s="55"/>
      <c r="C7" s="55"/>
      <c r="D7" s="55"/>
    </row>
    <row r="8" spans="1:4" s="32" customFormat="1" x14ac:dyDescent="0.2">
      <c r="A8" s="54" t="s">
        <v>79</v>
      </c>
      <c r="B8" s="54"/>
      <c r="C8" s="54"/>
      <c r="D8" s="54"/>
    </row>
    <row r="9" spans="1:4" s="32" customFormat="1" x14ac:dyDescent="0.2">
      <c r="A9" s="33" t="s">
        <v>80</v>
      </c>
      <c r="B9" s="33" t="s">
        <v>0</v>
      </c>
      <c r="C9" s="33" t="s">
        <v>81</v>
      </c>
      <c r="D9" s="33" t="s">
        <v>82</v>
      </c>
    </row>
    <row r="10" spans="1:4" s="32" customFormat="1" ht="101.25" customHeight="1" x14ac:dyDescent="0.2">
      <c r="A10" s="57" t="s">
        <v>4</v>
      </c>
      <c r="B10" s="21">
        <v>1</v>
      </c>
      <c r="C10" s="13" t="str">
        <f>+'ESPECIFICACIONES TECNICAS'!C3</f>
        <v>•  Revisión del sistema electrónico y elementos de calefacción y enfriamiento
•  Revisión del sistema de ventilación y recirculación de aire.
•  Ajuste y comprobación de voltajes, transformadores, controles, compresor y sensores.
• Verificación eléctrica de motor y poleas  de arranque
•   Limpieza y engrase de juntas y rodamientos
•  Limpieza y lubricación de ventilador, rotores, escobillas, partes internas y externas
• Limpieza interna y externa.</v>
      </c>
      <c r="D10" s="56" t="s">
        <v>83</v>
      </c>
    </row>
    <row r="11" spans="1:4" s="32" customFormat="1" x14ac:dyDescent="0.2">
      <c r="A11" s="58"/>
      <c r="B11" s="34">
        <v>2</v>
      </c>
      <c r="C11" s="35" t="s">
        <v>8</v>
      </c>
      <c r="D11" s="56"/>
    </row>
    <row r="12" spans="1:4" s="32" customFormat="1" x14ac:dyDescent="0.2">
      <c r="A12" s="58"/>
      <c r="B12" s="34">
        <v>3</v>
      </c>
      <c r="C12" s="35" t="s">
        <v>9</v>
      </c>
      <c r="D12" s="56"/>
    </row>
    <row r="13" spans="1:4" s="32" customFormat="1" x14ac:dyDescent="0.2">
      <c r="A13" s="58"/>
      <c r="B13" s="34">
        <v>4</v>
      </c>
      <c r="C13" s="35" t="s">
        <v>10</v>
      </c>
      <c r="D13" s="56"/>
    </row>
    <row r="14" spans="1:4" s="32" customFormat="1" x14ac:dyDescent="0.2">
      <c r="A14" s="58"/>
      <c r="B14" s="34">
        <v>5</v>
      </c>
      <c r="C14" s="35" t="s">
        <v>84</v>
      </c>
      <c r="D14" s="56"/>
    </row>
    <row r="15" spans="1:4" s="32" customFormat="1" x14ac:dyDescent="0.2">
      <c r="A15" s="58"/>
      <c r="B15" s="34">
        <v>6</v>
      </c>
      <c r="C15" s="35" t="s">
        <v>11</v>
      </c>
      <c r="D15" s="56"/>
    </row>
    <row r="16" spans="1:4" s="32" customFormat="1" x14ac:dyDescent="0.2">
      <c r="A16" s="58"/>
      <c r="B16" s="34">
        <v>7</v>
      </c>
      <c r="C16" s="35" t="s">
        <v>12</v>
      </c>
      <c r="D16" s="56"/>
    </row>
    <row r="17" spans="1:4" s="32" customFormat="1" x14ac:dyDescent="0.2">
      <c r="A17" s="58"/>
      <c r="B17" s="34">
        <v>8</v>
      </c>
      <c r="C17" s="35" t="s">
        <v>13</v>
      </c>
      <c r="D17" s="56"/>
    </row>
    <row r="18" spans="1:4" s="32" customFormat="1" x14ac:dyDescent="0.2">
      <c r="A18" s="58"/>
      <c r="B18" s="34">
        <v>9</v>
      </c>
      <c r="C18" s="35" t="s">
        <v>14</v>
      </c>
      <c r="D18" s="56"/>
    </row>
    <row r="19" spans="1:4" s="32" customFormat="1" x14ac:dyDescent="0.2">
      <c r="A19" s="58"/>
      <c r="B19" s="34">
        <v>10</v>
      </c>
      <c r="C19" s="35" t="s">
        <v>15</v>
      </c>
      <c r="D19" s="56"/>
    </row>
    <row r="20" spans="1:4" x14ac:dyDescent="0.2">
      <c r="A20" s="59"/>
      <c r="B20" s="22">
        <v>11</v>
      </c>
      <c r="C20" s="36" t="s">
        <v>16</v>
      </c>
      <c r="D20" s="56"/>
    </row>
    <row r="22" spans="1:4" ht="15" customHeight="1" x14ac:dyDescent="0.2"/>
  </sheetData>
  <mergeCells count="10">
    <mergeCell ref="A1:D1"/>
    <mergeCell ref="A2:D2"/>
    <mergeCell ref="A3:D3"/>
    <mergeCell ref="A4:D4"/>
    <mergeCell ref="A5:D5"/>
    <mergeCell ref="A6:D6"/>
    <mergeCell ref="A7:D7"/>
    <mergeCell ref="A8:D8"/>
    <mergeCell ref="D10:D20"/>
    <mergeCell ref="A10:A20"/>
  </mergeCells>
  <pageMargins left="0.7" right="0.7" top="0.75" bottom="0.75" header="0.3" footer="0.3"/>
  <pageSetup paperSize="9" scale="6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view="pageBreakPreview" zoomScaleNormal="100" zoomScaleSheetLayoutView="100" workbookViewId="0">
      <selection activeCell="E10" sqref="E10"/>
    </sheetView>
  </sheetViews>
  <sheetFormatPr baseColWidth="10" defaultRowHeight="11.25" x14ac:dyDescent="0.2"/>
  <cols>
    <col min="1" max="1" width="4.85546875" style="37" bestFit="1" customWidth="1"/>
    <col min="2" max="4" width="11.42578125" style="32"/>
    <col min="5" max="5" width="70.5703125" style="32" customWidth="1"/>
    <col min="6" max="6" width="11.5703125" style="32" bestFit="1" customWidth="1"/>
    <col min="7" max="7" width="11.42578125" style="32"/>
    <col min="8" max="8" width="17.7109375" style="32" bestFit="1" customWidth="1"/>
    <col min="9" max="16384" width="11.42578125" style="32"/>
  </cols>
  <sheetData>
    <row r="1" spans="1:8" x14ac:dyDescent="0.2">
      <c r="A1" s="61" t="s">
        <v>64</v>
      </c>
      <c r="B1" s="61"/>
      <c r="C1" s="61"/>
      <c r="D1" s="61"/>
      <c r="E1" s="61"/>
      <c r="F1" s="61"/>
      <c r="G1" s="61"/>
      <c r="H1" s="61"/>
    </row>
    <row r="2" spans="1:8" ht="56.25" x14ac:dyDescent="0.2">
      <c r="A2" s="8" t="s">
        <v>0</v>
      </c>
      <c r="B2" s="9" t="s">
        <v>40</v>
      </c>
      <c r="C2" s="9" t="s">
        <v>41</v>
      </c>
      <c r="D2" s="9" t="s">
        <v>42</v>
      </c>
      <c r="E2" s="9" t="s">
        <v>18</v>
      </c>
      <c r="F2" s="9" t="s">
        <v>51</v>
      </c>
      <c r="G2" s="9" t="s">
        <v>19</v>
      </c>
      <c r="H2" s="9" t="s">
        <v>52</v>
      </c>
    </row>
    <row r="3" spans="1:8" x14ac:dyDescent="0.2">
      <c r="A3" s="24">
        <v>1</v>
      </c>
      <c r="B3" s="21"/>
      <c r="C3" s="21"/>
      <c r="D3" s="21" t="s">
        <v>61</v>
      </c>
      <c r="E3" s="15" t="s">
        <v>4</v>
      </c>
      <c r="F3" s="34">
        <v>3</v>
      </c>
      <c r="G3" s="34" t="s">
        <v>26</v>
      </c>
      <c r="H3" s="31">
        <f>+'ANALISIS DE PRECIOS '!J4</f>
        <v>2108478.3640000001</v>
      </c>
    </row>
    <row r="4" spans="1:8" x14ac:dyDescent="0.2">
      <c r="A4" s="24">
        <v>2</v>
      </c>
      <c r="B4" s="21"/>
      <c r="C4" s="21"/>
      <c r="D4" s="21" t="s">
        <v>61</v>
      </c>
      <c r="E4" s="15" t="s">
        <v>8</v>
      </c>
      <c r="F4" s="34">
        <v>1</v>
      </c>
      <c r="G4" s="34" t="s">
        <v>29</v>
      </c>
      <c r="H4" s="31">
        <f>+'ANALISIS DE PRECIOS '!J5</f>
        <v>480000</v>
      </c>
    </row>
    <row r="5" spans="1:8" x14ac:dyDescent="0.2">
      <c r="A5" s="24">
        <v>3</v>
      </c>
      <c r="B5" s="21"/>
      <c r="C5" s="21"/>
      <c r="D5" s="21" t="s">
        <v>61</v>
      </c>
      <c r="E5" s="15" t="s">
        <v>9</v>
      </c>
      <c r="F5" s="34">
        <v>1</v>
      </c>
      <c r="G5" s="34" t="s">
        <v>29</v>
      </c>
      <c r="H5" s="31">
        <f>+'ANALISIS DE PRECIOS '!J6</f>
        <v>5980000</v>
      </c>
    </row>
    <row r="6" spans="1:8" x14ac:dyDescent="0.2">
      <c r="A6" s="24">
        <v>4</v>
      </c>
      <c r="B6" s="21"/>
      <c r="C6" s="21"/>
      <c r="D6" s="21" t="s">
        <v>61</v>
      </c>
      <c r="E6" s="15" t="s">
        <v>10</v>
      </c>
      <c r="F6" s="34">
        <v>1</v>
      </c>
      <c r="G6" s="34" t="s">
        <v>29</v>
      </c>
      <c r="H6" s="31">
        <f>+'ANALISIS DE PRECIOS '!J7</f>
        <v>420000</v>
      </c>
    </row>
    <row r="7" spans="1:8" x14ac:dyDescent="0.2">
      <c r="A7" s="24">
        <v>5</v>
      </c>
      <c r="B7" s="21"/>
      <c r="C7" s="21"/>
      <c r="D7" s="21" t="s">
        <v>61</v>
      </c>
      <c r="E7" s="15" t="s">
        <v>58</v>
      </c>
      <c r="F7" s="34">
        <v>1</v>
      </c>
      <c r="G7" s="34" t="s">
        <v>29</v>
      </c>
      <c r="H7" s="31">
        <f>+'ANALISIS DE PRECIOS '!J8</f>
        <v>450000</v>
      </c>
    </row>
    <row r="8" spans="1:8" x14ac:dyDescent="0.2">
      <c r="A8" s="24">
        <v>6</v>
      </c>
      <c r="B8" s="21"/>
      <c r="C8" s="21"/>
      <c r="D8" s="21" t="s">
        <v>61</v>
      </c>
      <c r="E8" s="15" t="s">
        <v>11</v>
      </c>
      <c r="F8" s="34">
        <v>1</v>
      </c>
      <c r="G8" s="34" t="s">
        <v>29</v>
      </c>
      <c r="H8" s="31">
        <f>+'ANALISIS DE PRECIOS '!J9</f>
        <v>309700</v>
      </c>
    </row>
    <row r="9" spans="1:8" x14ac:dyDescent="0.2">
      <c r="A9" s="24">
        <v>7</v>
      </c>
      <c r="B9" s="21"/>
      <c r="C9" s="21"/>
      <c r="D9" s="21" t="s">
        <v>61</v>
      </c>
      <c r="E9" s="15" t="s">
        <v>12</v>
      </c>
      <c r="F9" s="34">
        <v>1</v>
      </c>
      <c r="G9" s="34" t="s">
        <v>29</v>
      </c>
      <c r="H9" s="31">
        <f>+'ANALISIS DE PRECIOS '!J10</f>
        <v>13780000</v>
      </c>
    </row>
    <row r="10" spans="1:8" x14ac:dyDescent="0.2">
      <c r="A10" s="24">
        <v>8</v>
      </c>
      <c r="B10" s="21"/>
      <c r="C10" s="21"/>
      <c r="D10" s="21" t="s">
        <v>61</v>
      </c>
      <c r="E10" s="15" t="s">
        <v>13</v>
      </c>
      <c r="F10" s="34">
        <v>1</v>
      </c>
      <c r="G10" s="34" t="s">
        <v>29</v>
      </c>
      <c r="H10" s="31">
        <f>+'ANALISIS DE PRECIOS '!J11</f>
        <v>14500000</v>
      </c>
    </row>
    <row r="11" spans="1:8" x14ac:dyDescent="0.2">
      <c r="A11" s="24">
        <v>9</v>
      </c>
      <c r="B11" s="21"/>
      <c r="C11" s="21"/>
      <c r="D11" s="21" t="s">
        <v>61</v>
      </c>
      <c r="E11" s="15" t="s">
        <v>90</v>
      </c>
      <c r="F11" s="34">
        <v>1</v>
      </c>
      <c r="G11" s="34" t="s">
        <v>29</v>
      </c>
      <c r="H11" s="31">
        <f>+'ANALISIS DE PRECIOS '!J12</f>
        <v>11220000</v>
      </c>
    </row>
    <row r="12" spans="1:8" x14ac:dyDescent="0.2">
      <c r="A12" s="24">
        <v>10</v>
      </c>
      <c r="B12" s="21"/>
      <c r="C12" s="21"/>
      <c r="D12" s="21" t="s">
        <v>61</v>
      </c>
      <c r="E12" s="15" t="s">
        <v>15</v>
      </c>
      <c r="F12" s="34">
        <v>1</v>
      </c>
      <c r="G12" s="34" t="s">
        <v>29</v>
      </c>
      <c r="H12" s="31">
        <f>+'ANALISIS DE PRECIOS '!J13</f>
        <v>1040000</v>
      </c>
    </row>
    <row r="13" spans="1:8" x14ac:dyDescent="0.2">
      <c r="A13" s="24">
        <v>11</v>
      </c>
      <c r="B13" s="21"/>
      <c r="C13" s="21"/>
      <c r="D13" s="21" t="s">
        <v>61</v>
      </c>
      <c r="E13" s="16" t="s">
        <v>16</v>
      </c>
      <c r="F13" s="34">
        <v>1</v>
      </c>
      <c r="G13" s="34" t="s">
        <v>29</v>
      </c>
      <c r="H13" s="31">
        <f>+'ANALISIS DE PRECIOS '!J14</f>
        <v>5830000</v>
      </c>
    </row>
  </sheetData>
  <mergeCells count="1">
    <mergeCell ref="A1:H1"/>
  </mergeCells>
  <pageMargins left="0.7" right="0.7" top="0.75" bottom="0.75" header="0.3" footer="0.3"/>
  <pageSetup scale="5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view="pageBreakPreview" zoomScale="118" zoomScaleNormal="100" zoomScaleSheetLayoutView="118" workbookViewId="0">
      <selection activeCell="F5" sqref="F5:F14"/>
    </sheetView>
  </sheetViews>
  <sheetFormatPr baseColWidth="10" defaultRowHeight="11.25" x14ac:dyDescent="0.2"/>
  <cols>
    <col min="1" max="2" width="11.42578125" style="10"/>
    <col min="3" max="3" width="62.28515625" style="10" customWidth="1"/>
    <col min="4" max="5" width="11.42578125" style="10"/>
    <col min="6" max="6" width="17.5703125" style="10" customWidth="1"/>
    <col min="7" max="16384" width="11.42578125" style="10"/>
  </cols>
  <sheetData>
    <row r="1" spans="1:8" x14ac:dyDescent="0.2">
      <c r="A1" s="61" t="s">
        <v>65</v>
      </c>
      <c r="B1" s="61"/>
      <c r="C1" s="61"/>
      <c r="D1" s="61"/>
      <c r="E1" s="61"/>
      <c r="F1" s="61"/>
      <c r="G1" s="61"/>
      <c r="H1" s="61"/>
    </row>
    <row r="2" spans="1:8" ht="22.5" x14ac:dyDescent="0.2">
      <c r="A2" s="8" t="s">
        <v>0</v>
      </c>
      <c r="B2" s="8" t="s">
        <v>1</v>
      </c>
      <c r="C2" s="9" t="s">
        <v>2</v>
      </c>
      <c r="D2" s="8" t="s">
        <v>49</v>
      </c>
      <c r="E2" s="8" t="s">
        <v>19</v>
      </c>
      <c r="F2" s="8" t="s">
        <v>50</v>
      </c>
      <c r="G2" s="8" t="s">
        <v>53</v>
      </c>
      <c r="H2" s="8" t="s">
        <v>54</v>
      </c>
    </row>
    <row r="3" spans="1:8" ht="78.75" x14ac:dyDescent="0.2">
      <c r="A3" s="21">
        <v>1</v>
      </c>
      <c r="B3" s="12" t="s">
        <v>4</v>
      </c>
      <c r="C3" s="13" t="s">
        <v>5</v>
      </c>
      <c r="D3" s="23">
        <v>3</v>
      </c>
      <c r="E3" s="23" t="s">
        <v>26</v>
      </c>
      <c r="F3" s="38" t="s">
        <v>85</v>
      </c>
      <c r="G3" s="22"/>
      <c r="H3" s="22"/>
    </row>
    <row r="4" spans="1:8" ht="22.5" x14ac:dyDescent="0.2">
      <c r="A4" s="8" t="s">
        <v>0</v>
      </c>
      <c r="B4" s="8" t="s">
        <v>1</v>
      </c>
      <c r="C4" s="9" t="s">
        <v>6</v>
      </c>
      <c r="D4" s="8" t="s">
        <v>19</v>
      </c>
      <c r="E4" s="62" t="s">
        <v>67</v>
      </c>
      <c r="F4" s="63"/>
      <c r="G4" s="8" t="s">
        <v>53</v>
      </c>
      <c r="H4" s="8" t="s">
        <v>54</v>
      </c>
    </row>
    <row r="5" spans="1:8" ht="15" customHeight="1" x14ac:dyDescent="0.2">
      <c r="A5" s="21">
        <v>2</v>
      </c>
      <c r="B5" s="41" t="s">
        <v>7</v>
      </c>
      <c r="C5" s="15" t="s">
        <v>8</v>
      </c>
      <c r="D5" s="23">
        <v>1</v>
      </c>
      <c r="E5" s="22" t="s">
        <v>29</v>
      </c>
      <c r="F5" s="64" t="s">
        <v>68</v>
      </c>
      <c r="G5" s="22"/>
      <c r="H5" s="22"/>
    </row>
    <row r="6" spans="1:8" x14ac:dyDescent="0.2">
      <c r="A6" s="21">
        <v>3</v>
      </c>
      <c r="B6" s="41"/>
      <c r="C6" s="15" t="s">
        <v>9</v>
      </c>
      <c r="D6" s="23">
        <v>1</v>
      </c>
      <c r="E6" s="22" t="s">
        <v>29</v>
      </c>
      <c r="F6" s="65"/>
      <c r="G6" s="22"/>
      <c r="H6" s="22"/>
    </row>
    <row r="7" spans="1:8" x14ac:dyDescent="0.2">
      <c r="A7" s="21">
        <v>4</v>
      </c>
      <c r="B7" s="41"/>
      <c r="C7" s="15" t="s">
        <v>10</v>
      </c>
      <c r="D7" s="23">
        <v>1</v>
      </c>
      <c r="E7" s="22" t="s">
        <v>29</v>
      </c>
      <c r="F7" s="65"/>
      <c r="G7" s="22"/>
      <c r="H7" s="22"/>
    </row>
    <row r="8" spans="1:8" x14ac:dyDescent="0.2">
      <c r="A8" s="21">
        <v>5</v>
      </c>
      <c r="B8" s="41"/>
      <c r="C8" s="15" t="s">
        <v>58</v>
      </c>
      <c r="D8" s="23">
        <v>1</v>
      </c>
      <c r="E8" s="22" t="s">
        <v>29</v>
      </c>
      <c r="F8" s="65"/>
      <c r="G8" s="22"/>
      <c r="H8" s="22"/>
    </row>
    <row r="9" spans="1:8" x14ac:dyDescent="0.2">
      <c r="A9" s="21">
        <v>6</v>
      </c>
      <c r="B9" s="41"/>
      <c r="C9" s="15" t="s">
        <v>11</v>
      </c>
      <c r="D9" s="23">
        <v>1</v>
      </c>
      <c r="E9" s="22" t="s">
        <v>29</v>
      </c>
      <c r="F9" s="65"/>
      <c r="G9" s="22"/>
      <c r="H9" s="22"/>
    </row>
    <row r="10" spans="1:8" x14ac:dyDescent="0.2">
      <c r="A10" s="21">
        <v>7</v>
      </c>
      <c r="B10" s="41"/>
      <c r="C10" s="15" t="s">
        <v>12</v>
      </c>
      <c r="D10" s="23">
        <v>1</v>
      </c>
      <c r="E10" s="22" t="s">
        <v>29</v>
      </c>
      <c r="F10" s="65"/>
      <c r="G10" s="22"/>
      <c r="H10" s="22"/>
    </row>
    <row r="11" spans="1:8" x14ac:dyDescent="0.2">
      <c r="A11" s="21">
        <v>8</v>
      </c>
      <c r="B11" s="41"/>
      <c r="C11" s="15" t="s">
        <v>13</v>
      </c>
      <c r="D11" s="23">
        <v>1</v>
      </c>
      <c r="E11" s="22" t="s">
        <v>29</v>
      </c>
      <c r="F11" s="65"/>
      <c r="G11" s="22"/>
      <c r="H11" s="22"/>
    </row>
    <row r="12" spans="1:8" x14ac:dyDescent="0.2">
      <c r="A12" s="21">
        <v>9</v>
      </c>
      <c r="B12" s="41"/>
      <c r="C12" s="15" t="s">
        <v>14</v>
      </c>
      <c r="D12" s="23">
        <v>1</v>
      </c>
      <c r="E12" s="22" t="s">
        <v>29</v>
      </c>
      <c r="F12" s="65"/>
      <c r="G12" s="22"/>
      <c r="H12" s="22"/>
    </row>
    <row r="13" spans="1:8" x14ac:dyDescent="0.2">
      <c r="A13" s="21">
        <v>10</v>
      </c>
      <c r="B13" s="41"/>
      <c r="C13" s="15" t="s">
        <v>15</v>
      </c>
      <c r="D13" s="23">
        <v>1</v>
      </c>
      <c r="E13" s="22" t="s">
        <v>29</v>
      </c>
      <c r="F13" s="65"/>
      <c r="G13" s="22"/>
      <c r="H13" s="22"/>
    </row>
    <row r="14" spans="1:8" x14ac:dyDescent="0.2">
      <c r="A14" s="21">
        <v>11</v>
      </c>
      <c r="B14" s="41"/>
      <c r="C14" s="16" t="s">
        <v>16</v>
      </c>
      <c r="D14" s="23">
        <v>1</v>
      </c>
      <c r="E14" s="22" t="s">
        <v>29</v>
      </c>
      <c r="F14" s="66"/>
      <c r="G14" s="22"/>
      <c r="H14" s="22"/>
    </row>
  </sheetData>
  <mergeCells count="4">
    <mergeCell ref="A1:H1"/>
    <mergeCell ref="B5:B14"/>
    <mergeCell ref="E4:F4"/>
    <mergeCell ref="F5:F14"/>
  </mergeCells>
  <pageMargins left="0.7" right="0.7" top="0.75" bottom="0.75" header="0.3" footer="0.3"/>
  <pageSetup scale="6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view="pageBreakPreview" zoomScale="118" zoomScaleNormal="100" zoomScaleSheetLayoutView="118" workbookViewId="0">
      <selection activeCell="E29" sqref="E29"/>
    </sheetView>
  </sheetViews>
  <sheetFormatPr baseColWidth="10" defaultRowHeight="11.25" x14ac:dyDescent="0.2"/>
  <cols>
    <col min="1" max="1" width="8.140625" style="10" customWidth="1"/>
    <col min="2" max="2" width="80" style="10" customWidth="1"/>
    <col min="3" max="16384" width="11.42578125" style="10"/>
  </cols>
  <sheetData>
    <row r="1" spans="1:7" x14ac:dyDescent="0.2">
      <c r="A1" s="61" t="s">
        <v>66</v>
      </c>
      <c r="B1" s="61"/>
      <c r="C1" s="61"/>
      <c r="D1" s="61"/>
      <c r="E1" s="61"/>
      <c r="F1" s="61"/>
      <c r="G1" s="61"/>
    </row>
    <row r="2" spans="1:7" ht="22.5" x14ac:dyDescent="0.2">
      <c r="A2" s="8" t="s">
        <v>0</v>
      </c>
      <c r="B2" s="9" t="s">
        <v>18</v>
      </c>
      <c r="C2" s="8" t="s">
        <v>51</v>
      </c>
      <c r="D2" s="9" t="s">
        <v>19</v>
      </c>
      <c r="E2" s="8" t="s">
        <v>55</v>
      </c>
      <c r="F2" s="8" t="s">
        <v>56</v>
      </c>
      <c r="G2" s="8" t="s">
        <v>57</v>
      </c>
    </row>
    <row r="3" spans="1:7" x14ac:dyDescent="0.2">
      <c r="A3" s="24">
        <v>1</v>
      </c>
      <c r="B3" s="15" t="s">
        <v>4</v>
      </c>
      <c r="C3" s="23">
        <v>3</v>
      </c>
      <c r="D3" s="23" t="s">
        <v>26</v>
      </c>
      <c r="E3" s="39" t="s">
        <v>69</v>
      </c>
      <c r="F3" s="22"/>
      <c r="G3" s="22"/>
    </row>
    <row r="4" spans="1:7" x14ac:dyDescent="0.2">
      <c r="A4" s="24">
        <v>2</v>
      </c>
      <c r="B4" s="15" t="s">
        <v>8</v>
      </c>
      <c r="C4" s="23">
        <v>1</v>
      </c>
      <c r="D4" s="23" t="s">
        <v>29</v>
      </c>
      <c r="E4" s="39" t="s">
        <v>69</v>
      </c>
      <c r="F4" s="22"/>
      <c r="G4" s="22"/>
    </row>
    <row r="5" spans="1:7" x14ac:dyDescent="0.2">
      <c r="A5" s="24">
        <v>3</v>
      </c>
      <c r="B5" s="15" t="s">
        <v>9</v>
      </c>
      <c r="C5" s="23">
        <v>1</v>
      </c>
      <c r="D5" s="23" t="s">
        <v>29</v>
      </c>
      <c r="E5" s="39" t="s">
        <v>69</v>
      </c>
      <c r="F5" s="22"/>
      <c r="G5" s="22"/>
    </row>
    <row r="6" spans="1:7" x14ac:dyDescent="0.2">
      <c r="A6" s="24">
        <v>4</v>
      </c>
      <c r="B6" s="15" t="s">
        <v>10</v>
      </c>
      <c r="C6" s="23">
        <v>1</v>
      </c>
      <c r="D6" s="23" t="s">
        <v>29</v>
      </c>
      <c r="E6" s="39" t="s">
        <v>69</v>
      </c>
      <c r="F6" s="22"/>
      <c r="G6" s="22"/>
    </row>
    <row r="7" spans="1:7" x14ac:dyDescent="0.2">
      <c r="A7" s="24">
        <v>5</v>
      </c>
      <c r="B7" s="15" t="s">
        <v>58</v>
      </c>
      <c r="C7" s="23">
        <v>1</v>
      </c>
      <c r="D7" s="23" t="s">
        <v>29</v>
      </c>
      <c r="E7" s="39" t="s">
        <v>69</v>
      </c>
      <c r="F7" s="22"/>
      <c r="G7" s="22"/>
    </row>
    <row r="8" spans="1:7" x14ac:dyDescent="0.2">
      <c r="A8" s="24">
        <v>6</v>
      </c>
      <c r="B8" s="15" t="s">
        <v>11</v>
      </c>
      <c r="C8" s="23">
        <v>1</v>
      </c>
      <c r="D8" s="23" t="s">
        <v>29</v>
      </c>
      <c r="E8" s="39" t="s">
        <v>69</v>
      </c>
      <c r="F8" s="22"/>
      <c r="G8" s="22"/>
    </row>
    <row r="9" spans="1:7" x14ac:dyDescent="0.2">
      <c r="A9" s="24">
        <v>7</v>
      </c>
      <c r="B9" s="15" t="s">
        <v>12</v>
      </c>
      <c r="C9" s="23">
        <v>1</v>
      </c>
      <c r="D9" s="23" t="s">
        <v>29</v>
      </c>
      <c r="E9" s="39" t="s">
        <v>69</v>
      </c>
      <c r="F9" s="22"/>
      <c r="G9" s="22"/>
    </row>
    <row r="10" spans="1:7" x14ac:dyDescent="0.2">
      <c r="A10" s="24">
        <v>8</v>
      </c>
      <c r="B10" s="15" t="s">
        <v>13</v>
      </c>
      <c r="C10" s="23">
        <v>1</v>
      </c>
      <c r="D10" s="23" t="s">
        <v>29</v>
      </c>
      <c r="E10" s="39" t="s">
        <v>69</v>
      </c>
      <c r="F10" s="22"/>
      <c r="G10" s="22"/>
    </row>
    <row r="11" spans="1:7" x14ac:dyDescent="0.2">
      <c r="A11" s="24">
        <v>9</v>
      </c>
      <c r="B11" s="15" t="s">
        <v>14</v>
      </c>
      <c r="C11" s="23">
        <v>1</v>
      </c>
      <c r="D11" s="23" t="s">
        <v>29</v>
      </c>
      <c r="E11" s="39" t="s">
        <v>69</v>
      </c>
      <c r="F11" s="22"/>
      <c r="G11" s="22"/>
    </row>
    <row r="12" spans="1:7" x14ac:dyDescent="0.2">
      <c r="A12" s="24">
        <v>10</v>
      </c>
      <c r="B12" s="15" t="s">
        <v>15</v>
      </c>
      <c r="C12" s="23">
        <v>1</v>
      </c>
      <c r="D12" s="23" t="s">
        <v>29</v>
      </c>
      <c r="E12" s="39" t="s">
        <v>69</v>
      </c>
      <c r="F12" s="22"/>
      <c r="G12" s="22"/>
    </row>
    <row r="13" spans="1:7" x14ac:dyDescent="0.2">
      <c r="A13" s="24">
        <v>11</v>
      </c>
      <c r="B13" s="16" t="s">
        <v>16</v>
      </c>
      <c r="C13" s="23">
        <v>1</v>
      </c>
      <c r="D13" s="23" t="s">
        <v>29</v>
      </c>
      <c r="E13" s="39" t="s">
        <v>69</v>
      </c>
      <c r="F13" s="22"/>
      <c r="G13" s="22"/>
    </row>
  </sheetData>
  <mergeCells count="1">
    <mergeCell ref="A1:G1"/>
  </mergeCells>
  <pageMargins left="0.7" right="0.7" top="0.75" bottom="0.75" header="0.3" footer="0.3"/>
  <pageSetup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1</vt:i4>
      </vt:variant>
    </vt:vector>
  </HeadingPairs>
  <TitlesOfParts>
    <vt:vector size="9" baseType="lpstr">
      <vt:lpstr>ESPECIFICACIONES TECNICAS</vt:lpstr>
      <vt:lpstr>HISTORICOS </vt:lpstr>
      <vt:lpstr>COTIZACION </vt:lpstr>
      <vt:lpstr>ANALISIS DE PRECIOS </vt:lpstr>
      <vt:lpstr>FICHA TECNICA</vt:lpstr>
      <vt:lpstr>VALOR ESTIMADO</vt:lpstr>
      <vt:lpstr>FORMULARIO ESPECIFICACIONES TE </vt:lpstr>
      <vt:lpstr>FORMULARIO % IVA</vt:lpstr>
      <vt:lpstr>'ESPECIFICACIONES TECNICAS'!Área_de_impresión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DISAN - MANUELA CASTAÑO GIRALDO</dc:creator>
  <cp:lastModifiedBy>DISAN - ANA RUTVELY GARCIA SALDAÑA</cp:lastModifiedBy>
  <cp:lastPrinted>2026-08-18T16:48:09Z</cp:lastPrinted>
  <dcterms:created xsi:type="dcterms:W3CDTF">2026-05-29T16:56:01Z</dcterms:created>
  <dcterms:modified xsi:type="dcterms:W3CDTF">2026-10-15T13:36:20Z</dcterms:modified>
</cp:coreProperties>
</file>