
<file path=[Content_Types].xml><?xml version="1.0" encoding="utf-8"?>
<Types xmlns="http://schemas.openxmlformats.org/package/2006/content-type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omments2.xml" ContentType="application/vnd.openxmlformats-officedocument.spreadsheetml.comments+xml"/>
  <Override PartName="/xl/drawings/drawing2.xml" ContentType="application/vnd.openxmlformats-officedocument.drawing+xml"/>
  <Override PartName="/xl/charts/chart2.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ADRIANA PC\OneDrive\Escritorio\EXAMNES MEDICOS\"/>
    </mc:Choice>
  </mc:AlternateContent>
  <xr:revisionPtr revIDLastSave="0" documentId="8_{C2D09083-B936-4C13-88A9-E88D330C3495}" xr6:coauthVersionLast="47" xr6:coauthVersionMax="47" xr10:uidLastSave="{00000000-0000-0000-0000-000000000000}"/>
  <bookViews>
    <workbookView xWindow="2730" yWindow="1815" windowWidth="11790" windowHeight="14385" xr2:uid="{00000000-000D-0000-FFFF-FFFF00000000}"/>
  </bookViews>
  <sheets>
    <sheet name="Resumen" sheetId="1" r:id="rId1"/>
    <sheet name="Base_Sector_2025" sheetId="2" r:id="rId2"/>
    <sheet name="Estadísticos_2025" sheetId="3" r:id="rId3"/>
    <sheet name="Impacto_y_Sensibilidad" sheetId="4" r:id="rId4"/>
    <sheet name="Visual_Indicadores" sheetId="5" r:id="rId5"/>
    <sheet name="Proponentes_Plurales" sheetId="6" r:id="rId6"/>
    <sheet name="Texto_6.2" sheetId="8" r:id="rId7"/>
    <sheet name="Fuentes" sheetId="9" r:id="rId8"/>
  </sheets>
  <definedNames>
    <definedName name="_xlnm._FilterDatabase" localSheetId="1" hidden="1">Base_Sector_2025!$A$4:$Y$86</definedName>
  </definedNames>
  <calcPr calcId="191029" iterateDelta="1E-4" forceFullCalc="1"/>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86" i="2" l="1"/>
  <c r="X86" i="2" s="1"/>
  <c r="P86" i="2"/>
  <c r="W86" i="2" s="1"/>
  <c r="O86" i="2"/>
  <c r="V86" i="2" s="1"/>
  <c r="N86" i="2"/>
  <c r="U86" i="2" s="1"/>
  <c r="M86" i="2"/>
  <c r="T86" i="2" s="1"/>
  <c r="Q85" i="2"/>
  <c r="X85" i="2" s="1"/>
  <c r="P85" i="2"/>
  <c r="W85" i="2" s="1"/>
  <c r="O85" i="2"/>
  <c r="V85" i="2" s="1"/>
  <c r="N85" i="2"/>
  <c r="U85" i="2" s="1"/>
  <c r="M85" i="2"/>
  <c r="T85" i="2" s="1"/>
  <c r="Q84" i="2"/>
  <c r="X84" i="2" s="1"/>
  <c r="P84" i="2"/>
  <c r="W84" i="2" s="1"/>
  <c r="O84" i="2"/>
  <c r="V84" i="2" s="1"/>
  <c r="N84" i="2"/>
  <c r="U84" i="2" s="1"/>
  <c r="M84" i="2"/>
  <c r="T84" i="2" s="1"/>
  <c r="Q83" i="2"/>
  <c r="X83" i="2" s="1"/>
  <c r="P83" i="2"/>
  <c r="W83" i="2" s="1"/>
  <c r="O83" i="2"/>
  <c r="V83" i="2" s="1"/>
  <c r="N83" i="2"/>
  <c r="U83" i="2" s="1"/>
  <c r="M83" i="2"/>
  <c r="T83" i="2" s="1"/>
  <c r="Q82" i="2"/>
  <c r="X82" i="2" s="1"/>
  <c r="P82" i="2"/>
  <c r="W82" i="2" s="1"/>
  <c r="O82" i="2"/>
  <c r="V82" i="2" s="1"/>
  <c r="N82" i="2"/>
  <c r="U82" i="2" s="1"/>
  <c r="M82" i="2"/>
  <c r="T82" i="2" s="1"/>
  <c r="Q81" i="2"/>
  <c r="X81" i="2" s="1"/>
  <c r="P81" i="2"/>
  <c r="W81" i="2" s="1"/>
  <c r="O81" i="2"/>
  <c r="V81" i="2" s="1"/>
  <c r="N81" i="2"/>
  <c r="U81" i="2" s="1"/>
  <c r="M81" i="2"/>
  <c r="T81" i="2" s="1"/>
  <c r="Q80" i="2"/>
  <c r="X80" i="2" s="1"/>
  <c r="P80" i="2"/>
  <c r="W80" i="2" s="1"/>
  <c r="O80" i="2"/>
  <c r="V80" i="2" s="1"/>
  <c r="N80" i="2"/>
  <c r="U80" i="2" s="1"/>
  <c r="M80" i="2"/>
  <c r="T80" i="2" s="1"/>
  <c r="T79" i="2"/>
  <c r="Q79" i="2"/>
  <c r="X79" i="2" s="1"/>
  <c r="P79" i="2"/>
  <c r="W79" i="2" s="1"/>
  <c r="O79" i="2"/>
  <c r="V79" i="2" s="1"/>
  <c r="N79" i="2"/>
  <c r="U79" i="2" s="1"/>
  <c r="M79" i="2"/>
  <c r="X78" i="2"/>
  <c r="U78" i="2"/>
  <c r="Q78" i="2"/>
  <c r="P78" i="2"/>
  <c r="W78" i="2" s="1"/>
  <c r="O78" i="2"/>
  <c r="V78" i="2" s="1"/>
  <c r="N78" i="2"/>
  <c r="M78" i="2"/>
  <c r="T78" i="2" s="1"/>
  <c r="Q77" i="2"/>
  <c r="X77" i="2" s="1"/>
  <c r="P77" i="2"/>
  <c r="W77" i="2" s="1"/>
  <c r="O77" i="2"/>
  <c r="V77" i="2" s="1"/>
  <c r="N77" i="2"/>
  <c r="U77" i="2" s="1"/>
  <c r="M77" i="2"/>
  <c r="T77" i="2" s="1"/>
  <c r="Q76" i="2"/>
  <c r="X76" i="2" s="1"/>
  <c r="P76" i="2"/>
  <c r="W76" i="2" s="1"/>
  <c r="O76" i="2"/>
  <c r="V76" i="2" s="1"/>
  <c r="N76" i="2"/>
  <c r="U76" i="2" s="1"/>
  <c r="M76" i="2"/>
  <c r="T76" i="2" s="1"/>
  <c r="V75" i="2"/>
  <c r="Q75" i="2"/>
  <c r="X75" i="2" s="1"/>
  <c r="P75" i="2"/>
  <c r="W75" i="2" s="1"/>
  <c r="O75" i="2"/>
  <c r="N75" i="2"/>
  <c r="U75" i="2" s="1"/>
  <c r="M75" i="2"/>
  <c r="T75" i="2" s="1"/>
  <c r="Q74" i="2"/>
  <c r="X74" i="2" s="1"/>
  <c r="P74" i="2"/>
  <c r="W74" i="2" s="1"/>
  <c r="O74" i="2"/>
  <c r="V74" i="2" s="1"/>
  <c r="N74" i="2"/>
  <c r="U74" i="2" s="1"/>
  <c r="M74" i="2"/>
  <c r="T74" i="2" s="1"/>
  <c r="Q73" i="2"/>
  <c r="X73" i="2" s="1"/>
  <c r="P73" i="2"/>
  <c r="W73" i="2" s="1"/>
  <c r="O73" i="2"/>
  <c r="V73" i="2" s="1"/>
  <c r="N73" i="2"/>
  <c r="U73" i="2" s="1"/>
  <c r="M73" i="2"/>
  <c r="T73" i="2" s="1"/>
  <c r="Q72" i="2"/>
  <c r="X72" i="2" s="1"/>
  <c r="P72" i="2"/>
  <c r="W72" i="2" s="1"/>
  <c r="O72" i="2"/>
  <c r="V72" i="2" s="1"/>
  <c r="N72" i="2"/>
  <c r="U72" i="2" s="1"/>
  <c r="M72" i="2"/>
  <c r="T72" i="2" s="1"/>
  <c r="T71" i="2"/>
  <c r="Q71" i="2"/>
  <c r="X71" i="2" s="1"/>
  <c r="P71" i="2"/>
  <c r="W71" i="2" s="1"/>
  <c r="O71" i="2"/>
  <c r="V71" i="2" s="1"/>
  <c r="N71" i="2"/>
  <c r="U71" i="2" s="1"/>
  <c r="M71" i="2"/>
  <c r="W70" i="2"/>
  <c r="Q70" i="2"/>
  <c r="X70" i="2" s="1"/>
  <c r="P70" i="2"/>
  <c r="O70" i="2"/>
  <c r="V70" i="2" s="1"/>
  <c r="N70" i="2"/>
  <c r="U70" i="2" s="1"/>
  <c r="M70" i="2"/>
  <c r="T70" i="2" s="1"/>
  <c r="X69" i="2"/>
  <c r="Q69" i="2"/>
  <c r="P69" i="2"/>
  <c r="W69" i="2" s="1"/>
  <c r="O69" i="2"/>
  <c r="V69" i="2" s="1"/>
  <c r="N69" i="2"/>
  <c r="U69" i="2" s="1"/>
  <c r="M69" i="2"/>
  <c r="T69" i="2" s="1"/>
  <c r="Q68" i="2"/>
  <c r="X68" i="2" s="1"/>
  <c r="P68" i="2"/>
  <c r="W68" i="2" s="1"/>
  <c r="O68" i="2"/>
  <c r="V68" i="2" s="1"/>
  <c r="N68" i="2"/>
  <c r="U68" i="2" s="1"/>
  <c r="M68" i="2"/>
  <c r="T68" i="2" s="1"/>
  <c r="V67" i="2"/>
  <c r="Q67" i="2"/>
  <c r="X67" i="2" s="1"/>
  <c r="P67" i="2"/>
  <c r="W67" i="2" s="1"/>
  <c r="O67" i="2"/>
  <c r="N67" i="2"/>
  <c r="U67" i="2" s="1"/>
  <c r="M67" i="2"/>
  <c r="T67" i="2" s="1"/>
  <c r="U66" i="2"/>
  <c r="Q66" i="2"/>
  <c r="X66" i="2" s="1"/>
  <c r="P66" i="2"/>
  <c r="W66" i="2" s="1"/>
  <c r="O66" i="2"/>
  <c r="V66" i="2" s="1"/>
  <c r="N66" i="2"/>
  <c r="M66" i="2"/>
  <c r="T66" i="2" s="1"/>
  <c r="X65" i="2"/>
  <c r="T65" i="2"/>
  <c r="Q65" i="2"/>
  <c r="P65" i="2"/>
  <c r="W65" i="2" s="1"/>
  <c r="O65" i="2"/>
  <c r="V65" i="2" s="1"/>
  <c r="N65" i="2"/>
  <c r="U65" i="2" s="1"/>
  <c r="M65" i="2"/>
  <c r="Q64" i="2"/>
  <c r="X64" i="2" s="1"/>
  <c r="P64" i="2"/>
  <c r="W64" i="2" s="1"/>
  <c r="O64" i="2"/>
  <c r="V64" i="2" s="1"/>
  <c r="N64" i="2"/>
  <c r="U64" i="2" s="1"/>
  <c r="M64" i="2"/>
  <c r="T64" i="2" s="1"/>
  <c r="V63" i="2"/>
  <c r="U63" i="2"/>
  <c r="Q63" i="2"/>
  <c r="X63" i="2" s="1"/>
  <c r="P63" i="2"/>
  <c r="W63" i="2" s="1"/>
  <c r="O63" i="2"/>
  <c r="N63" i="2"/>
  <c r="M63" i="2"/>
  <c r="T63" i="2" s="1"/>
  <c r="W62" i="2"/>
  <c r="Q62" i="2"/>
  <c r="X62" i="2" s="1"/>
  <c r="P62" i="2"/>
  <c r="O62" i="2"/>
  <c r="V62" i="2" s="1"/>
  <c r="N62" i="2"/>
  <c r="U62" i="2" s="1"/>
  <c r="M62" i="2"/>
  <c r="T62" i="2" s="1"/>
  <c r="Q61" i="2"/>
  <c r="X61" i="2" s="1"/>
  <c r="P61" i="2"/>
  <c r="W61" i="2" s="1"/>
  <c r="O61" i="2"/>
  <c r="V61" i="2" s="1"/>
  <c r="N61" i="2"/>
  <c r="U61" i="2" s="1"/>
  <c r="M61" i="2"/>
  <c r="T61" i="2" s="1"/>
  <c r="Q60" i="2"/>
  <c r="X60" i="2" s="1"/>
  <c r="P60" i="2"/>
  <c r="W60" i="2" s="1"/>
  <c r="O60" i="2"/>
  <c r="V60" i="2" s="1"/>
  <c r="N60" i="2"/>
  <c r="U60" i="2" s="1"/>
  <c r="M60" i="2"/>
  <c r="T60" i="2" s="1"/>
  <c r="Q59" i="2"/>
  <c r="X59" i="2" s="1"/>
  <c r="P59" i="2"/>
  <c r="W59" i="2" s="1"/>
  <c r="O59" i="2"/>
  <c r="V59" i="2" s="1"/>
  <c r="N59" i="2"/>
  <c r="U59" i="2" s="1"/>
  <c r="M59" i="2"/>
  <c r="T59" i="2" s="1"/>
  <c r="Q58" i="2"/>
  <c r="X58" i="2" s="1"/>
  <c r="P58" i="2"/>
  <c r="W58" i="2" s="1"/>
  <c r="O58" i="2"/>
  <c r="V58" i="2" s="1"/>
  <c r="N58" i="2"/>
  <c r="U58" i="2" s="1"/>
  <c r="M58" i="2"/>
  <c r="T58" i="2" s="1"/>
  <c r="Q57" i="2"/>
  <c r="X57" i="2" s="1"/>
  <c r="P57" i="2"/>
  <c r="W57" i="2" s="1"/>
  <c r="O57" i="2"/>
  <c r="V57" i="2" s="1"/>
  <c r="N57" i="2"/>
  <c r="U57" i="2" s="1"/>
  <c r="M57" i="2"/>
  <c r="T57" i="2" s="1"/>
  <c r="Q56" i="2"/>
  <c r="X56" i="2" s="1"/>
  <c r="P56" i="2"/>
  <c r="W56" i="2" s="1"/>
  <c r="O56" i="2"/>
  <c r="V56" i="2" s="1"/>
  <c r="N56" i="2"/>
  <c r="U56" i="2" s="1"/>
  <c r="M56" i="2"/>
  <c r="T56" i="2" s="1"/>
  <c r="Q55" i="2"/>
  <c r="X55" i="2" s="1"/>
  <c r="P55" i="2"/>
  <c r="W55" i="2" s="1"/>
  <c r="O55" i="2"/>
  <c r="V55" i="2" s="1"/>
  <c r="N55" i="2"/>
  <c r="U55" i="2" s="1"/>
  <c r="M55" i="2"/>
  <c r="T55" i="2" s="1"/>
  <c r="Q54" i="2"/>
  <c r="X54" i="2" s="1"/>
  <c r="P54" i="2"/>
  <c r="W54" i="2" s="1"/>
  <c r="O54" i="2"/>
  <c r="V54" i="2" s="1"/>
  <c r="N54" i="2"/>
  <c r="U54" i="2" s="1"/>
  <c r="M54" i="2"/>
  <c r="T54" i="2" s="1"/>
  <c r="Q53" i="2"/>
  <c r="X53" i="2" s="1"/>
  <c r="P53" i="2"/>
  <c r="W53" i="2" s="1"/>
  <c r="O53" i="2"/>
  <c r="V53" i="2" s="1"/>
  <c r="N53" i="2"/>
  <c r="U53" i="2" s="1"/>
  <c r="M53" i="2"/>
  <c r="T53" i="2" s="1"/>
  <c r="Q52" i="2"/>
  <c r="X52" i="2" s="1"/>
  <c r="P52" i="2"/>
  <c r="W52" i="2" s="1"/>
  <c r="O52" i="2"/>
  <c r="V52" i="2" s="1"/>
  <c r="N52" i="2"/>
  <c r="U52" i="2" s="1"/>
  <c r="M52" i="2"/>
  <c r="T52" i="2" s="1"/>
  <c r="Q51" i="2"/>
  <c r="X51" i="2" s="1"/>
  <c r="P51" i="2"/>
  <c r="W51" i="2" s="1"/>
  <c r="O51" i="2"/>
  <c r="V51" i="2" s="1"/>
  <c r="N51" i="2"/>
  <c r="U51" i="2" s="1"/>
  <c r="M51" i="2"/>
  <c r="T51" i="2" s="1"/>
  <c r="Q50" i="2"/>
  <c r="X50" i="2" s="1"/>
  <c r="P50" i="2"/>
  <c r="W50" i="2" s="1"/>
  <c r="O50" i="2"/>
  <c r="V50" i="2" s="1"/>
  <c r="N50" i="2"/>
  <c r="U50" i="2" s="1"/>
  <c r="M50" i="2"/>
  <c r="T50" i="2" s="1"/>
  <c r="Q49" i="2"/>
  <c r="X49" i="2" s="1"/>
  <c r="P49" i="2"/>
  <c r="W49" i="2" s="1"/>
  <c r="O49" i="2"/>
  <c r="V49" i="2" s="1"/>
  <c r="N49" i="2"/>
  <c r="U49" i="2" s="1"/>
  <c r="M49" i="2"/>
  <c r="T49" i="2" s="1"/>
  <c r="Q48" i="2"/>
  <c r="X48" i="2" s="1"/>
  <c r="P48" i="2"/>
  <c r="W48" i="2" s="1"/>
  <c r="O48" i="2"/>
  <c r="V48" i="2" s="1"/>
  <c r="N48" i="2"/>
  <c r="U48" i="2" s="1"/>
  <c r="M48" i="2"/>
  <c r="T48" i="2" s="1"/>
  <c r="X47" i="2"/>
  <c r="T47" i="2"/>
  <c r="Q47" i="2"/>
  <c r="P47" i="2"/>
  <c r="W47" i="2" s="1"/>
  <c r="O47" i="2"/>
  <c r="V47" i="2" s="1"/>
  <c r="N47" i="2"/>
  <c r="U47" i="2" s="1"/>
  <c r="M47" i="2"/>
  <c r="T46" i="2"/>
  <c r="Q46" i="2"/>
  <c r="X46" i="2" s="1"/>
  <c r="P46" i="2"/>
  <c r="W46" i="2" s="1"/>
  <c r="O46" i="2"/>
  <c r="V46" i="2" s="1"/>
  <c r="N46" i="2"/>
  <c r="U46" i="2" s="1"/>
  <c r="M46" i="2"/>
  <c r="Q45" i="2"/>
  <c r="X45" i="2" s="1"/>
  <c r="P45" i="2"/>
  <c r="W45" i="2" s="1"/>
  <c r="O45" i="2"/>
  <c r="V45" i="2" s="1"/>
  <c r="N45" i="2"/>
  <c r="U45" i="2" s="1"/>
  <c r="M45" i="2"/>
  <c r="T45" i="2" s="1"/>
  <c r="Q44" i="2"/>
  <c r="X44" i="2" s="1"/>
  <c r="P44" i="2"/>
  <c r="W44" i="2" s="1"/>
  <c r="O44" i="2"/>
  <c r="V44" i="2" s="1"/>
  <c r="N44" i="2"/>
  <c r="U44" i="2" s="1"/>
  <c r="M44" i="2"/>
  <c r="T44" i="2" s="1"/>
  <c r="T43" i="2"/>
  <c r="Q43" i="2"/>
  <c r="X43" i="2" s="1"/>
  <c r="P43" i="2"/>
  <c r="W43" i="2" s="1"/>
  <c r="O43" i="2"/>
  <c r="V43" i="2" s="1"/>
  <c r="N43" i="2"/>
  <c r="U43" i="2" s="1"/>
  <c r="M43" i="2"/>
  <c r="Q42" i="2"/>
  <c r="X42" i="2" s="1"/>
  <c r="P42" i="2"/>
  <c r="W42" i="2" s="1"/>
  <c r="O42" i="2"/>
  <c r="V42" i="2" s="1"/>
  <c r="N42" i="2"/>
  <c r="U42" i="2" s="1"/>
  <c r="M42" i="2"/>
  <c r="T42" i="2" s="1"/>
  <c r="Q41" i="2"/>
  <c r="X41" i="2" s="1"/>
  <c r="P41" i="2"/>
  <c r="W41" i="2" s="1"/>
  <c r="O41" i="2"/>
  <c r="V41" i="2" s="1"/>
  <c r="N41" i="2"/>
  <c r="U41" i="2" s="1"/>
  <c r="M41" i="2"/>
  <c r="T41" i="2" s="1"/>
  <c r="Q40" i="2"/>
  <c r="X40" i="2" s="1"/>
  <c r="P40" i="2"/>
  <c r="W40" i="2" s="1"/>
  <c r="O40" i="2"/>
  <c r="V40" i="2" s="1"/>
  <c r="N40" i="2"/>
  <c r="U40" i="2" s="1"/>
  <c r="M40" i="2"/>
  <c r="T40" i="2" s="1"/>
  <c r="Q39" i="2"/>
  <c r="X39" i="2" s="1"/>
  <c r="P39" i="2"/>
  <c r="W39" i="2" s="1"/>
  <c r="O39" i="2"/>
  <c r="V39" i="2" s="1"/>
  <c r="N39" i="2"/>
  <c r="U39" i="2" s="1"/>
  <c r="M39" i="2"/>
  <c r="T39" i="2" s="1"/>
  <c r="T38" i="2"/>
  <c r="Q38" i="2"/>
  <c r="X38" i="2" s="1"/>
  <c r="P38" i="2"/>
  <c r="W38" i="2" s="1"/>
  <c r="O38" i="2"/>
  <c r="V38" i="2" s="1"/>
  <c r="N38" i="2"/>
  <c r="U38" i="2" s="1"/>
  <c r="M38" i="2"/>
  <c r="W37" i="2"/>
  <c r="Q37" i="2"/>
  <c r="X37" i="2" s="1"/>
  <c r="P37" i="2"/>
  <c r="O37" i="2"/>
  <c r="V37" i="2" s="1"/>
  <c r="N37" i="2"/>
  <c r="U37" i="2" s="1"/>
  <c r="M37" i="2"/>
  <c r="T37" i="2" s="1"/>
  <c r="Q36" i="2"/>
  <c r="X36" i="2" s="1"/>
  <c r="P36" i="2"/>
  <c r="W36" i="2" s="1"/>
  <c r="O36" i="2"/>
  <c r="V36" i="2" s="1"/>
  <c r="N36" i="2"/>
  <c r="U36" i="2" s="1"/>
  <c r="M36" i="2"/>
  <c r="T36" i="2" s="1"/>
  <c r="T35" i="2"/>
  <c r="Q35" i="2"/>
  <c r="X35" i="2" s="1"/>
  <c r="P35" i="2"/>
  <c r="W35" i="2" s="1"/>
  <c r="O35" i="2"/>
  <c r="V35" i="2" s="1"/>
  <c r="N35" i="2"/>
  <c r="U35" i="2" s="1"/>
  <c r="M35" i="2"/>
  <c r="W34" i="2"/>
  <c r="Q34" i="2"/>
  <c r="X34" i="2" s="1"/>
  <c r="P34" i="2"/>
  <c r="O34" i="2"/>
  <c r="V34" i="2" s="1"/>
  <c r="N34" i="2"/>
  <c r="U34" i="2" s="1"/>
  <c r="M34" i="2"/>
  <c r="T34" i="2" s="1"/>
  <c r="Q33" i="2"/>
  <c r="X33" i="2" s="1"/>
  <c r="P33" i="2"/>
  <c r="W33" i="2" s="1"/>
  <c r="O33" i="2"/>
  <c r="V33" i="2" s="1"/>
  <c r="N33" i="2"/>
  <c r="U33" i="2" s="1"/>
  <c r="M33" i="2"/>
  <c r="T33" i="2" s="1"/>
  <c r="W32" i="2"/>
  <c r="Q32" i="2"/>
  <c r="X32" i="2" s="1"/>
  <c r="P32" i="2"/>
  <c r="O32" i="2"/>
  <c r="V32" i="2" s="1"/>
  <c r="N32" i="2"/>
  <c r="U32" i="2" s="1"/>
  <c r="M32" i="2"/>
  <c r="T32" i="2" s="1"/>
  <c r="Q31" i="2"/>
  <c r="X31" i="2" s="1"/>
  <c r="P31" i="2"/>
  <c r="W31" i="2" s="1"/>
  <c r="O31" i="2"/>
  <c r="V31" i="2" s="1"/>
  <c r="N31" i="2"/>
  <c r="U31" i="2" s="1"/>
  <c r="M31" i="2"/>
  <c r="T31" i="2" s="1"/>
  <c r="Q30" i="2"/>
  <c r="X30" i="2" s="1"/>
  <c r="P30" i="2"/>
  <c r="W30" i="2" s="1"/>
  <c r="O30" i="2"/>
  <c r="V30" i="2" s="1"/>
  <c r="N30" i="2"/>
  <c r="U30" i="2" s="1"/>
  <c r="M30" i="2"/>
  <c r="T30" i="2" s="1"/>
  <c r="T29" i="2"/>
  <c r="Q29" i="2"/>
  <c r="X29" i="2" s="1"/>
  <c r="P29" i="2"/>
  <c r="W29" i="2" s="1"/>
  <c r="O29" i="2"/>
  <c r="V29" i="2" s="1"/>
  <c r="N29" i="2"/>
  <c r="U29" i="2" s="1"/>
  <c r="M29" i="2"/>
  <c r="T28" i="2"/>
  <c r="Q28" i="2"/>
  <c r="X28" i="2" s="1"/>
  <c r="P28" i="2"/>
  <c r="W28" i="2" s="1"/>
  <c r="O28" i="2"/>
  <c r="V28" i="2" s="1"/>
  <c r="N28" i="2"/>
  <c r="U28" i="2" s="1"/>
  <c r="M28" i="2"/>
  <c r="Q27" i="2"/>
  <c r="X27" i="2" s="1"/>
  <c r="P27" i="2"/>
  <c r="W27" i="2" s="1"/>
  <c r="O27" i="2"/>
  <c r="V27" i="2" s="1"/>
  <c r="N27" i="2"/>
  <c r="U27" i="2" s="1"/>
  <c r="M27" i="2"/>
  <c r="T27" i="2" s="1"/>
  <c r="U26" i="2"/>
  <c r="Q26" i="2"/>
  <c r="X26" i="2" s="1"/>
  <c r="P26" i="2"/>
  <c r="W26" i="2" s="1"/>
  <c r="O26" i="2"/>
  <c r="V26" i="2" s="1"/>
  <c r="N26" i="2"/>
  <c r="M26" i="2"/>
  <c r="T26" i="2" s="1"/>
  <c r="Q25" i="2"/>
  <c r="X25" i="2" s="1"/>
  <c r="P25" i="2"/>
  <c r="W25" i="2" s="1"/>
  <c r="O25" i="2"/>
  <c r="V25" i="2" s="1"/>
  <c r="N25" i="2"/>
  <c r="U25" i="2" s="1"/>
  <c r="M25" i="2"/>
  <c r="T25" i="2" s="1"/>
  <c r="Q24" i="2"/>
  <c r="X24" i="2" s="1"/>
  <c r="P24" i="2"/>
  <c r="W24" i="2" s="1"/>
  <c r="O24" i="2"/>
  <c r="V24" i="2" s="1"/>
  <c r="N24" i="2"/>
  <c r="U24" i="2" s="1"/>
  <c r="M24" i="2"/>
  <c r="T24" i="2" s="1"/>
  <c r="T23" i="2"/>
  <c r="Q23" i="2"/>
  <c r="X23" i="2" s="1"/>
  <c r="P23" i="2"/>
  <c r="W23" i="2" s="1"/>
  <c r="O23" i="2"/>
  <c r="V23" i="2" s="1"/>
  <c r="N23" i="2"/>
  <c r="U23" i="2" s="1"/>
  <c r="M23" i="2"/>
  <c r="V22" i="2"/>
  <c r="Q22" i="2"/>
  <c r="X22" i="2" s="1"/>
  <c r="P22" i="2"/>
  <c r="W22" i="2" s="1"/>
  <c r="O22" i="2"/>
  <c r="N22" i="2"/>
  <c r="U22" i="2" s="1"/>
  <c r="M22" i="2"/>
  <c r="T22" i="2" s="1"/>
  <c r="Q21" i="2"/>
  <c r="X21" i="2" s="1"/>
  <c r="P21" i="2"/>
  <c r="W21" i="2" s="1"/>
  <c r="O21" i="2"/>
  <c r="V21" i="2" s="1"/>
  <c r="N21" i="2"/>
  <c r="U21" i="2" s="1"/>
  <c r="M21" i="2"/>
  <c r="T21" i="2" s="1"/>
  <c r="Q20" i="2"/>
  <c r="X20" i="2" s="1"/>
  <c r="P20" i="2"/>
  <c r="W20" i="2" s="1"/>
  <c r="O20" i="2"/>
  <c r="V20" i="2" s="1"/>
  <c r="N20" i="2"/>
  <c r="U20" i="2" s="1"/>
  <c r="M20" i="2"/>
  <c r="T20" i="2" s="1"/>
  <c r="Q19" i="2"/>
  <c r="X19" i="2" s="1"/>
  <c r="P19" i="2"/>
  <c r="W19" i="2" s="1"/>
  <c r="O19" i="2"/>
  <c r="V19" i="2" s="1"/>
  <c r="N19" i="2"/>
  <c r="U19" i="2" s="1"/>
  <c r="M19" i="2"/>
  <c r="T19" i="2" s="1"/>
  <c r="Q18" i="2"/>
  <c r="X18" i="2" s="1"/>
  <c r="P18" i="2"/>
  <c r="W18" i="2" s="1"/>
  <c r="O18" i="2"/>
  <c r="V18" i="2" s="1"/>
  <c r="N18" i="2"/>
  <c r="U18" i="2" s="1"/>
  <c r="M18" i="2"/>
  <c r="T18" i="2" s="1"/>
  <c r="U17" i="2"/>
  <c r="Q17" i="2"/>
  <c r="X17" i="2" s="1"/>
  <c r="P17" i="2"/>
  <c r="W17" i="2" s="1"/>
  <c r="O17" i="2"/>
  <c r="V17" i="2" s="1"/>
  <c r="N17" i="2"/>
  <c r="M17" i="2"/>
  <c r="T17" i="2" s="1"/>
  <c r="T16" i="2"/>
  <c r="Q16" i="2"/>
  <c r="X16" i="2" s="1"/>
  <c r="P16" i="2"/>
  <c r="W16" i="2" s="1"/>
  <c r="O16" i="2"/>
  <c r="V16" i="2" s="1"/>
  <c r="N16" i="2"/>
  <c r="U16" i="2" s="1"/>
  <c r="M16" i="2"/>
  <c r="Q15" i="2"/>
  <c r="X15" i="2" s="1"/>
  <c r="P15" i="2"/>
  <c r="W15" i="2" s="1"/>
  <c r="O15" i="2"/>
  <c r="V15" i="2" s="1"/>
  <c r="N15" i="2"/>
  <c r="U15" i="2" s="1"/>
  <c r="M15" i="2"/>
  <c r="T15" i="2" s="1"/>
  <c r="X14" i="2"/>
  <c r="U14" i="2"/>
  <c r="Q14" i="2"/>
  <c r="P14" i="2"/>
  <c r="W14" i="2" s="1"/>
  <c r="O14" i="2"/>
  <c r="V14" i="2" s="1"/>
  <c r="N14" i="2"/>
  <c r="M14" i="2"/>
  <c r="T14" i="2" s="1"/>
  <c r="Q13" i="2"/>
  <c r="X13" i="2" s="1"/>
  <c r="P13" i="2"/>
  <c r="W13" i="2" s="1"/>
  <c r="O13" i="2"/>
  <c r="V13" i="2" s="1"/>
  <c r="N13" i="2"/>
  <c r="U13" i="2" s="1"/>
  <c r="M13" i="2"/>
  <c r="T13" i="2" s="1"/>
  <c r="U12" i="2"/>
  <c r="Q12" i="2"/>
  <c r="X12" i="2" s="1"/>
  <c r="P12" i="2"/>
  <c r="W12" i="2" s="1"/>
  <c r="O12" i="2"/>
  <c r="V12" i="2" s="1"/>
  <c r="N12" i="2"/>
  <c r="M12" i="2"/>
  <c r="T12" i="2" s="1"/>
  <c r="Q11" i="2"/>
  <c r="X11" i="2" s="1"/>
  <c r="P11" i="2"/>
  <c r="W11" i="2" s="1"/>
  <c r="O11" i="2"/>
  <c r="V11" i="2" s="1"/>
  <c r="N11" i="2"/>
  <c r="U11" i="2" s="1"/>
  <c r="M11" i="2"/>
  <c r="T11" i="2" s="1"/>
  <c r="Q10" i="2"/>
  <c r="X10" i="2" s="1"/>
  <c r="P10" i="2"/>
  <c r="W10" i="2" s="1"/>
  <c r="O10" i="2"/>
  <c r="V10" i="2" s="1"/>
  <c r="N10" i="2"/>
  <c r="U10" i="2" s="1"/>
  <c r="M10" i="2"/>
  <c r="T10" i="2" s="1"/>
  <c r="V9" i="2"/>
  <c r="Q9" i="2"/>
  <c r="X9" i="2" s="1"/>
  <c r="P9" i="2"/>
  <c r="W9" i="2" s="1"/>
  <c r="O9" i="2"/>
  <c r="N9" i="2"/>
  <c r="U9" i="2" s="1"/>
  <c r="M9" i="2"/>
  <c r="T9" i="2" s="1"/>
  <c r="U8" i="2"/>
  <c r="Q8" i="2"/>
  <c r="X8" i="2" s="1"/>
  <c r="P8" i="2"/>
  <c r="W8" i="2" s="1"/>
  <c r="O8" i="2"/>
  <c r="V8" i="2" s="1"/>
  <c r="N8" i="2"/>
  <c r="M8" i="2"/>
  <c r="T8" i="2" s="1"/>
  <c r="V7" i="2"/>
  <c r="T7" i="2"/>
  <c r="Q7" i="2"/>
  <c r="X7" i="2" s="1"/>
  <c r="P7" i="2"/>
  <c r="W7" i="2" s="1"/>
  <c r="O7" i="2"/>
  <c r="N7" i="2"/>
  <c r="U7" i="2" s="1"/>
  <c r="M7" i="2"/>
  <c r="Q6" i="2"/>
  <c r="X6" i="2" s="1"/>
  <c r="P6" i="2"/>
  <c r="W6" i="2" s="1"/>
  <c r="O6" i="2"/>
  <c r="V6" i="2" s="1"/>
  <c r="N6" i="2"/>
  <c r="U6" i="2" s="1"/>
  <c r="M6" i="2"/>
  <c r="T6" i="2" s="1"/>
  <c r="Q5" i="2"/>
  <c r="X5" i="2" s="1"/>
  <c r="P5" i="2"/>
  <c r="W5" i="2" s="1"/>
  <c r="O5" i="2"/>
  <c r="V5" i="2" s="1"/>
  <c r="N5" i="2"/>
  <c r="U5" i="2" s="1"/>
  <c r="M5" i="2"/>
  <c r="T5" i="2" s="1"/>
  <c r="Y44" i="2" l="1"/>
  <c r="Y26" i="2"/>
  <c r="Y8" i="2"/>
  <c r="Y9" i="2"/>
  <c r="Y19" i="2"/>
  <c r="Y20" i="2"/>
  <c r="Y27" i="2"/>
  <c r="Y37" i="2"/>
  <c r="Y38" i="2"/>
  <c r="Y45" i="2"/>
  <c r="Y5" i="2"/>
  <c r="Y12" i="2"/>
  <c r="Y22" i="2"/>
  <c r="Y23" i="2"/>
  <c r="Y30" i="2"/>
  <c r="Y40" i="2"/>
  <c r="Y41" i="2"/>
  <c r="Y48" i="2"/>
  <c r="Y51" i="2"/>
  <c r="Y56" i="2"/>
  <c r="Y63" i="2"/>
  <c r="Y68" i="2"/>
  <c r="Y75" i="2"/>
  <c r="Y80" i="2"/>
  <c r="Y7" i="2"/>
  <c r="Y15" i="2"/>
  <c r="Y25" i="2"/>
  <c r="Y33" i="2"/>
  <c r="Y43" i="2"/>
  <c r="Y55" i="2"/>
  <c r="Y67" i="2"/>
  <c r="Y79" i="2"/>
  <c r="Y6" i="2"/>
  <c r="Y16" i="2"/>
  <c r="Y17" i="2"/>
  <c r="Y24" i="2"/>
  <c r="Y34" i="2"/>
  <c r="Y35" i="2"/>
  <c r="Y42" i="2"/>
  <c r="Y61" i="2"/>
  <c r="Y73" i="2"/>
  <c r="Y85" i="2"/>
  <c r="Y54" i="2"/>
  <c r="Y58" i="2"/>
  <c r="Y59" i="2"/>
  <c r="Y66" i="2"/>
  <c r="Y70" i="2"/>
  <c r="Y71" i="2"/>
  <c r="Y78" i="2"/>
  <c r="Y82" i="2"/>
  <c r="Y83" i="2"/>
  <c r="Y10" i="2"/>
  <c r="Y11" i="2"/>
  <c r="Y18" i="2"/>
  <c r="Y28" i="2"/>
  <c r="Y29" i="2"/>
  <c r="Y36" i="2"/>
  <c r="Y46" i="2"/>
  <c r="Y47" i="2"/>
  <c r="Y52" i="2"/>
  <c r="Y53" i="2"/>
  <c r="Y60" i="2"/>
  <c r="Y64" i="2"/>
  <c r="Y65" i="2"/>
  <c r="Y72" i="2"/>
  <c r="Y76" i="2"/>
  <c r="Y77" i="2"/>
  <c r="Y84" i="2"/>
  <c r="Y86" i="2"/>
  <c r="Y13" i="2"/>
  <c r="Y14" i="2"/>
  <c r="Y21" i="2"/>
  <c r="Y31" i="2"/>
  <c r="Y32" i="2"/>
  <c r="Y39" i="2"/>
  <c r="Y49" i="2"/>
  <c r="Y50" i="2"/>
  <c r="Y57" i="2"/>
  <c r="Y62" i="2"/>
  <c r="Y69" i="2"/>
  <c r="Y74" i="2"/>
  <c r="Y8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B6" authorId="0" shapeId="0" xr:uid="{00000000-0006-0000-0000-000001000000}">
      <text>
        <r>
          <rPr>
            <sz val="11"/>
            <color theme="1"/>
            <rFont val="Calibri"/>
            <family val="2"/>
            <scheme val="minor"/>
          </rPr>
          <t>Fuente oficial SIIS: https://www.supersociedades.gov.co/tramites-opa-y-consulta-de-informacion/-/asset_publisher/ltml/content/siis-consulta-de-estados-financieros-hist%C3%B3ricos-1</t>
        </r>
      </text>
    </comment>
    <comment ref="B7" authorId="0" shapeId="0" xr:uid="{00000000-0006-0000-0000-000002000000}">
      <text>
        <r>
          <rPr>
            <sz val="11"/>
            <color theme="1"/>
            <rFont val="Calibri"/>
            <family val="2"/>
            <scheme val="minor"/>
          </rPr>
          <t>Selección CIIU conforme a la clasificación DANE: https://www.dane.gov.co/index.php/sistema-estadistico-nacional-sen/normas-y-estandares/nomenclaturas-y-clasificaciones/clasificaciones/clasificacion-industrial-internacional-uniforme-de-todas-las-actividades-economicas-ciiu</t>
        </r>
      </text>
    </comment>
    <comment ref="B9" authorId="0" shapeId="0" xr:uid="{00000000-0006-0000-0000-000003000000}">
      <text>
        <r>
          <rPr>
            <sz val="11"/>
            <color theme="1"/>
            <rFont val="Calibri"/>
            <family val="2"/>
            <scheme val="minor"/>
          </rPr>
          <t>Manual CCE, secciones 5.3 y ejemplo de media podada: https://operaciones.colombiacompra.gov.co/sites/cce_public/files/cce_documents/cce-eicp-ma-04._manual_requisitos_habilitantes_v3_29-09-2023.pdf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M5" authorId="0" shapeId="0" xr:uid="{00000000-0006-0000-0200-000001000000}">
      <text>
        <r>
          <rPr>
            <sz val="11"/>
            <color theme="1"/>
            <rFont val="Calibri"/>
            <family val="2"/>
            <scheme val="minor"/>
          </rPr>
          <t>Método de rango intercuartílico incorporado en la base financiera suministrada. Se aplicó a la muestra sectorial separada para evitar que las fórmulas usen todo el universo de 29.318 registros.</t>
        </r>
      </text>
    </comment>
    <comment ref="R5" authorId="0" shapeId="0" xr:uid="{00000000-0006-0000-0200-000002000000}">
      <text>
        <r>
          <rPr>
            <sz val="11"/>
            <color theme="1"/>
            <rFont val="Calibri"/>
            <family val="2"/>
            <scheme val="minor"/>
          </rPr>
          <t>Media podada 20%: manual CCE, ejemplo de eliminar 10% en cada extremo y analizar media ± desviación estándar. https://operaciones.colombiacompra.gov.co/sites/cce_public/files/cce_documents/cce-eicp-ma-04._manual_requisitos_habilitantes_v3_29-09-2023.pdf</t>
        </r>
      </text>
    </comment>
    <comment ref="U7" authorId="0" shapeId="0" xr:uid="{00000000-0006-0000-0200-000003000000}">
      <text>
        <r>
          <rPr>
            <sz val="11"/>
            <color theme="1"/>
            <rFont val="Calibri"/>
            <family val="2"/>
            <scheme val="minor"/>
          </rPr>
          <t>Cobertura fijada en 1,0 por interpretación financiera; los límites estadísticos resultaron negativos por alta asimetría y no son económicamente útiles.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A3" authorId="0" shapeId="0" xr:uid="{00000000-0006-0000-0500-000001000000}">
      <text>
        <r>
          <rPr>
            <sz val="11"/>
            <color theme="1"/>
            <rFont val="Calibri"/>
            <family val="2"/>
            <scheme val="minor"/>
          </rPr>
          <t>Manual CCE, numeral 5.4, ponderación de componentes: https://operaciones.colombiacompra.gov.co/sites/cce_public/files/cce_documents/cce-eicp-ma-04._manual_requisitos_habilitantes_v3_29-09-2023.pdf</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A1" authorId="0" shapeId="0" xr:uid="{00000000-0006-0000-0700-000001000000}">
      <text>
        <r>
          <rPr>
            <sz val="11"/>
            <color theme="1"/>
            <rFont val="Calibri"/>
            <family val="2"/>
            <scheme val="minor"/>
          </rPr>
          <t>Fuentes normativas y metodológicas detalladas en la hoja Fuentes.</t>
        </r>
      </text>
    </comment>
  </commentList>
</comments>
</file>

<file path=xl/sharedStrings.xml><?xml version="1.0" encoding="utf-8"?>
<sst xmlns="http://schemas.openxmlformats.org/spreadsheetml/2006/main" count="629" uniqueCount="323">
  <si>
    <t>ANÁLISIS DE CAPACIDAD FINANCIERA Y ORGANIZACIONAL – ICA 2026</t>
  </si>
  <si>
    <t>Inicial</t>
  </si>
  <si>
    <t>Definido</t>
  </si>
  <si>
    <t>Proceso</t>
  </si>
  <si>
    <t>Evaluaciones médicas ocupacionales, pruebas diagnósticas, exámenes clínicos y paraclínicos – SG-SST</t>
  </si>
  <si>
    <t>Presupuesto oficial</t>
  </si>
  <si>
    <t>$155.000.000 – ejecución por demanda y monto agotable</t>
  </si>
  <si>
    <t>Fuente financiera</t>
  </si>
  <si>
    <t>Base SIIS / Superintendencia de Sociedades, estados financieros con corte a 31/12/2025</t>
  </si>
  <si>
    <t>Muestra principal</t>
  </si>
  <si>
    <t>82 sociedades: CIIU Q8621 (40), Q8691 (21) y Q8699 (21)</t>
  </si>
  <si>
    <t>Muestra de sensibilidad</t>
  </si>
  <si>
    <t>21 sociedades de la clase CIIU Q8699</t>
  </si>
  <si>
    <t>Metodologías</t>
  </si>
  <si>
    <t>Media podada 20% ± 1 desviación estándar y rango intercuartílico (1,5×IQR) ± 1 desviación estándar</t>
  </si>
  <si>
    <t>INDICADORES DEFINIDOS PARA EL PROCESO</t>
  </si>
  <si>
    <t>Indicador</t>
  </si>
  <si>
    <t>Fórmula</t>
  </si>
  <si>
    <t>Condición</t>
  </si>
  <si>
    <t>Valor definido</t>
  </si>
  <si>
    <t>Empresas que cumplen</t>
  </si>
  <si>
    <t>Participación</t>
  </si>
  <si>
    <t>Criterio técnico</t>
  </si>
  <si>
    <t>Tratamiento especial</t>
  </si>
  <si>
    <t>Índice de liquidez</t>
  </si>
  <si>
    <t>Activo corriente / Pasivo corriente</t>
  </si>
  <si>
    <t>Mayor o igual</t>
  </si>
  <si>
    <t>Umbral superior a los límites estadísticos (0,89 y 0,87), preservando solvencia de corto plazo.</t>
  </si>
  <si>
    <t>Pasivo corriente igual a cero: cumple el indicador.</t>
  </si>
  <si>
    <t>Nivel de endeudamiento</t>
  </si>
  <si>
    <t>Pasivo total / Activo total</t>
  </si>
  <si>
    <t>Menor o igual</t>
  </si>
  <si>
    <t>Coincide con el límite RCI (70,2%) y es proporcional al valor y forma de pago.</t>
  </si>
  <si>
    <t>Activo total igual a cero: no cumple.</t>
  </si>
  <si>
    <t>Cobertura de intereses</t>
  </si>
  <si>
    <t>Utilidad operacional / Gastos de intereses</t>
  </si>
  <si>
    <t>Los resultados estadísticos son distorsionados por valores extremos; 1,0 acredita cobertura mínima de los intereses.</t>
  </si>
  <si>
    <t>Gastos de intereses iguales a cero: INDETERMINADO y cumple.</t>
  </si>
  <si>
    <t>Rentabilidad del patrimonio – ROE</t>
  </si>
  <si>
    <t>Utilidad operacional / Patrimonio</t>
  </si>
  <si>
    <t>Valor positivo y cercano al límite de la media podada (3,0%), flexibilizado por baja dependencia financiera del contrato.</t>
  </si>
  <si>
    <t>Patrimonio menor o igual a cero: no cumple.</t>
  </si>
  <si>
    <t>Rentabilidad del activo – ROA</t>
  </si>
  <si>
    <t>Utilidad operacional / Activo total</t>
  </si>
  <si>
    <t>Coincide aproximadamente con el límite RCI (1,1%) y evita excluir actores viables.</t>
  </si>
  <si>
    <t>Activo total menor o igual a cero: no cumple.</t>
  </si>
  <si>
    <t>Cumplimiento conjunto de los cinco indicadores</t>
  </si>
  <si>
    <t>Resultado de aplicar simultáneamente los cinco límites a la muestra principal.</t>
  </si>
  <si>
    <t>IMPACTO DE LOS UMBRALES SOBRE LA MUESTRA 2025</t>
  </si>
  <si>
    <t>Límite inicial</t>
  </si>
  <si>
    <t>Cumplen inicial</t>
  </si>
  <si>
    <t>% inicial</t>
  </si>
  <si>
    <t>Límite definido</t>
  </si>
  <si>
    <t>Cumplen definido</t>
  </si>
  <si>
    <t>% definido</t>
  </si>
  <si>
    <t>Variación p.p.</t>
  </si>
  <si>
    <t>Liquidez</t>
  </si>
  <si>
    <t>Endeudamiento</t>
  </si>
  <si>
    <t>Cobertura</t>
  </si>
  <si>
    <t>ROE</t>
  </si>
  <si>
    <t>ROA</t>
  </si>
  <si>
    <t>Cumplimiento conjunto</t>
  </si>
  <si>
    <t>Nota metodológica</t>
  </si>
  <si>
    <t>La base SIIS es una muestra de sociedades que reportan información a la Superintendencia de Sociedades; no constituye el censo completo de prestadores de salud. Los límites se sustentan en el comportamiento de la muestra, las dos metodologías estadísticas, el valor del contrato, su ejecución por demanda y la necesidad de preservar la concurrencia.</t>
  </si>
  <si>
    <t>BASE SECTORIAL DEPURADA – CIIU Q8621, Q8691 Y Q8699</t>
  </si>
  <si>
    <t>Fuente: BASE FINANCIERA 2025 V2 – SIIS/Supersociedades. Cifras financieras en miles de pesos. Los indicadores se calculan en esta hoja mediante fórmulas auditables.</t>
  </si>
  <si>
    <t>NIT</t>
  </si>
  <si>
    <t>CIIU</t>
  </si>
  <si>
    <t>Razón social</t>
  </si>
  <si>
    <t>Ciudad</t>
  </si>
  <si>
    <t>Activo corriente</t>
  </si>
  <si>
    <t>Activo total</t>
  </si>
  <si>
    <t>Pasivo corriente</t>
  </si>
  <si>
    <t>Pasivo total</t>
  </si>
  <si>
    <t>Patrimonio</t>
  </si>
  <si>
    <t>Ingresos ordinarios</t>
  </si>
  <si>
    <t>Utilidad operacional</t>
  </si>
  <si>
    <t>Gastos de intereses</t>
  </si>
  <si>
    <t>Tamaño empresarial</t>
  </si>
  <si>
    <t>Clase 8699</t>
  </si>
  <si>
    <t>Cumple liquidez</t>
  </si>
  <si>
    <t>Cumple endeudamiento</t>
  </si>
  <si>
    <t>Cumple cobertura</t>
  </si>
  <si>
    <t>Cumple ROE</t>
  </si>
  <si>
    <t>Cumple ROA</t>
  </si>
  <si>
    <t>Cumple conjunto</t>
  </si>
  <si>
    <t>Q8691 - Actividades de apoyo diagnóstico</t>
  </si>
  <si>
    <t>LABORATORIO CLINICO CLINICAGENERAL DEL NORTE S.A.S.</t>
  </si>
  <si>
    <t>BARRANQUILLA-ATLANTICO</t>
  </si>
  <si>
    <t>Gran empresa</t>
  </si>
  <si>
    <t>Q8621 - Actividades de la práctica médica, sin internación</t>
  </si>
  <si>
    <t>SOLUCIONES DE ALTA TECNOLOGIA VISUAL S.A.S</t>
  </si>
  <si>
    <t>CALI-VALLE</t>
  </si>
  <si>
    <t>Mediana empresa</t>
  </si>
  <si>
    <t>RIMAB SAS</t>
  </si>
  <si>
    <t>BOGOTA D.C.</t>
  </si>
  <si>
    <t>ENRIQUE PRADA W SAS EN REORGANIZACIÓN</t>
  </si>
  <si>
    <t>MEDELLIN-ANTIOQUIA</t>
  </si>
  <si>
    <t>Microempresa</t>
  </si>
  <si>
    <t>FRACTURAS Y FRACTURAS SAS</t>
  </si>
  <si>
    <t>PEREIRA-RISARALDA</t>
  </si>
  <si>
    <t>Q8699 - Otras actividades de atención de la salud humana</t>
  </si>
  <si>
    <t>RADPROCT SAS</t>
  </si>
  <si>
    <t>Pequeña empresa</t>
  </si>
  <si>
    <t>CENTRO DE DIAGNOSTICO Y TRATAMIENTO CENDIATRA SOCIEDAD POR ACCIONES SIMPLIFICADA</t>
  </si>
  <si>
    <t>REPRESENTACIONES IVOHA S A S</t>
  </si>
  <si>
    <t>IMAGENOLOGOS S.A.</t>
  </si>
  <si>
    <t>RADIOIMAGENES RADIOLOGOS ASOCIADOS S.A.S.</t>
  </si>
  <si>
    <t>SANTA-MARTA-MAGDALENA</t>
  </si>
  <si>
    <t>HOGARES DE PASO LA MALOKA SAS</t>
  </si>
  <si>
    <t>PEREZ RADIOLOGOS SAS</t>
  </si>
  <si>
    <t>ENDOCIRUGIA SAS</t>
  </si>
  <si>
    <t>LAVANDERIA UNIVERSAL SAS</t>
  </si>
  <si>
    <t>DOS LOGISTICA SAS</t>
  </si>
  <si>
    <t>GAMANUCLEAR SAS</t>
  </si>
  <si>
    <t>BUCARAMANGA-SANTANDER</t>
  </si>
  <si>
    <t>HEMOCENTRO DEL CAFE SAS</t>
  </si>
  <si>
    <t>MANIZALES-CALDAS</t>
  </si>
  <si>
    <t>CENTRO MEDICO CUBIS SAS</t>
  </si>
  <si>
    <t>ITSMINA-CHOCO</t>
  </si>
  <si>
    <t>RADIOLOGOS ASOCIADOS BARRANCABERMEJA SAS</t>
  </si>
  <si>
    <t>BARRANCABERMEJA-SANTANDER</t>
  </si>
  <si>
    <t>DIAGNOSTICOS ESPECIALIZADOS  SA</t>
  </si>
  <si>
    <t>MOYA HERMANOS  Y CIA S EN C</t>
  </si>
  <si>
    <t>CENTRO PARA LA PREVENCION DE RIESGOS PROFESIONALES LTDA</t>
  </si>
  <si>
    <t>INVERSIONES MARQUEZ GARCIA Y CIA S EN C</t>
  </si>
  <si>
    <t>INVERSIONES PATIÑO MORNEO Y CIA S EN C</t>
  </si>
  <si>
    <t>ISERVICIOS MEDICOS ESPECIALIZADOS SEMEDES LTDA</t>
  </si>
  <si>
    <t>inversiones dyd sa</t>
  </si>
  <si>
    <t>ANGIOMED RX LTDA</t>
  </si>
  <si>
    <t>CLINICA MEISEL SAS</t>
  </si>
  <si>
    <t>YOPAL-CASANARE</t>
  </si>
  <si>
    <t>UNION URIBE SAMPER SAS</t>
  </si>
  <si>
    <t>GUASCA-CUNDINAMARCA</t>
  </si>
  <si>
    <t>NUCLEARES ASOCIADOS SAS</t>
  </si>
  <si>
    <t>CESAR A CASTRO Y CIA SAS</t>
  </si>
  <si>
    <t>CENTRO DE IMAGENES PRESENTE Y FUTURO DE LA MEDICINA S.A.S</t>
  </si>
  <si>
    <t>NUCLEAR CDD S.A.S.</t>
  </si>
  <si>
    <t>VITAL LIFE SAS</t>
  </si>
  <si>
    <t>ORGANIZACION VIHONCO IPS SAS</t>
  </si>
  <si>
    <t>OMIMED SAS</t>
  </si>
  <si>
    <t>CLINICA DE ESPECIALIDADES OFTALMOLOGICAS SAS</t>
  </si>
  <si>
    <t>ENVIGADO-ANTIOQUIA</t>
  </si>
  <si>
    <t>CENTRO DIAGNOSTICO DOCENTE DE CUCUTA S.A.S.</t>
  </si>
  <si>
    <t>Medical Care Laboratorios Ltda</t>
  </si>
  <si>
    <t>CARTAGENA-BOLIVAR</t>
  </si>
  <si>
    <t>ASISTENCIA JURIDICA COLOMBIANA SAS</t>
  </si>
  <si>
    <t>CENTRO DE DIAGNOSTICO DOCENTE DE BUCARAMANGA S.A.S.</t>
  </si>
  <si>
    <t>SISTEMAS Y SOLUCIONES MEDICAS S.A.S.</t>
  </si>
  <si>
    <t>MEDYSER IPS SAS</t>
  </si>
  <si>
    <t>SERVICIOS EN SALUD VALMERI SAS</t>
  </si>
  <si>
    <t>FRANTON SAS</t>
  </si>
  <si>
    <t>FISHER CLINICAL SERVICES COLOMBIA S.A.S.</t>
  </si>
  <si>
    <t>RADIOLOGOS ASOCIADOS SAN SEBASTIAN SAS</t>
  </si>
  <si>
    <t>GIRARDOT-CUNDINAMARCA</t>
  </si>
  <si>
    <t>ALQUIMIA MEDICA SAS</t>
  </si>
  <si>
    <t>PROIMAGENES SAS</t>
  </si>
  <si>
    <t>RADIO FARMACIA TRACER LAB S.A.S.</t>
  </si>
  <si>
    <t>COTA-CUNDINAMARCA</t>
  </si>
  <si>
    <t>MORADO SAS</t>
  </si>
  <si>
    <t>DIAGNOSTICOS MOLECULARES S.A.S.</t>
  </si>
  <si>
    <t>Soluciones Diagnosticas Prado Ltda</t>
  </si>
  <si>
    <t>RAYOS X DEL HUILA SAS</t>
  </si>
  <si>
    <t>NEIVA-HUILA</t>
  </si>
  <si>
    <t>BIOMAB IPS SAS</t>
  </si>
  <si>
    <t>VALMAR PEREZ MARTIN S ENCS</t>
  </si>
  <si>
    <t>MUTALIS SAS</t>
  </si>
  <si>
    <t>SOLUCIONES MEDICAL GLOBAL SAS</t>
  </si>
  <si>
    <t>SURGIVACS S.A.S.</t>
  </si>
  <si>
    <t>VARGAS HERNANDEZ SAS</t>
  </si>
  <si>
    <t>IBAGUE-TOLIMA</t>
  </si>
  <si>
    <t>angiodinamia sas</t>
  </si>
  <si>
    <t>VIVESSALUD EJE CAFETERO SAS</t>
  </si>
  <si>
    <t>TRANMARES SAS</t>
  </si>
  <si>
    <t>HEMO GROUP S.A.S</t>
  </si>
  <si>
    <t>MEDICALL TALENTO HUMANO SAS</t>
  </si>
  <si>
    <t>RG VISION S.A.S.</t>
  </si>
  <si>
    <t>CALVANO DE LA ROSA HERMANOS SAS</t>
  </si>
  <si>
    <t>DANCEFREE S.A.S.</t>
  </si>
  <si>
    <t>MARINILLA-ANTIOQUIA</t>
  </si>
  <si>
    <t>MEDICAL IMAGING SAS</t>
  </si>
  <si>
    <t>ABC CORPORATION S.A.S.</t>
  </si>
  <si>
    <t>ANGIOTEAM S.A.S.</t>
  </si>
  <si>
    <t>SERCIPLAS SAS</t>
  </si>
  <si>
    <t>SERVICIOS MEDICOS INTEGRALES MEDICOL SAS</t>
  </si>
  <si>
    <t>DERMATOLOGIA VIP SAS ENREORGANIZACION</t>
  </si>
  <si>
    <t>CUIDAR SALUD BQ S.A.S.</t>
  </si>
  <si>
    <t>PUERTO-COLOMBIA-ATLANTICO</t>
  </si>
  <si>
    <t>COMFORTCARE SAS</t>
  </si>
  <si>
    <t>DCP SALUD SAS</t>
  </si>
  <si>
    <t>SERVICIOS Y ASESORIAS EMPRESARIALES CASTRO ARIAS SAS</t>
  </si>
  <si>
    <t>COMPAÑIA VITAL DE COLOMBIA SAS</t>
  </si>
  <si>
    <t>VILLAVICENCIO-META</t>
  </si>
  <si>
    <t>CONEXIONES MEDICAS Y CIENTIFICAS S.A.S</t>
  </si>
  <si>
    <t>CARDIOEP SAS</t>
  </si>
  <si>
    <t>NEW HAART SAS</t>
  </si>
  <si>
    <t>ANÁLISIS ESTADÍSTICO DE INDICADORES – MUESTRA PRINCIPAL (82 SOCIEDADES)</t>
  </si>
  <si>
    <t>La media podada elimina el 10% de observaciones en cada extremo, redondeando hacia arriba. El método RCI excluye valores fuera de Q1−1,5×IQR y Q3+1,5×IQR.</t>
  </si>
  <si>
    <t>N válido</t>
  </si>
  <si>
    <t>Promedio</t>
  </si>
  <si>
    <t>Mediana</t>
  </si>
  <si>
    <t>Desv. est.</t>
  </si>
  <si>
    <t>CV</t>
  </si>
  <si>
    <t>Q1</t>
  </si>
  <si>
    <t>Q3</t>
  </si>
  <si>
    <t>IQR</t>
  </si>
  <si>
    <t>Límite inferior IQR</t>
  </si>
  <si>
    <t>Límite superior IQR</t>
  </si>
  <si>
    <t>N depurado IQR</t>
  </si>
  <si>
    <t>Media IQR</t>
  </si>
  <si>
    <t>Desv. IQR</t>
  </si>
  <si>
    <t>Límite método IQR</t>
  </si>
  <si>
    <t>Datos podados/cola</t>
  </si>
  <si>
    <t>N media podada</t>
  </si>
  <si>
    <t>Media podada</t>
  </si>
  <si>
    <t>Desv. podada</t>
  </si>
  <si>
    <t>Límite media podada</t>
  </si>
  <si>
    <t>Dirección</t>
  </si>
  <si>
    <t>MIN</t>
  </si>
  <si>
    <t>MAX</t>
  </si>
  <si>
    <t>IMPACTO DE UMBRALES Y SENSIBILIDAD DE LA MUESTRA</t>
  </si>
  <si>
    <t>Muestra principal: Q8621 + Q8691 + Q8699 (82 sociedades)</t>
  </si>
  <si>
    <t>Umbral inicial</t>
  </si>
  <si>
    <t>Umbral definido</t>
  </si>
  <si>
    <t>Diferencia p.p.</t>
  </si>
  <si>
    <t>Conjunto</t>
  </si>
  <si>
    <t>Composición de la muestra por CIIU</t>
  </si>
  <si>
    <t>Composición por tamaño empresarial</t>
  </si>
  <si>
    <t>Sensibilidad: clase CIIU Q8699 (21 sociedades)</t>
  </si>
  <si>
    <t>Límite IQR</t>
  </si>
  <si>
    <t>Cumplen</t>
  </si>
  <si>
    <t>IMPACTO DE LOS INDICADORES SOBRE LA MUESTRA SECTORIAL 2025</t>
  </si>
  <si>
    <t>% cumple inicial</t>
  </si>
  <si>
    <t>Límite establecido</t>
  </si>
  <si>
    <t>% cumple establecido</t>
  </si>
  <si>
    <t>≥ 1,90</t>
  </si>
  <si>
    <t>≥ 1,30</t>
  </si>
  <si>
    <t>≤ 60%</t>
  </si>
  <si>
    <t>≤ 70%</t>
  </si>
  <si>
    <t>≥ 2,00</t>
  </si>
  <si>
    <t>≥ 1,00</t>
  </si>
  <si>
    <t>≥ 10%</t>
  </si>
  <si>
    <t>≥ 2%</t>
  </si>
  <si>
    <t>≥ 6%</t>
  </si>
  <si>
    <t>≥ 1%</t>
  </si>
  <si>
    <t>Cinco límites iniciales</t>
  </si>
  <si>
    <t>Cinco límites establecidos</t>
  </si>
  <si>
    <t>CÁLCULO PARA PROPONENTES PLURALES – PONDERACIÓN DE COMPONENTES</t>
  </si>
  <si>
    <t>Para los indicadores expresados como cociente se adopta la ponderación de los componentes del indicador según la participación de cada integrante. No se promedian directamente los índices individuales. Esta metodología corresponde a la opción 4 del Manual de Colombia Compra Eficiente.</t>
  </si>
  <si>
    <t>Numerador ponderado</t>
  </si>
  <si>
    <t>Denominador ponderado</t>
  </si>
  <si>
    <t>Fórmula del proponente plural</t>
  </si>
  <si>
    <t>Regla especial</t>
  </si>
  <si>
    <t>Σ(Activo corrienteᵢ × participaciónᵢ)</t>
  </si>
  <si>
    <t>Σ(Pasivo corrienteᵢ × participaciónᵢ)</t>
  </si>
  <si>
    <t>Numerador / Denominador</t>
  </si>
  <si>
    <t>Denominador cero: cumple.</t>
  </si>
  <si>
    <t>Σ(Pasivo totalᵢ × participaciónᵢ)</t>
  </si>
  <si>
    <t>Σ(Activo totalᵢ × participaciónᵢ)</t>
  </si>
  <si>
    <t>Denominador cero: no cumple.</t>
  </si>
  <si>
    <t>Σ(Utilidad operacionalᵢ × participaciónᵢ)</t>
  </si>
  <si>
    <t>Σ(Gastos de interesesᵢ × participaciónᵢ)</t>
  </si>
  <si>
    <t>Denominador cero: INDETERMINADO y cumple.</t>
  </si>
  <si>
    <t>Σ(Patrimonioᵢ × participaciónᵢ)</t>
  </si>
  <si>
    <t>Patrimonio ponderado ≤ 0: no cumple.</t>
  </si>
  <si>
    <t>Activo ponderado ≤ 0: no cumple.</t>
  </si>
  <si>
    <t>NUMERAL 6.2 – CAPACIDAD FINANCIERA Y ORGANIZACIONAL</t>
  </si>
  <si>
    <t>Texto definitivo y soporte estadístico para el proceso de evaluaciones médicas ocupacionales del ICA. Fuente financiera: BASE FINANCIERA 2025 V2 – corte 31 de diciembre de 2025.</t>
  </si>
  <si>
    <t>6.2 Capacidad financiera y organizacional, requisitos y documentos de tipo financiero</t>
  </si>
  <si>
    <t>De conformidad con el artículo 6 de la Ley 1150 de 2007, los contratos para la prestación de servicios de salud están exceptuados de la inscripción en el Registro Único de Proponentes –RUP–. En consecuencia, el Instituto Colombiano Agropecuario –ICA– verificará directamente la capacidad financiera y organizacional de los proponentes mediante la información y los documentos establecidos en este numeral.
Los indicadores tienen naturaleza habilitante, se evalúan bajo el criterio CUMPLE/NO CUMPLE y no otorgan puntaje. Su determinación se fundamenta en la naturaleza del servicio, el presupuesto oficial de $155.000.000, la ejecución por demanda y monto agotable, la forma de pago por servicios efectivamente prestados, los riesgos financieros del contrato y el comportamiento de la muestra sectorial analizada.</t>
  </si>
  <si>
    <t>6.2.1. Fuente de información y delimitación de la muestra sectorial</t>
  </si>
  <si>
    <t>El análisis se realizó con la BASE FINANCIERA 2025 V2, construida a partir de información del Sistema Integrado de Información Societaria –SIIS– de la Superintendencia de Sociedades, con corte al 31 de diciembre de 2025. El SIIS contiene información de sociedades sometidas a vigilancia o control y de sociedades inspeccionadas incluidas en muestras estadísticas; por tanto, la base constituye una fuente sectorial de análisis y no un censo total de prestadores de servicios de salud.
La muestra principal quedó integrada por 82 sociedades clasificadas en actividades directamente relacionadas con el objeto contractual: CIIU Q8621 –actividades de la práctica médica sin internación–, Q8691 –actividades de apoyo diagnóstico– y Q8699 –otras actividades de atención de la salud humana–. La composición fue: 40 sociedades Q8621, 21 sociedades Q8691 y 21 sociedades Q8699. Como control de sensibilidad se analizó de manera separada la clase Q8699, compuesta por 21 sociedades.</t>
  </si>
  <si>
    <t>6.2.2. Metodología estadística aplicada</t>
  </si>
  <si>
    <t>Para cada indicador se depuraron los registros con denominador válido y se calcularon promedio, mediana, desviación estándar, coeficiente de variación, cuartiles y rango intercuartílico. Se aplicaron las dos metodologías incorporadas en el archivo financiero y desarrolladas en los instrumentos de Colombia Compra Eficiente:
1. Media podada: eliminación del 10% de los valores inferiores y del 10% de los valores superiores, con redondeo hacia arriba del número de observaciones retiradas en cada extremo; sobre la muestra resultante se calculó la media y una desviación estándar.
2. Rango intercuartílico: identificación de valores atípicos mediante los límites Q1 − 1,5×RIC y Q3 + 1,5×RIC; sobre los datos ubicados dentro de dichos límites se calculó la media y una desviación estándar.
Para los indicadores en los que un valor mayor reduce el riesgo –liquidez, cobertura de intereses, ROE y ROA– se analizaron límites inferiores. Para el endeudamiento, en el que un valor mayor incrementa el riesgo, se analizaron límites superiores. Los resultados estadísticos fueron contrastados con el presupuesto, la modalidad de ejecución, la forma de pago y el efecto de cada umbral sobre la concurrencia sectorial; no se aplicaron mecánicamente las fórmulas.</t>
  </si>
  <si>
    <t>6.2.3. Resultados del análisis financiero 2025</t>
  </si>
  <si>
    <t>La muestra principal presentó las siguientes medianas: liquidez 2,72 veces; endeudamiento 34,3%; cobertura de intereses 4,28 veces; ROE 16,8%; y ROA 9,3%. Los límites derivados de la media podada y del rango intercuartílico fueron usados como referencias estadísticas, no como valores automáticos.
En cobertura de intereses, los límites estadísticos inferiores resultaron negativos debido a la elevada asimetría y a la presencia de valores extremos. Un límite negativo no acredita capacidad real para cubrir intereses; por esta razón, se estableció un mínimo positivo de 1,00 vez, equivalente a demostrar que la utilidad operacional cubre al menos una vez los gastos de intereses.</t>
  </si>
  <si>
    <t>6.2.4. Indicadores establecidos para el proceso</t>
  </si>
  <si>
    <t>Con fundamento en el análisis estadístico, la naturaleza del contrato y la necesidad de mantener condiciones mínimas de solvencia sin restringir injustificadamente la participación, se establecen los siguientes indicadores:
• Índice de liquidez: mayor o igual a 1,30 veces.
• Nivel de endeudamiento: menor o igual al 70%.
• Razón de cobertura de intereses: mayor o igual a 1,00 vez, o INDETERMINADO cuando el gasto de intereses sea igual a cero.
• Rentabilidad del patrimonio –ROE–: mayor o igual al 2%.
• Rentabilidad del activo –ROA–: mayor o igual al 1%.
En la muestra principal, los límites establecidos fueron cumplidos individualmente por entre el 76,8% y el 86,6% de las sociedades. El cumplimiento simultáneo de los cinco indicadores ascendió al 53,7%, frente al 31,7% obtenido con los límites iniciales de liquidez 1,90, endeudamiento 60%, cobertura 2,00, ROE 10% y ROA 6%.</t>
  </si>
  <si>
    <t>6.2.5. Reglas para denominadores iguales a cero o no positivos</t>
  </si>
  <si>
    <t>La verificación aplicará las siguientes reglas expresas:
1. Liquidez: cuando el pasivo corriente sea igual a cero, el indicador se registrará como INDETERMINADO y el proponente cumplirá, dado que no presenta obligaciones corrientes frente a las cuales medir la cobertura.
2. Endeudamiento: cuando el activo total sea igual a cero, el proponente no cumplirá.
3. Cobertura de intereses: cuando los gastos de intereses sean iguales a cero, el indicador se registrará como INDETERMINADO y el proponente cumplirá, al no registrar gastos financieros que deban ser cubiertos.
4. ROE: cuando el patrimonio sea igual o inferior a cero, el proponente no cumplirá este indicador.
5. ROA: cuando el activo total sea igual o inferior a cero, el proponente no cumplirá este indicador.</t>
  </si>
  <si>
    <t>6.2.6. Documentos para acreditar la capacidad financiera y organizacional</t>
  </si>
  <si>
    <t>El proponente deberá aportar:
1. Estado de situación financiera y estado de resultados integral de propósito general, con corte al 31 de diciembre de 2025.
2. Estados financieros certificados por el representante legal y el contador público bajo cuya responsabilidad fueron preparados.
3. Estados financieros dictaminados y dictamen correspondiente, cuando exista obligación legal de contar con revisor fiscal o cuando hayan sido examinados por contador público independiente.
4. Notas a los estados financieros, que forman con estos un todo indivisible.
5. Certificación de los indicadores, suscrita por el representante legal y el revisor fiscal o contador público, según corresponda, en la que se identifiquen las cuentas utilizadas, los valores de numerador y denominador, la fórmula y el resultado.
6. Copia de la tarjeta profesional del contador público o revisor fiscal que suscriba la documentación.
7. Certificado vigente de antecedentes disciplinarios expedido por la Junta Central de Contadores.
Los valores certificados deberán coincidir con los estados financieros aportados. Las cifras se presentarán en pesos colombianos y bajo una misma unidad de expresión.</t>
  </si>
  <si>
    <t>6.2.7. Proponentes plurales</t>
  </si>
  <si>
    <t>Para consorcios, uniones temporales y promesas de sociedad futura se aplicará la metodología de ponderación de los componentes de los indicadores, de acuerdo con el porcentaje de participación de cada integrante. No se promediarán directamente los resultados individuales de los índices.
El indicador del proponente plural será igual a la sumatoria de cada numerador multiplicado por la participación del respectivo integrante, dividida por la sumatoria de cada denominador multiplicado por la misma participación. Esta metodología se aplicará a liquidez, endeudamiento, cobertura de intereses, ROE y ROA.
La suma de los porcentajes de participación deberá ser igual al 100%. La existencia de un indicador individual negativo no determina, por sí sola, el incumplimiento del proponente plural; la verificación se efectuará sobre el resultado consolidado obtenido mediante la metodología definida.</t>
  </si>
  <si>
    <t>6.2.8. Proponentes extranjeros sin domicilio o sucursal en Colombia</t>
  </si>
  <si>
    <t>Los proponentes extranjeros sin domicilio o sucursal en Colombia acreditarán la capacidad financiera y organizacional con los estados financieros correspondientes al cierre fiscal exigido en su país de origen o en sus estatutos sociales, acompañados de la certificación de los indicadores y de los documentos que acrediten la calidad profesional de quien los suscribe.
Los documentos expedidos en idioma diferente al castellano se presentarán en su lengua original acompañados de traducción oficial. Con la oferta podrá aportarse traducción simple, quedando sujeta la traducción oficial a las reglas y al término de subsanación. Los documentos públicos expedidos en el exterior deberán estar apostillados o legalizados cuando corresponda.
Los estados financieros se presentarán en la moneda del país de origen y con su conversión a pesos colombianos. La conversión utilizará la tasa representativa del mercado vigente en la fecha en la cual fueron expedidos los estados financieros, certificada por la autoridad competente, y será suscrita por contador público habilitado en Colombia.</t>
  </si>
  <si>
    <t>6.2.9. Verificación y resultado</t>
  </si>
  <si>
    <t>La Entidad verificará los indicadores con base en los documentos aportados y en el certificado financiero dispuesto para el proceso. El resultado será CUMPLE cuando el proponente acredite todos los indicadores y documentos exigidos; el incumplimiento de cualquiera de los límites dará lugar a la calificación NO CUMPLE en el componente financiero, sin perjuicio de las reglas legales de subsanación aplicables a la acreditación de los requisitos habilitantes.
Los indicadores establecidos son condiciones mínimas de participación y no factores de calificación. Su cumplimiento no otorga puntaje ni determina el orden de elegibilidad.</t>
  </si>
  <si>
    <t>6.2.10. Conclusión del análisis</t>
  </si>
  <si>
    <t>Los límites definidos guardan relación con el comportamiento financiero de las 82 sociedades analizadas, el presupuesto oficial de $155.000.000, la ejecución por demanda y monto agotable, y el pago contra servicios efectivamente prestados. La estructura adoptada verifica liquidez, endeudamiento, capacidad de cubrir gastos financieros y rentabilidad positiva, al tiempo que conserva una participación sectorial suficiente y evita que requisitos superiores a los necesarios restrinjan la concurrencia.</t>
  </si>
  <si>
    <t>CUADRO CONSOLIDADO DE INDICADORES</t>
  </si>
  <si>
    <t>Mediana sectorial</t>
  </si>
  <si>
    <t>Límite RIC</t>
  </si>
  <si>
    <t>Cumplimiento muestra</t>
  </si>
  <si>
    <t>≥ 1,00 o INDETERMINADO</t>
  </si>
  <si>
    <t>FUENTES Y TRAZABILIDAD</t>
  </si>
  <si>
    <t>Fuente</t>
  </si>
  <si>
    <t>Contenido utilizado</t>
  </si>
  <si>
    <t>Fecha/corte</t>
  </si>
  <si>
    <t>URL o archivo</t>
  </si>
  <si>
    <t>Superintendencia de Sociedades – SIIS</t>
  </si>
  <si>
    <t>Estados financieros reportados por sociedades del sector real.</t>
  </si>
  <si>
    <t>31/12/2025</t>
  </si>
  <si>
    <t>https://www.supersociedades.gov.co/tramites-opa-y-consulta-de-informacion/-/asset_publisher/ltml/content/siis-consulta-de-estados-financieros-hist%C3%B3ricos-1</t>
  </si>
  <si>
    <t>BASE FINANCIERA 2025 V2.xlsx</t>
  </si>
  <si>
    <t>Base suministrada para el análisis; descargada del SIIS el 27/07/2026 según trazabilidad remitida.</t>
  </si>
  <si>
    <t>Ley 1150 de 2007, artículo 6</t>
  </si>
  <si>
    <t>Excepción del RUP para contratos de prestación de servicios de salud y verificación directa.</t>
  </si>
  <si>
    <t>Vigente</t>
  </si>
  <si>
    <t>https://www.funcionpublica.gov.co/eva/gestornormativo/norma.php?i=184686</t>
  </si>
  <si>
    <t>Decreto 1082 de 2015</t>
  </si>
  <si>
    <t>Indicadores financieros y organizacionales; proporcionalidad y análisis sectorial.</t>
  </si>
  <si>
    <t>Versión integrada consultada</t>
  </si>
  <si>
    <t>https://www.funcionpublica.gov.co/eva/gestornormativo/norma.php?i=77653</t>
  </si>
  <si>
    <t>Manual CCE para determinar y verificar requisitos habilitantes</t>
  </si>
  <si>
    <t>Metodología, interpretación, media podada, indeterminados, proponentes plurales y acreditación directa.</t>
  </si>
  <si>
    <t>Versión 03 – 29/09/2023</t>
  </si>
  <si>
    <t>https://operaciones.colombiacompra.gov.co/sites/cce_public/files/cce_documents/cce-eicp-ma-04._manual_requisitos_habilitantes_v3_29-09-2023.pdf</t>
  </si>
  <si>
    <t>DANE – CIIU Rev. 4 A.C.</t>
  </si>
  <si>
    <t>Delimitación objetiva de las clases Q8621, Q8691 y Q8699.</t>
  </si>
  <si>
    <t>Clasificación vigente</t>
  </si>
  <si>
    <t>https://www.dane.gov.co/index.php/sistema-estadistico-nacional-sen/normas-y-estandares/nomenclaturas-y-clasificaciones/clasificaciones/clasificacion-industrial-internacional-uniforme-de-todas-las-actividades-economicas-ciiu</t>
  </si>
  <si>
    <t xml:space="preserve">Archivo SIIS Analizado por el 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</si>
</sst>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x"/>
    <numFmt numFmtId="165" formatCode="0.0%"/>
    <numFmt numFmtId="166" formatCode="#,##0;[Red]\(#,##0\);\-"/>
    <numFmt numFmtId="167" formatCode="0.0%;[Red]\(0.0%\);\-"/>
    <numFmt numFmtId="168" formatCode="0.0\x"/>
    <numFmt numFmtId="169" formatCode="0.0%;[Red]\(0.0%\)"/>
  </numFmts>
  <fonts count="18" x14ac:knownFonts="1">
    <font>
      <sz val="11"/>
      <color theme="1"/>
      <name val="Calibri"/>
      <family val="2"/>
      <scheme val="minor"/>
    </font>
    <font>
      <b/>
      <sz val="16"/>
      <color rgb="FFFFFFFF"/>
      <name val="Calibri"/>
    </font>
    <font>
      <b/>
      <sz val="11"/>
      <color rgb="FF17365D"/>
      <name val="Calibri"/>
    </font>
    <font>
      <b/>
      <sz val="11"/>
      <color rgb="FFFFFFFF"/>
      <name val="Calibri"/>
    </font>
    <font>
      <b/>
      <sz val="10"/>
      <color rgb="FFFFFFFF"/>
      <name val="Calibri"/>
    </font>
    <font>
      <sz val="10"/>
      <color rgb="FF0000FF"/>
      <name val="Calibri"/>
    </font>
    <font>
      <b/>
      <sz val="11"/>
      <color rgb="FF548235"/>
      <name val="Calibri"/>
    </font>
    <font>
      <b/>
      <sz val="11"/>
      <name val="Calibri"/>
    </font>
    <font>
      <i/>
      <sz val="11"/>
      <color rgb="FF666666"/>
      <name val="Calibri"/>
    </font>
    <font>
      <sz val="10"/>
      <color rgb="FF000000"/>
      <name val="Calibri"/>
    </font>
    <font>
      <sz val="10"/>
      <color rgb="FF008000"/>
      <name val="Calibri"/>
    </font>
    <font>
      <sz val="12"/>
      <color theme="10"/>
      <name val="Calibri"/>
      <family val="2"/>
      <scheme val="minor"/>
    </font>
    <font>
      <b/>
      <sz val="14"/>
      <color rgb="FFFFFFFF"/>
      <name val="Calibri"/>
    </font>
    <font>
      <i/>
      <sz val="10"/>
      <color rgb="FF666666"/>
      <name val="Calibri"/>
    </font>
    <font>
      <b/>
      <sz val="11"/>
      <color rgb="FFFFFFFF"/>
      <name val="Calibri"/>
    </font>
    <font>
      <sz val="10"/>
      <color rgb="FF000000"/>
      <name val="Calibri"/>
    </font>
    <font>
      <b/>
      <sz val="11"/>
      <color rgb="FFFFFFFF"/>
      <name val="Calibri"/>
    </font>
    <font>
      <b/>
      <sz val="13"/>
      <color rgb="FFFFFFFF"/>
      <name val="Calibri"/>
    </font>
  </fonts>
  <fills count="9">
    <fill>
      <patternFill patternType="none"/>
    </fill>
    <fill>
      <patternFill patternType="gray125"/>
    </fill>
    <fill>
      <patternFill patternType="solid">
        <fgColor rgb="FF17365D"/>
      </patternFill>
    </fill>
    <fill>
      <patternFill patternType="solid">
        <fgColor rgb="FF1F4E78"/>
      </patternFill>
    </fill>
    <fill>
      <patternFill patternType="solid">
        <fgColor rgb="FFE2F0D9"/>
      </patternFill>
    </fill>
    <fill>
      <patternFill patternType="solid">
        <fgColor rgb="FFF3F6F9"/>
      </patternFill>
    </fill>
    <fill>
      <patternFill patternType="solid">
        <fgColor rgb="FF4472C4"/>
      </patternFill>
    </fill>
    <fill>
      <patternFill patternType="solid">
        <fgColor rgb="FFFFFFFF"/>
      </patternFill>
    </fill>
    <fill>
      <patternFill patternType="solid">
        <fgColor rgb="FFD9EAF7"/>
      </patternFill>
    </fill>
  </fills>
  <borders count="6">
    <border>
      <left/>
      <right/>
      <top/>
      <bottom/>
      <diagonal/>
    </border>
    <border>
      <left/>
      <right/>
      <top/>
      <bottom style="hair">
        <color rgb="FFD9E1F2"/>
      </bottom>
      <diagonal/>
    </border>
    <border>
      <left/>
      <right/>
      <top/>
      <bottom style="hair">
        <color rgb="FFD9E1F2"/>
      </bottom>
      <diagonal/>
    </border>
    <border>
      <left/>
      <right/>
      <top/>
      <bottom style="thin">
        <color rgb="FFB7C9D6"/>
      </bottom>
      <diagonal/>
    </border>
    <border>
      <left/>
      <right/>
      <top/>
      <bottom style="hair">
        <color rgb="FFD9E1F2"/>
      </bottom>
      <diagonal/>
    </border>
    <border>
      <left/>
      <right/>
      <top/>
      <bottom style="thin">
        <color rgb="FFB7C9D6"/>
      </bottom>
      <diagonal/>
    </border>
  </borders>
  <cellStyleXfs count="2">
    <xf numFmtId="0" fontId="0" fillId="0" borderId="0"/>
    <xf numFmtId="0" fontId="11" fillId="0" borderId="0"/>
  </cellStyleXfs>
  <cellXfs count="70">
    <xf numFmtId="0" fontId="0" fillId="0" borderId="0" xfId="0"/>
    <xf numFmtId="0" fontId="0" fillId="0" borderId="1" xfId="0" applyBorder="1"/>
    <xf numFmtId="9" fontId="0" fillId="0" borderId="0" xfId="0" applyNumberFormat="1"/>
    <xf numFmtId="0" fontId="2" fillId="0" borderId="1" xfId="0" applyFont="1" applyBorder="1"/>
    <xf numFmtId="0" fontId="0" fillId="0" borderId="1" xfId="0" applyBorder="1" applyAlignment="1">
      <alignment vertical="top" wrapText="1"/>
    </xf>
    <xf numFmtId="0" fontId="4" fillId="2" borderId="1" xfId="0" applyFont="1" applyFill="1" applyBorder="1" applyAlignment="1">
      <alignment horizontal="center" vertical="center" wrapText="1"/>
    </xf>
    <xf numFmtId="164" fontId="5" fillId="0" borderId="1" xfId="0" applyNumberFormat="1" applyFont="1" applyBorder="1" applyAlignment="1">
      <alignment vertical="top" wrapText="1"/>
    </xf>
    <xf numFmtId="165" fontId="0" fillId="0" borderId="1" xfId="0" applyNumberFormat="1" applyBorder="1" applyAlignment="1">
      <alignment vertical="top" wrapText="1"/>
    </xf>
    <xf numFmtId="165" fontId="5" fillId="0" borderId="1" xfId="0" applyNumberFormat="1" applyFont="1" applyBorder="1" applyAlignment="1">
      <alignment vertical="top" wrapText="1"/>
    </xf>
    <xf numFmtId="0" fontId="6" fillId="4" borderId="1" xfId="0" applyFont="1" applyFill="1" applyBorder="1" applyAlignment="1">
      <alignment wrapText="1"/>
    </xf>
    <xf numFmtId="165" fontId="6" fillId="4" borderId="1" xfId="0" applyNumberFormat="1" applyFont="1" applyFill="1" applyBorder="1" applyAlignment="1">
      <alignment wrapText="1"/>
    </xf>
    <xf numFmtId="0" fontId="4" fillId="2" borderId="1" xfId="0" applyFont="1" applyFill="1" applyBorder="1" applyAlignment="1">
      <alignment horizontal="center" wrapText="1"/>
    </xf>
    <xf numFmtId="164" fontId="0" fillId="0" borderId="1" xfId="0" applyNumberFormat="1" applyBorder="1"/>
    <xf numFmtId="165" fontId="0" fillId="0" borderId="1" xfId="0" applyNumberFormat="1" applyBorder="1"/>
    <xf numFmtId="0" fontId="7" fillId="4" borderId="1" xfId="0" applyFont="1" applyFill="1" applyBorder="1"/>
    <xf numFmtId="165" fontId="7" fillId="4" borderId="1" xfId="0" applyNumberFormat="1" applyFont="1" applyFill="1" applyBorder="1"/>
    <xf numFmtId="0" fontId="4" fillId="2" borderId="0" xfId="0" applyFont="1" applyFill="1" applyAlignment="1">
      <alignment horizontal="center" vertical="center" wrapText="1"/>
    </xf>
    <xf numFmtId="0" fontId="9" fillId="0" borderId="0" xfId="0" applyFont="1"/>
    <xf numFmtId="166" fontId="10" fillId="0" borderId="0" xfId="0" applyNumberFormat="1" applyFont="1"/>
    <xf numFmtId="164" fontId="9" fillId="0" borderId="0" xfId="0" applyNumberFormat="1" applyFont="1"/>
    <xf numFmtId="167" fontId="9" fillId="0" borderId="0" xfId="0" applyNumberFormat="1" applyFont="1"/>
    <xf numFmtId="1" fontId="9" fillId="0" borderId="0" xfId="0" applyNumberFormat="1" applyFont="1"/>
    <xf numFmtId="0" fontId="0" fillId="0" borderId="0" xfId="0" applyAlignment="1">
      <alignment vertical="center" wrapText="1"/>
    </xf>
    <xf numFmtId="164" fontId="0" fillId="0" borderId="0" xfId="0" applyNumberFormat="1" applyAlignment="1">
      <alignment vertical="center" wrapText="1"/>
    </xf>
    <xf numFmtId="168" fontId="0" fillId="0" borderId="0" xfId="0" applyNumberFormat="1" applyAlignment="1">
      <alignment vertical="center" wrapText="1"/>
    </xf>
    <xf numFmtId="164" fontId="5" fillId="0" borderId="0" xfId="0" applyNumberFormat="1" applyFont="1" applyAlignment="1">
      <alignment vertical="center" wrapText="1"/>
    </xf>
    <xf numFmtId="169" fontId="0" fillId="0" borderId="0" xfId="0" applyNumberFormat="1" applyAlignment="1">
      <alignment vertical="center" wrapText="1"/>
    </xf>
    <xf numFmtId="165" fontId="5" fillId="0" borderId="0" xfId="0" applyNumberFormat="1" applyFont="1" applyAlignment="1">
      <alignment vertical="center" wrapText="1"/>
    </xf>
    <xf numFmtId="0" fontId="2" fillId="0" borderId="0" xfId="0" applyFont="1"/>
    <xf numFmtId="0" fontId="4" fillId="2" borderId="0" xfId="0" applyFont="1" applyFill="1" applyAlignment="1">
      <alignment horizontal="center" wrapText="1"/>
    </xf>
    <xf numFmtId="164" fontId="0" fillId="0" borderId="0" xfId="0" applyNumberFormat="1"/>
    <xf numFmtId="165" fontId="0" fillId="0" borderId="0" xfId="0" applyNumberFormat="1"/>
    <xf numFmtId="0" fontId="7" fillId="4" borderId="0" xfId="0" applyFont="1" applyFill="1"/>
    <xf numFmtId="165" fontId="7" fillId="4" borderId="0" xfId="0" applyNumberFormat="1" applyFont="1" applyFill="1"/>
    <xf numFmtId="0" fontId="4" fillId="2" borderId="0" xfId="0" applyFont="1" applyFill="1"/>
    <xf numFmtId="0" fontId="0" fillId="0" borderId="0" xfId="0" applyAlignment="1">
      <alignment vertical="top" wrapText="1"/>
    </xf>
    <xf numFmtId="0" fontId="11" fillId="0" borderId="0" xfId="1"/>
    <xf numFmtId="0" fontId="16" fillId="6" borderId="0" xfId="0" applyFont="1" applyFill="1" applyAlignment="1">
      <alignment horizontal="center" wrapText="1"/>
    </xf>
    <xf numFmtId="0" fontId="0" fillId="8" borderId="3" xfId="0" applyFill="1" applyBorder="1"/>
    <xf numFmtId="165" fontId="0" fillId="8" borderId="3" xfId="0" applyNumberFormat="1" applyFill="1" applyBorder="1"/>
    <xf numFmtId="0" fontId="0" fillId="7" borderId="3" xfId="0" applyFill="1" applyBorder="1"/>
    <xf numFmtId="165" fontId="0" fillId="7" borderId="3" xfId="0" applyNumberFormat="1" applyFill="1" applyBorder="1"/>
    <xf numFmtId="0" fontId="16" fillId="6" borderId="3" xfId="0" applyFont="1" applyFill="1" applyBorder="1" applyAlignment="1">
      <alignment horizontal="center" wrapText="1"/>
    </xf>
    <xf numFmtId="0" fontId="0" fillId="7" borderId="3" xfId="0" applyFill="1" applyBorder="1" applyAlignment="1">
      <alignment horizontal="left" vertical="center" wrapText="1"/>
    </xf>
    <xf numFmtId="0" fontId="0" fillId="7" borderId="3" xfId="0" applyFill="1" applyBorder="1" applyAlignment="1">
      <alignment horizontal="center" vertical="center" wrapText="1"/>
    </xf>
    <xf numFmtId="164" fontId="0" fillId="7" borderId="3" xfId="0" applyNumberFormat="1" applyFill="1" applyBorder="1" applyAlignment="1">
      <alignment horizontal="center" vertical="center" wrapText="1"/>
    </xf>
    <xf numFmtId="165" fontId="0" fillId="7" borderId="3" xfId="0" applyNumberFormat="1" applyFill="1" applyBorder="1" applyAlignment="1">
      <alignment horizontal="center" vertical="center" wrapText="1"/>
    </xf>
    <xf numFmtId="0" fontId="0" fillId="8" borderId="3" xfId="0" applyFill="1" applyBorder="1" applyAlignment="1">
      <alignment horizontal="left" vertical="center" wrapText="1"/>
    </xf>
    <xf numFmtId="0" fontId="0" fillId="8" borderId="3" xfId="0" applyFill="1" applyBorder="1" applyAlignment="1">
      <alignment horizontal="center" vertical="center" wrapText="1"/>
    </xf>
    <xf numFmtId="165" fontId="0" fillId="8" borderId="3" xfId="0" applyNumberFormat="1" applyFill="1" applyBorder="1" applyAlignment="1">
      <alignment horizontal="center" vertical="center" wrapText="1"/>
    </xf>
    <xf numFmtId="0" fontId="0" fillId="0" borderId="4" xfId="0" applyBorder="1" applyAlignment="1">
      <alignment vertical="top" wrapText="1"/>
    </xf>
    <xf numFmtId="0" fontId="0" fillId="0" borderId="2" xfId="0" applyBorder="1"/>
    <xf numFmtId="0" fontId="6" fillId="4" borderId="4" xfId="0" applyFont="1" applyFill="1" applyBorder="1" applyAlignment="1">
      <alignment wrapText="1"/>
    </xf>
    <xf numFmtId="0" fontId="3" fillId="3" borderId="4" xfId="0" applyFont="1" applyFill="1" applyBorder="1"/>
    <xf numFmtId="0" fontId="0" fillId="0" borderId="0" xfId="0"/>
    <xf numFmtId="0" fontId="3" fillId="3" borderId="4" xfId="0" applyFont="1" applyFill="1" applyBorder="1" applyAlignment="1">
      <alignment horizontal="left"/>
    </xf>
    <xf numFmtId="0" fontId="1" fillId="2" borderId="4" xfId="0" applyFont="1" applyFill="1" applyBorder="1" applyAlignment="1">
      <alignment horizontal="center" vertical="center"/>
    </xf>
    <xf numFmtId="0" fontId="8" fillId="0" borderId="0" xfId="0" applyFont="1" applyAlignment="1">
      <alignment wrapText="1"/>
    </xf>
    <xf numFmtId="0" fontId="1" fillId="2" borderId="0" xfId="0" applyFont="1" applyFill="1" applyAlignment="1">
      <alignment horizontal="center"/>
    </xf>
    <xf numFmtId="0" fontId="0" fillId="0" borderId="0" xfId="0" applyAlignment="1">
      <alignment wrapText="1"/>
    </xf>
    <xf numFmtId="0" fontId="3" fillId="3" borderId="0" xfId="0" applyFont="1" applyFill="1"/>
    <xf numFmtId="0" fontId="17" fillId="2" borderId="0" xfId="0" applyFont="1" applyFill="1" applyAlignment="1">
      <alignment horizontal="center"/>
    </xf>
    <xf numFmtId="0" fontId="0" fillId="0" borderId="0" xfId="0" applyAlignment="1">
      <alignment vertical="top" wrapText="1"/>
    </xf>
    <xf numFmtId="0" fontId="15" fillId="5" borderId="3" xfId="0" applyFont="1" applyFill="1" applyBorder="1" applyAlignment="1">
      <alignment vertical="top" wrapText="1"/>
    </xf>
    <xf numFmtId="0" fontId="0" fillId="0" borderId="5" xfId="0" applyBorder="1"/>
    <xf numFmtId="0" fontId="14" fillId="2" borderId="0" xfId="0" applyFont="1" applyFill="1" applyAlignment="1">
      <alignment vertical="center"/>
    </xf>
    <xf numFmtId="0" fontId="12" fillId="2" borderId="0" xfId="0" applyFont="1" applyFill="1" applyAlignment="1">
      <alignment horizontal="center" vertical="center"/>
    </xf>
    <xf numFmtId="0" fontId="14" fillId="2" borderId="0" xfId="0" applyFont="1" applyFill="1" applyAlignment="1">
      <alignment horizontal="center"/>
    </xf>
    <xf numFmtId="0" fontId="13" fillId="0" borderId="0" xfId="0" applyFont="1" applyAlignment="1">
      <alignment vertical="top" wrapText="1"/>
    </xf>
    <xf numFmtId="0" fontId="0" fillId="0" borderId="0" xfId="0" applyAlignment="1">
      <alignment horizontal="left"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a:defRPr/>
            </a:pPr>
            <a:r>
              <a:rPr lang="es-CO"/>
              <a:t>Participación de empresas que cumplen</a:t>
            </a:r>
          </a:p>
        </c:rich>
      </c:tx>
      <c:overlay val="1"/>
    </c:title>
    <c:autoTitleDeleted val="0"/>
    <c:plotArea>
      <c:layout/>
      <c:barChart>
        <c:barDir val="col"/>
        <c:grouping val="clustered"/>
        <c:varyColors val="1"/>
        <c:ser>
          <c:idx val="0"/>
          <c:order val="0"/>
          <c:tx>
            <c:strRef>
              <c:f>Resumen!$J$1</c:f>
              <c:strCache>
                <c:ptCount val="1"/>
                <c:pt idx="0">
                  <c:v>Inicial</c:v>
                </c:pt>
              </c:strCache>
            </c:strRef>
          </c:tx>
          <c:spPr>
            <a:ln>
              <a:prstDash val="solid"/>
            </a:ln>
          </c:spPr>
          <c:invertIfNegative val="1"/>
          <c:dLbls>
            <c:spPr>
              <a:noFill/>
              <a:ln>
                <a:noFill/>
              </a:ln>
              <a:effectLst/>
            </c:spPr>
            <c:showLegendKey val="1"/>
            <c:showVal val="1"/>
            <c:showCatName val="1"/>
            <c:showSerName val="1"/>
            <c:showPercent val="1"/>
            <c:showBubbleSize val="1"/>
            <c:showLeaderLines val="0"/>
            <c:extLst>
              <c:ext xmlns:c15="http://schemas.microsoft.com/office/drawing/2012/chart" uri="{CE6537A1-D6FC-4f65-9D91-7224C49458BB}">
                <c15:showLeaderLines val="0"/>
              </c:ext>
            </c:extLst>
          </c:dLbls>
          <c:cat>
            <c:strRef>
              <c:f>Resumen!$A$23:$A$27</c:f>
              <c:strCache>
                <c:ptCount val="5"/>
                <c:pt idx="0">
                  <c:v>Liquidez</c:v>
                </c:pt>
                <c:pt idx="1">
                  <c:v>Endeudamiento</c:v>
                </c:pt>
                <c:pt idx="2">
                  <c:v>Cobertura</c:v>
                </c:pt>
                <c:pt idx="3">
                  <c:v>ROE</c:v>
                </c:pt>
                <c:pt idx="4">
                  <c:v>ROA</c:v>
                </c:pt>
              </c:strCache>
            </c:strRef>
          </c:cat>
          <c:val>
            <c:numRef>
              <c:f>Resumen!$J$2:$J$6</c:f>
            </c:numRef>
          </c:val>
          <c:extLst>
            <c:ext xmlns:c16="http://schemas.microsoft.com/office/drawing/2014/chart" uri="{C3380CC4-5D6E-409C-BE32-E72D297353CC}">
              <c16:uniqueId val="{00000000-4BA9-4E3E-B854-6E147E50E8B7}"/>
            </c:ext>
          </c:extLst>
        </c:ser>
        <c:ser>
          <c:idx val="1"/>
          <c:order val="1"/>
          <c:tx>
            <c:strRef>
              <c:f>Resumen!$K$1</c:f>
              <c:strCache>
                <c:ptCount val="1"/>
                <c:pt idx="0">
                  <c:v>Definido</c:v>
                </c:pt>
              </c:strCache>
            </c:strRef>
          </c:tx>
          <c:spPr>
            <a:ln>
              <a:prstDash val="solid"/>
            </a:ln>
          </c:spPr>
          <c:invertIfNegative val="1"/>
          <c:dLbls>
            <c:spPr>
              <a:noFill/>
              <a:ln>
                <a:noFill/>
              </a:ln>
              <a:effectLst/>
            </c:spPr>
            <c:showLegendKey val="1"/>
            <c:showVal val="1"/>
            <c:showCatName val="1"/>
            <c:showSerName val="1"/>
            <c:showPercent val="1"/>
            <c:showBubbleSize val="1"/>
            <c:showLeaderLines val="0"/>
            <c:extLst>
              <c:ext xmlns:c15="http://schemas.microsoft.com/office/drawing/2012/chart" uri="{CE6537A1-D6FC-4f65-9D91-7224C49458BB}">
                <c15:showLeaderLines val="0"/>
              </c:ext>
            </c:extLst>
          </c:dLbls>
          <c:cat>
            <c:strRef>
              <c:f>Resumen!$A$23:$A$27</c:f>
              <c:strCache>
                <c:ptCount val="5"/>
                <c:pt idx="0">
                  <c:v>Liquidez</c:v>
                </c:pt>
                <c:pt idx="1">
                  <c:v>Endeudamiento</c:v>
                </c:pt>
                <c:pt idx="2">
                  <c:v>Cobertura</c:v>
                </c:pt>
                <c:pt idx="3">
                  <c:v>ROE</c:v>
                </c:pt>
                <c:pt idx="4">
                  <c:v>ROA</c:v>
                </c:pt>
              </c:strCache>
            </c:strRef>
          </c:cat>
          <c:val>
            <c:numRef>
              <c:f>Resumen!$K$2:$K$6</c:f>
            </c:numRef>
          </c:val>
          <c:extLst>
            <c:ext xmlns:c16="http://schemas.microsoft.com/office/drawing/2014/chart" uri="{C3380CC4-5D6E-409C-BE32-E72D297353CC}">
              <c16:uniqueId val="{00000001-4BA9-4E3E-B854-6E147E50E8B7}"/>
            </c:ext>
          </c:extLst>
        </c:ser>
        <c:dLbls>
          <c:showLegendKey val="1"/>
          <c:showVal val="1"/>
          <c:showCatName val="1"/>
          <c:showSerName val="1"/>
          <c:showPercent val="1"/>
          <c:showBubbleSize val="1"/>
        </c:dLbls>
        <c:gapWidth val="150"/>
        <c:axId val="10"/>
        <c:axId val="100"/>
      </c:barChart>
      <c:catAx>
        <c:axId val="10"/>
        <c:scaling>
          <c:orientation val="minMax"/>
        </c:scaling>
        <c:delete val="1"/>
        <c:axPos val="b"/>
        <c:title>
          <c:tx>
            <c:rich>
              <a:bodyPr/>
              <a:lstStyle/>
              <a:p>
                <a:pPr>
                  <a:defRPr/>
                </a:pPr>
                <a:r>
                  <a:rPr lang="es-CO"/>
                  <a:t>Indicador</a:t>
                </a:r>
              </a:p>
            </c:rich>
          </c:tx>
          <c:overlay val="1"/>
        </c:title>
        <c:majorTickMark val="none"/>
        <c:minorTickMark val="none"/>
        <c:tickLblPos val="nextTo"/>
        <c:crossAx val="100"/>
        <c:crosses val="autoZero"/>
        <c:auto val="1"/>
        <c:lblAlgn val="ctr"/>
        <c:lblOffset val="100"/>
        <c:noMultiLvlLbl val="1"/>
      </c:catAx>
      <c:valAx>
        <c:axId val="100"/>
        <c:scaling>
          <c:orientation val="minMax"/>
        </c:scaling>
        <c:delete val="1"/>
        <c:axPos val="l"/>
        <c:majorGridlines/>
        <c:title>
          <c:tx>
            <c:rich>
              <a:bodyPr/>
              <a:lstStyle/>
              <a:p>
                <a:pPr>
                  <a:defRPr/>
                </a:pPr>
                <a:r>
                  <a:rPr lang="es-CO"/>
                  <a:t>Participación</a:t>
                </a:r>
              </a:p>
            </c:rich>
          </c:tx>
          <c:overlay val="1"/>
        </c:title>
        <c:majorTickMark val="none"/>
        <c:minorTickMark val="none"/>
        <c:tickLblPos val="nextTo"/>
        <c:crossAx val="10"/>
        <c:crosses val="autoZero"/>
        <c:crossBetween val="between"/>
      </c:valAx>
    </c:plotArea>
    <c:legend>
      <c:legendPos val="r"/>
      <c:overlay val="1"/>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title>
      <c:tx>
        <c:rich>
          <a:bodyPr/>
          <a:lstStyle/>
          <a:p>
            <a:pPr>
              <a:defRPr/>
            </a:pPr>
            <a:r>
              <a:rPr lang="es-CO"/>
              <a:t>Participación de empresas que cumplen</a:t>
            </a:r>
          </a:p>
        </c:rich>
      </c:tx>
      <c:overlay val="1"/>
    </c:title>
    <c:autoTitleDeleted val="0"/>
    <c:plotArea>
      <c:layout/>
      <c:barChart>
        <c:barDir val="col"/>
        <c:grouping val="clustered"/>
        <c:varyColors val="1"/>
        <c:ser>
          <c:idx val="0"/>
          <c:order val="0"/>
          <c:tx>
            <c:strRef>
              <c:f>Visual_Indicadores!$C$3</c:f>
              <c:strCache>
                <c:ptCount val="1"/>
                <c:pt idx="0">
                  <c:v>% cumple inicial</c:v>
                </c:pt>
              </c:strCache>
            </c:strRef>
          </c:tx>
          <c:spPr>
            <a:ln>
              <a:prstDash val="solid"/>
            </a:ln>
          </c:spPr>
          <c:invertIfNegative val="1"/>
          <c:cat>
            <c:strRef>
              <c:f>Visual_Indicadores!$A$4:$A$9</c:f>
              <c:strCache>
                <c:ptCount val="6"/>
                <c:pt idx="0">
                  <c:v>Liquidez</c:v>
                </c:pt>
                <c:pt idx="1">
                  <c:v>Endeudamiento</c:v>
                </c:pt>
                <c:pt idx="2">
                  <c:v>Cobertura</c:v>
                </c:pt>
                <c:pt idx="3">
                  <c:v>ROE</c:v>
                </c:pt>
                <c:pt idx="4">
                  <c:v>ROA</c:v>
                </c:pt>
                <c:pt idx="5">
                  <c:v>Cumplimiento conjunto</c:v>
                </c:pt>
              </c:strCache>
            </c:strRef>
          </c:cat>
          <c:val>
            <c:numRef>
              <c:f>Visual_Indicadores!$C$4:$C$9</c:f>
              <c:numCache>
                <c:formatCode>0.0%</c:formatCode>
                <c:ptCount val="6"/>
                <c:pt idx="0">
                  <c:v>0.67073170729999998</c:v>
                </c:pt>
                <c:pt idx="1">
                  <c:v>0.74390243899999997</c:v>
                </c:pt>
                <c:pt idx="2">
                  <c:v>0.76829268289999997</c:v>
                </c:pt>
                <c:pt idx="3">
                  <c:v>0.63414634150000004</c:v>
                </c:pt>
                <c:pt idx="4">
                  <c:v>0.63414634150000004</c:v>
                </c:pt>
                <c:pt idx="5">
                  <c:v>0.31707317070000002</c:v>
                </c:pt>
              </c:numCache>
            </c:numRef>
          </c:val>
          <c:extLst>
            <c:ext xmlns:c16="http://schemas.microsoft.com/office/drawing/2014/chart" uri="{C3380CC4-5D6E-409C-BE32-E72D297353CC}">
              <c16:uniqueId val="{00000000-4FD7-46A1-B247-F7A37A97F7BE}"/>
            </c:ext>
          </c:extLst>
        </c:ser>
        <c:ser>
          <c:idx val="1"/>
          <c:order val="1"/>
          <c:tx>
            <c:strRef>
              <c:f>Visual_Indicadores!$D$3</c:f>
              <c:strCache>
                <c:ptCount val="1"/>
                <c:pt idx="0">
                  <c:v>Límite establecido</c:v>
                </c:pt>
              </c:strCache>
            </c:strRef>
          </c:tx>
          <c:spPr>
            <a:ln>
              <a:prstDash val="solid"/>
            </a:ln>
          </c:spPr>
          <c:invertIfNegative val="1"/>
          <c:cat>
            <c:strRef>
              <c:f>Visual_Indicadores!$A$4:$A$9</c:f>
              <c:strCache>
                <c:ptCount val="6"/>
                <c:pt idx="0">
                  <c:v>Liquidez</c:v>
                </c:pt>
                <c:pt idx="1">
                  <c:v>Endeudamiento</c:v>
                </c:pt>
                <c:pt idx="2">
                  <c:v>Cobertura</c:v>
                </c:pt>
                <c:pt idx="3">
                  <c:v>ROE</c:v>
                </c:pt>
                <c:pt idx="4">
                  <c:v>ROA</c:v>
                </c:pt>
                <c:pt idx="5">
                  <c:v>Cumplimiento conjunto</c:v>
                </c:pt>
              </c:strCache>
            </c:strRef>
          </c:cat>
          <c:val>
            <c:numRef>
              <c:f>Visual_Indicadores!$D$4:$D$9</c:f>
              <c:numCache>
                <c:formatCode>General</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1-4FD7-46A1-B247-F7A37A97F7BE}"/>
            </c:ext>
          </c:extLst>
        </c:ser>
        <c:ser>
          <c:idx val="2"/>
          <c:order val="2"/>
          <c:tx>
            <c:strRef>
              <c:f>Visual_Indicadores!$E$3</c:f>
              <c:strCache>
                <c:ptCount val="1"/>
                <c:pt idx="0">
                  <c:v>% cumple establecido</c:v>
                </c:pt>
              </c:strCache>
            </c:strRef>
          </c:tx>
          <c:spPr>
            <a:ln>
              <a:prstDash val="solid"/>
            </a:ln>
          </c:spPr>
          <c:invertIfNegative val="1"/>
          <c:cat>
            <c:strRef>
              <c:f>Visual_Indicadores!$A$4:$A$9</c:f>
              <c:strCache>
                <c:ptCount val="6"/>
                <c:pt idx="0">
                  <c:v>Liquidez</c:v>
                </c:pt>
                <c:pt idx="1">
                  <c:v>Endeudamiento</c:v>
                </c:pt>
                <c:pt idx="2">
                  <c:v>Cobertura</c:v>
                </c:pt>
                <c:pt idx="3">
                  <c:v>ROE</c:v>
                </c:pt>
                <c:pt idx="4">
                  <c:v>ROA</c:v>
                </c:pt>
                <c:pt idx="5">
                  <c:v>Cumplimiento conjunto</c:v>
                </c:pt>
              </c:strCache>
            </c:strRef>
          </c:cat>
          <c:val>
            <c:numRef>
              <c:f>Visual_Indicadores!$E$4:$E$9</c:f>
              <c:numCache>
                <c:formatCode>0.0%</c:formatCode>
                <c:ptCount val="6"/>
                <c:pt idx="0">
                  <c:v>0.76829268289999997</c:v>
                </c:pt>
                <c:pt idx="1">
                  <c:v>0.78048780490000003</c:v>
                </c:pt>
                <c:pt idx="2">
                  <c:v>0.86585365849999996</c:v>
                </c:pt>
                <c:pt idx="3">
                  <c:v>0.76829268289999997</c:v>
                </c:pt>
                <c:pt idx="4">
                  <c:v>0.76829268289999997</c:v>
                </c:pt>
                <c:pt idx="5">
                  <c:v>0.53658536590000006</c:v>
                </c:pt>
              </c:numCache>
            </c:numRef>
          </c:val>
          <c:extLst>
            <c:ext xmlns:c16="http://schemas.microsoft.com/office/drawing/2014/chart" uri="{C3380CC4-5D6E-409C-BE32-E72D297353CC}">
              <c16:uniqueId val="{00000002-4FD7-46A1-B247-F7A37A97F7BE}"/>
            </c:ext>
          </c:extLst>
        </c:ser>
        <c:dLbls>
          <c:showLegendKey val="0"/>
          <c:showVal val="0"/>
          <c:showCatName val="0"/>
          <c:showSerName val="0"/>
          <c:showPercent val="0"/>
          <c:showBubbleSize val="0"/>
        </c:dLbls>
        <c:gapWidth val="150"/>
        <c:axId val="10"/>
        <c:axId val="100"/>
      </c:barChart>
      <c:catAx>
        <c:axId val="10"/>
        <c:scaling>
          <c:orientation val="minMax"/>
        </c:scaling>
        <c:delete val="1"/>
        <c:axPos val="b"/>
        <c:title>
          <c:tx>
            <c:rich>
              <a:bodyPr/>
              <a:lstStyle/>
              <a:p>
                <a:pPr>
                  <a:defRPr/>
                </a:pPr>
                <a:r>
                  <a:rPr lang="es-CO"/>
                  <a:t>Indicador</a:t>
                </a:r>
              </a:p>
            </c:rich>
          </c:tx>
          <c:overlay val="1"/>
        </c:title>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l"/>
        <c:majorGridlines/>
        <c:title>
          <c:tx>
            <c:rich>
              <a:bodyPr/>
              <a:lstStyle/>
              <a:p>
                <a:pPr>
                  <a:defRPr/>
                </a:pPr>
                <a:r>
                  <a:rPr lang="es-CO"/>
                  <a:t>Participación</a:t>
                </a:r>
              </a:p>
            </c:rich>
          </c:tx>
          <c:overlay val="1"/>
        </c:title>
        <c:numFmt formatCode="0.0%" sourceLinked="1"/>
        <c:majorTickMark val="none"/>
        <c:minorTickMark val="none"/>
        <c:tickLblPos val="nextTo"/>
        <c:crossAx val="10"/>
        <c:crosses val="autoZero"/>
        <c:crossBetween val="between"/>
      </c:valAx>
    </c:plotArea>
    <c:legend>
      <c:legendPos val="r"/>
      <c:overlay val="1"/>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1</xdr:col>
      <xdr:colOff>1714500</xdr:colOff>
      <xdr:row>29</xdr:row>
      <xdr:rowOff>66675</xdr:rowOff>
    </xdr:from>
    <xdr:ext cx="5040000" cy="252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11</xdr:row>
      <xdr:rowOff>0</xdr:rowOff>
    </xdr:from>
    <xdr:ext cx="5400000" cy="2880000"/>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3" Type="http://schemas.openxmlformats.org/officeDocument/2006/relationships/hyperlink" Target="https://www.funcionpublica.gov.co/eva/gestornormativo/norma.php?i=77653" TargetMode="External"/><Relationship Id="rId2" Type="http://schemas.openxmlformats.org/officeDocument/2006/relationships/hyperlink" Target="https://www.secretariasenado.gov.co/senado/basedoc/ley_1150_2007.html" TargetMode="External"/><Relationship Id="rId1" Type="http://schemas.openxmlformats.org/officeDocument/2006/relationships/hyperlink" Target="https://www.supersociedades.gov.co/tramites-opa-y-consulta-de-informacion/-/asset_publisher/ltml/content/siis-consulta-de-estados-financieros-hist%C3%B3ricos-1" TargetMode="External"/><Relationship Id="rId5" Type="http://schemas.openxmlformats.org/officeDocument/2006/relationships/hyperlink" Target="https://www.dane.gov.co/index.php/sistema-estadistico-nacional-sen/normas-y-estandares/nomenclaturas-y-clasificaciones/clasificaciones/clasificacion-industrial-internacional-uniforme-de-todas-las-actividades-economicas-ciiu" TargetMode="External"/><Relationship Id="rId4" Type="http://schemas.openxmlformats.org/officeDocument/2006/relationships/hyperlink" Target="https://operaciones.colombiacompra.gov.co/sites/cce_public/files/cce_documents/cce-eicp-ma-04._manual_requisitos_habilitantes_v3_29-09-2023.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0"/>
  <sheetViews>
    <sheetView showGridLines="0" tabSelected="1" workbookViewId="0">
      <selection activeCell="B9" sqref="B9:H9"/>
    </sheetView>
  </sheetViews>
  <sheetFormatPr baseColWidth="10" defaultColWidth="9.140625" defaultRowHeight="15" x14ac:dyDescent="0.25"/>
  <cols>
    <col min="1" max="1" width="30" customWidth="1"/>
    <col min="2" max="2" width="34" customWidth="1"/>
    <col min="3" max="3" width="16" customWidth="1"/>
    <col min="4" max="4" width="15" customWidth="1"/>
    <col min="5" max="5" width="16" customWidth="1"/>
    <col min="6" max="6" width="14" customWidth="1"/>
    <col min="7" max="7" width="50" customWidth="1"/>
    <col min="8" max="8" width="38" customWidth="1"/>
    <col min="10" max="11" width="13" hidden="1" customWidth="1"/>
  </cols>
  <sheetData>
    <row r="1" spans="1:11" ht="24" customHeight="1" x14ac:dyDescent="0.25">
      <c r="A1" s="56" t="s">
        <v>0</v>
      </c>
      <c r="B1" s="54"/>
      <c r="C1" s="54"/>
      <c r="D1" s="54"/>
      <c r="E1" s="54"/>
      <c r="F1" s="54"/>
      <c r="G1" s="54"/>
      <c r="H1" s="54"/>
      <c r="J1" t="s">
        <v>1</v>
      </c>
      <c r="K1" t="s">
        <v>2</v>
      </c>
    </row>
    <row r="2" spans="1:11" ht="18" customHeight="1" x14ac:dyDescent="0.25">
      <c r="A2" s="51"/>
      <c r="B2" s="51"/>
      <c r="C2" s="51"/>
      <c r="D2" s="51"/>
      <c r="E2" s="51"/>
      <c r="F2" s="51"/>
      <c r="G2" s="51"/>
      <c r="H2" s="51"/>
      <c r="J2" s="2">
        <v>0.67073170731707321</v>
      </c>
      <c r="K2" s="2">
        <v>0.76829268292682928</v>
      </c>
    </row>
    <row r="3" spans="1:11" x14ac:dyDescent="0.25">
      <c r="A3" s="1"/>
      <c r="B3" s="1"/>
      <c r="C3" s="1"/>
      <c r="D3" s="1"/>
      <c r="E3" s="1"/>
      <c r="F3" s="1"/>
      <c r="G3" s="1"/>
      <c r="H3" s="1"/>
      <c r="J3" s="2">
        <v>0.74390243902439024</v>
      </c>
      <c r="K3" s="2">
        <v>0.78048780487804881</v>
      </c>
    </row>
    <row r="4" spans="1:11" x14ac:dyDescent="0.25">
      <c r="A4" s="3" t="s">
        <v>3</v>
      </c>
      <c r="B4" s="50" t="s">
        <v>4</v>
      </c>
      <c r="C4" s="51"/>
      <c r="D4" s="51"/>
      <c r="E4" s="51"/>
      <c r="F4" s="51"/>
      <c r="G4" s="51"/>
      <c r="H4" s="51"/>
      <c r="J4" s="2">
        <v>0.76829268292682928</v>
      </c>
      <c r="K4" s="2">
        <v>0.86585365853658536</v>
      </c>
    </row>
    <row r="5" spans="1:11" x14ac:dyDescent="0.25">
      <c r="A5" s="3" t="s">
        <v>5</v>
      </c>
      <c r="B5" s="50" t="s">
        <v>6</v>
      </c>
      <c r="C5" s="51"/>
      <c r="D5" s="51"/>
      <c r="E5" s="51"/>
      <c r="F5" s="51"/>
      <c r="G5" s="51"/>
      <c r="H5" s="51"/>
      <c r="J5" s="2">
        <v>0.63414634146341464</v>
      </c>
      <c r="K5" s="2">
        <v>0.76829268292682928</v>
      </c>
    </row>
    <row r="6" spans="1:11" x14ac:dyDescent="0.25">
      <c r="A6" s="3" t="s">
        <v>7</v>
      </c>
      <c r="B6" s="50" t="s">
        <v>8</v>
      </c>
      <c r="C6" s="51"/>
      <c r="D6" s="51"/>
      <c r="E6" s="51"/>
      <c r="F6" s="51"/>
      <c r="G6" s="51"/>
      <c r="H6" s="51"/>
      <c r="J6" s="2">
        <v>0.63414634146341464</v>
      </c>
      <c r="K6" s="2">
        <v>0.76829268292682928</v>
      </c>
    </row>
    <row r="7" spans="1:11" x14ac:dyDescent="0.25">
      <c r="A7" s="3" t="s">
        <v>9</v>
      </c>
      <c r="B7" s="50" t="s">
        <v>10</v>
      </c>
      <c r="C7" s="51"/>
      <c r="D7" s="51"/>
      <c r="E7" s="51"/>
      <c r="F7" s="51"/>
      <c r="G7" s="51"/>
      <c r="H7" s="51"/>
    </row>
    <row r="8" spans="1:11" x14ac:dyDescent="0.25">
      <c r="A8" s="3" t="s">
        <v>11</v>
      </c>
      <c r="B8" s="50" t="s">
        <v>12</v>
      </c>
      <c r="C8" s="51"/>
      <c r="D8" s="51"/>
      <c r="E8" s="51"/>
      <c r="F8" s="51"/>
      <c r="G8" s="51"/>
      <c r="H8" s="51"/>
    </row>
    <row r="9" spans="1:11" x14ac:dyDescent="0.25">
      <c r="A9" s="3" t="s">
        <v>13</v>
      </c>
      <c r="B9" s="50" t="s">
        <v>14</v>
      </c>
      <c r="C9" s="51"/>
      <c r="D9" s="51"/>
      <c r="E9" s="51"/>
      <c r="F9" s="51"/>
      <c r="G9" s="51"/>
      <c r="H9" s="51"/>
    </row>
    <row r="10" spans="1:11" x14ac:dyDescent="0.25">
      <c r="A10" s="1"/>
      <c r="B10" s="1"/>
      <c r="C10" s="1"/>
      <c r="D10" s="1"/>
      <c r="E10" s="1"/>
      <c r="F10" s="1"/>
      <c r="G10" s="1"/>
      <c r="H10" s="1"/>
    </row>
    <row r="11" spans="1:11" x14ac:dyDescent="0.25">
      <c r="A11" s="55" t="s">
        <v>15</v>
      </c>
      <c r="B11" s="51"/>
      <c r="C11" s="51"/>
      <c r="D11" s="51"/>
      <c r="E11" s="51"/>
      <c r="F11" s="51"/>
      <c r="G11" s="51"/>
      <c r="H11" s="51"/>
    </row>
    <row r="12" spans="1:11" ht="25.5" x14ac:dyDescent="0.25">
      <c r="A12" s="5" t="s">
        <v>16</v>
      </c>
      <c r="B12" s="5" t="s">
        <v>17</v>
      </c>
      <c r="C12" s="5" t="s">
        <v>18</v>
      </c>
      <c r="D12" s="5" t="s">
        <v>19</v>
      </c>
      <c r="E12" s="5" t="s">
        <v>20</v>
      </c>
      <c r="F12" s="5" t="s">
        <v>21</v>
      </c>
      <c r="G12" s="5" t="s">
        <v>22</v>
      </c>
      <c r="H12" s="5" t="s">
        <v>23</v>
      </c>
    </row>
    <row r="13" spans="1:11" ht="30" x14ac:dyDescent="0.25">
      <c r="A13" s="4" t="s">
        <v>24</v>
      </c>
      <c r="B13" s="4" t="s">
        <v>25</v>
      </c>
      <c r="C13" s="4" t="s">
        <v>26</v>
      </c>
      <c r="D13" s="6">
        <v>1.3</v>
      </c>
      <c r="E13" s="4">
        <v>63</v>
      </c>
      <c r="F13" s="7">
        <v>0.76829268292682928</v>
      </c>
      <c r="G13" s="4" t="s">
        <v>27</v>
      </c>
      <c r="H13" s="4" t="s">
        <v>28</v>
      </c>
    </row>
    <row r="14" spans="1:11" ht="30" x14ac:dyDescent="0.25">
      <c r="A14" s="4" t="s">
        <v>29</v>
      </c>
      <c r="B14" s="4" t="s">
        <v>30</v>
      </c>
      <c r="C14" s="4" t="s">
        <v>31</v>
      </c>
      <c r="D14" s="8">
        <v>0.7</v>
      </c>
      <c r="E14" s="4">
        <v>64</v>
      </c>
      <c r="F14" s="7">
        <v>0.78048780487804881</v>
      </c>
      <c r="G14" s="4" t="s">
        <v>32</v>
      </c>
      <c r="H14" s="4" t="s">
        <v>33</v>
      </c>
    </row>
    <row r="15" spans="1:11" ht="45" x14ac:dyDescent="0.25">
      <c r="A15" s="4" t="s">
        <v>34</v>
      </c>
      <c r="B15" s="4" t="s">
        <v>35</v>
      </c>
      <c r="C15" s="4" t="s">
        <v>26</v>
      </c>
      <c r="D15" s="6">
        <v>1</v>
      </c>
      <c r="E15" s="4">
        <v>71</v>
      </c>
      <c r="F15" s="7">
        <v>0.86585365853658536</v>
      </c>
      <c r="G15" s="4" t="s">
        <v>36</v>
      </c>
      <c r="H15" s="4" t="s">
        <v>37</v>
      </c>
    </row>
    <row r="16" spans="1:11" ht="45" x14ac:dyDescent="0.25">
      <c r="A16" s="4" t="s">
        <v>38</v>
      </c>
      <c r="B16" s="4" t="s">
        <v>39</v>
      </c>
      <c r="C16" s="4" t="s">
        <v>26</v>
      </c>
      <c r="D16" s="8">
        <v>0.02</v>
      </c>
      <c r="E16" s="4">
        <v>63</v>
      </c>
      <c r="F16" s="7">
        <v>0.76829268292682928</v>
      </c>
      <c r="G16" s="4" t="s">
        <v>40</v>
      </c>
      <c r="H16" s="4" t="s">
        <v>41</v>
      </c>
    </row>
    <row r="17" spans="1:8" ht="30" x14ac:dyDescent="0.25">
      <c r="A17" s="4" t="s">
        <v>42</v>
      </c>
      <c r="B17" s="4" t="s">
        <v>43</v>
      </c>
      <c r="C17" s="4" t="s">
        <v>26</v>
      </c>
      <c r="D17" s="8">
        <v>0.01</v>
      </c>
      <c r="E17" s="4">
        <v>63</v>
      </c>
      <c r="F17" s="7">
        <v>0.76829268292682928</v>
      </c>
      <c r="G17" s="4" t="s">
        <v>44</v>
      </c>
      <c r="H17" s="4" t="s">
        <v>45</v>
      </c>
    </row>
    <row r="18" spans="1:8" x14ac:dyDescent="0.25">
      <c r="A18" s="52" t="s">
        <v>46</v>
      </c>
      <c r="B18" s="51"/>
      <c r="C18" s="51"/>
      <c r="D18" s="51"/>
      <c r="E18" s="9">
        <v>44</v>
      </c>
      <c r="F18" s="10">
        <v>0.53658536585365857</v>
      </c>
      <c r="G18" s="52" t="s">
        <v>47</v>
      </c>
      <c r="H18" s="51"/>
    </row>
    <row r="19" spans="1:8" x14ac:dyDescent="0.25">
      <c r="A19" s="1"/>
      <c r="B19" s="1"/>
      <c r="C19" s="1"/>
      <c r="D19" s="1"/>
      <c r="E19" s="1"/>
      <c r="F19" s="1"/>
      <c r="G19" s="1"/>
      <c r="H19" s="1"/>
    </row>
    <row r="20" spans="1:8" x14ac:dyDescent="0.25">
      <c r="A20" s="1"/>
      <c r="B20" s="1"/>
      <c r="C20" s="1"/>
      <c r="D20" s="1"/>
      <c r="E20" s="1"/>
      <c r="F20" s="1"/>
      <c r="G20" s="1"/>
      <c r="H20" s="1"/>
    </row>
    <row r="21" spans="1:8" x14ac:dyDescent="0.25">
      <c r="A21" s="53" t="s">
        <v>48</v>
      </c>
      <c r="B21" s="51"/>
      <c r="C21" s="51"/>
      <c r="D21" s="51"/>
      <c r="E21" s="51"/>
      <c r="F21" s="51"/>
      <c r="G21" s="51"/>
      <c r="H21" s="51"/>
    </row>
    <row r="22" spans="1:8" ht="26.25" x14ac:dyDescent="0.25">
      <c r="A22" s="11" t="s">
        <v>16</v>
      </c>
      <c r="B22" s="11" t="s">
        <v>49</v>
      </c>
      <c r="C22" s="11" t="s">
        <v>50</v>
      </c>
      <c r="D22" s="11" t="s">
        <v>51</v>
      </c>
      <c r="E22" s="11" t="s">
        <v>52</v>
      </c>
      <c r="F22" s="11" t="s">
        <v>53</v>
      </c>
      <c r="G22" s="11" t="s">
        <v>54</v>
      </c>
      <c r="H22" s="11" t="s">
        <v>55</v>
      </c>
    </row>
    <row r="23" spans="1:8" x14ac:dyDescent="0.25">
      <c r="A23" s="1" t="s">
        <v>56</v>
      </c>
      <c r="B23" s="12">
        <v>1.9</v>
      </c>
      <c r="C23" s="1">
        <v>55</v>
      </c>
      <c r="D23" s="13">
        <v>0.67073170731707321</v>
      </c>
      <c r="E23" s="12">
        <v>1.3</v>
      </c>
      <c r="F23" s="1">
        <v>63</v>
      </c>
      <c r="G23" s="13">
        <v>0.76829268292682928</v>
      </c>
      <c r="H23" s="13">
        <v>9.7560975609756073E-2</v>
      </c>
    </row>
    <row r="24" spans="1:8" x14ac:dyDescent="0.25">
      <c r="A24" s="1" t="s">
        <v>57</v>
      </c>
      <c r="B24" s="13">
        <v>0.6</v>
      </c>
      <c r="C24" s="1">
        <v>61</v>
      </c>
      <c r="D24" s="13">
        <v>0.74390243902439024</v>
      </c>
      <c r="E24" s="13">
        <v>0.7</v>
      </c>
      <c r="F24" s="1">
        <v>64</v>
      </c>
      <c r="G24" s="13">
        <v>0.78048780487804881</v>
      </c>
      <c r="H24" s="13">
        <v>3.6585365853658569E-2</v>
      </c>
    </row>
    <row r="25" spans="1:8" x14ac:dyDescent="0.25">
      <c r="A25" s="1" t="s">
        <v>58</v>
      </c>
      <c r="B25" s="12">
        <v>2</v>
      </c>
      <c r="C25" s="1">
        <v>63</v>
      </c>
      <c r="D25" s="13">
        <v>0.76829268292682928</v>
      </c>
      <c r="E25" s="12">
        <v>1</v>
      </c>
      <c r="F25" s="1">
        <v>71</v>
      </c>
      <c r="G25" s="13">
        <v>0.86585365853658536</v>
      </c>
      <c r="H25" s="13">
        <v>9.7560975609756073E-2</v>
      </c>
    </row>
    <row r="26" spans="1:8" x14ac:dyDescent="0.25">
      <c r="A26" s="1" t="s">
        <v>59</v>
      </c>
      <c r="B26" s="13">
        <v>0.1</v>
      </c>
      <c r="C26" s="1">
        <v>52</v>
      </c>
      <c r="D26" s="13">
        <v>0.63414634146341464</v>
      </c>
      <c r="E26" s="13">
        <v>0.02</v>
      </c>
      <c r="F26" s="1">
        <v>63</v>
      </c>
      <c r="G26" s="13">
        <v>0.76829268292682928</v>
      </c>
      <c r="H26" s="13">
        <v>0.13414634146341459</v>
      </c>
    </row>
    <row r="27" spans="1:8" x14ac:dyDescent="0.25">
      <c r="A27" s="1" t="s">
        <v>60</v>
      </c>
      <c r="B27" s="13">
        <v>0.06</v>
      </c>
      <c r="C27" s="1">
        <v>52</v>
      </c>
      <c r="D27" s="13">
        <v>0.63414634146341464</v>
      </c>
      <c r="E27" s="13">
        <v>0.01</v>
      </c>
      <c r="F27" s="1">
        <v>63</v>
      </c>
      <c r="G27" s="13">
        <v>0.76829268292682928</v>
      </c>
      <c r="H27" s="13">
        <v>0.13414634146341459</v>
      </c>
    </row>
    <row r="28" spans="1:8" x14ac:dyDescent="0.25">
      <c r="A28" s="14" t="s">
        <v>61</v>
      </c>
      <c r="B28" s="14"/>
      <c r="C28" s="14">
        <v>26</v>
      </c>
      <c r="D28" s="15">
        <v>0.31707317073170732</v>
      </c>
      <c r="E28" s="14"/>
      <c r="F28" s="14">
        <v>44</v>
      </c>
      <c r="G28" s="15">
        <v>0.53658536585365857</v>
      </c>
      <c r="H28" s="15">
        <v>0.21951219512195119</v>
      </c>
    </row>
    <row r="29" spans="1:8" x14ac:dyDescent="0.25">
      <c r="A29" s="1"/>
      <c r="B29" s="1"/>
      <c r="C29" s="1"/>
      <c r="D29" s="1"/>
      <c r="E29" s="1"/>
      <c r="F29" s="1"/>
      <c r="G29" s="1"/>
      <c r="H29" s="1"/>
    </row>
    <row r="30" spans="1:8" x14ac:dyDescent="0.25">
      <c r="A30" s="1"/>
      <c r="B30" s="1"/>
      <c r="C30" s="1"/>
      <c r="D30" s="1"/>
      <c r="E30" s="1"/>
      <c r="F30" s="1"/>
      <c r="G30" s="1"/>
      <c r="H30" s="1"/>
    </row>
    <row r="31" spans="1:8" x14ac:dyDescent="0.25">
      <c r="A31" s="1"/>
      <c r="B31" s="1"/>
      <c r="C31" s="1"/>
      <c r="D31" s="1"/>
      <c r="E31" s="1"/>
      <c r="F31" s="1"/>
      <c r="G31" s="1"/>
      <c r="H31" s="1"/>
    </row>
    <row r="32" spans="1:8" x14ac:dyDescent="0.25">
      <c r="A32" s="1"/>
      <c r="B32" s="1"/>
      <c r="C32" s="1"/>
      <c r="D32" s="1"/>
      <c r="E32" s="1"/>
      <c r="F32" s="1"/>
      <c r="G32" s="1"/>
      <c r="H32" s="1"/>
    </row>
    <row r="33" spans="1:8" x14ac:dyDescent="0.25">
      <c r="A33" s="1"/>
      <c r="B33" s="1"/>
      <c r="C33" s="1"/>
      <c r="D33" s="1"/>
      <c r="E33" s="1"/>
      <c r="F33" s="1"/>
      <c r="G33" s="1"/>
      <c r="H33" s="1"/>
    </row>
    <row r="34" spans="1:8" x14ac:dyDescent="0.25">
      <c r="A34" s="1"/>
      <c r="B34" s="1"/>
      <c r="C34" s="1"/>
      <c r="D34" s="1"/>
      <c r="E34" s="1"/>
      <c r="F34" s="1"/>
      <c r="G34" s="1"/>
      <c r="H34" s="1"/>
    </row>
    <row r="35" spans="1:8" x14ac:dyDescent="0.25">
      <c r="A35" s="1"/>
      <c r="B35" s="1"/>
      <c r="C35" s="1"/>
      <c r="D35" s="1"/>
      <c r="E35" s="1"/>
      <c r="F35" s="1"/>
      <c r="G35" s="1"/>
      <c r="H35" s="1"/>
    </row>
    <row r="36" spans="1:8" x14ac:dyDescent="0.25">
      <c r="A36" s="1"/>
      <c r="B36" s="1"/>
      <c r="C36" s="1"/>
      <c r="D36" s="1"/>
      <c r="E36" s="1"/>
      <c r="F36" s="1"/>
      <c r="G36" s="1"/>
      <c r="H36" s="1"/>
    </row>
    <row r="37" spans="1:8" x14ac:dyDescent="0.25">
      <c r="A37" s="1"/>
      <c r="B37" s="1"/>
      <c r="C37" s="1"/>
      <c r="D37" s="1"/>
      <c r="E37" s="1"/>
      <c r="F37" s="1"/>
      <c r="G37" s="1"/>
      <c r="H37" s="1"/>
    </row>
    <row r="38" spans="1:8" x14ac:dyDescent="0.25">
      <c r="A38" s="1"/>
      <c r="B38" s="1"/>
      <c r="C38" s="1"/>
      <c r="D38" s="1"/>
      <c r="E38" s="1"/>
      <c r="F38" s="1"/>
      <c r="G38" s="1"/>
      <c r="H38" s="1"/>
    </row>
    <row r="39" spans="1:8" x14ac:dyDescent="0.25">
      <c r="A39" s="1"/>
      <c r="B39" s="1"/>
      <c r="C39" s="1"/>
      <c r="D39" s="1"/>
      <c r="E39" s="1"/>
      <c r="F39" s="1"/>
      <c r="G39" s="1"/>
      <c r="H39" s="1"/>
    </row>
    <row r="40" spans="1:8" x14ac:dyDescent="0.25">
      <c r="A40" s="1"/>
      <c r="B40" s="1"/>
      <c r="C40" s="1"/>
      <c r="D40" s="1"/>
      <c r="E40" s="1"/>
      <c r="F40" s="1"/>
      <c r="G40" s="1"/>
      <c r="H40" s="1"/>
    </row>
    <row r="41" spans="1:8" x14ac:dyDescent="0.25">
      <c r="A41" s="1"/>
      <c r="B41" s="1"/>
      <c r="C41" s="1"/>
      <c r="D41" s="1"/>
      <c r="E41" s="1"/>
      <c r="F41" s="1"/>
      <c r="G41" s="1"/>
      <c r="H41" s="1"/>
    </row>
    <row r="42" spans="1:8" x14ac:dyDescent="0.25">
      <c r="A42" s="1"/>
      <c r="B42" s="1"/>
      <c r="C42" s="1"/>
      <c r="D42" s="1"/>
      <c r="E42" s="1"/>
      <c r="F42" s="1"/>
      <c r="G42" s="1"/>
      <c r="H42" s="1"/>
    </row>
    <row r="43" spans="1:8" x14ac:dyDescent="0.25">
      <c r="A43" s="1"/>
      <c r="B43" s="1"/>
      <c r="C43" s="1"/>
      <c r="D43" s="1"/>
      <c r="E43" s="1"/>
      <c r="F43" s="1"/>
      <c r="G43" s="1"/>
      <c r="H43" s="1"/>
    </row>
    <row r="44" spans="1:8" x14ac:dyDescent="0.25">
      <c r="A44" s="1"/>
      <c r="B44" s="1"/>
      <c r="C44" s="1"/>
      <c r="D44" s="1"/>
      <c r="E44" s="1"/>
      <c r="F44" s="1"/>
      <c r="G44" s="1"/>
      <c r="H44" s="1"/>
    </row>
    <row r="45" spans="1:8" x14ac:dyDescent="0.25">
      <c r="A45" s="1"/>
      <c r="B45" s="1"/>
      <c r="C45" s="1"/>
      <c r="D45" s="1"/>
      <c r="E45" s="1"/>
      <c r="F45" s="1"/>
      <c r="G45" s="1"/>
      <c r="H45" s="1"/>
    </row>
    <row r="46" spans="1:8" x14ac:dyDescent="0.25">
      <c r="A46" s="1"/>
      <c r="B46" s="1"/>
      <c r="C46" s="1"/>
      <c r="D46" s="1"/>
      <c r="E46" s="1"/>
      <c r="F46" s="1"/>
      <c r="G46" s="1"/>
      <c r="H46" s="1"/>
    </row>
    <row r="47" spans="1:8" x14ac:dyDescent="0.25">
      <c r="A47" s="3" t="s">
        <v>62</v>
      </c>
      <c r="B47" s="50" t="s">
        <v>63</v>
      </c>
      <c r="C47" s="54"/>
      <c r="D47" s="54"/>
      <c r="E47" s="54"/>
      <c r="F47" s="54"/>
      <c r="G47" s="54"/>
      <c r="H47" s="54"/>
    </row>
    <row r="48" spans="1:8" x14ac:dyDescent="0.25">
      <c r="A48" s="1"/>
      <c r="B48" s="54"/>
      <c r="C48" s="54"/>
      <c r="D48" s="54"/>
      <c r="E48" s="54"/>
      <c r="F48" s="54"/>
      <c r="G48" s="54"/>
      <c r="H48" s="54"/>
    </row>
    <row r="49" spans="1:8" x14ac:dyDescent="0.25">
      <c r="A49" s="1"/>
      <c r="B49" s="54"/>
      <c r="C49" s="54"/>
      <c r="D49" s="54"/>
      <c r="E49" s="54"/>
      <c r="F49" s="54"/>
      <c r="G49" s="54"/>
      <c r="H49" s="54"/>
    </row>
    <row r="50" spans="1:8" x14ac:dyDescent="0.25">
      <c r="A50" s="1"/>
      <c r="B50" s="51"/>
      <c r="C50" s="51"/>
      <c r="D50" s="51"/>
      <c r="E50" s="51"/>
      <c r="F50" s="51"/>
      <c r="G50" s="51"/>
      <c r="H50" s="51"/>
    </row>
  </sheetData>
  <mergeCells count="12">
    <mergeCell ref="A1:H2"/>
    <mergeCell ref="B47:H50"/>
    <mergeCell ref="B6:H6"/>
    <mergeCell ref="A11:H11"/>
    <mergeCell ref="B7:H7"/>
    <mergeCell ref="G18:H18"/>
    <mergeCell ref="B8:H8"/>
    <mergeCell ref="A18:D18"/>
    <mergeCell ref="A21:H21"/>
    <mergeCell ref="B9:H9"/>
    <mergeCell ref="B4:H4"/>
    <mergeCell ref="B5:H5"/>
  </mergeCells>
  <pageMargins left="0.25" right="0.25" top="0.5" bottom="0.5" header="0.5" footer="0.5"/>
  <pageSetup fitToHeight="0"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86"/>
  <sheetViews>
    <sheetView showGridLines="0" topLeftCell="B1" workbookViewId="0">
      <pane ySplit="4" topLeftCell="A5" activePane="bottomLeft" state="frozen"/>
      <selection pane="bottomLeft" sqref="A1:Y1"/>
    </sheetView>
  </sheetViews>
  <sheetFormatPr baseColWidth="10" defaultColWidth="9.140625" defaultRowHeight="15" x14ac:dyDescent="0.25"/>
  <cols>
    <col min="1" max="1" width="14" customWidth="1"/>
    <col min="2" max="2" width="58" customWidth="1"/>
    <col min="3" max="3" width="42" customWidth="1"/>
    <col min="4" max="4" width="24" customWidth="1"/>
    <col min="5" max="9" width="16" customWidth="1"/>
    <col min="10" max="12" width="18" customWidth="1"/>
    <col min="13" max="13" width="15" customWidth="1"/>
    <col min="14" max="14" width="17" customWidth="1"/>
    <col min="15" max="15" width="18" customWidth="1"/>
    <col min="16" max="17" width="14" customWidth="1"/>
    <col min="18" max="18" width="18" customWidth="1"/>
    <col min="19" max="19" width="12" customWidth="1"/>
    <col min="20" max="20" width="16" customWidth="1"/>
    <col min="21" max="21" width="19" customWidth="1"/>
    <col min="22" max="22" width="17" customWidth="1"/>
    <col min="23" max="24" width="14" customWidth="1"/>
    <col min="25" max="25" width="16" customWidth="1"/>
  </cols>
  <sheetData>
    <row r="1" spans="1:25" ht="21" x14ac:dyDescent="0.35">
      <c r="A1" s="58" t="s">
        <v>64</v>
      </c>
      <c r="B1" s="54"/>
      <c r="C1" s="54"/>
      <c r="D1" s="54"/>
      <c r="E1" s="54"/>
      <c r="F1" s="54"/>
      <c r="G1" s="54"/>
      <c r="H1" s="54"/>
      <c r="I1" s="54"/>
      <c r="J1" s="54"/>
      <c r="K1" s="54"/>
      <c r="L1" s="54"/>
      <c r="M1" s="54"/>
      <c r="N1" s="54"/>
      <c r="O1" s="54"/>
      <c r="P1" s="54"/>
      <c r="Q1" s="54"/>
      <c r="R1" s="54"/>
      <c r="S1" s="54"/>
      <c r="T1" s="54"/>
      <c r="U1" s="54"/>
      <c r="V1" s="54"/>
      <c r="W1" s="54"/>
      <c r="X1" s="54"/>
      <c r="Y1" s="54"/>
    </row>
    <row r="2" spans="1:25" x14ac:dyDescent="0.25">
      <c r="A2" s="57" t="s">
        <v>65</v>
      </c>
      <c r="B2" s="54"/>
      <c r="C2" s="54"/>
      <c r="D2" s="54"/>
      <c r="E2" s="54"/>
      <c r="F2" s="54"/>
      <c r="G2" s="54"/>
      <c r="H2" s="54"/>
      <c r="I2" s="54"/>
      <c r="J2" s="54"/>
      <c r="K2" s="54"/>
      <c r="L2" s="54"/>
      <c r="M2" s="54"/>
      <c r="N2" s="54"/>
      <c r="O2" s="54"/>
      <c r="P2" s="54"/>
      <c r="Q2" s="54"/>
      <c r="R2" s="54"/>
      <c r="S2" s="54"/>
      <c r="T2" s="54"/>
      <c r="U2" s="54"/>
      <c r="V2" s="54"/>
      <c r="W2" s="54"/>
      <c r="X2" s="54"/>
      <c r="Y2" s="54"/>
    </row>
    <row r="4" spans="1:25" ht="25.5" x14ac:dyDescent="0.25">
      <c r="A4" s="16" t="s">
        <v>66</v>
      </c>
      <c r="B4" s="16" t="s">
        <v>67</v>
      </c>
      <c r="C4" s="16" t="s">
        <v>68</v>
      </c>
      <c r="D4" s="16" t="s">
        <v>69</v>
      </c>
      <c r="E4" s="16" t="s">
        <v>70</v>
      </c>
      <c r="F4" s="16" t="s">
        <v>71</v>
      </c>
      <c r="G4" s="16" t="s">
        <v>72</v>
      </c>
      <c r="H4" s="16" t="s">
        <v>73</v>
      </c>
      <c r="I4" s="16" t="s">
        <v>74</v>
      </c>
      <c r="J4" s="16" t="s">
        <v>75</v>
      </c>
      <c r="K4" s="16" t="s">
        <v>76</v>
      </c>
      <c r="L4" s="16" t="s">
        <v>77</v>
      </c>
      <c r="M4" s="16" t="s">
        <v>56</v>
      </c>
      <c r="N4" s="16" t="s">
        <v>57</v>
      </c>
      <c r="O4" s="16" t="s">
        <v>34</v>
      </c>
      <c r="P4" s="16" t="s">
        <v>59</v>
      </c>
      <c r="Q4" s="16" t="s">
        <v>60</v>
      </c>
      <c r="R4" s="16" t="s">
        <v>78</v>
      </c>
      <c r="S4" s="16" t="s">
        <v>79</v>
      </c>
      <c r="T4" s="16" t="s">
        <v>80</v>
      </c>
      <c r="U4" s="16" t="s">
        <v>81</v>
      </c>
      <c r="V4" s="16" t="s">
        <v>82</v>
      </c>
      <c r="W4" s="16" t="s">
        <v>83</v>
      </c>
      <c r="X4" s="16" t="s">
        <v>84</v>
      </c>
      <c r="Y4" s="16" t="s">
        <v>85</v>
      </c>
    </row>
    <row r="5" spans="1:25" x14ac:dyDescent="0.25">
      <c r="A5" s="17">
        <v>802003408</v>
      </c>
      <c r="B5" s="17" t="s">
        <v>86</v>
      </c>
      <c r="C5" s="17" t="s">
        <v>87</v>
      </c>
      <c r="D5" s="17" t="s">
        <v>88</v>
      </c>
      <c r="E5" s="18">
        <v>40901671</v>
      </c>
      <c r="F5" s="18">
        <v>43157176</v>
      </c>
      <c r="G5" s="18">
        <v>33394582</v>
      </c>
      <c r="H5" s="18">
        <v>33915342</v>
      </c>
      <c r="I5" s="18">
        <v>9241834</v>
      </c>
      <c r="J5" s="18">
        <v>37090162</v>
      </c>
      <c r="K5" s="18">
        <v>4957369</v>
      </c>
      <c r="L5" s="18">
        <v>1567959</v>
      </c>
      <c r="M5" s="19">
        <f t="shared" ref="M5:M36" si="0">IF(G5=0,"INDETERMINADO",E5/G5)</f>
        <v>1.2247996097091438</v>
      </c>
      <c r="N5" s="20">
        <f t="shared" ref="N5:N36" si="1">IF(F5=0,"INDETERMINADO",H5/F5)</f>
        <v>0.78585637762767424</v>
      </c>
      <c r="O5" s="19">
        <f t="shared" ref="O5:O36" si="2">IF(L5=0,"INDETERMINADO",K5/L5)</f>
        <v>3.1616700436682335</v>
      </c>
      <c r="P5" s="20">
        <f t="shared" ref="P5:P36" si="3">IF(I5&lt;=0,"INDETERMINADO",K5/I5)</f>
        <v>0.536405328206501</v>
      </c>
      <c r="Q5" s="20">
        <f t="shared" ref="Q5:Q36" si="4">IF(F5&lt;=0,"INDETERMINADO",K5/F5)</f>
        <v>0.1148677800419564</v>
      </c>
      <c r="R5" s="17" t="s">
        <v>89</v>
      </c>
      <c r="S5" s="21">
        <v>0</v>
      </c>
      <c r="T5" s="21">
        <f>IF(ISNUMBER(M5),--(M5&gt;=Resumen!$D$13),1)</f>
        <v>0</v>
      </c>
      <c r="U5" s="21">
        <f>IF(ISNUMBER(N5),--(N5&lt;=Resumen!$D$14),0)</f>
        <v>0</v>
      </c>
      <c r="V5" s="21">
        <f>IF(ISNUMBER(O5),--(O5&gt;=Resumen!$D$15),1)</f>
        <v>1</v>
      </c>
      <c r="W5" s="21">
        <f>IF(ISNUMBER(P5),--(P5&gt;=Resumen!$D$16),0)</f>
        <v>1</v>
      </c>
      <c r="X5" s="21">
        <f>IF(ISNUMBER(Q5),--(Q5&gt;=Resumen!$D$17),0)</f>
        <v>1</v>
      </c>
      <c r="Y5" s="21">
        <f t="shared" ref="Y5:Y36" si="5">PRODUCT(T5:X5)</f>
        <v>0</v>
      </c>
    </row>
    <row r="6" spans="1:25" x14ac:dyDescent="0.25">
      <c r="A6" s="17">
        <v>900022253</v>
      </c>
      <c r="B6" s="17" t="s">
        <v>90</v>
      </c>
      <c r="C6" s="17" t="s">
        <v>91</v>
      </c>
      <c r="D6" s="17" t="s">
        <v>92</v>
      </c>
      <c r="E6" s="18">
        <v>5052298</v>
      </c>
      <c r="F6" s="18">
        <v>19435366</v>
      </c>
      <c r="G6" s="18">
        <v>5075943</v>
      </c>
      <c r="H6" s="18">
        <v>14287837</v>
      </c>
      <c r="I6" s="18">
        <v>5147529</v>
      </c>
      <c r="J6" s="18">
        <v>17968368</v>
      </c>
      <c r="K6" s="18">
        <v>798462</v>
      </c>
      <c r="L6" s="18">
        <v>1115154</v>
      </c>
      <c r="M6" s="19">
        <f t="shared" si="0"/>
        <v>0.99534175226159949</v>
      </c>
      <c r="N6" s="20">
        <f t="shared" si="1"/>
        <v>0.73514627921079545</v>
      </c>
      <c r="O6" s="19">
        <f t="shared" si="2"/>
        <v>0.71601052410698429</v>
      </c>
      <c r="P6" s="20">
        <f t="shared" si="3"/>
        <v>0.15511559041240952</v>
      </c>
      <c r="Q6" s="20">
        <f t="shared" si="4"/>
        <v>4.1082941273140931E-2</v>
      </c>
      <c r="R6" s="17" t="s">
        <v>93</v>
      </c>
      <c r="S6" s="21">
        <v>0</v>
      </c>
      <c r="T6" s="21">
        <f>IF(ISNUMBER(M6),--(M6&gt;=Resumen!$D$13),1)</f>
        <v>0</v>
      </c>
      <c r="U6" s="21">
        <f>IF(ISNUMBER(N6),--(N6&lt;=Resumen!$D$14),0)</f>
        <v>0</v>
      </c>
      <c r="V6" s="21">
        <f>IF(ISNUMBER(O6),--(O6&gt;=Resumen!$D$15),1)</f>
        <v>0</v>
      </c>
      <c r="W6" s="21">
        <f>IF(ISNUMBER(P6),--(P6&gt;=Resumen!$D$16),0)</f>
        <v>1</v>
      </c>
      <c r="X6" s="21">
        <f>IF(ISNUMBER(Q6),--(Q6&gt;=Resumen!$D$17),0)</f>
        <v>1</v>
      </c>
      <c r="Y6" s="21">
        <f t="shared" si="5"/>
        <v>0</v>
      </c>
    </row>
    <row r="7" spans="1:25" x14ac:dyDescent="0.25">
      <c r="A7" s="17">
        <v>900559859</v>
      </c>
      <c r="B7" s="17" t="s">
        <v>90</v>
      </c>
      <c r="C7" s="17" t="s">
        <v>94</v>
      </c>
      <c r="D7" s="17" t="s">
        <v>95</v>
      </c>
      <c r="E7" s="18">
        <v>24210743</v>
      </c>
      <c r="F7" s="18">
        <v>29304912</v>
      </c>
      <c r="G7" s="18">
        <v>18868930</v>
      </c>
      <c r="H7" s="18">
        <v>18868930</v>
      </c>
      <c r="I7" s="18">
        <v>10435982</v>
      </c>
      <c r="J7" s="18">
        <v>49919526</v>
      </c>
      <c r="K7" s="18">
        <v>2187815</v>
      </c>
      <c r="L7" s="18">
        <v>381854</v>
      </c>
      <c r="M7" s="19">
        <f t="shared" si="0"/>
        <v>1.2831010025475742</v>
      </c>
      <c r="N7" s="20">
        <f t="shared" si="1"/>
        <v>0.64388284121105699</v>
      </c>
      <c r="O7" s="19">
        <f t="shared" si="2"/>
        <v>5.7294541892974804</v>
      </c>
      <c r="P7" s="20">
        <f t="shared" si="3"/>
        <v>0.20964150762237804</v>
      </c>
      <c r="Q7" s="20">
        <f t="shared" si="4"/>
        <v>7.4656938058711791E-2</v>
      </c>
      <c r="R7" s="17" t="s">
        <v>89</v>
      </c>
      <c r="S7" s="21">
        <v>0</v>
      </c>
      <c r="T7" s="21">
        <f>IF(ISNUMBER(M7),--(M7&gt;=Resumen!$D$13),1)</f>
        <v>0</v>
      </c>
      <c r="U7" s="21">
        <f>IF(ISNUMBER(N7),--(N7&lt;=Resumen!$D$14),0)</f>
        <v>1</v>
      </c>
      <c r="V7" s="21">
        <f>IF(ISNUMBER(O7),--(O7&gt;=Resumen!$D$15),1)</f>
        <v>1</v>
      </c>
      <c r="W7" s="21">
        <f>IF(ISNUMBER(P7),--(P7&gt;=Resumen!$D$16),0)</f>
        <v>1</v>
      </c>
      <c r="X7" s="21">
        <f>IF(ISNUMBER(Q7),--(Q7&gt;=Resumen!$D$17),0)</f>
        <v>1</v>
      </c>
      <c r="Y7" s="21">
        <f t="shared" si="5"/>
        <v>0</v>
      </c>
    </row>
    <row r="8" spans="1:25" x14ac:dyDescent="0.25">
      <c r="A8" s="17">
        <v>800101026</v>
      </c>
      <c r="B8" s="17" t="s">
        <v>90</v>
      </c>
      <c r="C8" s="17" t="s">
        <v>96</v>
      </c>
      <c r="D8" s="17" t="s">
        <v>97</v>
      </c>
      <c r="E8" s="18">
        <v>1739661</v>
      </c>
      <c r="F8" s="18">
        <v>1739661</v>
      </c>
      <c r="G8" s="18">
        <v>361715</v>
      </c>
      <c r="H8" s="18">
        <v>443789</v>
      </c>
      <c r="I8" s="18">
        <v>1295872</v>
      </c>
      <c r="J8" s="18">
        <v>798073</v>
      </c>
      <c r="K8" s="18">
        <v>-77680</v>
      </c>
      <c r="L8" s="18">
        <v>0</v>
      </c>
      <c r="M8" s="19">
        <f t="shared" si="0"/>
        <v>4.8094798390998434</v>
      </c>
      <c r="N8" s="20">
        <f t="shared" si="1"/>
        <v>0.25510085010815325</v>
      </c>
      <c r="O8" s="19" t="str">
        <f t="shared" si="2"/>
        <v>INDETERMINADO</v>
      </c>
      <c r="P8" s="20">
        <f t="shared" si="3"/>
        <v>-5.9944192018964837E-2</v>
      </c>
      <c r="Q8" s="20">
        <f t="shared" si="4"/>
        <v>-4.4652377675880532E-2</v>
      </c>
      <c r="R8" s="17" t="s">
        <v>98</v>
      </c>
      <c r="S8" s="21">
        <v>0</v>
      </c>
      <c r="T8" s="21">
        <f>IF(ISNUMBER(M8),--(M8&gt;=Resumen!$D$13),1)</f>
        <v>1</v>
      </c>
      <c r="U8" s="21">
        <f>IF(ISNUMBER(N8),--(N8&lt;=Resumen!$D$14),0)</f>
        <v>1</v>
      </c>
      <c r="V8" s="21">
        <f>IF(ISNUMBER(O8),--(O8&gt;=Resumen!$D$15),1)</f>
        <v>1</v>
      </c>
      <c r="W8" s="21">
        <f>IF(ISNUMBER(P8),--(P8&gt;=Resumen!$D$16),0)</f>
        <v>0</v>
      </c>
      <c r="X8" s="21">
        <f>IF(ISNUMBER(Q8),--(Q8&gt;=Resumen!$D$17),0)</f>
        <v>0</v>
      </c>
      <c r="Y8" s="21">
        <f t="shared" si="5"/>
        <v>0</v>
      </c>
    </row>
    <row r="9" spans="1:25" x14ac:dyDescent="0.25">
      <c r="A9" s="17">
        <v>800146679</v>
      </c>
      <c r="B9" s="17" t="s">
        <v>90</v>
      </c>
      <c r="C9" s="17" t="s">
        <v>99</v>
      </c>
      <c r="D9" s="17" t="s">
        <v>100</v>
      </c>
      <c r="E9" s="18">
        <v>13988984</v>
      </c>
      <c r="F9" s="18">
        <v>20161671</v>
      </c>
      <c r="G9" s="18">
        <v>4500779</v>
      </c>
      <c r="H9" s="18">
        <v>4949739</v>
      </c>
      <c r="I9" s="18">
        <v>15211932</v>
      </c>
      <c r="J9" s="18">
        <v>13225639</v>
      </c>
      <c r="K9" s="18">
        <v>2909299</v>
      </c>
      <c r="L9" s="18">
        <v>84411</v>
      </c>
      <c r="M9" s="19">
        <f t="shared" si="0"/>
        <v>3.1081250601284798</v>
      </c>
      <c r="N9" s="20">
        <f t="shared" si="1"/>
        <v>0.24550241892152688</v>
      </c>
      <c r="O9" s="19">
        <f t="shared" si="2"/>
        <v>34.465875300612481</v>
      </c>
      <c r="P9" s="20">
        <f t="shared" si="3"/>
        <v>0.19125111787247012</v>
      </c>
      <c r="Q9" s="20">
        <f t="shared" si="4"/>
        <v>0.14429850581333264</v>
      </c>
      <c r="R9" s="17" t="s">
        <v>93</v>
      </c>
      <c r="S9" s="21">
        <v>0</v>
      </c>
      <c r="T9" s="21">
        <f>IF(ISNUMBER(M9),--(M9&gt;=Resumen!$D$13),1)</f>
        <v>1</v>
      </c>
      <c r="U9" s="21">
        <f>IF(ISNUMBER(N9),--(N9&lt;=Resumen!$D$14),0)</f>
        <v>1</v>
      </c>
      <c r="V9" s="21">
        <f>IF(ISNUMBER(O9),--(O9&gt;=Resumen!$D$15),1)</f>
        <v>1</v>
      </c>
      <c r="W9" s="21">
        <f>IF(ISNUMBER(P9),--(P9&gt;=Resumen!$D$16),0)</f>
        <v>1</v>
      </c>
      <c r="X9" s="21">
        <f>IF(ISNUMBER(Q9),--(Q9&gt;=Resumen!$D$17),0)</f>
        <v>1</v>
      </c>
      <c r="Y9" s="21">
        <f t="shared" si="5"/>
        <v>1</v>
      </c>
    </row>
    <row r="10" spans="1:25" x14ac:dyDescent="0.25">
      <c r="A10" s="17">
        <v>800162425</v>
      </c>
      <c r="B10" s="17" t="s">
        <v>101</v>
      </c>
      <c r="C10" s="17" t="s">
        <v>102</v>
      </c>
      <c r="D10" s="17" t="s">
        <v>95</v>
      </c>
      <c r="E10" s="18">
        <v>2265618</v>
      </c>
      <c r="F10" s="18">
        <v>2927147</v>
      </c>
      <c r="G10" s="18">
        <v>577340</v>
      </c>
      <c r="H10" s="18">
        <v>659877</v>
      </c>
      <c r="I10" s="18">
        <v>2267270</v>
      </c>
      <c r="J10" s="18">
        <v>4594984</v>
      </c>
      <c r="K10" s="18">
        <v>205431</v>
      </c>
      <c r="L10" s="18">
        <v>0</v>
      </c>
      <c r="M10" s="19">
        <f t="shared" si="0"/>
        <v>3.9242352859666747</v>
      </c>
      <c r="N10" s="20">
        <f t="shared" si="1"/>
        <v>0.22543350231471121</v>
      </c>
      <c r="O10" s="19" t="str">
        <f t="shared" si="2"/>
        <v>INDETERMINADO</v>
      </c>
      <c r="P10" s="20">
        <f t="shared" si="3"/>
        <v>9.0607206023102668E-2</v>
      </c>
      <c r="Q10" s="20">
        <f t="shared" si="4"/>
        <v>7.0181306234364041E-2</v>
      </c>
      <c r="R10" s="17" t="s">
        <v>103</v>
      </c>
      <c r="S10" s="21">
        <v>1</v>
      </c>
      <c r="T10" s="21">
        <f>IF(ISNUMBER(M10),--(M10&gt;=Resumen!$D$13),1)</f>
        <v>1</v>
      </c>
      <c r="U10" s="21">
        <f>IF(ISNUMBER(N10),--(N10&lt;=Resumen!$D$14),0)</f>
        <v>1</v>
      </c>
      <c r="V10" s="21">
        <f>IF(ISNUMBER(O10),--(O10&gt;=Resumen!$D$15),1)</f>
        <v>1</v>
      </c>
      <c r="W10" s="21">
        <f>IF(ISNUMBER(P10),--(P10&gt;=Resumen!$D$16),0)</f>
        <v>1</v>
      </c>
      <c r="X10" s="21">
        <f>IF(ISNUMBER(Q10),--(Q10&gt;=Resumen!$D$17),0)</f>
        <v>1</v>
      </c>
      <c r="Y10" s="21">
        <f t="shared" si="5"/>
        <v>1</v>
      </c>
    </row>
    <row r="11" spans="1:25" x14ac:dyDescent="0.25">
      <c r="A11" s="17">
        <v>800180176</v>
      </c>
      <c r="B11" s="17" t="s">
        <v>90</v>
      </c>
      <c r="C11" s="17" t="s">
        <v>104</v>
      </c>
      <c r="D11" s="17" t="s">
        <v>95</v>
      </c>
      <c r="E11" s="18">
        <v>21183256</v>
      </c>
      <c r="F11" s="18">
        <v>33613319</v>
      </c>
      <c r="G11" s="18">
        <v>9736794</v>
      </c>
      <c r="H11" s="18">
        <v>18448673</v>
      </c>
      <c r="I11" s="18">
        <v>15164646</v>
      </c>
      <c r="J11" s="18">
        <v>60489747</v>
      </c>
      <c r="K11" s="18">
        <v>7770393</v>
      </c>
      <c r="L11" s="18">
        <v>1813416</v>
      </c>
      <c r="M11" s="19">
        <f t="shared" si="0"/>
        <v>2.1755883918258925</v>
      </c>
      <c r="N11" s="20">
        <f t="shared" si="1"/>
        <v>0.54885008528910817</v>
      </c>
      <c r="O11" s="19">
        <f t="shared" si="2"/>
        <v>4.2849478553183609</v>
      </c>
      <c r="P11" s="20">
        <f t="shared" si="3"/>
        <v>0.51240187209117838</v>
      </c>
      <c r="Q11" s="20">
        <f t="shared" si="4"/>
        <v>0.23117006089163644</v>
      </c>
      <c r="R11" s="17" t="s">
        <v>89</v>
      </c>
      <c r="S11" s="21">
        <v>0</v>
      </c>
      <c r="T11" s="21">
        <f>IF(ISNUMBER(M11),--(M11&gt;=Resumen!$D$13),1)</f>
        <v>1</v>
      </c>
      <c r="U11" s="21">
        <f>IF(ISNUMBER(N11),--(N11&lt;=Resumen!$D$14),0)</f>
        <v>1</v>
      </c>
      <c r="V11" s="21">
        <f>IF(ISNUMBER(O11),--(O11&gt;=Resumen!$D$15),1)</f>
        <v>1</v>
      </c>
      <c r="W11" s="21">
        <f>IF(ISNUMBER(P11),--(P11&gt;=Resumen!$D$16),0)</f>
        <v>1</v>
      </c>
      <c r="X11" s="21">
        <f>IF(ISNUMBER(Q11),--(Q11&gt;=Resumen!$D$17),0)</f>
        <v>1</v>
      </c>
      <c r="Y11" s="21">
        <f t="shared" si="5"/>
        <v>1</v>
      </c>
    </row>
    <row r="12" spans="1:25" x14ac:dyDescent="0.25">
      <c r="A12" s="17">
        <v>800211059</v>
      </c>
      <c r="B12" s="17" t="s">
        <v>90</v>
      </c>
      <c r="C12" s="17" t="s">
        <v>105</v>
      </c>
      <c r="D12" s="17" t="s">
        <v>95</v>
      </c>
      <c r="E12" s="18">
        <v>2684186</v>
      </c>
      <c r="F12" s="18">
        <v>3880898</v>
      </c>
      <c r="G12" s="18">
        <v>165447</v>
      </c>
      <c r="H12" s="18">
        <v>230599</v>
      </c>
      <c r="I12" s="18">
        <v>3650299</v>
      </c>
      <c r="J12" s="18">
        <v>1224894</v>
      </c>
      <c r="K12" s="18">
        <v>816691</v>
      </c>
      <c r="L12" s="18">
        <v>284</v>
      </c>
      <c r="M12" s="19">
        <f t="shared" si="0"/>
        <v>16.223842076314469</v>
      </c>
      <c r="N12" s="20">
        <f t="shared" si="1"/>
        <v>5.9418979834048716E-2</v>
      </c>
      <c r="O12" s="19">
        <f t="shared" si="2"/>
        <v>2875.6725352112676</v>
      </c>
      <c r="P12" s="20">
        <f t="shared" si="3"/>
        <v>0.22373263121733317</v>
      </c>
      <c r="Q12" s="20">
        <f t="shared" si="4"/>
        <v>0.21043866651481177</v>
      </c>
      <c r="R12" s="17" t="s">
        <v>98</v>
      </c>
      <c r="S12" s="21">
        <v>0</v>
      </c>
      <c r="T12" s="21">
        <f>IF(ISNUMBER(M12),--(M12&gt;=Resumen!$D$13),1)</f>
        <v>1</v>
      </c>
      <c r="U12" s="21">
        <f>IF(ISNUMBER(N12),--(N12&lt;=Resumen!$D$14),0)</f>
        <v>1</v>
      </c>
      <c r="V12" s="21">
        <f>IF(ISNUMBER(O12),--(O12&gt;=Resumen!$D$15),1)</f>
        <v>1</v>
      </c>
      <c r="W12" s="21">
        <f>IF(ISNUMBER(P12),--(P12&gt;=Resumen!$D$16),0)</f>
        <v>1</v>
      </c>
      <c r="X12" s="21">
        <f>IF(ISNUMBER(Q12),--(Q12&gt;=Resumen!$D$17),0)</f>
        <v>1</v>
      </c>
      <c r="Y12" s="21">
        <f t="shared" si="5"/>
        <v>1</v>
      </c>
    </row>
    <row r="13" spans="1:25" x14ac:dyDescent="0.25">
      <c r="A13" s="17">
        <v>800214774</v>
      </c>
      <c r="B13" s="17" t="s">
        <v>86</v>
      </c>
      <c r="C13" s="17" t="s">
        <v>106</v>
      </c>
      <c r="D13" s="17" t="s">
        <v>97</v>
      </c>
      <c r="E13" s="18">
        <v>12055158</v>
      </c>
      <c r="F13" s="18">
        <v>12143581</v>
      </c>
      <c r="G13" s="18">
        <v>2000748</v>
      </c>
      <c r="H13" s="18">
        <v>3818160</v>
      </c>
      <c r="I13" s="18">
        <v>8325421</v>
      </c>
      <c r="J13" s="18">
        <v>11400610</v>
      </c>
      <c r="K13" s="18">
        <v>980283</v>
      </c>
      <c r="L13" s="18">
        <v>0</v>
      </c>
      <c r="M13" s="19">
        <f t="shared" si="0"/>
        <v>6.0253255282524334</v>
      </c>
      <c r="N13" s="20">
        <f t="shared" si="1"/>
        <v>0.31441796287273088</v>
      </c>
      <c r="O13" s="19" t="str">
        <f t="shared" si="2"/>
        <v>INDETERMINADO</v>
      </c>
      <c r="P13" s="20">
        <f t="shared" si="3"/>
        <v>0.11774575724158574</v>
      </c>
      <c r="Q13" s="20">
        <f t="shared" si="4"/>
        <v>8.0724376112779259E-2</v>
      </c>
      <c r="R13" s="17" t="s">
        <v>93</v>
      </c>
      <c r="S13" s="21">
        <v>0</v>
      </c>
      <c r="T13" s="21">
        <f>IF(ISNUMBER(M13),--(M13&gt;=Resumen!$D$13),1)</f>
        <v>1</v>
      </c>
      <c r="U13" s="21">
        <f>IF(ISNUMBER(N13),--(N13&lt;=Resumen!$D$14),0)</f>
        <v>1</v>
      </c>
      <c r="V13" s="21">
        <f>IF(ISNUMBER(O13),--(O13&gt;=Resumen!$D$15),1)</f>
        <v>1</v>
      </c>
      <c r="W13" s="21">
        <f>IF(ISNUMBER(P13),--(P13&gt;=Resumen!$D$16),0)</f>
        <v>1</v>
      </c>
      <c r="X13" s="21">
        <f>IF(ISNUMBER(Q13),--(Q13&gt;=Resumen!$D$17),0)</f>
        <v>1</v>
      </c>
      <c r="Y13" s="21">
        <f t="shared" si="5"/>
        <v>1</v>
      </c>
    </row>
    <row r="14" spans="1:25" x14ac:dyDescent="0.25">
      <c r="A14" s="17">
        <v>800222844</v>
      </c>
      <c r="B14" s="17" t="s">
        <v>90</v>
      </c>
      <c r="C14" s="17" t="s">
        <v>107</v>
      </c>
      <c r="D14" s="17" t="s">
        <v>108</v>
      </c>
      <c r="E14" s="18">
        <v>18004042</v>
      </c>
      <c r="F14" s="18">
        <v>29698410</v>
      </c>
      <c r="G14" s="18">
        <v>3822049</v>
      </c>
      <c r="H14" s="18">
        <v>8996564</v>
      </c>
      <c r="I14" s="18">
        <v>20701846</v>
      </c>
      <c r="J14" s="18">
        <v>26767639</v>
      </c>
      <c r="K14" s="18">
        <v>4137966</v>
      </c>
      <c r="L14" s="18">
        <v>767597</v>
      </c>
      <c r="M14" s="19">
        <f t="shared" si="0"/>
        <v>4.7105733076682164</v>
      </c>
      <c r="N14" s="20">
        <f t="shared" si="1"/>
        <v>0.30293083030370987</v>
      </c>
      <c r="O14" s="19">
        <f t="shared" si="2"/>
        <v>5.3908053314434525</v>
      </c>
      <c r="P14" s="20">
        <f t="shared" si="3"/>
        <v>0.19988391373406991</v>
      </c>
      <c r="Q14" s="20">
        <f t="shared" si="4"/>
        <v>0.13933291378225299</v>
      </c>
      <c r="R14" s="17" t="s">
        <v>89</v>
      </c>
      <c r="S14" s="21">
        <v>0</v>
      </c>
      <c r="T14" s="21">
        <f>IF(ISNUMBER(M14),--(M14&gt;=Resumen!$D$13),1)</f>
        <v>1</v>
      </c>
      <c r="U14" s="21">
        <f>IF(ISNUMBER(N14),--(N14&lt;=Resumen!$D$14),0)</f>
        <v>1</v>
      </c>
      <c r="V14" s="21">
        <f>IF(ISNUMBER(O14),--(O14&gt;=Resumen!$D$15),1)</f>
        <v>1</v>
      </c>
      <c r="W14" s="21">
        <f>IF(ISNUMBER(P14),--(P14&gt;=Resumen!$D$16),0)</f>
        <v>1</v>
      </c>
      <c r="X14" s="21">
        <f>IF(ISNUMBER(Q14),--(Q14&gt;=Resumen!$D$17),0)</f>
        <v>1</v>
      </c>
      <c r="Y14" s="21">
        <f t="shared" si="5"/>
        <v>1</v>
      </c>
    </row>
    <row r="15" spans="1:25" x14ac:dyDescent="0.25">
      <c r="A15" s="17">
        <v>800251482</v>
      </c>
      <c r="B15" s="17" t="s">
        <v>101</v>
      </c>
      <c r="C15" s="17" t="s">
        <v>109</v>
      </c>
      <c r="D15" s="17" t="s">
        <v>95</v>
      </c>
      <c r="E15" s="18">
        <v>1394973</v>
      </c>
      <c r="F15" s="18">
        <v>5244890</v>
      </c>
      <c r="G15" s="18">
        <v>387919</v>
      </c>
      <c r="H15" s="18">
        <v>488706</v>
      </c>
      <c r="I15" s="18">
        <v>4756184</v>
      </c>
      <c r="J15" s="18">
        <v>2328503</v>
      </c>
      <c r="K15" s="18">
        <v>536077</v>
      </c>
      <c r="L15" s="18">
        <v>0</v>
      </c>
      <c r="M15" s="19">
        <f t="shared" si="0"/>
        <v>3.5960419572127171</v>
      </c>
      <c r="N15" s="20">
        <f t="shared" si="1"/>
        <v>9.3177549958149739E-2</v>
      </c>
      <c r="O15" s="19" t="str">
        <f t="shared" si="2"/>
        <v>INDETERMINADO</v>
      </c>
      <c r="P15" s="20">
        <f t="shared" si="3"/>
        <v>0.1127115771803614</v>
      </c>
      <c r="Q15" s="20">
        <f t="shared" si="4"/>
        <v>0.10220938856677643</v>
      </c>
      <c r="R15" s="17" t="s">
        <v>103</v>
      </c>
      <c r="S15" s="21">
        <v>1</v>
      </c>
      <c r="T15" s="21">
        <f>IF(ISNUMBER(M15),--(M15&gt;=Resumen!$D$13),1)</f>
        <v>1</v>
      </c>
      <c r="U15" s="21">
        <f>IF(ISNUMBER(N15),--(N15&lt;=Resumen!$D$14),0)</f>
        <v>1</v>
      </c>
      <c r="V15" s="21">
        <f>IF(ISNUMBER(O15),--(O15&gt;=Resumen!$D$15),1)</f>
        <v>1</v>
      </c>
      <c r="W15" s="21">
        <f>IF(ISNUMBER(P15),--(P15&gt;=Resumen!$D$16),0)</f>
        <v>1</v>
      </c>
      <c r="X15" s="21">
        <f>IF(ISNUMBER(Q15),--(Q15&gt;=Resumen!$D$17),0)</f>
        <v>1</v>
      </c>
      <c r="Y15" s="21">
        <f t="shared" si="5"/>
        <v>1</v>
      </c>
    </row>
    <row r="16" spans="1:25" x14ac:dyDescent="0.25">
      <c r="A16" s="17">
        <v>802001904</v>
      </c>
      <c r="B16" s="17" t="s">
        <v>90</v>
      </c>
      <c r="C16" s="17" t="s">
        <v>110</v>
      </c>
      <c r="D16" s="17" t="s">
        <v>88</v>
      </c>
      <c r="E16" s="18">
        <v>35859521</v>
      </c>
      <c r="F16" s="18">
        <v>41551083</v>
      </c>
      <c r="G16" s="18">
        <v>10391159</v>
      </c>
      <c r="H16" s="18">
        <v>10391159</v>
      </c>
      <c r="I16" s="18">
        <v>31159924</v>
      </c>
      <c r="J16" s="18">
        <v>39726992</v>
      </c>
      <c r="K16" s="18">
        <v>5609688</v>
      </c>
      <c r="L16" s="18">
        <v>157928</v>
      </c>
      <c r="M16" s="19">
        <f t="shared" si="0"/>
        <v>3.4509645170476171</v>
      </c>
      <c r="N16" s="20">
        <f t="shared" si="1"/>
        <v>0.25008154420427503</v>
      </c>
      <c r="O16" s="19">
        <f t="shared" si="2"/>
        <v>35.520541006028061</v>
      </c>
      <c r="P16" s="20">
        <f t="shared" si="3"/>
        <v>0.18002893716942314</v>
      </c>
      <c r="Q16" s="20">
        <f t="shared" si="4"/>
        <v>0.1350070225606394</v>
      </c>
      <c r="R16" s="17" t="s">
        <v>89</v>
      </c>
      <c r="S16" s="21">
        <v>0</v>
      </c>
      <c r="T16" s="21">
        <f>IF(ISNUMBER(M16),--(M16&gt;=Resumen!$D$13),1)</f>
        <v>1</v>
      </c>
      <c r="U16" s="21">
        <f>IF(ISNUMBER(N16),--(N16&lt;=Resumen!$D$14),0)</f>
        <v>1</v>
      </c>
      <c r="V16" s="21">
        <f>IF(ISNUMBER(O16),--(O16&gt;=Resumen!$D$15),1)</f>
        <v>1</v>
      </c>
      <c r="W16" s="21">
        <f>IF(ISNUMBER(P16),--(P16&gt;=Resumen!$D$16),0)</f>
        <v>1</v>
      </c>
      <c r="X16" s="21">
        <f>IF(ISNUMBER(Q16),--(Q16&gt;=Resumen!$D$17),0)</f>
        <v>1</v>
      </c>
      <c r="Y16" s="21">
        <f t="shared" si="5"/>
        <v>1</v>
      </c>
    </row>
    <row r="17" spans="1:25" x14ac:dyDescent="0.25">
      <c r="A17" s="17">
        <v>802019662</v>
      </c>
      <c r="B17" s="17" t="s">
        <v>90</v>
      </c>
      <c r="C17" s="17" t="s">
        <v>111</v>
      </c>
      <c r="D17" s="17" t="s">
        <v>88</v>
      </c>
      <c r="E17" s="18">
        <v>676513</v>
      </c>
      <c r="F17" s="18">
        <v>1080883</v>
      </c>
      <c r="G17" s="18">
        <v>106432</v>
      </c>
      <c r="H17" s="18">
        <v>106432</v>
      </c>
      <c r="I17" s="18">
        <v>974451</v>
      </c>
      <c r="J17" s="18">
        <v>1260138</v>
      </c>
      <c r="K17" s="18">
        <v>-24524</v>
      </c>
      <c r="L17" s="18">
        <v>0</v>
      </c>
      <c r="M17" s="19">
        <f t="shared" si="0"/>
        <v>6.3562932200841855</v>
      </c>
      <c r="N17" s="20">
        <f t="shared" si="1"/>
        <v>9.8467641733656644E-2</v>
      </c>
      <c r="O17" s="19" t="str">
        <f t="shared" si="2"/>
        <v>INDETERMINADO</v>
      </c>
      <c r="P17" s="20">
        <f t="shared" si="3"/>
        <v>-2.5166991464937692E-2</v>
      </c>
      <c r="Q17" s="20">
        <f t="shared" si="4"/>
        <v>-2.2688857165854212E-2</v>
      </c>
      <c r="R17" s="17" t="s">
        <v>98</v>
      </c>
      <c r="S17" s="21">
        <v>0</v>
      </c>
      <c r="T17" s="21">
        <f>IF(ISNUMBER(M17),--(M17&gt;=Resumen!$D$13),1)</f>
        <v>1</v>
      </c>
      <c r="U17" s="21">
        <f>IF(ISNUMBER(N17),--(N17&lt;=Resumen!$D$14),0)</f>
        <v>1</v>
      </c>
      <c r="V17" s="21">
        <f>IF(ISNUMBER(O17),--(O17&gt;=Resumen!$D$15),1)</f>
        <v>1</v>
      </c>
      <c r="W17" s="21">
        <f>IF(ISNUMBER(P17),--(P17&gt;=Resumen!$D$16),0)</f>
        <v>0</v>
      </c>
      <c r="X17" s="21">
        <f>IF(ISNUMBER(Q17),--(Q17&gt;=Resumen!$D$17),0)</f>
        <v>0</v>
      </c>
      <c r="Y17" s="21">
        <f t="shared" si="5"/>
        <v>0</v>
      </c>
    </row>
    <row r="18" spans="1:25" x14ac:dyDescent="0.25">
      <c r="A18" s="17">
        <v>802023177</v>
      </c>
      <c r="B18" s="17" t="s">
        <v>101</v>
      </c>
      <c r="C18" s="17" t="s">
        <v>112</v>
      </c>
      <c r="D18" s="17" t="s">
        <v>88</v>
      </c>
      <c r="E18" s="18">
        <v>2131340</v>
      </c>
      <c r="F18" s="18">
        <v>5831721</v>
      </c>
      <c r="G18" s="18">
        <v>2314382</v>
      </c>
      <c r="H18" s="18">
        <v>3609847</v>
      </c>
      <c r="I18" s="18">
        <v>2221874</v>
      </c>
      <c r="J18" s="18">
        <v>6742317</v>
      </c>
      <c r="K18" s="18">
        <v>512234</v>
      </c>
      <c r="L18" s="18">
        <v>0</v>
      </c>
      <c r="M18" s="19">
        <f t="shared" si="0"/>
        <v>0.92091106826790048</v>
      </c>
      <c r="N18" s="20">
        <f t="shared" si="1"/>
        <v>0.61900200644029435</v>
      </c>
      <c r="O18" s="19" t="str">
        <f t="shared" si="2"/>
        <v>INDETERMINADO</v>
      </c>
      <c r="P18" s="20">
        <f t="shared" si="3"/>
        <v>0.23054142584142936</v>
      </c>
      <c r="Q18" s="20">
        <f t="shared" si="4"/>
        <v>8.7835820677978252E-2</v>
      </c>
      <c r="R18" s="17" t="s">
        <v>103</v>
      </c>
      <c r="S18" s="21">
        <v>1</v>
      </c>
      <c r="T18" s="21">
        <f>IF(ISNUMBER(M18),--(M18&gt;=Resumen!$D$13),1)</f>
        <v>0</v>
      </c>
      <c r="U18" s="21">
        <f>IF(ISNUMBER(N18),--(N18&lt;=Resumen!$D$14),0)</f>
        <v>1</v>
      </c>
      <c r="V18" s="21">
        <f>IF(ISNUMBER(O18),--(O18&gt;=Resumen!$D$15),1)</f>
        <v>1</v>
      </c>
      <c r="W18" s="21">
        <f>IF(ISNUMBER(P18),--(P18&gt;=Resumen!$D$16),0)</f>
        <v>1</v>
      </c>
      <c r="X18" s="21">
        <f>IF(ISNUMBER(Q18),--(Q18&gt;=Resumen!$D$17),0)</f>
        <v>1</v>
      </c>
      <c r="Y18" s="21">
        <f t="shared" si="5"/>
        <v>0</v>
      </c>
    </row>
    <row r="19" spans="1:25" x14ac:dyDescent="0.25">
      <c r="A19" s="17">
        <v>802023717</v>
      </c>
      <c r="B19" s="17" t="s">
        <v>101</v>
      </c>
      <c r="C19" s="17" t="s">
        <v>113</v>
      </c>
      <c r="D19" s="17" t="s">
        <v>88</v>
      </c>
      <c r="E19" s="18">
        <v>34512217</v>
      </c>
      <c r="F19" s="18">
        <v>34654145</v>
      </c>
      <c r="G19" s="18">
        <v>34462643</v>
      </c>
      <c r="H19" s="18">
        <v>34462643</v>
      </c>
      <c r="I19" s="18">
        <v>191502</v>
      </c>
      <c r="J19" s="18">
        <v>1087590</v>
      </c>
      <c r="K19" s="18">
        <v>278764</v>
      </c>
      <c r="L19" s="18">
        <v>94964</v>
      </c>
      <c r="M19" s="19">
        <f t="shared" si="0"/>
        <v>1.0014384851446245</v>
      </c>
      <c r="N19" s="20">
        <f t="shared" si="1"/>
        <v>0.99447390781102807</v>
      </c>
      <c r="O19" s="19">
        <f t="shared" si="2"/>
        <v>2.9354702834758433</v>
      </c>
      <c r="P19" s="20">
        <f t="shared" si="3"/>
        <v>1.4556714812377938</v>
      </c>
      <c r="Q19" s="20">
        <f t="shared" si="4"/>
        <v>8.0441748021773448E-3</v>
      </c>
      <c r="R19" s="17" t="s">
        <v>98</v>
      </c>
      <c r="S19" s="21">
        <v>1</v>
      </c>
      <c r="T19" s="21">
        <f>IF(ISNUMBER(M19),--(M19&gt;=Resumen!$D$13),1)</f>
        <v>0</v>
      </c>
      <c r="U19" s="21">
        <f>IF(ISNUMBER(N19),--(N19&lt;=Resumen!$D$14),0)</f>
        <v>0</v>
      </c>
      <c r="V19" s="21">
        <f>IF(ISNUMBER(O19),--(O19&gt;=Resumen!$D$15),1)</f>
        <v>1</v>
      </c>
      <c r="W19" s="21">
        <f>IF(ISNUMBER(P19),--(P19&gt;=Resumen!$D$16),0)</f>
        <v>1</v>
      </c>
      <c r="X19" s="21">
        <f>IF(ISNUMBER(Q19),--(Q19&gt;=Resumen!$D$17),0)</f>
        <v>0</v>
      </c>
      <c r="Y19" s="21">
        <f t="shared" si="5"/>
        <v>0</v>
      </c>
    </row>
    <row r="20" spans="1:25" x14ac:dyDescent="0.25">
      <c r="A20" s="17">
        <v>804004037</v>
      </c>
      <c r="B20" s="17" t="s">
        <v>86</v>
      </c>
      <c r="C20" s="17" t="s">
        <v>114</v>
      </c>
      <c r="D20" s="17" t="s">
        <v>115</v>
      </c>
      <c r="E20" s="18">
        <v>1205680</v>
      </c>
      <c r="F20" s="18">
        <v>3703111</v>
      </c>
      <c r="G20" s="18">
        <v>199957</v>
      </c>
      <c r="H20" s="18">
        <v>309741</v>
      </c>
      <c r="I20" s="18">
        <v>3393370</v>
      </c>
      <c r="J20" s="18">
        <v>2996273</v>
      </c>
      <c r="K20" s="18">
        <v>264121</v>
      </c>
      <c r="L20" s="18">
        <v>0</v>
      </c>
      <c r="M20" s="19">
        <f t="shared" si="0"/>
        <v>6.0296963847227154</v>
      </c>
      <c r="N20" s="20">
        <f t="shared" si="1"/>
        <v>8.3643455462177607E-2</v>
      </c>
      <c r="O20" s="19" t="str">
        <f t="shared" si="2"/>
        <v>INDETERMINADO</v>
      </c>
      <c r="P20" s="20">
        <f t="shared" si="3"/>
        <v>7.7834424185986198E-2</v>
      </c>
      <c r="Q20" s="20">
        <f t="shared" si="4"/>
        <v>7.1324083993161425E-2</v>
      </c>
      <c r="R20" s="17" t="s">
        <v>103</v>
      </c>
      <c r="S20" s="21">
        <v>0</v>
      </c>
      <c r="T20" s="21">
        <f>IF(ISNUMBER(M20),--(M20&gt;=Resumen!$D$13),1)</f>
        <v>1</v>
      </c>
      <c r="U20" s="21">
        <f>IF(ISNUMBER(N20),--(N20&lt;=Resumen!$D$14),0)</f>
        <v>1</v>
      </c>
      <c r="V20" s="21">
        <f>IF(ISNUMBER(O20),--(O20&gt;=Resumen!$D$15),1)</f>
        <v>1</v>
      </c>
      <c r="W20" s="21">
        <f>IF(ISNUMBER(P20),--(P20&gt;=Resumen!$D$16),0)</f>
        <v>1</v>
      </c>
      <c r="X20" s="21">
        <f>IF(ISNUMBER(Q20),--(Q20&gt;=Resumen!$D$17),0)</f>
        <v>1</v>
      </c>
      <c r="Y20" s="21">
        <f t="shared" si="5"/>
        <v>1</v>
      </c>
    </row>
    <row r="21" spans="1:25" x14ac:dyDescent="0.25">
      <c r="A21" s="17">
        <v>810005636</v>
      </c>
      <c r="B21" s="17" t="s">
        <v>86</v>
      </c>
      <c r="C21" s="17" t="s">
        <v>116</v>
      </c>
      <c r="D21" s="17" t="s">
        <v>117</v>
      </c>
      <c r="E21" s="18">
        <v>6526636</v>
      </c>
      <c r="F21" s="18">
        <v>7754463</v>
      </c>
      <c r="G21" s="18">
        <v>3368581</v>
      </c>
      <c r="H21" s="18">
        <v>3454367</v>
      </c>
      <c r="I21" s="18">
        <v>4300096</v>
      </c>
      <c r="J21" s="18">
        <v>13459196</v>
      </c>
      <c r="K21" s="18">
        <v>325025</v>
      </c>
      <c r="L21" s="18">
        <v>165497</v>
      </c>
      <c r="M21" s="19">
        <f t="shared" si="0"/>
        <v>1.9375030613780699</v>
      </c>
      <c r="N21" s="20">
        <f t="shared" si="1"/>
        <v>0.44546824196594914</v>
      </c>
      <c r="O21" s="19">
        <f t="shared" si="2"/>
        <v>1.9639328809585672</v>
      </c>
      <c r="P21" s="20">
        <f t="shared" si="3"/>
        <v>7.5585521811606063E-2</v>
      </c>
      <c r="Q21" s="20">
        <f t="shared" si="4"/>
        <v>4.1914572292111006E-2</v>
      </c>
      <c r="R21" s="17" t="s">
        <v>93</v>
      </c>
      <c r="S21" s="21">
        <v>0</v>
      </c>
      <c r="T21" s="21">
        <f>IF(ISNUMBER(M21),--(M21&gt;=Resumen!$D$13),1)</f>
        <v>1</v>
      </c>
      <c r="U21" s="21">
        <f>IF(ISNUMBER(N21),--(N21&lt;=Resumen!$D$14),0)</f>
        <v>1</v>
      </c>
      <c r="V21" s="21">
        <f>IF(ISNUMBER(O21),--(O21&gt;=Resumen!$D$15),1)</f>
        <v>1</v>
      </c>
      <c r="W21" s="21">
        <f>IF(ISNUMBER(P21),--(P21&gt;=Resumen!$D$16),0)</f>
        <v>1</v>
      </c>
      <c r="X21" s="21">
        <f>IF(ISNUMBER(Q21),--(Q21&gt;=Resumen!$D$17),0)</f>
        <v>1</v>
      </c>
      <c r="Y21" s="21">
        <f t="shared" si="5"/>
        <v>1</v>
      </c>
    </row>
    <row r="22" spans="1:25" x14ac:dyDescent="0.25">
      <c r="A22" s="17">
        <v>818002571</v>
      </c>
      <c r="B22" s="17" t="s">
        <v>90</v>
      </c>
      <c r="C22" s="17" t="s">
        <v>118</v>
      </c>
      <c r="D22" s="17" t="s">
        <v>119</v>
      </c>
      <c r="E22" s="18">
        <v>7651906</v>
      </c>
      <c r="F22" s="18">
        <v>12379191</v>
      </c>
      <c r="G22" s="18">
        <v>1616836</v>
      </c>
      <c r="H22" s="18">
        <v>1616836</v>
      </c>
      <c r="I22" s="18">
        <v>10762355</v>
      </c>
      <c r="J22" s="18">
        <v>11347287</v>
      </c>
      <c r="K22" s="18">
        <v>531715</v>
      </c>
      <c r="L22" s="18">
        <v>0</v>
      </c>
      <c r="M22" s="19">
        <f t="shared" si="0"/>
        <v>4.7326420242993104</v>
      </c>
      <c r="N22" s="20">
        <f t="shared" si="1"/>
        <v>0.1306091811653928</v>
      </c>
      <c r="O22" s="19" t="str">
        <f t="shared" si="2"/>
        <v>INDETERMINADO</v>
      </c>
      <c r="P22" s="20">
        <f t="shared" si="3"/>
        <v>4.9405079092819368E-2</v>
      </c>
      <c r="Q22" s="20">
        <f t="shared" si="4"/>
        <v>4.2952322167094763E-2</v>
      </c>
      <c r="R22" s="17" t="s">
        <v>93</v>
      </c>
      <c r="S22" s="21">
        <v>0</v>
      </c>
      <c r="T22" s="21">
        <f>IF(ISNUMBER(M22),--(M22&gt;=Resumen!$D$13),1)</f>
        <v>1</v>
      </c>
      <c r="U22" s="21">
        <f>IF(ISNUMBER(N22),--(N22&lt;=Resumen!$D$14),0)</f>
        <v>1</v>
      </c>
      <c r="V22" s="21">
        <f>IF(ISNUMBER(O22),--(O22&gt;=Resumen!$D$15),1)</f>
        <v>1</v>
      </c>
      <c r="W22" s="21">
        <f>IF(ISNUMBER(P22),--(P22&gt;=Resumen!$D$16),0)</f>
        <v>1</v>
      </c>
      <c r="X22" s="21">
        <f>IF(ISNUMBER(Q22),--(Q22&gt;=Resumen!$D$17),0)</f>
        <v>1</v>
      </c>
      <c r="Y22" s="21">
        <f t="shared" si="5"/>
        <v>1</v>
      </c>
    </row>
    <row r="23" spans="1:25" x14ac:dyDescent="0.25">
      <c r="A23" s="17">
        <v>829002208</v>
      </c>
      <c r="B23" s="17" t="s">
        <v>86</v>
      </c>
      <c r="C23" s="17" t="s">
        <v>120</v>
      </c>
      <c r="D23" s="17" t="s">
        <v>121</v>
      </c>
      <c r="E23" s="18">
        <v>9923928</v>
      </c>
      <c r="F23" s="18">
        <v>14069414</v>
      </c>
      <c r="G23" s="18">
        <v>1271907</v>
      </c>
      <c r="H23" s="18">
        <v>2492618</v>
      </c>
      <c r="I23" s="18">
        <v>11576796</v>
      </c>
      <c r="J23" s="18">
        <v>12090037</v>
      </c>
      <c r="K23" s="18">
        <v>2901597</v>
      </c>
      <c r="L23" s="18">
        <v>600068</v>
      </c>
      <c r="M23" s="19">
        <f t="shared" si="0"/>
        <v>7.802400647217131</v>
      </c>
      <c r="N23" s="20">
        <f t="shared" si="1"/>
        <v>0.17716572985911141</v>
      </c>
      <c r="O23" s="19">
        <f t="shared" si="2"/>
        <v>4.8354469826752968</v>
      </c>
      <c r="P23" s="20">
        <f t="shared" si="3"/>
        <v>0.25063903691487699</v>
      </c>
      <c r="Q23" s="20">
        <f t="shared" si="4"/>
        <v>0.20623438900866803</v>
      </c>
      <c r="R23" s="17" t="s">
        <v>93</v>
      </c>
      <c r="S23" s="21">
        <v>0</v>
      </c>
      <c r="T23" s="21">
        <f>IF(ISNUMBER(M23),--(M23&gt;=Resumen!$D$13),1)</f>
        <v>1</v>
      </c>
      <c r="U23" s="21">
        <f>IF(ISNUMBER(N23),--(N23&lt;=Resumen!$D$14),0)</f>
        <v>1</v>
      </c>
      <c r="V23" s="21">
        <f>IF(ISNUMBER(O23),--(O23&gt;=Resumen!$D$15),1)</f>
        <v>1</v>
      </c>
      <c r="W23" s="21">
        <f>IF(ISNUMBER(P23),--(P23&gt;=Resumen!$D$16),0)</f>
        <v>1</v>
      </c>
      <c r="X23" s="21">
        <f>IF(ISNUMBER(Q23),--(Q23&gt;=Resumen!$D$17),0)</f>
        <v>1</v>
      </c>
      <c r="Y23" s="21">
        <f t="shared" si="5"/>
        <v>1</v>
      </c>
    </row>
    <row r="24" spans="1:25" x14ac:dyDescent="0.25">
      <c r="A24" s="17">
        <v>830008157</v>
      </c>
      <c r="B24" s="17" t="s">
        <v>86</v>
      </c>
      <c r="C24" s="17" t="s">
        <v>122</v>
      </c>
      <c r="D24" s="17" t="s">
        <v>95</v>
      </c>
      <c r="E24" s="18">
        <v>4280585</v>
      </c>
      <c r="F24" s="18">
        <v>4351078</v>
      </c>
      <c r="G24" s="18">
        <v>272</v>
      </c>
      <c r="H24" s="18">
        <v>272</v>
      </c>
      <c r="I24" s="18">
        <v>4350806</v>
      </c>
      <c r="J24" s="18">
        <v>0</v>
      </c>
      <c r="K24" s="18">
        <v>-75124</v>
      </c>
      <c r="L24" s="18">
        <v>1563</v>
      </c>
      <c r="M24" s="19">
        <f t="shared" si="0"/>
        <v>15737.444852941177</v>
      </c>
      <c r="N24" s="20">
        <f t="shared" si="1"/>
        <v>6.2513243844399021E-5</v>
      </c>
      <c r="O24" s="19">
        <f t="shared" si="2"/>
        <v>-48.063979526551506</v>
      </c>
      <c r="P24" s="20">
        <f t="shared" si="3"/>
        <v>-1.7266685758914557E-2</v>
      </c>
      <c r="Q24" s="20">
        <f t="shared" si="4"/>
        <v>-1.7265606362377322E-2</v>
      </c>
      <c r="R24" s="17" t="s">
        <v>98</v>
      </c>
      <c r="S24" s="21">
        <v>0</v>
      </c>
      <c r="T24" s="21">
        <f>IF(ISNUMBER(M24),--(M24&gt;=Resumen!$D$13),1)</f>
        <v>1</v>
      </c>
      <c r="U24" s="21">
        <f>IF(ISNUMBER(N24),--(N24&lt;=Resumen!$D$14),0)</f>
        <v>1</v>
      </c>
      <c r="V24" s="21">
        <f>IF(ISNUMBER(O24),--(O24&gt;=Resumen!$D$15),1)</f>
        <v>0</v>
      </c>
      <c r="W24" s="21">
        <f>IF(ISNUMBER(P24),--(P24&gt;=Resumen!$D$16),0)</f>
        <v>0</v>
      </c>
      <c r="X24" s="21">
        <f>IF(ISNUMBER(Q24),--(Q24&gt;=Resumen!$D$17),0)</f>
        <v>0</v>
      </c>
      <c r="Y24" s="21">
        <f t="shared" si="5"/>
        <v>0</v>
      </c>
    </row>
    <row r="25" spans="1:25" x14ac:dyDescent="0.25">
      <c r="A25" s="17">
        <v>830053814</v>
      </c>
      <c r="B25" s="17" t="s">
        <v>90</v>
      </c>
      <c r="C25" s="17" t="s">
        <v>123</v>
      </c>
      <c r="D25" s="17" t="s">
        <v>95</v>
      </c>
      <c r="E25" s="18">
        <v>14064355</v>
      </c>
      <c r="F25" s="18">
        <v>19300280</v>
      </c>
      <c r="G25" s="18">
        <v>3500163</v>
      </c>
      <c r="H25" s="18">
        <v>3500163</v>
      </c>
      <c r="I25" s="18">
        <v>15800117</v>
      </c>
      <c r="J25" s="18">
        <v>5640000</v>
      </c>
      <c r="K25" s="18">
        <v>2435718</v>
      </c>
      <c r="L25" s="18">
        <v>0</v>
      </c>
      <c r="M25" s="19">
        <f t="shared" si="0"/>
        <v>4.0182000095424124</v>
      </c>
      <c r="N25" s="20">
        <f t="shared" si="1"/>
        <v>0.18135296482745328</v>
      </c>
      <c r="O25" s="19" t="str">
        <f t="shared" si="2"/>
        <v>INDETERMINADO</v>
      </c>
      <c r="P25" s="20">
        <f t="shared" si="3"/>
        <v>0.15415822553719064</v>
      </c>
      <c r="Q25" s="20">
        <f t="shared" si="4"/>
        <v>0.1262011742834819</v>
      </c>
      <c r="R25" s="17" t="s">
        <v>103</v>
      </c>
      <c r="S25" s="21">
        <v>0</v>
      </c>
      <c r="T25" s="21">
        <f>IF(ISNUMBER(M25),--(M25&gt;=Resumen!$D$13),1)</f>
        <v>1</v>
      </c>
      <c r="U25" s="21">
        <f>IF(ISNUMBER(N25),--(N25&lt;=Resumen!$D$14),0)</f>
        <v>1</v>
      </c>
      <c r="V25" s="21">
        <f>IF(ISNUMBER(O25),--(O25&gt;=Resumen!$D$15),1)</f>
        <v>1</v>
      </c>
      <c r="W25" s="21">
        <f>IF(ISNUMBER(P25),--(P25&gt;=Resumen!$D$16),0)</f>
        <v>1</v>
      </c>
      <c r="X25" s="21">
        <f>IF(ISNUMBER(Q25),--(Q25&gt;=Resumen!$D$17),0)</f>
        <v>1</v>
      </c>
      <c r="Y25" s="21">
        <f t="shared" si="5"/>
        <v>1</v>
      </c>
    </row>
    <row r="26" spans="1:25" x14ac:dyDescent="0.25">
      <c r="A26" s="17">
        <v>830055886</v>
      </c>
      <c r="B26" s="17" t="s">
        <v>101</v>
      </c>
      <c r="C26" s="17" t="s">
        <v>124</v>
      </c>
      <c r="D26" s="17" t="s">
        <v>95</v>
      </c>
      <c r="E26" s="18">
        <v>17718440</v>
      </c>
      <c r="F26" s="18">
        <v>21742677</v>
      </c>
      <c r="G26" s="18">
        <v>2754603</v>
      </c>
      <c r="H26" s="18">
        <v>2754603</v>
      </c>
      <c r="I26" s="18">
        <v>18988074</v>
      </c>
      <c r="J26" s="18">
        <v>12025972</v>
      </c>
      <c r="K26" s="18">
        <v>4578913</v>
      </c>
      <c r="L26" s="18">
        <v>0</v>
      </c>
      <c r="M26" s="19">
        <f t="shared" si="0"/>
        <v>6.4323025858898726</v>
      </c>
      <c r="N26" s="20">
        <f t="shared" si="1"/>
        <v>0.12669106936556157</v>
      </c>
      <c r="O26" s="19" t="str">
        <f t="shared" si="2"/>
        <v>INDETERMINADO</v>
      </c>
      <c r="P26" s="20">
        <f t="shared" si="3"/>
        <v>0.24114678508204676</v>
      </c>
      <c r="Q26" s="20">
        <f t="shared" si="4"/>
        <v>0.210595641005935</v>
      </c>
      <c r="R26" s="17" t="s">
        <v>93</v>
      </c>
      <c r="S26" s="21">
        <v>1</v>
      </c>
      <c r="T26" s="21">
        <f>IF(ISNUMBER(M26),--(M26&gt;=Resumen!$D$13),1)</f>
        <v>1</v>
      </c>
      <c r="U26" s="21">
        <f>IF(ISNUMBER(N26),--(N26&lt;=Resumen!$D$14),0)</f>
        <v>1</v>
      </c>
      <c r="V26" s="21">
        <f>IF(ISNUMBER(O26),--(O26&gt;=Resumen!$D$15),1)</f>
        <v>1</v>
      </c>
      <c r="W26" s="21">
        <f>IF(ISNUMBER(P26),--(P26&gt;=Resumen!$D$16),0)</f>
        <v>1</v>
      </c>
      <c r="X26" s="21">
        <f>IF(ISNUMBER(Q26),--(Q26&gt;=Resumen!$D$17),0)</f>
        <v>1</v>
      </c>
      <c r="Y26" s="21">
        <f t="shared" si="5"/>
        <v>1</v>
      </c>
    </row>
    <row r="27" spans="1:25" x14ac:dyDescent="0.25">
      <c r="A27" s="17">
        <v>830114455</v>
      </c>
      <c r="B27" s="17" t="s">
        <v>90</v>
      </c>
      <c r="C27" s="17" t="s">
        <v>125</v>
      </c>
      <c r="D27" s="17" t="s">
        <v>95</v>
      </c>
      <c r="E27" s="18">
        <v>299392</v>
      </c>
      <c r="F27" s="18">
        <v>44628599</v>
      </c>
      <c r="G27" s="18">
        <v>424218</v>
      </c>
      <c r="H27" s="18">
        <v>780218</v>
      </c>
      <c r="I27" s="18">
        <v>43848381</v>
      </c>
      <c r="J27" s="18">
        <v>1862701</v>
      </c>
      <c r="K27" s="18">
        <v>2275297</v>
      </c>
      <c r="L27" s="18">
        <v>3203</v>
      </c>
      <c r="M27" s="19">
        <f t="shared" si="0"/>
        <v>0.70575034534131031</v>
      </c>
      <c r="N27" s="20">
        <f t="shared" si="1"/>
        <v>1.7482466792202014E-2</v>
      </c>
      <c r="O27" s="19">
        <f t="shared" si="2"/>
        <v>710.36434592569469</v>
      </c>
      <c r="P27" s="20">
        <f t="shared" si="3"/>
        <v>5.1890102852372132E-2</v>
      </c>
      <c r="Q27" s="20">
        <f t="shared" si="4"/>
        <v>5.0982935852411586E-2</v>
      </c>
      <c r="R27" s="17" t="s">
        <v>103</v>
      </c>
      <c r="S27" s="21">
        <v>0</v>
      </c>
      <c r="T27" s="21">
        <f>IF(ISNUMBER(M27),--(M27&gt;=Resumen!$D$13),1)</f>
        <v>0</v>
      </c>
      <c r="U27" s="21">
        <f>IF(ISNUMBER(N27),--(N27&lt;=Resumen!$D$14),0)</f>
        <v>1</v>
      </c>
      <c r="V27" s="21">
        <f>IF(ISNUMBER(O27),--(O27&gt;=Resumen!$D$15),1)</f>
        <v>1</v>
      </c>
      <c r="W27" s="21">
        <f>IF(ISNUMBER(P27),--(P27&gt;=Resumen!$D$16),0)</f>
        <v>1</v>
      </c>
      <c r="X27" s="21">
        <f>IF(ISNUMBER(Q27),--(Q27&gt;=Resumen!$D$17),0)</f>
        <v>1</v>
      </c>
      <c r="Y27" s="21">
        <f t="shared" si="5"/>
        <v>0</v>
      </c>
    </row>
    <row r="28" spans="1:25" x14ac:dyDescent="0.25">
      <c r="A28" s="17">
        <v>830115153</v>
      </c>
      <c r="B28" s="17" t="s">
        <v>86</v>
      </c>
      <c r="C28" s="17" t="s">
        <v>126</v>
      </c>
      <c r="D28" s="17" t="s">
        <v>95</v>
      </c>
      <c r="E28" s="18">
        <v>3075992</v>
      </c>
      <c r="F28" s="18">
        <v>6246154</v>
      </c>
      <c r="G28" s="18">
        <v>375357</v>
      </c>
      <c r="H28" s="18">
        <v>393096</v>
      </c>
      <c r="I28" s="18">
        <v>5853058</v>
      </c>
      <c r="J28" s="18">
        <v>5409</v>
      </c>
      <c r="K28" s="18">
        <v>-209972</v>
      </c>
      <c r="L28" s="18">
        <v>21750</v>
      </c>
      <c r="M28" s="19">
        <f t="shared" si="0"/>
        <v>8.1948438419957537</v>
      </c>
      <c r="N28" s="20">
        <f t="shared" si="1"/>
        <v>6.2934087119850074E-2</v>
      </c>
      <c r="O28" s="19">
        <f t="shared" si="2"/>
        <v>-9.653885057471264</v>
      </c>
      <c r="P28" s="20">
        <f t="shared" si="3"/>
        <v>-3.5873897029552758E-2</v>
      </c>
      <c r="Q28" s="20">
        <f t="shared" si="4"/>
        <v>-3.361620606856635E-2</v>
      </c>
      <c r="R28" s="17" t="s">
        <v>98</v>
      </c>
      <c r="S28" s="21">
        <v>0</v>
      </c>
      <c r="T28" s="21">
        <f>IF(ISNUMBER(M28),--(M28&gt;=Resumen!$D$13),1)</f>
        <v>1</v>
      </c>
      <c r="U28" s="21">
        <f>IF(ISNUMBER(N28),--(N28&lt;=Resumen!$D$14),0)</f>
        <v>1</v>
      </c>
      <c r="V28" s="21">
        <f>IF(ISNUMBER(O28),--(O28&gt;=Resumen!$D$15),1)</f>
        <v>0</v>
      </c>
      <c r="W28" s="21">
        <f>IF(ISNUMBER(P28),--(P28&gt;=Resumen!$D$16),0)</f>
        <v>0</v>
      </c>
      <c r="X28" s="21">
        <f>IF(ISNUMBER(Q28),--(Q28&gt;=Resumen!$D$17),0)</f>
        <v>0</v>
      </c>
      <c r="Y28" s="21">
        <f t="shared" si="5"/>
        <v>0</v>
      </c>
    </row>
    <row r="29" spans="1:25" x14ac:dyDescent="0.25">
      <c r="A29" s="17">
        <v>830120513</v>
      </c>
      <c r="B29" s="17" t="s">
        <v>90</v>
      </c>
      <c r="C29" s="17" t="s">
        <v>127</v>
      </c>
      <c r="D29" s="17" t="s">
        <v>95</v>
      </c>
      <c r="E29" s="18">
        <v>6826751</v>
      </c>
      <c r="F29" s="18">
        <v>7727015</v>
      </c>
      <c r="G29" s="18">
        <v>1129646</v>
      </c>
      <c r="H29" s="18">
        <v>1129646</v>
      </c>
      <c r="I29" s="18">
        <v>6597369</v>
      </c>
      <c r="J29" s="18">
        <v>5661287</v>
      </c>
      <c r="K29" s="18">
        <v>2462550</v>
      </c>
      <c r="L29" s="18">
        <v>0</v>
      </c>
      <c r="M29" s="19">
        <f t="shared" si="0"/>
        <v>6.0432657664436471</v>
      </c>
      <c r="N29" s="20">
        <f t="shared" si="1"/>
        <v>0.14619435836477604</v>
      </c>
      <c r="O29" s="19" t="str">
        <f t="shared" si="2"/>
        <v>INDETERMINADO</v>
      </c>
      <c r="P29" s="20">
        <f t="shared" si="3"/>
        <v>0.37326243234234741</v>
      </c>
      <c r="Q29" s="20">
        <f t="shared" si="4"/>
        <v>0.3186935705443823</v>
      </c>
      <c r="R29" s="17" t="s">
        <v>103</v>
      </c>
      <c r="S29" s="21">
        <v>0</v>
      </c>
      <c r="T29" s="21">
        <f>IF(ISNUMBER(M29),--(M29&gt;=Resumen!$D$13),1)</f>
        <v>1</v>
      </c>
      <c r="U29" s="21">
        <f>IF(ISNUMBER(N29),--(N29&lt;=Resumen!$D$14),0)</f>
        <v>1</v>
      </c>
      <c r="V29" s="21">
        <f>IF(ISNUMBER(O29),--(O29&gt;=Resumen!$D$15),1)</f>
        <v>1</v>
      </c>
      <c r="W29" s="21">
        <f>IF(ISNUMBER(P29),--(P29&gt;=Resumen!$D$16),0)</f>
        <v>1</v>
      </c>
      <c r="X29" s="21">
        <f>IF(ISNUMBER(Q29),--(Q29&gt;=Resumen!$D$17),0)</f>
        <v>1</v>
      </c>
      <c r="Y29" s="21">
        <f t="shared" si="5"/>
        <v>1</v>
      </c>
    </row>
    <row r="30" spans="1:25" x14ac:dyDescent="0.25">
      <c r="A30" s="17">
        <v>830127736</v>
      </c>
      <c r="B30" s="17" t="s">
        <v>101</v>
      </c>
      <c r="C30" s="17" t="s">
        <v>128</v>
      </c>
      <c r="D30" s="17" t="s">
        <v>95</v>
      </c>
      <c r="E30" s="18">
        <v>460321</v>
      </c>
      <c r="F30" s="18">
        <v>2068858</v>
      </c>
      <c r="G30" s="18">
        <v>438986</v>
      </c>
      <c r="H30" s="18">
        <v>887981</v>
      </c>
      <c r="I30" s="18">
        <v>1180877</v>
      </c>
      <c r="J30" s="18">
        <v>217681</v>
      </c>
      <c r="K30" s="18">
        <v>-720196</v>
      </c>
      <c r="L30" s="18">
        <v>168002</v>
      </c>
      <c r="M30" s="19">
        <f t="shared" si="0"/>
        <v>1.0486006387447435</v>
      </c>
      <c r="N30" s="20">
        <f t="shared" si="1"/>
        <v>0.42921312144187762</v>
      </c>
      <c r="O30" s="19">
        <f t="shared" si="2"/>
        <v>-4.2868299186914438</v>
      </c>
      <c r="P30" s="20">
        <f t="shared" si="3"/>
        <v>-0.60988231627849476</v>
      </c>
      <c r="Q30" s="20">
        <f t="shared" si="4"/>
        <v>-0.34811282359639956</v>
      </c>
      <c r="R30" s="17" t="s">
        <v>98</v>
      </c>
      <c r="S30" s="21">
        <v>1</v>
      </c>
      <c r="T30" s="21">
        <f>IF(ISNUMBER(M30),--(M30&gt;=Resumen!$D$13),1)</f>
        <v>0</v>
      </c>
      <c r="U30" s="21">
        <f>IF(ISNUMBER(N30),--(N30&lt;=Resumen!$D$14),0)</f>
        <v>1</v>
      </c>
      <c r="V30" s="21">
        <f>IF(ISNUMBER(O30),--(O30&gt;=Resumen!$D$15),1)</f>
        <v>0</v>
      </c>
      <c r="W30" s="21">
        <f>IF(ISNUMBER(P30),--(P30&gt;=Resumen!$D$16),0)</f>
        <v>0</v>
      </c>
      <c r="X30" s="21">
        <f>IF(ISNUMBER(Q30),--(Q30&gt;=Resumen!$D$17),0)</f>
        <v>0</v>
      </c>
      <c r="Y30" s="21">
        <f t="shared" si="5"/>
        <v>0</v>
      </c>
    </row>
    <row r="31" spans="1:25" x14ac:dyDescent="0.25">
      <c r="A31" s="17">
        <v>830147156</v>
      </c>
      <c r="B31" s="17" t="s">
        <v>86</v>
      </c>
      <c r="C31" s="17" t="s">
        <v>129</v>
      </c>
      <c r="D31" s="17" t="s">
        <v>95</v>
      </c>
      <c r="E31" s="18">
        <v>56911</v>
      </c>
      <c r="F31" s="18">
        <v>1106911</v>
      </c>
      <c r="G31" s="18">
        <v>12974</v>
      </c>
      <c r="H31" s="18">
        <v>564524</v>
      </c>
      <c r="I31" s="18">
        <v>542387</v>
      </c>
      <c r="J31" s="18">
        <v>108000</v>
      </c>
      <c r="K31" s="18">
        <v>19270</v>
      </c>
      <c r="L31" s="18">
        <v>0</v>
      </c>
      <c r="M31" s="19">
        <f t="shared" si="0"/>
        <v>4.3865423154000309</v>
      </c>
      <c r="N31" s="20">
        <f t="shared" si="1"/>
        <v>0.50999944891685056</v>
      </c>
      <c r="O31" s="19" t="str">
        <f t="shared" si="2"/>
        <v>INDETERMINADO</v>
      </c>
      <c r="P31" s="20">
        <f t="shared" si="3"/>
        <v>3.5528137658166585E-2</v>
      </c>
      <c r="Q31" s="20">
        <f t="shared" si="4"/>
        <v>1.7408807031459621E-2</v>
      </c>
      <c r="R31" s="17" t="s">
        <v>98</v>
      </c>
      <c r="S31" s="21">
        <v>0</v>
      </c>
      <c r="T31" s="21">
        <f>IF(ISNUMBER(M31),--(M31&gt;=Resumen!$D$13),1)</f>
        <v>1</v>
      </c>
      <c r="U31" s="21">
        <f>IF(ISNUMBER(N31),--(N31&lt;=Resumen!$D$14),0)</f>
        <v>1</v>
      </c>
      <c r="V31" s="21">
        <f>IF(ISNUMBER(O31),--(O31&gt;=Resumen!$D$15),1)</f>
        <v>1</v>
      </c>
      <c r="W31" s="21">
        <f>IF(ISNUMBER(P31),--(P31&gt;=Resumen!$D$16),0)</f>
        <v>1</v>
      </c>
      <c r="X31" s="21">
        <f>IF(ISNUMBER(Q31),--(Q31&gt;=Resumen!$D$17),0)</f>
        <v>1</v>
      </c>
      <c r="Y31" s="21">
        <f t="shared" si="5"/>
        <v>1</v>
      </c>
    </row>
    <row r="32" spans="1:25" x14ac:dyDescent="0.25">
      <c r="A32" s="17">
        <v>844002258</v>
      </c>
      <c r="B32" s="17" t="s">
        <v>90</v>
      </c>
      <c r="C32" s="17" t="s">
        <v>130</v>
      </c>
      <c r="D32" s="17" t="s">
        <v>131</v>
      </c>
      <c r="E32" s="18">
        <v>48000696</v>
      </c>
      <c r="F32" s="18">
        <v>71596346</v>
      </c>
      <c r="G32" s="18">
        <v>16211018</v>
      </c>
      <c r="H32" s="18">
        <v>36386734</v>
      </c>
      <c r="I32" s="18">
        <v>35209612</v>
      </c>
      <c r="J32" s="18">
        <v>50680773</v>
      </c>
      <c r="K32" s="18">
        <v>18509050</v>
      </c>
      <c r="L32" s="18">
        <v>3068533</v>
      </c>
      <c r="M32" s="19">
        <f t="shared" si="0"/>
        <v>2.9609920857530354</v>
      </c>
      <c r="N32" s="20">
        <f t="shared" si="1"/>
        <v>0.50822054522167937</v>
      </c>
      <c r="O32" s="19">
        <f t="shared" si="2"/>
        <v>6.0318888537291269</v>
      </c>
      <c r="P32" s="20">
        <f t="shared" si="3"/>
        <v>0.52568173713473465</v>
      </c>
      <c r="Q32" s="20">
        <f t="shared" si="4"/>
        <v>0.25851947807504033</v>
      </c>
      <c r="R32" s="17" t="s">
        <v>89</v>
      </c>
      <c r="S32" s="21">
        <v>0</v>
      </c>
      <c r="T32" s="21">
        <f>IF(ISNUMBER(M32),--(M32&gt;=Resumen!$D$13),1)</f>
        <v>1</v>
      </c>
      <c r="U32" s="21">
        <f>IF(ISNUMBER(N32),--(N32&lt;=Resumen!$D$14),0)</f>
        <v>1</v>
      </c>
      <c r="V32" s="21">
        <f>IF(ISNUMBER(O32),--(O32&gt;=Resumen!$D$15),1)</f>
        <v>1</v>
      </c>
      <c r="W32" s="21">
        <f>IF(ISNUMBER(P32),--(P32&gt;=Resumen!$D$16),0)</f>
        <v>1</v>
      </c>
      <c r="X32" s="21">
        <f>IF(ISNUMBER(Q32),--(Q32&gt;=Resumen!$D$17),0)</f>
        <v>1</v>
      </c>
      <c r="Y32" s="21">
        <f t="shared" si="5"/>
        <v>1</v>
      </c>
    </row>
    <row r="33" spans="1:25" x14ac:dyDescent="0.25">
      <c r="A33" s="17">
        <v>860066671</v>
      </c>
      <c r="B33" s="17" t="s">
        <v>90</v>
      </c>
      <c r="C33" s="17" t="s">
        <v>132</v>
      </c>
      <c r="D33" s="17" t="s">
        <v>133</v>
      </c>
      <c r="E33" s="18">
        <v>316808</v>
      </c>
      <c r="F33" s="18">
        <v>5750364</v>
      </c>
      <c r="G33" s="18">
        <v>18579</v>
      </c>
      <c r="H33" s="18">
        <v>1980860</v>
      </c>
      <c r="I33" s="18">
        <v>3769504</v>
      </c>
      <c r="J33" s="18">
        <v>0</v>
      </c>
      <c r="K33" s="18">
        <v>-89165</v>
      </c>
      <c r="L33" s="18">
        <v>0</v>
      </c>
      <c r="M33" s="19">
        <f t="shared" si="0"/>
        <v>17.051940362775177</v>
      </c>
      <c r="N33" s="20">
        <f t="shared" si="1"/>
        <v>0.3444755845021289</v>
      </c>
      <c r="O33" s="19" t="str">
        <f t="shared" si="2"/>
        <v>INDETERMINADO</v>
      </c>
      <c r="P33" s="20">
        <f t="shared" si="3"/>
        <v>-2.3654305712369584E-2</v>
      </c>
      <c r="Q33" s="20">
        <f t="shared" si="4"/>
        <v>-1.5505974926109025E-2</v>
      </c>
      <c r="R33" s="17" t="s">
        <v>98</v>
      </c>
      <c r="S33" s="21">
        <v>0</v>
      </c>
      <c r="T33" s="21">
        <f>IF(ISNUMBER(M33),--(M33&gt;=Resumen!$D$13),1)</f>
        <v>1</v>
      </c>
      <c r="U33" s="21">
        <f>IF(ISNUMBER(N33),--(N33&lt;=Resumen!$D$14),0)</f>
        <v>1</v>
      </c>
      <c r="V33" s="21">
        <f>IF(ISNUMBER(O33),--(O33&gt;=Resumen!$D$15),1)</f>
        <v>1</v>
      </c>
      <c r="W33" s="21">
        <f>IF(ISNUMBER(P33),--(P33&gt;=Resumen!$D$16),0)</f>
        <v>0</v>
      </c>
      <c r="X33" s="21">
        <f>IF(ISNUMBER(Q33),--(Q33&gt;=Resumen!$D$17),0)</f>
        <v>0</v>
      </c>
      <c r="Y33" s="21">
        <f t="shared" si="5"/>
        <v>0</v>
      </c>
    </row>
    <row r="34" spans="1:25" x14ac:dyDescent="0.25">
      <c r="A34" s="17">
        <v>860403674</v>
      </c>
      <c r="B34" s="17" t="s">
        <v>86</v>
      </c>
      <c r="C34" s="17" t="s">
        <v>134</v>
      </c>
      <c r="D34" s="17" t="s">
        <v>95</v>
      </c>
      <c r="E34" s="18">
        <v>6183065</v>
      </c>
      <c r="F34" s="18">
        <v>7186695</v>
      </c>
      <c r="G34" s="18">
        <v>93240</v>
      </c>
      <c r="H34" s="18">
        <v>2134132</v>
      </c>
      <c r="I34" s="18">
        <v>5052563</v>
      </c>
      <c r="J34" s="18">
        <v>1086184</v>
      </c>
      <c r="K34" s="18">
        <v>970566</v>
      </c>
      <c r="L34" s="18">
        <v>0</v>
      </c>
      <c r="M34" s="19">
        <f t="shared" si="0"/>
        <v>66.313438438438439</v>
      </c>
      <c r="N34" s="20">
        <f t="shared" si="1"/>
        <v>0.29695597211235486</v>
      </c>
      <c r="O34" s="19" t="str">
        <f t="shared" si="2"/>
        <v>INDETERMINADO</v>
      </c>
      <c r="P34" s="20">
        <f t="shared" si="3"/>
        <v>0.19209379477306865</v>
      </c>
      <c r="Q34" s="20">
        <f t="shared" si="4"/>
        <v>0.13505039520948087</v>
      </c>
      <c r="R34" s="17" t="s">
        <v>98</v>
      </c>
      <c r="S34" s="21">
        <v>0</v>
      </c>
      <c r="T34" s="21">
        <f>IF(ISNUMBER(M34),--(M34&gt;=Resumen!$D$13),1)</f>
        <v>1</v>
      </c>
      <c r="U34" s="21">
        <f>IF(ISNUMBER(N34),--(N34&lt;=Resumen!$D$14),0)</f>
        <v>1</v>
      </c>
      <c r="V34" s="21">
        <f>IF(ISNUMBER(O34),--(O34&gt;=Resumen!$D$15),1)</f>
        <v>1</v>
      </c>
      <c r="W34" s="21">
        <f>IF(ISNUMBER(P34),--(P34&gt;=Resumen!$D$16),0)</f>
        <v>1</v>
      </c>
      <c r="X34" s="21">
        <f>IF(ISNUMBER(Q34),--(Q34&gt;=Resumen!$D$17),0)</f>
        <v>1</v>
      </c>
      <c r="Y34" s="21">
        <f t="shared" si="5"/>
        <v>1</v>
      </c>
    </row>
    <row r="35" spans="1:25" x14ac:dyDescent="0.25">
      <c r="A35" s="17">
        <v>890317141</v>
      </c>
      <c r="B35" s="17" t="s">
        <v>90</v>
      </c>
      <c r="C35" s="17" t="s">
        <v>135</v>
      </c>
      <c r="D35" s="17" t="s">
        <v>92</v>
      </c>
      <c r="E35" s="18">
        <v>6718111</v>
      </c>
      <c r="F35" s="18">
        <v>6860592</v>
      </c>
      <c r="G35" s="18">
        <v>51178</v>
      </c>
      <c r="H35" s="18">
        <v>494079</v>
      </c>
      <c r="I35" s="18">
        <v>6366513</v>
      </c>
      <c r="J35" s="18">
        <v>280409</v>
      </c>
      <c r="K35" s="18">
        <v>133560</v>
      </c>
      <c r="L35" s="18">
        <v>3103</v>
      </c>
      <c r="M35" s="19">
        <f t="shared" si="0"/>
        <v>131.26951033647271</v>
      </c>
      <c r="N35" s="20">
        <f t="shared" si="1"/>
        <v>7.2016962967627288E-2</v>
      </c>
      <c r="O35" s="19">
        <f t="shared" si="2"/>
        <v>43.042217209152433</v>
      </c>
      <c r="P35" s="20">
        <f t="shared" si="3"/>
        <v>2.0978516811321991E-2</v>
      </c>
      <c r="Q35" s="20">
        <f t="shared" si="4"/>
        <v>1.9467707743005269E-2</v>
      </c>
      <c r="R35" s="17" t="s">
        <v>98</v>
      </c>
      <c r="S35" s="21">
        <v>0</v>
      </c>
      <c r="T35" s="21">
        <f>IF(ISNUMBER(M35),--(M35&gt;=Resumen!$D$13),1)</f>
        <v>1</v>
      </c>
      <c r="U35" s="21">
        <f>IF(ISNUMBER(N35),--(N35&lt;=Resumen!$D$14),0)</f>
        <v>1</v>
      </c>
      <c r="V35" s="21">
        <f>IF(ISNUMBER(O35),--(O35&gt;=Resumen!$D$15),1)</f>
        <v>1</v>
      </c>
      <c r="W35" s="21">
        <f>IF(ISNUMBER(P35),--(P35&gt;=Resumen!$D$16),0)</f>
        <v>1</v>
      </c>
      <c r="X35" s="21">
        <f>IF(ISNUMBER(Q35),--(Q35&gt;=Resumen!$D$17),0)</f>
        <v>1</v>
      </c>
      <c r="Y35" s="21">
        <f t="shared" si="5"/>
        <v>1</v>
      </c>
    </row>
    <row r="36" spans="1:25" x14ac:dyDescent="0.25">
      <c r="A36" s="17">
        <v>900025612</v>
      </c>
      <c r="B36" s="17" t="s">
        <v>101</v>
      </c>
      <c r="C36" s="17" t="s">
        <v>136</v>
      </c>
      <c r="D36" s="17" t="s">
        <v>95</v>
      </c>
      <c r="E36" s="18">
        <v>1515671</v>
      </c>
      <c r="F36" s="18">
        <v>17939628</v>
      </c>
      <c r="G36" s="18">
        <v>2512074</v>
      </c>
      <c r="H36" s="18">
        <v>13468903</v>
      </c>
      <c r="I36" s="18">
        <v>4470725</v>
      </c>
      <c r="J36" s="18">
        <v>3978855</v>
      </c>
      <c r="K36" s="18">
        <v>2582631</v>
      </c>
      <c r="L36" s="18">
        <v>1445893</v>
      </c>
      <c r="M36" s="19">
        <f t="shared" si="0"/>
        <v>0.60335443939947631</v>
      </c>
      <c r="N36" s="20">
        <f t="shared" si="1"/>
        <v>0.75079054036126058</v>
      </c>
      <c r="O36" s="19">
        <f t="shared" si="2"/>
        <v>1.7861840398978348</v>
      </c>
      <c r="P36" s="20">
        <f t="shared" si="3"/>
        <v>0.57767610398760827</v>
      </c>
      <c r="Q36" s="20">
        <f t="shared" si="4"/>
        <v>0.14396234972096411</v>
      </c>
      <c r="R36" s="17" t="s">
        <v>103</v>
      </c>
      <c r="S36" s="21">
        <v>1</v>
      </c>
      <c r="T36" s="21">
        <f>IF(ISNUMBER(M36),--(M36&gt;=Resumen!$D$13),1)</f>
        <v>0</v>
      </c>
      <c r="U36" s="21">
        <f>IF(ISNUMBER(N36),--(N36&lt;=Resumen!$D$14),0)</f>
        <v>0</v>
      </c>
      <c r="V36" s="21">
        <f>IF(ISNUMBER(O36),--(O36&gt;=Resumen!$D$15),1)</f>
        <v>1</v>
      </c>
      <c r="W36" s="21">
        <f>IF(ISNUMBER(P36),--(P36&gt;=Resumen!$D$16),0)</f>
        <v>1</v>
      </c>
      <c r="X36" s="21">
        <f>IF(ISNUMBER(Q36),--(Q36&gt;=Resumen!$D$17),0)</f>
        <v>1</v>
      </c>
      <c r="Y36" s="21">
        <f t="shared" si="5"/>
        <v>0</v>
      </c>
    </row>
    <row r="37" spans="1:25" x14ac:dyDescent="0.25">
      <c r="A37" s="17">
        <v>900025613</v>
      </c>
      <c r="B37" s="17" t="s">
        <v>101</v>
      </c>
      <c r="C37" s="17" t="s">
        <v>137</v>
      </c>
      <c r="D37" s="17" t="s">
        <v>95</v>
      </c>
      <c r="E37" s="18">
        <v>12712848</v>
      </c>
      <c r="F37" s="18">
        <v>32510049</v>
      </c>
      <c r="G37" s="18">
        <v>5280118</v>
      </c>
      <c r="H37" s="18">
        <v>29237347</v>
      </c>
      <c r="I37" s="18">
        <v>3272702</v>
      </c>
      <c r="J37" s="18">
        <v>7739805</v>
      </c>
      <c r="K37" s="18">
        <v>4497152</v>
      </c>
      <c r="L37" s="18">
        <v>333283</v>
      </c>
      <c r="M37" s="19">
        <f t="shared" ref="M37:M68" si="6">IF(G37=0,"INDETERMINADO",E37/G37)</f>
        <v>2.4076825555792505</v>
      </c>
      <c r="N37" s="20">
        <f t="shared" ref="N37:N68" si="7">IF(F37=0,"INDETERMINADO",H37/F37)</f>
        <v>0.89933260328214204</v>
      </c>
      <c r="O37" s="19">
        <f t="shared" ref="O37:O68" si="8">IF(L37=0,"INDETERMINADO",K37/L37)</f>
        <v>13.493493517521145</v>
      </c>
      <c r="P37" s="20">
        <f t="shared" ref="P37:P68" si="9">IF(I37&lt;=0,"INDETERMINADO",K37/I37)</f>
        <v>1.3741403891952277</v>
      </c>
      <c r="Q37" s="20">
        <f t="shared" ref="Q37:Q68" si="10">IF(F37&lt;=0,"INDETERMINADO",K37/F37)</f>
        <v>0.13833113570514766</v>
      </c>
      <c r="R37" s="17" t="s">
        <v>93</v>
      </c>
      <c r="S37" s="21">
        <v>1</v>
      </c>
      <c r="T37" s="21">
        <f>IF(ISNUMBER(M37),--(M37&gt;=Resumen!$D$13),1)</f>
        <v>1</v>
      </c>
      <c r="U37" s="21">
        <f>IF(ISNUMBER(N37),--(N37&lt;=Resumen!$D$14),0)</f>
        <v>0</v>
      </c>
      <c r="V37" s="21">
        <f>IF(ISNUMBER(O37),--(O37&gt;=Resumen!$D$15),1)</f>
        <v>1</v>
      </c>
      <c r="W37" s="21">
        <f>IF(ISNUMBER(P37),--(P37&gt;=Resumen!$D$16),0)</f>
        <v>1</v>
      </c>
      <c r="X37" s="21">
        <f>IF(ISNUMBER(Q37),--(Q37&gt;=Resumen!$D$17),0)</f>
        <v>1</v>
      </c>
      <c r="Y37" s="21">
        <f t="shared" ref="Y37:Y68" si="11">PRODUCT(T37:X37)</f>
        <v>0</v>
      </c>
    </row>
    <row r="38" spans="1:25" x14ac:dyDescent="0.25">
      <c r="A38" s="17">
        <v>900065988</v>
      </c>
      <c r="B38" s="17" t="s">
        <v>90</v>
      </c>
      <c r="C38" s="17" t="s">
        <v>138</v>
      </c>
      <c r="D38" s="17" t="s">
        <v>95</v>
      </c>
      <c r="E38" s="18">
        <v>15213518</v>
      </c>
      <c r="F38" s="18">
        <v>16890065</v>
      </c>
      <c r="G38" s="18">
        <v>4219483</v>
      </c>
      <c r="H38" s="18">
        <v>4219483</v>
      </c>
      <c r="I38" s="18">
        <v>12670582</v>
      </c>
      <c r="J38" s="18">
        <v>9860071</v>
      </c>
      <c r="K38" s="18">
        <v>1597888</v>
      </c>
      <c r="L38" s="18">
        <v>306616</v>
      </c>
      <c r="M38" s="19">
        <f t="shared" si="6"/>
        <v>3.6055407735971445</v>
      </c>
      <c r="N38" s="20">
        <f t="shared" si="7"/>
        <v>0.24982041217721779</v>
      </c>
      <c r="O38" s="19">
        <f t="shared" si="8"/>
        <v>5.2113653560153415</v>
      </c>
      <c r="P38" s="20">
        <f t="shared" si="9"/>
        <v>0.12611007134478905</v>
      </c>
      <c r="Q38" s="20">
        <f t="shared" si="10"/>
        <v>9.4605201341735515E-2</v>
      </c>
      <c r="R38" s="17" t="s">
        <v>93</v>
      </c>
      <c r="S38" s="21">
        <v>0</v>
      </c>
      <c r="T38" s="21">
        <f>IF(ISNUMBER(M38),--(M38&gt;=Resumen!$D$13),1)</f>
        <v>1</v>
      </c>
      <c r="U38" s="21">
        <f>IF(ISNUMBER(N38),--(N38&lt;=Resumen!$D$14),0)</f>
        <v>1</v>
      </c>
      <c r="V38" s="21">
        <f>IF(ISNUMBER(O38),--(O38&gt;=Resumen!$D$15),1)</f>
        <v>1</v>
      </c>
      <c r="W38" s="21">
        <f>IF(ISNUMBER(P38),--(P38&gt;=Resumen!$D$16),0)</f>
        <v>1</v>
      </c>
      <c r="X38" s="21">
        <f>IF(ISNUMBER(Q38),--(Q38&gt;=Resumen!$D$17),0)</f>
        <v>1</v>
      </c>
      <c r="Y38" s="21">
        <f t="shared" si="11"/>
        <v>1</v>
      </c>
    </row>
    <row r="39" spans="1:25" x14ac:dyDescent="0.25">
      <c r="A39" s="17">
        <v>900098985</v>
      </c>
      <c r="B39" s="17" t="s">
        <v>90</v>
      </c>
      <c r="C39" s="17" t="s">
        <v>139</v>
      </c>
      <c r="D39" s="17" t="s">
        <v>97</v>
      </c>
      <c r="E39" s="18">
        <v>55847862</v>
      </c>
      <c r="F39" s="18">
        <v>58570472</v>
      </c>
      <c r="G39" s="18">
        <v>29353357</v>
      </c>
      <c r="H39" s="18">
        <v>52518290</v>
      </c>
      <c r="I39" s="18">
        <v>6052182</v>
      </c>
      <c r="J39" s="18">
        <v>5894046</v>
      </c>
      <c r="K39" s="18">
        <v>-173261</v>
      </c>
      <c r="L39" s="18">
        <v>0</v>
      </c>
      <c r="M39" s="19">
        <f t="shared" si="6"/>
        <v>1.902605620202146</v>
      </c>
      <c r="N39" s="20">
        <f t="shared" si="7"/>
        <v>0.89666837583279169</v>
      </c>
      <c r="O39" s="19" t="str">
        <f t="shared" si="8"/>
        <v>INDETERMINADO</v>
      </c>
      <c r="P39" s="20">
        <f t="shared" si="9"/>
        <v>-2.8627856862202757E-2</v>
      </c>
      <c r="Q39" s="20">
        <f t="shared" si="10"/>
        <v>-2.9581629459977717E-3</v>
      </c>
      <c r="R39" s="17" t="s">
        <v>103</v>
      </c>
      <c r="S39" s="21">
        <v>0</v>
      </c>
      <c r="T39" s="21">
        <f>IF(ISNUMBER(M39),--(M39&gt;=Resumen!$D$13),1)</f>
        <v>1</v>
      </c>
      <c r="U39" s="21">
        <f>IF(ISNUMBER(N39),--(N39&lt;=Resumen!$D$14),0)</f>
        <v>0</v>
      </c>
      <c r="V39" s="21">
        <f>IF(ISNUMBER(O39),--(O39&gt;=Resumen!$D$15),1)</f>
        <v>1</v>
      </c>
      <c r="W39" s="21">
        <f>IF(ISNUMBER(P39),--(P39&gt;=Resumen!$D$16),0)</f>
        <v>0</v>
      </c>
      <c r="X39" s="21">
        <f>IF(ISNUMBER(Q39),--(Q39&gt;=Resumen!$D$17),0)</f>
        <v>0</v>
      </c>
      <c r="Y39" s="21">
        <f t="shared" si="11"/>
        <v>0</v>
      </c>
    </row>
    <row r="40" spans="1:25" x14ac:dyDescent="0.25">
      <c r="A40" s="17">
        <v>900110631</v>
      </c>
      <c r="B40" s="17" t="s">
        <v>90</v>
      </c>
      <c r="C40" s="17" t="s">
        <v>140</v>
      </c>
      <c r="D40" s="17" t="s">
        <v>115</v>
      </c>
      <c r="E40" s="18">
        <v>500781</v>
      </c>
      <c r="F40" s="18">
        <v>1567686</v>
      </c>
      <c r="G40" s="18">
        <v>18053</v>
      </c>
      <c r="H40" s="18">
        <v>788545</v>
      </c>
      <c r="I40" s="18">
        <v>779141</v>
      </c>
      <c r="J40" s="18">
        <v>0</v>
      </c>
      <c r="K40" s="18">
        <v>-302781</v>
      </c>
      <c r="L40" s="18">
        <v>19101</v>
      </c>
      <c r="M40" s="19">
        <f t="shared" si="6"/>
        <v>27.739489281559852</v>
      </c>
      <c r="N40" s="20">
        <f t="shared" si="7"/>
        <v>0.50299932511995382</v>
      </c>
      <c r="O40" s="19">
        <f t="shared" si="8"/>
        <v>-15.85157845138998</v>
      </c>
      <c r="P40" s="20">
        <f t="shared" si="9"/>
        <v>-0.38860873705786242</v>
      </c>
      <c r="Q40" s="20">
        <f t="shared" si="10"/>
        <v>-0.19313880458204002</v>
      </c>
      <c r="R40" s="17" t="s">
        <v>98</v>
      </c>
      <c r="S40" s="21">
        <v>0</v>
      </c>
      <c r="T40" s="21">
        <f>IF(ISNUMBER(M40),--(M40&gt;=Resumen!$D$13),1)</f>
        <v>1</v>
      </c>
      <c r="U40" s="21">
        <f>IF(ISNUMBER(N40),--(N40&lt;=Resumen!$D$14),0)</f>
        <v>1</v>
      </c>
      <c r="V40" s="21">
        <f>IF(ISNUMBER(O40),--(O40&gt;=Resumen!$D$15),1)</f>
        <v>0</v>
      </c>
      <c r="W40" s="21">
        <f>IF(ISNUMBER(P40),--(P40&gt;=Resumen!$D$16),0)</f>
        <v>0</v>
      </c>
      <c r="X40" s="21">
        <f>IF(ISNUMBER(Q40),--(Q40&gt;=Resumen!$D$17),0)</f>
        <v>0</v>
      </c>
      <c r="Y40" s="21">
        <f t="shared" si="11"/>
        <v>0</v>
      </c>
    </row>
    <row r="41" spans="1:25" x14ac:dyDescent="0.25">
      <c r="A41" s="17">
        <v>900138758</v>
      </c>
      <c r="B41" s="17" t="s">
        <v>90</v>
      </c>
      <c r="C41" s="17" t="s">
        <v>141</v>
      </c>
      <c r="D41" s="17" t="s">
        <v>142</v>
      </c>
      <c r="E41" s="18">
        <v>7199854</v>
      </c>
      <c r="F41" s="18">
        <v>21374051</v>
      </c>
      <c r="G41" s="18">
        <v>8963700</v>
      </c>
      <c r="H41" s="18">
        <v>17265523</v>
      </c>
      <c r="I41" s="18">
        <v>4108528</v>
      </c>
      <c r="J41" s="18">
        <v>37633775</v>
      </c>
      <c r="K41" s="18">
        <v>2485542</v>
      </c>
      <c r="L41" s="18">
        <v>1848718</v>
      </c>
      <c r="M41" s="19">
        <f t="shared" si="6"/>
        <v>0.80322344567533499</v>
      </c>
      <c r="N41" s="20">
        <f t="shared" si="7"/>
        <v>0.80777962960788297</v>
      </c>
      <c r="O41" s="19">
        <f t="shared" si="8"/>
        <v>1.3444678961312651</v>
      </c>
      <c r="P41" s="20">
        <f t="shared" si="9"/>
        <v>0.60497141555321032</v>
      </c>
      <c r="Q41" s="20">
        <f t="shared" si="10"/>
        <v>0.11628782957428145</v>
      </c>
      <c r="R41" s="17" t="s">
        <v>89</v>
      </c>
      <c r="S41" s="21">
        <v>0</v>
      </c>
      <c r="T41" s="21">
        <f>IF(ISNUMBER(M41),--(M41&gt;=Resumen!$D$13),1)</f>
        <v>0</v>
      </c>
      <c r="U41" s="21">
        <f>IF(ISNUMBER(N41),--(N41&lt;=Resumen!$D$14),0)</f>
        <v>0</v>
      </c>
      <c r="V41" s="21">
        <f>IF(ISNUMBER(O41),--(O41&gt;=Resumen!$D$15),1)</f>
        <v>1</v>
      </c>
      <c r="W41" s="21">
        <f>IF(ISNUMBER(P41),--(P41&gt;=Resumen!$D$16),0)</f>
        <v>1</v>
      </c>
      <c r="X41" s="21">
        <f>IF(ISNUMBER(Q41),--(Q41&gt;=Resumen!$D$17),0)</f>
        <v>1</v>
      </c>
      <c r="Y41" s="21">
        <f t="shared" si="11"/>
        <v>0</v>
      </c>
    </row>
    <row r="42" spans="1:25" x14ac:dyDescent="0.25">
      <c r="A42" s="17">
        <v>900157390</v>
      </c>
      <c r="B42" s="17" t="s">
        <v>86</v>
      </c>
      <c r="C42" s="17" t="s">
        <v>143</v>
      </c>
      <c r="D42" s="17" t="s">
        <v>95</v>
      </c>
      <c r="E42" s="18">
        <v>971064</v>
      </c>
      <c r="F42" s="18">
        <v>6672283</v>
      </c>
      <c r="G42" s="18">
        <v>452448</v>
      </c>
      <c r="H42" s="18">
        <v>2081575</v>
      </c>
      <c r="I42" s="18">
        <v>4590708</v>
      </c>
      <c r="J42" s="18">
        <v>1086627</v>
      </c>
      <c r="K42" s="18">
        <v>387585</v>
      </c>
      <c r="L42" s="18">
        <v>0</v>
      </c>
      <c r="M42" s="19">
        <f t="shared" si="6"/>
        <v>2.1462444302991726</v>
      </c>
      <c r="N42" s="20">
        <f t="shared" si="7"/>
        <v>0.31197342798559352</v>
      </c>
      <c r="O42" s="19" t="str">
        <f t="shared" si="8"/>
        <v>INDETERMINADO</v>
      </c>
      <c r="P42" s="20">
        <f t="shared" si="9"/>
        <v>8.4428153565855202E-2</v>
      </c>
      <c r="Q42" s="20">
        <f t="shared" si="10"/>
        <v>5.8088813079421243E-2</v>
      </c>
      <c r="R42" s="17" t="s">
        <v>98</v>
      </c>
      <c r="S42" s="21">
        <v>0</v>
      </c>
      <c r="T42" s="21">
        <f>IF(ISNUMBER(M42),--(M42&gt;=Resumen!$D$13),1)</f>
        <v>1</v>
      </c>
      <c r="U42" s="21">
        <f>IF(ISNUMBER(N42),--(N42&lt;=Resumen!$D$14),0)</f>
        <v>1</v>
      </c>
      <c r="V42" s="21">
        <f>IF(ISNUMBER(O42),--(O42&gt;=Resumen!$D$15),1)</f>
        <v>1</v>
      </c>
      <c r="W42" s="21">
        <f>IF(ISNUMBER(P42),--(P42&gt;=Resumen!$D$16),0)</f>
        <v>1</v>
      </c>
      <c r="X42" s="21">
        <f>IF(ISNUMBER(Q42),--(Q42&gt;=Resumen!$D$17),0)</f>
        <v>1</v>
      </c>
      <c r="Y42" s="21">
        <f t="shared" si="11"/>
        <v>1</v>
      </c>
    </row>
    <row r="43" spans="1:25" x14ac:dyDescent="0.25">
      <c r="A43" s="17">
        <v>900170234</v>
      </c>
      <c r="B43" s="17" t="s">
        <v>86</v>
      </c>
      <c r="C43" s="17" t="s">
        <v>144</v>
      </c>
      <c r="D43" s="17" t="s">
        <v>145</v>
      </c>
      <c r="E43" s="18">
        <v>1511362</v>
      </c>
      <c r="F43" s="18">
        <v>1838641</v>
      </c>
      <c r="G43" s="18">
        <v>1082744</v>
      </c>
      <c r="H43" s="18">
        <v>1086061</v>
      </c>
      <c r="I43" s="18">
        <v>752580</v>
      </c>
      <c r="J43" s="18">
        <v>290872</v>
      </c>
      <c r="K43" s="18">
        <v>483833</v>
      </c>
      <c r="L43" s="18">
        <v>5204</v>
      </c>
      <c r="M43" s="19">
        <f t="shared" si="6"/>
        <v>1.3958627339426495</v>
      </c>
      <c r="N43" s="20">
        <f t="shared" si="7"/>
        <v>0.59068681705672832</v>
      </c>
      <c r="O43" s="19">
        <f t="shared" si="8"/>
        <v>92.973289777094536</v>
      </c>
      <c r="P43" s="20">
        <f t="shared" si="9"/>
        <v>0.64289909378404952</v>
      </c>
      <c r="Q43" s="20">
        <f t="shared" si="10"/>
        <v>0.26314707438809426</v>
      </c>
      <c r="R43" s="17" t="s">
        <v>98</v>
      </c>
      <c r="S43" s="21">
        <v>0</v>
      </c>
      <c r="T43" s="21">
        <f>IF(ISNUMBER(M43),--(M43&gt;=Resumen!$D$13),1)</f>
        <v>1</v>
      </c>
      <c r="U43" s="21">
        <f>IF(ISNUMBER(N43),--(N43&lt;=Resumen!$D$14),0)</f>
        <v>1</v>
      </c>
      <c r="V43" s="21">
        <f>IF(ISNUMBER(O43),--(O43&gt;=Resumen!$D$15),1)</f>
        <v>1</v>
      </c>
      <c r="W43" s="21">
        <f>IF(ISNUMBER(P43),--(P43&gt;=Resumen!$D$16),0)</f>
        <v>1</v>
      </c>
      <c r="X43" s="21">
        <f>IF(ISNUMBER(Q43),--(Q43&gt;=Resumen!$D$17),0)</f>
        <v>1</v>
      </c>
      <c r="Y43" s="21">
        <f t="shared" si="11"/>
        <v>1</v>
      </c>
    </row>
    <row r="44" spans="1:25" x14ac:dyDescent="0.25">
      <c r="A44" s="17">
        <v>900171479</v>
      </c>
      <c r="B44" s="17" t="s">
        <v>101</v>
      </c>
      <c r="C44" s="17" t="s">
        <v>146</v>
      </c>
      <c r="D44" s="17" t="s">
        <v>95</v>
      </c>
      <c r="E44" s="18">
        <v>445488</v>
      </c>
      <c r="F44" s="18">
        <v>2616607</v>
      </c>
      <c r="G44" s="18">
        <v>138744</v>
      </c>
      <c r="H44" s="18">
        <v>138744</v>
      </c>
      <c r="I44" s="18">
        <v>2477863</v>
      </c>
      <c r="J44" s="18">
        <v>3369813</v>
      </c>
      <c r="K44" s="18">
        <v>380578</v>
      </c>
      <c r="L44" s="18">
        <v>176361</v>
      </c>
      <c r="M44" s="19">
        <f t="shared" si="6"/>
        <v>3.210863172461512</v>
      </c>
      <c r="N44" s="20">
        <f t="shared" si="7"/>
        <v>5.3024393804648538E-2</v>
      </c>
      <c r="O44" s="19">
        <f t="shared" si="8"/>
        <v>2.1579487528421817</v>
      </c>
      <c r="P44" s="20">
        <f t="shared" si="9"/>
        <v>0.15359121953070046</v>
      </c>
      <c r="Q44" s="20">
        <f t="shared" si="10"/>
        <v>0.14544713822136837</v>
      </c>
      <c r="R44" s="17" t="s">
        <v>103</v>
      </c>
      <c r="S44" s="21">
        <v>1</v>
      </c>
      <c r="T44" s="21">
        <f>IF(ISNUMBER(M44),--(M44&gt;=Resumen!$D$13),1)</f>
        <v>1</v>
      </c>
      <c r="U44" s="21">
        <f>IF(ISNUMBER(N44),--(N44&lt;=Resumen!$D$14),0)</f>
        <v>1</v>
      </c>
      <c r="V44" s="21">
        <f>IF(ISNUMBER(O44),--(O44&gt;=Resumen!$D$15),1)</f>
        <v>1</v>
      </c>
      <c r="W44" s="21">
        <f>IF(ISNUMBER(P44),--(P44&gt;=Resumen!$D$16),0)</f>
        <v>1</v>
      </c>
      <c r="X44" s="21">
        <f>IF(ISNUMBER(Q44),--(Q44&gt;=Resumen!$D$17),0)</f>
        <v>1</v>
      </c>
      <c r="Y44" s="21">
        <f t="shared" si="11"/>
        <v>1</v>
      </c>
    </row>
    <row r="45" spans="1:25" x14ac:dyDescent="0.25">
      <c r="A45" s="17">
        <v>900189295</v>
      </c>
      <c r="B45" s="17" t="s">
        <v>86</v>
      </c>
      <c r="C45" s="17" t="s">
        <v>147</v>
      </c>
      <c r="D45" s="17" t="s">
        <v>95</v>
      </c>
      <c r="E45" s="18">
        <v>9796040</v>
      </c>
      <c r="F45" s="18">
        <v>19761683</v>
      </c>
      <c r="G45" s="18">
        <v>1946966</v>
      </c>
      <c r="H45" s="18">
        <v>9878022</v>
      </c>
      <c r="I45" s="18">
        <v>9883661</v>
      </c>
      <c r="J45" s="18">
        <v>5350340</v>
      </c>
      <c r="K45" s="18">
        <v>1552210</v>
      </c>
      <c r="L45" s="18">
        <v>1375477</v>
      </c>
      <c r="M45" s="19">
        <f t="shared" si="6"/>
        <v>5.0314386589185434</v>
      </c>
      <c r="N45" s="20">
        <f t="shared" si="7"/>
        <v>0.49985732490496887</v>
      </c>
      <c r="O45" s="19">
        <f t="shared" si="8"/>
        <v>1.1284885170744403</v>
      </c>
      <c r="P45" s="20">
        <f t="shared" si="9"/>
        <v>0.15704808167742701</v>
      </c>
      <c r="Q45" s="20">
        <f t="shared" si="10"/>
        <v>7.854644768869129E-2</v>
      </c>
      <c r="R45" s="17" t="s">
        <v>103</v>
      </c>
      <c r="S45" s="21">
        <v>0</v>
      </c>
      <c r="T45" s="21">
        <f>IF(ISNUMBER(M45),--(M45&gt;=Resumen!$D$13),1)</f>
        <v>1</v>
      </c>
      <c r="U45" s="21">
        <f>IF(ISNUMBER(N45),--(N45&lt;=Resumen!$D$14),0)</f>
        <v>1</v>
      </c>
      <c r="V45" s="21">
        <f>IF(ISNUMBER(O45),--(O45&gt;=Resumen!$D$15),1)</f>
        <v>1</v>
      </c>
      <c r="W45" s="21">
        <f>IF(ISNUMBER(P45),--(P45&gt;=Resumen!$D$16),0)</f>
        <v>1</v>
      </c>
      <c r="X45" s="21">
        <f>IF(ISNUMBER(Q45),--(Q45&gt;=Resumen!$D$17),0)</f>
        <v>1</v>
      </c>
      <c r="Y45" s="21">
        <f t="shared" si="11"/>
        <v>1</v>
      </c>
    </row>
    <row r="46" spans="1:25" x14ac:dyDescent="0.25">
      <c r="A46" s="17">
        <v>900207526</v>
      </c>
      <c r="B46" s="17" t="s">
        <v>86</v>
      </c>
      <c r="C46" s="17" t="s">
        <v>148</v>
      </c>
      <c r="D46" s="17" t="s">
        <v>88</v>
      </c>
      <c r="E46" s="18">
        <v>32477080</v>
      </c>
      <c r="F46" s="18">
        <v>33117226</v>
      </c>
      <c r="G46" s="18">
        <v>23857706</v>
      </c>
      <c r="H46" s="18">
        <v>24202196</v>
      </c>
      <c r="I46" s="18">
        <v>8915030</v>
      </c>
      <c r="J46" s="18">
        <v>96861350</v>
      </c>
      <c r="K46" s="18">
        <v>8673980</v>
      </c>
      <c r="L46" s="18">
        <v>639726</v>
      </c>
      <c r="M46" s="19">
        <f t="shared" si="6"/>
        <v>1.361282597748501</v>
      </c>
      <c r="N46" s="20">
        <f t="shared" si="7"/>
        <v>0.73080384208508287</v>
      </c>
      <c r="O46" s="19">
        <f t="shared" si="8"/>
        <v>13.558898653486024</v>
      </c>
      <c r="P46" s="20">
        <f t="shared" si="9"/>
        <v>0.97296139216581434</v>
      </c>
      <c r="Q46" s="20">
        <f t="shared" si="10"/>
        <v>0.26191746857058618</v>
      </c>
      <c r="R46" s="17" t="s">
        <v>89</v>
      </c>
      <c r="S46" s="21">
        <v>0</v>
      </c>
      <c r="T46" s="21">
        <f>IF(ISNUMBER(M46),--(M46&gt;=Resumen!$D$13),1)</f>
        <v>1</v>
      </c>
      <c r="U46" s="21">
        <f>IF(ISNUMBER(N46),--(N46&lt;=Resumen!$D$14),0)</f>
        <v>0</v>
      </c>
      <c r="V46" s="21">
        <f>IF(ISNUMBER(O46),--(O46&gt;=Resumen!$D$15),1)</f>
        <v>1</v>
      </c>
      <c r="W46" s="21">
        <f>IF(ISNUMBER(P46),--(P46&gt;=Resumen!$D$16),0)</f>
        <v>1</v>
      </c>
      <c r="X46" s="21">
        <f>IF(ISNUMBER(Q46),--(Q46&gt;=Resumen!$D$17),0)</f>
        <v>1</v>
      </c>
      <c r="Y46" s="21">
        <f t="shared" si="11"/>
        <v>0</v>
      </c>
    </row>
    <row r="47" spans="1:25" x14ac:dyDescent="0.25">
      <c r="A47" s="17">
        <v>900262463</v>
      </c>
      <c r="B47" s="17" t="s">
        <v>90</v>
      </c>
      <c r="C47" s="17" t="s">
        <v>149</v>
      </c>
      <c r="D47" s="17" t="s">
        <v>115</v>
      </c>
      <c r="E47" s="18">
        <v>4728358</v>
      </c>
      <c r="F47" s="18">
        <v>6171026</v>
      </c>
      <c r="G47" s="18">
        <v>2066616</v>
      </c>
      <c r="H47" s="18">
        <v>2700254</v>
      </c>
      <c r="I47" s="18">
        <v>3470772</v>
      </c>
      <c r="J47" s="18">
        <v>10213639</v>
      </c>
      <c r="K47" s="18">
        <v>438734</v>
      </c>
      <c r="L47" s="18">
        <v>167982</v>
      </c>
      <c r="M47" s="19">
        <f t="shared" si="6"/>
        <v>2.287971253488795</v>
      </c>
      <c r="N47" s="20">
        <f t="shared" si="7"/>
        <v>0.43756970072723728</v>
      </c>
      <c r="O47" s="19">
        <f t="shared" si="8"/>
        <v>2.6117917395911467</v>
      </c>
      <c r="P47" s="20">
        <f t="shared" si="9"/>
        <v>0.12640818814949528</v>
      </c>
      <c r="Q47" s="20">
        <f t="shared" si="10"/>
        <v>7.1095795091448324E-2</v>
      </c>
      <c r="R47" s="17" t="s">
        <v>93</v>
      </c>
      <c r="S47" s="21">
        <v>0</v>
      </c>
      <c r="T47" s="21">
        <f>IF(ISNUMBER(M47),--(M47&gt;=Resumen!$D$13),1)</f>
        <v>1</v>
      </c>
      <c r="U47" s="21">
        <f>IF(ISNUMBER(N47),--(N47&lt;=Resumen!$D$14),0)</f>
        <v>1</v>
      </c>
      <c r="V47" s="21">
        <f>IF(ISNUMBER(O47),--(O47&gt;=Resumen!$D$15),1)</f>
        <v>1</v>
      </c>
      <c r="W47" s="21">
        <f>IF(ISNUMBER(P47),--(P47&gt;=Resumen!$D$16),0)</f>
        <v>1</v>
      </c>
      <c r="X47" s="21">
        <f>IF(ISNUMBER(Q47),--(Q47&gt;=Resumen!$D$17),0)</f>
        <v>1</v>
      </c>
      <c r="Y47" s="21">
        <f t="shared" si="11"/>
        <v>1</v>
      </c>
    </row>
    <row r="48" spans="1:25" x14ac:dyDescent="0.25">
      <c r="A48" s="17">
        <v>900266340</v>
      </c>
      <c r="B48" s="17" t="s">
        <v>90</v>
      </c>
      <c r="C48" s="17" t="s">
        <v>150</v>
      </c>
      <c r="D48" s="17" t="s">
        <v>95</v>
      </c>
      <c r="E48" s="18">
        <v>6986794</v>
      </c>
      <c r="F48" s="18">
        <v>7030413</v>
      </c>
      <c r="G48" s="18">
        <v>4506660</v>
      </c>
      <c r="H48" s="18">
        <v>8009390</v>
      </c>
      <c r="I48" s="18">
        <v>-978977</v>
      </c>
      <c r="J48" s="18">
        <v>1274750</v>
      </c>
      <c r="K48" s="18">
        <v>-1842064</v>
      </c>
      <c r="L48" s="18">
        <v>1132156</v>
      </c>
      <c r="M48" s="19">
        <f t="shared" si="6"/>
        <v>1.5503264058082926</v>
      </c>
      <c r="N48" s="20">
        <f t="shared" si="7"/>
        <v>1.1392488606288138</v>
      </c>
      <c r="O48" s="19">
        <f t="shared" si="8"/>
        <v>-1.6270407964980091</v>
      </c>
      <c r="P48" s="20" t="str">
        <f t="shared" si="9"/>
        <v>INDETERMINADO</v>
      </c>
      <c r="Q48" s="20">
        <f t="shared" si="10"/>
        <v>-0.26201362565755382</v>
      </c>
      <c r="R48" s="17" t="s">
        <v>98</v>
      </c>
      <c r="S48" s="21">
        <v>0</v>
      </c>
      <c r="T48" s="21">
        <f>IF(ISNUMBER(M48),--(M48&gt;=Resumen!$D$13),1)</f>
        <v>1</v>
      </c>
      <c r="U48" s="21">
        <f>IF(ISNUMBER(N48),--(N48&lt;=Resumen!$D$14),0)</f>
        <v>0</v>
      </c>
      <c r="V48" s="21">
        <f>IF(ISNUMBER(O48),--(O48&gt;=Resumen!$D$15),1)</f>
        <v>0</v>
      </c>
      <c r="W48" s="21">
        <f>IF(ISNUMBER(P48),--(P48&gt;=Resumen!$D$16),0)</f>
        <v>0</v>
      </c>
      <c r="X48" s="21">
        <f>IF(ISNUMBER(Q48),--(Q48&gt;=Resumen!$D$17),0)</f>
        <v>0</v>
      </c>
      <c r="Y48" s="21">
        <f t="shared" si="11"/>
        <v>0</v>
      </c>
    </row>
    <row r="49" spans="1:25" x14ac:dyDescent="0.25">
      <c r="A49" s="17">
        <v>900291526</v>
      </c>
      <c r="B49" s="17" t="s">
        <v>101</v>
      </c>
      <c r="C49" s="17" t="s">
        <v>151</v>
      </c>
      <c r="D49" s="17" t="s">
        <v>97</v>
      </c>
      <c r="E49" s="18">
        <v>966227</v>
      </c>
      <c r="F49" s="18">
        <v>5172895</v>
      </c>
      <c r="G49" s="18">
        <v>626566</v>
      </c>
      <c r="H49" s="18">
        <v>1637510</v>
      </c>
      <c r="I49" s="18">
        <v>3535385</v>
      </c>
      <c r="J49" s="18">
        <v>5226353</v>
      </c>
      <c r="K49" s="18">
        <v>350602</v>
      </c>
      <c r="L49" s="18">
        <v>0</v>
      </c>
      <c r="M49" s="19">
        <f t="shared" si="6"/>
        <v>1.5420993159539458</v>
      </c>
      <c r="N49" s="20">
        <f t="shared" si="7"/>
        <v>0.3165558164238787</v>
      </c>
      <c r="O49" s="19" t="str">
        <f t="shared" si="8"/>
        <v>INDETERMINADO</v>
      </c>
      <c r="P49" s="20">
        <f t="shared" si="9"/>
        <v>9.9169397392363204E-2</v>
      </c>
      <c r="Q49" s="20">
        <f t="shared" si="10"/>
        <v>6.7776747836559612E-2</v>
      </c>
      <c r="R49" s="17" t="s">
        <v>103</v>
      </c>
      <c r="S49" s="21">
        <v>1</v>
      </c>
      <c r="T49" s="21">
        <f>IF(ISNUMBER(M49),--(M49&gt;=Resumen!$D$13),1)</f>
        <v>1</v>
      </c>
      <c r="U49" s="21">
        <f>IF(ISNUMBER(N49),--(N49&lt;=Resumen!$D$14),0)</f>
        <v>1</v>
      </c>
      <c r="V49" s="21">
        <f>IF(ISNUMBER(O49),--(O49&gt;=Resumen!$D$15),1)</f>
        <v>1</v>
      </c>
      <c r="W49" s="21">
        <f>IF(ISNUMBER(P49),--(P49&gt;=Resumen!$D$16),0)</f>
        <v>1</v>
      </c>
      <c r="X49" s="21">
        <f>IF(ISNUMBER(Q49),--(Q49&gt;=Resumen!$D$17),0)</f>
        <v>1</v>
      </c>
      <c r="Y49" s="21">
        <f t="shared" si="11"/>
        <v>1</v>
      </c>
    </row>
    <row r="50" spans="1:25" x14ac:dyDescent="0.25">
      <c r="A50" s="17">
        <v>900295986</v>
      </c>
      <c r="B50" s="17" t="s">
        <v>101</v>
      </c>
      <c r="C50" s="17" t="s">
        <v>152</v>
      </c>
      <c r="D50" s="17" t="s">
        <v>95</v>
      </c>
      <c r="E50" s="18">
        <v>86979689</v>
      </c>
      <c r="F50" s="18">
        <v>87135778</v>
      </c>
      <c r="G50" s="18">
        <v>2959894</v>
      </c>
      <c r="H50" s="18">
        <v>4843366</v>
      </c>
      <c r="I50" s="18">
        <v>82292412</v>
      </c>
      <c r="J50" s="18">
        <v>15086618</v>
      </c>
      <c r="K50" s="18">
        <v>10546392</v>
      </c>
      <c r="L50" s="18">
        <v>12790545</v>
      </c>
      <c r="M50" s="19">
        <f t="shared" si="6"/>
        <v>29.386082407005116</v>
      </c>
      <c r="N50" s="20">
        <f t="shared" si="7"/>
        <v>5.5584125271711006E-2</v>
      </c>
      <c r="O50" s="19">
        <f t="shared" si="8"/>
        <v>0.82454594389840308</v>
      </c>
      <c r="P50" s="20">
        <f t="shared" si="9"/>
        <v>0.12815752684463788</v>
      </c>
      <c r="Q50" s="20">
        <f t="shared" si="10"/>
        <v>0.12103400281799286</v>
      </c>
      <c r="R50" s="17" t="s">
        <v>93</v>
      </c>
      <c r="S50" s="21">
        <v>1</v>
      </c>
      <c r="T50" s="21">
        <f>IF(ISNUMBER(M50),--(M50&gt;=Resumen!$D$13),1)</f>
        <v>1</v>
      </c>
      <c r="U50" s="21">
        <f>IF(ISNUMBER(N50),--(N50&lt;=Resumen!$D$14),0)</f>
        <v>1</v>
      </c>
      <c r="V50" s="21">
        <f>IF(ISNUMBER(O50),--(O50&gt;=Resumen!$D$15),1)</f>
        <v>0</v>
      </c>
      <c r="W50" s="21">
        <f>IF(ISNUMBER(P50),--(P50&gt;=Resumen!$D$16),0)</f>
        <v>1</v>
      </c>
      <c r="X50" s="21">
        <f>IF(ISNUMBER(Q50),--(Q50&gt;=Resumen!$D$17),0)</f>
        <v>1</v>
      </c>
      <c r="Y50" s="21">
        <f t="shared" si="11"/>
        <v>0</v>
      </c>
    </row>
    <row r="51" spans="1:25" x14ac:dyDescent="0.25">
      <c r="A51" s="17">
        <v>900305136</v>
      </c>
      <c r="B51" s="17" t="s">
        <v>86</v>
      </c>
      <c r="C51" s="17" t="s">
        <v>153</v>
      </c>
      <c r="D51" s="17" t="s">
        <v>154</v>
      </c>
      <c r="E51" s="18">
        <v>1197152</v>
      </c>
      <c r="F51" s="18">
        <v>2090079</v>
      </c>
      <c r="G51" s="18">
        <v>1583158</v>
      </c>
      <c r="H51" s="18">
        <v>2184621</v>
      </c>
      <c r="I51" s="18">
        <v>-94542</v>
      </c>
      <c r="J51" s="18">
        <v>3080000</v>
      </c>
      <c r="K51" s="18">
        <v>168635</v>
      </c>
      <c r="L51" s="18">
        <v>14388</v>
      </c>
      <c r="M51" s="19">
        <f t="shared" si="6"/>
        <v>0.7561797369561345</v>
      </c>
      <c r="N51" s="20">
        <f t="shared" si="7"/>
        <v>1.0452336969081073</v>
      </c>
      <c r="O51" s="19">
        <f t="shared" si="8"/>
        <v>11.720530998053933</v>
      </c>
      <c r="P51" s="20" t="str">
        <f t="shared" si="9"/>
        <v>INDETERMINADO</v>
      </c>
      <c r="Q51" s="20">
        <f t="shared" si="10"/>
        <v>8.0683553109714992E-2</v>
      </c>
      <c r="R51" s="17" t="s">
        <v>103</v>
      </c>
      <c r="S51" s="21">
        <v>0</v>
      </c>
      <c r="T51" s="21">
        <f>IF(ISNUMBER(M51),--(M51&gt;=Resumen!$D$13),1)</f>
        <v>0</v>
      </c>
      <c r="U51" s="21">
        <f>IF(ISNUMBER(N51),--(N51&lt;=Resumen!$D$14),0)</f>
        <v>0</v>
      </c>
      <c r="V51" s="21">
        <f>IF(ISNUMBER(O51),--(O51&gt;=Resumen!$D$15),1)</f>
        <v>1</v>
      </c>
      <c r="W51" s="21">
        <f>IF(ISNUMBER(P51),--(P51&gt;=Resumen!$D$16),0)</f>
        <v>0</v>
      </c>
      <c r="X51" s="21">
        <f>IF(ISNUMBER(Q51),--(Q51&gt;=Resumen!$D$17),0)</f>
        <v>1</v>
      </c>
      <c r="Y51" s="21">
        <f t="shared" si="11"/>
        <v>0</v>
      </c>
    </row>
    <row r="52" spans="1:25" x14ac:dyDescent="0.25">
      <c r="A52" s="17">
        <v>900307861</v>
      </c>
      <c r="B52" s="17" t="s">
        <v>90</v>
      </c>
      <c r="C52" s="17" t="s">
        <v>155</v>
      </c>
      <c r="D52" s="17" t="s">
        <v>142</v>
      </c>
      <c r="E52" s="18">
        <v>6258371</v>
      </c>
      <c r="F52" s="18">
        <v>13292521</v>
      </c>
      <c r="G52" s="18">
        <v>6437438</v>
      </c>
      <c r="H52" s="18">
        <v>6764649</v>
      </c>
      <c r="I52" s="18">
        <v>6527872</v>
      </c>
      <c r="J52" s="18">
        <v>0</v>
      </c>
      <c r="K52" s="18">
        <v>-515778</v>
      </c>
      <c r="L52" s="18">
        <v>1182525</v>
      </c>
      <c r="M52" s="19">
        <f t="shared" si="6"/>
        <v>0.97218349908768054</v>
      </c>
      <c r="N52" s="20">
        <f t="shared" si="7"/>
        <v>0.50890639932033965</v>
      </c>
      <c r="O52" s="19">
        <f t="shared" si="8"/>
        <v>-0.43616667723726771</v>
      </c>
      <c r="P52" s="20">
        <f t="shared" si="9"/>
        <v>-7.9011659542343973E-2</v>
      </c>
      <c r="Q52" s="20">
        <f t="shared" si="10"/>
        <v>-3.8802120380325149E-2</v>
      </c>
      <c r="R52" s="17" t="s">
        <v>98</v>
      </c>
      <c r="S52" s="21">
        <v>0</v>
      </c>
      <c r="T52" s="21">
        <f>IF(ISNUMBER(M52),--(M52&gt;=Resumen!$D$13),1)</f>
        <v>0</v>
      </c>
      <c r="U52" s="21">
        <f>IF(ISNUMBER(N52),--(N52&lt;=Resumen!$D$14),0)</f>
        <v>1</v>
      </c>
      <c r="V52" s="21">
        <f>IF(ISNUMBER(O52),--(O52&gt;=Resumen!$D$15),1)</f>
        <v>0</v>
      </c>
      <c r="W52" s="21">
        <f>IF(ISNUMBER(P52),--(P52&gt;=Resumen!$D$16),0)</f>
        <v>0</v>
      </c>
      <c r="X52" s="21">
        <f>IF(ISNUMBER(Q52),--(Q52&gt;=Resumen!$D$17),0)</f>
        <v>0</v>
      </c>
      <c r="Y52" s="21">
        <f t="shared" si="11"/>
        <v>0</v>
      </c>
    </row>
    <row r="53" spans="1:25" x14ac:dyDescent="0.25">
      <c r="A53" s="17">
        <v>900316570</v>
      </c>
      <c r="B53" s="17" t="s">
        <v>90</v>
      </c>
      <c r="C53" s="17" t="s">
        <v>156</v>
      </c>
      <c r="D53" s="17" t="s">
        <v>97</v>
      </c>
      <c r="E53" s="18">
        <v>2102079</v>
      </c>
      <c r="F53" s="18">
        <v>8173892</v>
      </c>
      <c r="G53" s="18">
        <v>998665</v>
      </c>
      <c r="H53" s="18">
        <v>1033507</v>
      </c>
      <c r="I53" s="18">
        <v>7140385</v>
      </c>
      <c r="J53" s="18">
        <v>736651</v>
      </c>
      <c r="K53" s="18">
        <v>1115235</v>
      </c>
      <c r="L53" s="18">
        <v>0</v>
      </c>
      <c r="M53" s="19">
        <f t="shared" si="6"/>
        <v>2.104889026850846</v>
      </c>
      <c r="N53" s="20">
        <f t="shared" si="7"/>
        <v>0.12644001168598754</v>
      </c>
      <c r="O53" s="19" t="str">
        <f t="shared" si="8"/>
        <v>INDETERMINADO</v>
      </c>
      <c r="P53" s="20">
        <f t="shared" si="9"/>
        <v>0.15618695630557736</v>
      </c>
      <c r="Q53" s="20">
        <f t="shared" si="10"/>
        <v>0.13643867572510132</v>
      </c>
      <c r="R53" s="17" t="s">
        <v>98</v>
      </c>
      <c r="S53" s="21">
        <v>0</v>
      </c>
      <c r="T53" s="21">
        <f>IF(ISNUMBER(M53),--(M53&gt;=Resumen!$D$13),1)</f>
        <v>1</v>
      </c>
      <c r="U53" s="21">
        <f>IF(ISNUMBER(N53),--(N53&lt;=Resumen!$D$14),0)</f>
        <v>1</v>
      </c>
      <c r="V53" s="21">
        <f>IF(ISNUMBER(O53),--(O53&gt;=Resumen!$D$15),1)</f>
        <v>1</v>
      </c>
      <c r="W53" s="21">
        <f>IF(ISNUMBER(P53),--(P53&gt;=Resumen!$D$16),0)</f>
        <v>1</v>
      </c>
      <c r="X53" s="21">
        <f>IF(ISNUMBER(Q53),--(Q53&gt;=Resumen!$D$17),0)</f>
        <v>1</v>
      </c>
      <c r="Y53" s="21">
        <f t="shared" si="11"/>
        <v>1</v>
      </c>
    </row>
    <row r="54" spans="1:25" x14ac:dyDescent="0.25">
      <c r="A54" s="17">
        <v>900319749</v>
      </c>
      <c r="B54" s="17" t="s">
        <v>101</v>
      </c>
      <c r="C54" s="17" t="s">
        <v>157</v>
      </c>
      <c r="D54" s="17" t="s">
        <v>158</v>
      </c>
      <c r="E54" s="18">
        <v>6937975</v>
      </c>
      <c r="F54" s="18">
        <v>22677659</v>
      </c>
      <c r="G54" s="18">
        <v>11966059</v>
      </c>
      <c r="H54" s="18">
        <v>19229484</v>
      </c>
      <c r="I54" s="18">
        <v>3448175</v>
      </c>
      <c r="J54" s="18">
        <v>17425272</v>
      </c>
      <c r="K54" s="18">
        <v>3431885</v>
      </c>
      <c r="L54" s="18">
        <v>1811788</v>
      </c>
      <c r="M54" s="19">
        <f t="shared" si="6"/>
        <v>0.57980451207870531</v>
      </c>
      <c r="N54" s="20">
        <f t="shared" si="7"/>
        <v>0.84794837068499884</v>
      </c>
      <c r="O54" s="19">
        <f t="shared" si="8"/>
        <v>1.8941978862869167</v>
      </c>
      <c r="P54" s="20">
        <f t="shared" si="9"/>
        <v>0.99527576181603317</v>
      </c>
      <c r="Q54" s="20">
        <f t="shared" si="10"/>
        <v>0.15133330120185687</v>
      </c>
      <c r="R54" s="17" t="s">
        <v>93</v>
      </c>
      <c r="S54" s="21">
        <v>1</v>
      </c>
      <c r="T54" s="21">
        <f>IF(ISNUMBER(M54),--(M54&gt;=Resumen!$D$13),1)</f>
        <v>0</v>
      </c>
      <c r="U54" s="21">
        <f>IF(ISNUMBER(N54),--(N54&lt;=Resumen!$D$14),0)</f>
        <v>0</v>
      </c>
      <c r="V54" s="21">
        <f>IF(ISNUMBER(O54),--(O54&gt;=Resumen!$D$15),1)</f>
        <v>1</v>
      </c>
      <c r="W54" s="21">
        <f>IF(ISNUMBER(P54),--(P54&gt;=Resumen!$D$16),0)</f>
        <v>1</v>
      </c>
      <c r="X54" s="21">
        <f>IF(ISNUMBER(Q54),--(Q54&gt;=Resumen!$D$17),0)</f>
        <v>1</v>
      </c>
      <c r="Y54" s="21">
        <f t="shared" si="11"/>
        <v>0</v>
      </c>
    </row>
    <row r="55" spans="1:25" x14ac:dyDescent="0.25">
      <c r="A55" s="17">
        <v>900335816</v>
      </c>
      <c r="B55" s="17" t="s">
        <v>86</v>
      </c>
      <c r="C55" s="17" t="s">
        <v>159</v>
      </c>
      <c r="D55" s="17" t="s">
        <v>92</v>
      </c>
      <c r="E55" s="18">
        <v>327593</v>
      </c>
      <c r="F55" s="18">
        <v>8415887</v>
      </c>
      <c r="G55" s="18">
        <v>1119670</v>
      </c>
      <c r="H55" s="18">
        <v>1790177</v>
      </c>
      <c r="I55" s="18">
        <v>6625710</v>
      </c>
      <c r="J55" s="18">
        <v>5460868</v>
      </c>
      <c r="K55" s="18">
        <v>-326365</v>
      </c>
      <c r="L55" s="18">
        <v>0</v>
      </c>
      <c r="M55" s="19">
        <f t="shared" si="6"/>
        <v>0.29257995659435371</v>
      </c>
      <c r="N55" s="20">
        <f t="shared" si="7"/>
        <v>0.21271400150691186</v>
      </c>
      <c r="O55" s="19" t="str">
        <f t="shared" si="8"/>
        <v>INDETERMINADO</v>
      </c>
      <c r="P55" s="20">
        <f t="shared" si="9"/>
        <v>-4.9257362607177196E-2</v>
      </c>
      <c r="Q55" s="20">
        <f t="shared" si="10"/>
        <v>-3.8779631903327602E-2</v>
      </c>
      <c r="R55" s="17" t="s">
        <v>103</v>
      </c>
      <c r="S55" s="21">
        <v>0</v>
      </c>
      <c r="T55" s="21">
        <f>IF(ISNUMBER(M55),--(M55&gt;=Resumen!$D$13),1)</f>
        <v>0</v>
      </c>
      <c r="U55" s="21">
        <f>IF(ISNUMBER(N55),--(N55&lt;=Resumen!$D$14),0)</f>
        <v>1</v>
      </c>
      <c r="V55" s="21">
        <f>IF(ISNUMBER(O55),--(O55&gt;=Resumen!$D$15),1)</f>
        <v>1</v>
      </c>
      <c r="W55" s="21">
        <f>IF(ISNUMBER(P55),--(P55&gt;=Resumen!$D$16),0)</f>
        <v>0</v>
      </c>
      <c r="X55" s="21">
        <f>IF(ISNUMBER(Q55),--(Q55&gt;=Resumen!$D$17),0)</f>
        <v>0</v>
      </c>
      <c r="Y55" s="21">
        <f t="shared" si="11"/>
        <v>0</v>
      </c>
    </row>
    <row r="56" spans="1:25" x14ac:dyDescent="0.25">
      <c r="A56" s="17">
        <v>900343416</v>
      </c>
      <c r="B56" s="17" t="s">
        <v>86</v>
      </c>
      <c r="C56" s="17" t="s">
        <v>160</v>
      </c>
      <c r="D56" s="17" t="s">
        <v>158</v>
      </c>
      <c r="E56" s="18">
        <v>6750072</v>
      </c>
      <c r="F56" s="18">
        <v>15171341</v>
      </c>
      <c r="G56" s="18">
        <v>4105141</v>
      </c>
      <c r="H56" s="18">
        <v>5104686</v>
      </c>
      <c r="I56" s="18">
        <v>10066655</v>
      </c>
      <c r="J56" s="18">
        <v>9550384</v>
      </c>
      <c r="K56" s="18">
        <v>2609736</v>
      </c>
      <c r="L56" s="18">
        <v>188688</v>
      </c>
      <c r="M56" s="19">
        <f t="shared" si="6"/>
        <v>1.6442972360754478</v>
      </c>
      <c r="N56" s="20">
        <f t="shared" si="7"/>
        <v>0.33646900428907373</v>
      </c>
      <c r="O56" s="19">
        <f t="shared" si="8"/>
        <v>13.830959043500382</v>
      </c>
      <c r="P56" s="20">
        <f t="shared" si="9"/>
        <v>0.25924559846344192</v>
      </c>
      <c r="Q56" s="20">
        <f t="shared" si="10"/>
        <v>0.17201749008212261</v>
      </c>
      <c r="R56" s="17" t="s">
        <v>93</v>
      </c>
      <c r="S56" s="21">
        <v>0</v>
      </c>
      <c r="T56" s="21">
        <f>IF(ISNUMBER(M56),--(M56&gt;=Resumen!$D$13),1)</f>
        <v>1</v>
      </c>
      <c r="U56" s="21">
        <f>IF(ISNUMBER(N56),--(N56&lt;=Resumen!$D$14),0)</f>
        <v>1</v>
      </c>
      <c r="V56" s="21">
        <f>IF(ISNUMBER(O56),--(O56&gt;=Resumen!$D$15),1)</f>
        <v>1</v>
      </c>
      <c r="W56" s="21">
        <f>IF(ISNUMBER(P56),--(P56&gt;=Resumen!$D$16),0)</f>
        <v>1</v>
      </c>
      <c r="X56" s="21">
        <f>IF(ISNUMBER(Q56),--(Q56&gt;=Resumen!$D$17),0)</f>
        <v>1</v>
      </c>
      <c r="Y56" s="21">
        <f t="shared" si="11"/>
        <v>1</v>
      </c>
    </row>
    <row r="57" spans="1:25" x14ac:dyDescent="0.25">
      <c r="A57" s="17">
        <v>900351626</v>
      </c>
      <c r="B57" s="17" t="s">
        <v>86</v>
      </c>
      <c r="C57" s="17" t="s">
        <v>161</v>
      </c>
      <c r="D57" s="17" t="s">
        <v>145</v>
      </c>
      <c r="E57" s="18">
        <v>3269480</v>
      </c>
      <c r="F57" s="18">
        <v>5797299</v>
      </c>
      <c r="G57" s="18">
        <v>3865947</v>
      </c>
      <c r="H57" s="18">
        <v>4183805</v>
      </c>
      <c r="I57" s="18">
        <v>1613494</v>
      </c>
      <c r="J57" s="18">
        <v>1378105</v>
      </c>
      <c r="K57" s="18">
        <v>-302532</v>
      </c>
      <c r="L57" s="18">
        <v>10161</v>
      </c>
      <c r="M57" s="19">
        <f t="shared" si="6"/>
        <v>0.84571257702187852</v>
      </c>
      <c r="N57" s="20">
        <f t="shared" si="7"/>
        <v>0.72168176938950368</v>
      </c>
      <c r="O57" s="19">
        <f t="shared" si="8"/>
        <v>-29.773841157366402</v>
      </c>
      <c r="P57" s="20">
        <f t="shared" si="9"/>
        <v>-0.18750116207435541</v>
      </c>
      <c r="Q57" s="20">
        <f t="shared" si="10"/>
        <v>-5.2184991665946506E-2</v>
      </c>
      <c r="R57" s="17" t="s">
        <v>98</v>
      </c>
      <c r="S57" s="21">
        <v>0</v>
      </c>
      <c r="T57" s="21">
        <f>IF(ISNUMBER(M57),--(M57&gt;=Resumen!$D$13),1)</f>
        <v>0</v>
      </c>
      <c r="U57" s="21">
        <f>IF(ISNUMBER(N57),--(N57&lt;=Resumen!$D$14),0)</f>
        <v>0</v>
      </c>
      <c r="V57" s="21">
        <f>IF(ISNUMBER(O57),--(O57&gt;=Resumen!$D$15),1)</f>
        <v>0</v>
      </c>
      <c r="W57" s="21">
        <f>IF(ISNUMBER(P57),--(P57&gt;=Resumen!$D$16),0)</f>
        <v>0</v>
      </c>
      <c r="X57" s="21">
        <f>IF(ISNUMBER(Q57),--(Q57&gt;=Resumen!$D$17),0)</f>
        <v>0</v>
      </c>
      <c r="Y57" s="21">
        <f t="shared" si="11"/>
        <v>0</v>
      </c>
    </row>
    <row r="58" spans="1:25" x14ac:dyDescent="0.25">
      <c r="A58" s="17">
        <v>900355585</v>
      </c>
      <c r="B58" s="17" t="s">
        <v>86</v>
      </c>
      <c r="C58" s="17" t="s">
        <v>162</v>
      </c>
      <c r="D58" s="17" t="s">
        <v>163</v>
      </c>
      <c r="E58" s="18">
        <v>13459135</v>
      </c>
      <c r="F58" s="18">
        <v>22496703</v>
      </c>
      <c r="G58" s="18">
        <v>4386907</v>
      </c>
      <c r="H58" s="18">
        <v>15805475</v>
      </c>
      <c r="I58" s="18">
        <v>6691228</v>
      </c>
      <c r="J58" s="18">
        <v>17347658</v>
      </c>
      <c r="K58" s="18">
        <v>3676002</v>
      </c>
      <c r="L58" s="18">
        <v>1196397</v>
      </c>
      <c r="M58" s="19">
        <f t="shared" si="6"/>
        <v>3.068023780763987</v>
      </c>
      <c r="N58" s="20">
        <f t="shared" si="7"/>
        <v>0.70256850526052639</v>
      </c>
      <c r="O58" s="19">
        <f t="shared" si="8"/>
        <v>3.0725603624883715</v>
      </c>
      <c r="P58" s="20">
        <f t="shared" si="9"/>
        <v>0.54937628788019177</v>
      </c>
      <c r="Q58" s="20">
        <f t="shared" si="10"/>
        <v>0.16340181047862881</v>
      </c>
      <c r="R58" s="17" t="s">
        <v>93</v>
      </c>
      <c r="S58" s="21">
        <v>0</v>
      </c>
      <c r="T58" s="21">
        <f>IF(ISNUMBER(M58),--(M58&gt;=Resumen!$D$13),1)</f>
        <v>1</v>
      </c>
      <c r="U58" s="21">
        <f>IF(ISNUMBER(N58),--(N58&lt;=Resumen!$D$14),0)</f>
        <v>0</v>
      </c>
      <c r="V58" s="21">
        <f>IF(ISNUMBER(O58),--(O58&gt;=Resumen!$D$15),1)</f>
        <v>1</v>
      </c>
      <c r="W58" s="21">
        <f>IF(ISNUMBER(P58),--(P58&gt;=Resumen!$D$16),0)</f>
        <v>1</v>
      </c>
      <c r="X58" s="21">
        <f>IF(ISNUMBER(Q58),--(Q58&gt;=Resumen!$D$17),0)</f>
        <v>1</v>
      </c>
      <c r="Y58" s="21">
        <f t="shared" si="11"/>
        <v>0</v>
      </c>
    </row>
    <row r="59" spans="1:25" x14ac:dyDescent="0.25">
      <c r="A59" s="17">
        <v>900374337</v>
      </c>
      <c r="B59" s="17" t="s">
        <v>90</v>
      </c>
      <c r="C59" s="17" t="s">
        <v>164</v>
      </c>
      <c r="D59" s="17" t="s">
        <v>95</v>
      </c>
      <c r="E59" s="18">
        <v>6981598</v>
      </c>
      <c r="F59" s="18">
        <v>7546284</v>
      </c>
      <c r="G59" s="18">
        <v>3428840</v>
      </c>
      <c r="H59" s="18">
        <v>6262555</v>
      </c>
      <c r="I59" s="18">
        <v>1283729</v>
      </c>
      <c r="J59" s="18">
        <v>9486894</v>
      </c>
      <c r="K59" s="18">
        <v>690712</v>
      </c>
      <c r="L59" s="18">
        <v>153350</v>
      </c>
      <c r="M59" s="19">
        <f t="shared" si="6"/>
        <v>2.0361399190396754</v>
      </c>
      <c r="N59" s="20">
        <f t="shared" si="7"/>
        <v>0.82988594121292014</v>
      </c>
      <c r="O59" s="19">
        <f t="shared" si="8"/>
        <v>4.5041538963156178</v>
      </c>
      <c r="P59" s="20">
        <f t="shared" si="9"/>
        <v>0.53805125536620269</v>
      </c>
      <c r="Q59" s="20">
        <f t="shared" si="10"/>
        <v>9.1530082885828312E-2</v>
      </c>
      <c r="R59" s="17" t="s">
        <v>93</v>
      </c>
      <c r="S59" s="21">
        <v>0</v>
      </c>
      <c r="T59" s="21">
        <f>IF(ISNUMBER(M59),--(M59&gt;=Resumen!$D$13),1)</f>
        <v>1</v>
      </c>
      <c r="U59" s="21">
        <f>IF(ISNUMBER(N59),--(N59&lt;=Resumen!$D$14),0)</f>
        <v>0</v>
      </c>
      <c r="V59" s="21">
        <f>IF(ISNUMBER(O59),--(O59&gt;=Resumen!$D$15),1)</f>
        <v>1</v>
      </c>
      <c r="W59" s="21">
        <f>IF(ISNUMBER(P59),--(P59&gt;=Resumen!$D$16),0)</f>
        <v>1</v>
      </c>
      <c r="X59" s="21">
        <f>IF(ISNUMBER(Q59),--(Q59&gt;=Resumen!$D$17),0)</f>
        <v>1</v>
      </c>
      <c r="Y59" s="21">
        <f t="shared" si="11"/>
        <v>0</v>
      </c>
    </row>
    <row r="60" spans="1:25" x14ac:dyDescent="0.25">
      <c r="A60" s="17">
        <v>900424981</v>
      </c>
      <c r="B60" s="17" t="s">
        <v>101</v>
      </c>
      <c r="C60" s="17" t="s">
        <v>165</v>
      </c>
      <c r="D60" s="17" t="s">
        <v>88</v>
      </c>
      <c r="E60" s="18">
        <v>5275002</v>
      </c>
      <c r="F60" s="18">
        <v>6968711</v>
      </c>
      <c r="G60" s="18">
        <v>2287081</v>
      </c>
      <c r="H60" s="18">
        <v>2287081</v>
      </c>
      <c r="I60" s="18">
        <v>4681630</v>
      </c>
      <c r="J60" s="18">
        <v>1648932</v>
      </c>
      <c r="K60" s="18">
        <v>1583592</v>
      </c>
      <c r="L60" s="18">
        <v>2283</v>
      </c>
      <c r="M60" s="19">
        <f t="shared" si="6"/>
        <v>2.3064342714578103</v>
      </c>
      <c r="N60" s="20">
        <f t="shared" si="7"/>
        <v>0.32819283221818207</v>
      </c>
      <c r="O60" s="19">
        <f t="shared" si="8"/>
        <v>693.64520367936927</v>
      </c>
      <c r="P60" s="20">
        <f t="shared" si="9"/>
        <v>0.33825654739908961</v>
      </c>
      <c r="Q60" s="20">
        <f t="shared" si="10"/>
        <v>0.22724317309183864</v>
      </c>
      <c r="R60" s="17" t="s">
        <v>98</v>
      </c>
      <c r="S60" s="21">
        <v>1</v>
      </c>
      <c r="T60" s="21">
        <f>IF(ISNUMBER(M60),--(M60&gt;=Resumen!$D$13),1)</f>
        <v>1</v>
      </c>
      <c r="U60" s="21">
        <f>IF(ISNUMBER(N60),--(N60&lt;=Resumen!$D$14),0)</f>
        <v>1</v>
      </c>
      <c r="V60" s="21">
        <f>IF(ISNUMBER(O60),--(O60&gt;=Resumen!$D$15),1)</f>
        <v>1</v>
      </c>
      <c r="W60" s="21">
        <f>IF(ISNUMBER(P60),--(P60&gt;=Resumen!$D$16),0)</f>
        <v>1</v>
      </c>
      <c r="X60" s="21">
        <f>IF(ISNUMBER(Q60),--(Q60&gt;=Resumen!$D$17),0)</f>
        <v>1</v>
      </c>
      <c r="Y60" s="21">
        <f t="shared" si="11"/>
        <v>1</v>
      </c>
    </row>
    <row r="61" spans="1:25" x14ac:dyDescent="0.25">
      <c r="A61" s="17">
        <v>900482620</v>
      </c>
      <c r="B61" s="17" t="s">
        <v>90</v>
      </c>
      <c r="C61" s="17" t="s">
        <v>166</v>
      </c>
      <c r="D61" s="17" t="s">
        <v>95</v>
      </c>
      <c r="E61" s="18">
        <v>4272701</v>
      </c>
      <c r="F61" s="18">
        <v>5330118</v>
      </c>
      <c r="G61" s="18">
        <v>919939</v>
      </c>
      <c r="H61" s="18">
        <v>919939</v>
      </c>
      <c r="I61" s="18">
        <v>4410179</v>
      </c>
      <c r="J61" s="18">
        <v>14518542</v>
      </c>
      <c r="K61" s="18">
        <v>4386091</v>
      </c>
      <c r="L61" s="18">
        <v>174637</v>
      </c>
      <c r="M61" s="19">
        <f t="shared" si="6"/>
        <v>4.6445481711287382</v>
      </c>
      <c r="N61" s="20">
        <f t="shared" si="7"/>
        <v>0.17259261427232944</v>
      </c>
      <c r="O61" s="19">
        <f t="shared" si="8"/>
        <v>25.115473811391631</v>
      </c>
      <c r="P61" s="20">
        <f t="shared" si="9"/>
        <v>0.99453809017729211</v>
      </c>
      <c r="Q61" s="20">
        <f t="shared" si="10"/>
        <v>0.8228881612001836</v>
      </c>
      <c r="R61" s="17" t="s">
        <v>93</v>
      </c>
      <c r="S61" s="21">
        <v>0</v>
      </c>
      <c r="T61" s="21">
        <f>IF(ISNUMBER(M61),--(M61&gt;=Resumen!$D$13),1)</f>
        <v>1</v>
      </c>
      <c r="U61" s="21">
        <f>IF(ISNUMBER(N61),--(N61&lt;=Resumen!$D$14),0)</f>
        <v>1</v>
      </c>
      <c r="V61" s="21">
        <f>IF(ISNUMBER(O61),--(O61&gt;=Resumen!$D$15),1)</f>
        <v>1</v>
      </c>
      <c r="W61" s="21">
        <f>IF(ISNUMBER(P61),--(P61&gt;=Resumen!$D$16),0)</f>
        <v>1</v>
      </c>
      <c r="X61" s="21">
        <f>IF(ISNUMBER(Q61),--(Q61&gt;=Resumen!$D$17),0)</f>
        <v>1</v>
      </c>
      <c r="Y61" s="21">
        <f t="shared" si="11"/>
        <v>1</v>
      </c>
    </row>
    <row r="62" spans="1:25" x14ac:dyDescent="0.25">
      <c r="A62" s="17">
        <v>900493798</v>
      </c>
      <c r="B62" s="17" t="s">
        <v>101</v>
      </c>
      <c r="C62" s="17" t="s">
        <v>167</v>
      </c>
      <c r="D62" s="17" t="s">
        <v>108</v>
      </c>
      <c r="E62" s="18">
        <v>5246396</v>
      </c>
      <c r="F62" s="18">
        <v>6510333</v>
      </c>
      <c r="G62" s="18">
        <v>2968116</v>
      </c>
      <c r="H62" s="18">
        <v>3036192</v>
      </c>
      <c r="I62" s="18">
        <v>3474141</v>
      </c>
      <c r="J62" s="18">
        <v>1643739</v>
      </c>
      <c r="K62" s="18">
        <v>1379455</v>
      </c>
      <c r="L62" s="18">
        <v>12818</v>
      </c>
      <c r="M62" s="19">
        <f t="shared" si="6"/>
        <v>1.7675845553206142</v>
      </c>
      <c r="N62" s="20">
        <f t="shared" si="7"/>
        <v>0.46636508455097458</v>
      </c>
      <c r="O62" s="19">
        <f t="shared" si="8"/>
        <v>107.61858324231549</v>
      </c>
      <c r="P62" s="20">
        <f t="shared" si="9"/>
        <v>0.3970636194673734</v>
      </c>
      <c r="Q62" s="20">
        <f t="shared" si="10"/>
        <v>0.2118870110023558</v>
      </c>
      <c r="R62" s="17" t="s">
        <v>98</v>
      </c>
      <c r="S62" s="21">
        <v>1</v>
      </c>
      <c r="T62" s="21">
        <f>IF(ISNUMBER(M62),--(M62&gt;=Resumen!$D$13),1)</f>
        <v>1</v>
      </c>
      <c r="U62" s="21">
        <f>IF(ISNUMBER(N62),--(N62&lt;=Resumen!$D$14),0)</f>
        <v>1</v>
      </c>
      <c r="V62" s="21">
        <f>IF(ISNUMBER(O62),--(O62&gt;=Resumen!$D$15),1)</f>
        <v>1</v>
      </c>
      <c r="W62" s="21">
        <f>IF(ISNUMBER(P62),--(P62&gt;=Resumen!$D$16),0)</f>
        <v>1</v>
      </c>
      <c r="X62" s="21">
        <f>IF(ISNUMBER(Q62),--(Q62&gt;=Resumen!$D$17),0)</f>
        <v>1</v>
      </c>
      <c r="Y62" s="21">
        <f t="shared" si="11"/>
        <v>1</v>
      </c>
    </row>
    <row r="63" spans="1:25" x14ac:dyDescent="0.25">
      <c r="A63" s="17">
        <v>900508302</v>
      </c>
      <c r="B63" s="17" t="s">
        <v>90</v>
      </c>
      <c r="C63" s="17" t="s">
        <v>168</v>
      </c>
      <c r="D63" s="17" t="s">
        <v>95</v>
      </c>
      <c r="E63" s="18">
        <v>11155233</v>
      </c>
      <c r="F63" s="18">
        <v>13343720</v>
      </c>
      <c r="G63" s="18">
        <v>3356384</v>
      </c>
      <c r="H63" s="18">
        <v>3356384</v>
      </c>
      <c r="I63" s="18">
        <v>9987336</v>
      </c>
      <c r="J63" s="18">
        <v>2373894</v>
      </c>
      <c r="K63" s="18">
        <v>752134</v>
      </c>
      <c r="L63" s="18">
        <v>25100</v>
      </c>
      <c r="M63" s="19">
        <f t="shared" si="6"/>
        <v>3.3235866337105646</v>
      </c>
      <c r="N63" s="20">
        <f t="shared" si="7"/>
        <v>0.25153285590524982</v>
      </c>
      <c r="O63" s="19">
        <f t="shared" si="8"/>
        <v>29.965498007968126</v>
      </c>
      <c r="P63" s="20">
        <f t="shared" si="9"/>
        <v>7.5308771027629395E-2</v>
      </c>
      <c r="Q63" s="20">
        <f t="shared" si="10"/>
        <v>5.6366140776335234E-2</v>
      </c>
      <c r="R63" s="17" t="s">
        <v>103</v>
      </c>
      <c r="S63" s="21">
        <v>0</v>
      </c>
      <c r="T63" s="21">
        <f>IF(ISNUMBER(M63),--(M63&gt;=Resumen!$D$13),1)</f>
        <v>1</v>
      </c>
      <c r="U63" s="21">
        <f>IF(ISNUMBER(N63),--(N63&lt;=Resumen!$D$14),0)</f>
        <v>1</v>
      </c>
      <c r="V63" s="21">
        <f>IF(ISNUMBER(O63),--(O63&gt;=Resumen!$D$15),1)</f>
        <v>1</v>
      </c>
      <c r="W63" s="21">
        <f>IF(ISNUMBER(P63),--(P63&gt;=Resumen!$D$16),0)</f>
        <v>1</v>
      </c>
      <c r="X63" s="21">
        <f>IF(ISNUMBER(Q63),--(Q63&gt;=Resumen!$D$17),0)</f>
        <v>1</v>
      </c>
      <c r="Y63" s="21">
        <f t="shared" si="11"/>
        <v>1</v>
      </c>
    </row>
    <row r="64" spans="1:25" x14ac:dyDescent="0.25">
      <c r="A64" s="17">
        <v>900555065</v>
      </c>
      <c r="B64" s="17" t="s">
        <v>90</v>
      </c>
      <c r="C64" s="17" t="s">
        <v>169</v>
      </c>
      <c r="D64" s="17" t="s">
        <v>170</v>
      </c>
      <c r="E64" s="18">
        <v>1858708</v>
      </c>
      <c r="F64" s="18">
        <v>3202478</v>
      </c>
      <c r="G64" s="18">
        <v>37974</v>
      </c>
      <c r="H64" s="18">
        <v>147339</v>
      </c>
      <c r="I64" s="18">
        <v>3055139</v>
      </c>
      <c r="J64" s="18">
        <v>321701</v>
      </c>
      <c r="K64" s="18">
        <v>12979</v>
      </c>
      <c r="L64" s="18">
        <v>111</v>
      </c>
      <c r="M64" s="19">
        <f t="shared" si="6"/>
        <v>48.946858376784114</v>
      </c>
      <c r="N64" s="20">
        <f t="shared" si="7"/>
        <v>4.6007810201974843E-2</v>
      </c>
      <c r="O64" s="19">
        <f t="shared" si="8"/>
        <v>116.92792792792793</v>
      </c>
      <c r="P64" s="20">
        <f t="shared" si="9"/>
        <v>4.2482518798653678E-3</v>
      </c>
      <c r="Q64" s="20">
        <f t="shared" si="10"/>
        <v>4.0527991136863391E-3</v>
      </c>
      <c r="R64" s="17" t="s">
        <v>98</v>
      </c>
      <c r="S64" s="21">
        <v>0</v>
      </c>
      <c r="T64" s="21">
        <f>IF(ISNUMBER(M64),--(M64&gt;=Resumen!$D$13),1)</f>
        <v>1</v>
      </c>
      <c r="U64" s="21">
        <f>IF(ISNUMBER(N64),--(N64&lt;=Resumen!$D$14),0)</f>
        <v>1</v>
      </c>
      <c r="V64" s="21">
        <f>IF(ISNUMBER(O64),--(O64&gt;=Resumen!$D$15),1)</f>
        <v>1</v>
      </c>
      <c r="W64" s="21">
        <f>IF(ISNUMBER(P64),--(P64&gt;=Resumen!$D$16),0)</f>
        <v>0</v>
      </c>
      <c r="X64" s="21">
        <f>IF(ISNUMBER(Q64),--(Q64&gt;=Resumen!$D$17),0)</f>
        <v>0</v>
      </c>
      <c r="Y64" s="21">
        <f t="shared" si="11"/>
        <v>0</v>
      </c>
    </row>
    <row r="65" spans="1:25" x14ac:dyDescent="0.25">
      <c r="A65" s="17">
        <v>900612381</v>
      </c>
      <c r="B65" s="17" t="s">
        <v>90</v>
      </c>
      <c r="C65" s="17" t="s">
        <v>171</v>
      </c>
      <c r="D65" s="17" t="s">
        <v>97</v>
      </c>
      <c r="E65" s="18">
        <v>21213201</v>
      </c>
      <c r="F65" s="18">
        <v>22094036</v>
      </c>
      <c r="G65" s="18">
        <v>7532518</v>
      </c>
      <c r="H65" s="18">
        <v>7532518</v>
      </c>
      <c r="I65" s="18">
        <v>14561518</v>
      </c>
      <c r="J65" s="18">
        <v>15598257</v>
      </c>
      <c r="K65" s="18">
        <v>5141159</v>
      </c>
      <c r="L65" s="18">
        <v>3664663</v>
      </c>
      <c r="M65" s="19">
        <f t="shared" si="6"/>
        <v>2.8162164365222893</v>
      </c>
      <c r="N65" s="20">
        <f t="shared" si="7"/>
        <v>0.34092992335126093</v>
      </c>
      <c r="O65" s="19">
        <f t="shared" si="8"/>
        <v>1.4029008942977841</v>
      </c>
      <c r="P65" s="20">
        <f t="shared" si="9"/>
        <v>0.35306476975820789</v>
      </c>
      <c r="Q65" s="20">
        <f t="shared" si="10"/>
        <v>0.23269442486651148</v>
      </c>
      <c r="R65" s="17" t="s">
        <v>93</v>
      </c>
      <c r="S65" s="21">
        <v>0</v>
      </c>
      <c r="T65" s="21">
        <f>IF(ISNUMBER(M65),--(M65&gt;=Resumen!$D$13),1)</f>
        <v>1</v>
      </c>
      <c r="U65" s="21">
        <f>IF(ISNUMBER(N65),--(N65&lt;=Resumen!$D$14),0)</f>
        <v>1</v>
      </c>
      <c r="V65" s="21">
        <f>IF(ISNUMBER(O65),--(O65&gt;=Resumen!$D$15),1)</f>
        <v>1</v>
      </c>
      <c r="W65" s="21">
        <f>IF(ISNUMBER(P65),--(P65&gt;=Resumen!$D$16),0)</f>
        <v>1</v>
      </c>
      <c r="X65" s="21">
        <f>IF(ISNUMBER(Q65),--(Q65&gt;=Resumen!$D$17),0)</f>
        <v>1</v>
      </c>
      <c r="Y65" s="21">
        <f t="shared" si="11"/>
        <v>1</v>
      </c>
    </row>
    <row r="66" spans="1:25" x14ac:dyDescent="0.25">
      <c r="A66" s="17">
        <v>900617997</v>
      </c>
      <c r="B66" s="17" t="s">
        <v>90</v>
      </c>
      <c r="C66" s="17" t="s">
        <v>172</v>
      </c>
      <c r="D66" s="17" t="s">
        <v>117</v>
      </c>
      <c r="E66" s="18">
        <v>11824092</v>
      </c>
      <c r="F66" s="18">
        <v>11937575</v>
      </c>
      <c r="G66" s="18">
        <v>2689369</v>
      </c>
      <c r="H66" s="18">
        <v>3281701</v>
      </c>
      <c r="I66" s="18">
        <v>8655874</v>
      </c>
      <c r="J66" s="18">
        <v>18813084</v>
      </c>
      <c r="K66" s="18">
        <v>2191129</v>
      </c>
      <c r="L66" s="18">
        <v>0</v>
      </c>
      <c r="M66" s="19">
        <f t="shared" si="6"/>
        <v>4.3966045566822549</v>
      </c>
      <c r="N66" s="20">
        <f t="shared" si="7"/>
        <v>0.27490516289950012</v>
      </c>
      <c r="O66" s="19" t="str">
        <f t="shared" si="8"/>
        <v>INDETERMINADO</v>
      </c>
      <c r="P66" s="20">
        <f t="shared" si="9"/>
        <v>0.25313781138681085</v>
      </c>
      <c r="Q66" s="20">
        <f t="shared" si="10"/>
        <v>0.18354892011149668</v>
      </c>
      <c r="R66" s="17" t="s">
        <v>93</v>
      </c>
      <c r="S66" s="21">
        <v>0</v>
      </c>
      <c r="T66" s="21">
        <f>IF(ISNUMBER(M66),--(M66&gt;=Resumen!$D$13),1)</f>
        <v>1</v>
      </c>
      <c r="U66" s="21">
        <f>IF(ISNUMBER(N66),--(N66&lt;=Resumen!$D$14),0)</f>
        <v>1</v>
      </c>
      <c r="V66" s="21">
        <f>IF(ISNUMBER(O66),--(O66&gt;=Resumen!$D$15),1)</f>
        <v>1</v>
      </c>
      <c r="W66" s="21">
        <f>IF(ISNUMBER(P66),--(P66&gt;=Resumen!$D$16),0)</f>
        <v>1</v>
      </c>
      <c r="X66" s="21">
        <f>IF(ISNUMBER(Q66),--(Q66&gt;=Resumen!$D$17),0)</f>
        <v>1</v>
      </c>
      <c r="Y66" s="21">
        <f t="shared" si="11"/>
        <v>1</v>
      </c>
    </row>
    <row r="67" spans="1:25" x14ac:dyDescent="0.25">
      <c r="A67" s="17">
        <v>900619680</v>
      </c>
      <c r="B67" s="17" t="s">
        <v>101</v>
      </c>
      <c r="C67" s="17" t="s">
        <v>173</v>
      </c>
      <c r="D67" s="17" t="s">
        <v>108</v>
      </c>
      <c r="E67" s="18">
        <v>130169</v>
      </c>
      <c r="F67" s="18">
        <v>2284589</v>
      </c>
      <c r="G67" s="18">
        <v>430428</v>
      </c>
      <c r="H67" s="18">
        <v>1139698</v>
      </c>
      <c r="I67" s="18">
        <v>1144891</v>
      </c>
      <c r="J67" s="18">
        <v>2585050</v>
      </c>
      <c r="K67" s="18">
        <v>291627</v>
      </c>
      <c r="L67" s="18">
        <v>91153</v>
      </c>
      <c r="M67" s="19">
        <f t="shared" si="6"/>
        <v>0.30241759365097065</v>
      </c>
      <c r="N67" s="20">
        <f t="shared" si="7"/>
        <v>0.49886347172292261</v>
      </c>
      <c r="O67" s="19">
        <f t="shared" si="8"/>
        <v>3.199313242570184</v>
      </c>
      <c r="P67" s="20">
        <f t="shared" si="9"/>
        <v>0.25472031835345021</v>
      </c>
      <c r="Q67" s="20">
        <f t="shared" si="10"/>
        <v>0.12764965602127998</v>
      </c>
      <c r="R67" s="17" t="s">
        <v>103</v>
      </c>
      <c r="S67" s="21">
        <v>1</v>
      </c>
      <c r="T67" s="21">
        <f>IF(ISNUMBER(M67),--(M67&gt;=Resumen!$D$13),1)</f>
        <v>0</v>
      </c>
      <c r="U67" s="21">
        <f>IF(ISNUMBER(N67),--(N67&lt;=Resumen!$D$14),0)</f>
        <v>1</v>
      </c>
      <c r="V67" s="21">
        <f>IF(ISNUMBER(O67),--(O67&gt;=Resumen!$D$15),1)</f>
        <v>1</v>
      </c>
      <c r="W67" s="21">
        <f>IF(ISNUMBER(P67),--(P67&gt;=Resumen!$D$16),0)</f>
        <v>1</v>
      </c>
      <c r="X67" s="21">
        <f>IF(ISNUMBER(Q67),--(Q67&gt;=Resumen!$D$17),0)</f>
        <v>1</v>
      </c>
      <c r="Y67" s="21">
        <f t="shared" si="11"/>
        <v>0</v>
      </c>
    </row>
    <row r="68" spans="1:25" x14ac:dyDescent="0.25">
      <c r="A68" s="17">
        <v>900643097</v>
      </c>
      <c r="B68" s="17" t="s">
        <v>90</v>
      </c>
      <c r="C68" s="17" t="s">
        <v>174</v>
      </c>
      <c r="D68" s="17" t="s">
        <v>142</v>
      </c>
      <c r="E68" s="18">
        <v>12444654</v>
      </c>
      <c r="F68" s="18">
        <v>12987715</v>
      </c>
      <c r="G68" s="18">
        <v>5236849</v>
      </c>
      <c r="H68" s="18">
        <v>5606849</v>
      </c>
      <c r="I68" s="18">
        <v>7380866</v>
      </c>
      <c r="J68" s="18">
        <v>20865929</v>
      </c>
      <c r="K68" s="18">
        <v>2652987</v>
      </c>
      <c r="L68" s="18">
        <v>172253</v>
      </c>
      <c r="M68" s="19">
        <f t="shared" si="6"/>
        <v>2.376362961773387</v>
      </c>
      <c r="N68" s="20">
        <f t="shared" si="7"/>
        <v>0.43170403723826711</v>
      </c>
      <c r="O68" s="19">
        <f t="shared" si="8"/>
        <v>15.401688214428777</v>
      </c>
      <c r="P68" s="20">
        <f t="shared" si="9"/>
        <v>0.35944115500809798</v>
      </c>
      <c r="Q68" s="20">
        <f t="shared" si="10"/>
        <v>0.20426895724151631</v>
      </c>
      <c r="R68" s="17" t="s">
        <v>93</v>
      </c>
      <c r="S68" s="21">
        <v>0</v>
      </c>
      <c r="T68" s="21">
        <f>IF(ISNUMBER(M68),--(M68&gt;=Resumen!$D$13),1)</f>
        <v>1</v>
      </c>
      <c r="U68" s="21">
        <f>IF(ISNUMBER(N68),--(N68&lt;=Resumen!$D$14),0)</f>
        <v>1</v>
      </c>
      <c r="V68" s="21">
        <f>IF(ISNUMBER(O68),--(O68&gt;=Resumen!$D$15),1)</f>
        <v>1</v>
      </c>
      <c r="W68" s="21">
        <f>IF(ISNUMBER(P68),--(P68&gt;=Resumen!$D$16),0)</f>
        <v>1</v>
      </c>
      <c r="X68" s="21">
        <f>IF(ISNUMBER(Q68),--(Q68&gt;=Resumen!$D$17),0)</f>
        <v>1</v>
      </c>
      <c r="Y68" s="21">
        <f t="shared" si="11"/>
        <v>1</v>
      </c>
    </row>
    <row r="69" spans="1:25" x14ac:dyDescent="0.25">
      <c r="A69" s="17">
        <v>900682543</v>
      </c>
      <c r="B69" s="17" t="s">
        <v>90</v>
      </c>
      <c r="C69" s="17" t="s">
        <v>175</v>
      </c>
      <c r="D69" s="17" t="s">
        <v>95</v>
      </c>
      <c r="E69" s="18">
        <v>83173983</v>
      </c>
      <c r="F69" s="18">
        <v>83899287</v>
      </c>
      <c r="G69" s="18">
        <v>78308669</v>
      </c>
      <c r="H69" s="18">
        <v>79668748</v>
      </c>
      <c r="I69" s="18">
        <v>4230539</v>
      </c>
      <c r="J69" s="18">
        <v>100673831</v>
      </c>
      <c r="K69" s="18">
        <v>4054730</v>
      </c>
      <c r="L69" s="18">
        <v>0</v>
      </c>
      <c r="M69" s="19">
        <f t="shared" ref="M69:M86" si="12">IF(G69=0,"INDETERMINADO",E69/G69)</f>
        <v>1.0621299539646114</v>
      </c>
      <c r="N69" s="20">
        <f t="shared" ref="N69:N86" si="13">IF(F69=0,"INDETERMINADO",H69/F69)</f>
        <v>0.94957598388172237</v>
      </c>
      <c r="O69" s="19" t="str">
        <f t="shared" ref="O69:O86" si="14">IF(L69=0,"INDETERMINADO",K69/L69)</f>
        <v>INDETERMINADO</v>
      </c>
      <c r="P69" s="20">
        <f t="shared" ref="P69:P86" si="15">IF(I69&lt;=0,"INDETERMINADO",K69/I69)</f>
        <v>0.95844288399185074</v>
      </c>
      <c r="Q69" s="20">
        <f t="shared" ref="Q69:Q86" si="16">IF(F69&lt;=0,"INDETERMINADO",K69/F69)</f>
        <v>4.8328539430853565E-2</v>
      </c>
      <c r="R69" s="17" t="s">
        <v>89</v>
      </c>
      <c r="S69" s="21">
        <v>0</v>
      </c>
      <c r="T69" s="21">
        <f>IF(ISNUMBER(M69),--(M69&gt;=Resumen!$D$13),1)</f>
        <v>0</v>
      </c>
      <c r="U69" s="21">
        <f>IF(ISNUMBER(N69),--(N69&lt;=Resumen!$D$14),0)</f>
        <v>0</v>
      </c>
      <c r="V69" s="21">
        <f>IF(ISNUMBER(O69),--(O69&gt;=Resumen!$D$15),1)</f>
        <v>1</v>
      </c>
      <c r="W69" s="21">
        <f>IF(ISNUMBER(P69),--(P69&gt;=Resumen!$D$16),0)</f>
        <v>1</v>
      </c>
      <c r="X69" s="21">
        <f>IF(ISNUMBER(Q69),--(Q69&gt;=Resumen!$D$17),0)</f>
        <v>1</v>
      </c>
      <c r="Y69" s="21">
        <f t="shared" ref="Y69:Y100" si="17">PRODUCT(T69:X69)</f>
        <v>0</v>
      </c>
    </row>
    <row r="70" spans="1:25" x14ac:dyDescent="0.25">
      <c r="A70" s="17">
        <v>900689417</v>
      </c>
      <c r="B70" s="17" t="s">
        <v>90</v>
      </c>
      <c r="C70" s="17" t="s">
        <v>176</v>
      </c>
      <c r="D70" s="17" t="s">
        <v>100</v>
      </c>
      <c r="E70" s="18">
        <v>1714680</v>
      </c>
      <c r="F70" s="18">
        <v>2078458</v>
      </c>
      <c r="G70" s="18">
        <v>1093690</v>
      </c>
      <c r="H70" s="18">
        <v>1225382</v>
      </c>
      <c r="I70" s="18">
        <v>853076</v>
      </c>
      <c r="J70" s="18">
        <v>2532576</v>
      </c>
      <c r="K70" s="18">
        <v>422539</v>
      </c>
      <c r="L70" s="18">
        <v>64551</v>
      </c>
      <c r="M70" s="19">
        <f t="shared" si="12"/>
        <v>1.5677934332397663</v>
      </c>
      <c r="N70" s="20">
        <f t="shared" si="13"/>
        <v>0.5895630318245545</v>
      </c>
      <c r="O70" s="19">
        <f t="shared" si="14"/>
        <v>6.5458164861892145</v>
      </c>
      <c r="P70" s="20">
        <f t="shared" si="15"/>
        <v>0.49531225822787184</v>
      </c>
      <c r="Q70" s="20">
        <f t="shared" si="16"/>
        <v>0.20329446156718106</v>
      </c>
      <c r="R70" s="17" t="s">
        <v>103</v>
      </c>
      <c r="S70" s="21">
        <v>0</v>
      </c>
      <c r="T70" s="21">
        <f>IF(ISNUMBER(M70),--(M70&gt;=Resumen!$D$13),1)</f>
        <v>1</v>
      </c>
      <c r="U70" s="21">
        <f>IF(ISNUMBER(N70),--(N70&lt;=Resumen!$D$14),0)</f>
        <v>1</v>
      </c>
      <c r="V70" s="21">
        <f>IF(ISNUMBER(O70),--(O70&gt;=Resumen!$D$15),1)</f>
        <v>1</v>
      </c>
      <c r="W70" s="21">
        <f>IF(ISNUMBER(P70),--(P70&gt;=Resumen!$D$16),0)</f>
        <v>1</v>
      </c>
      <c r="X70" s="21">
        <f>IF(ISNUMBER(Q70),--(Q70&gt;=Resumen!$D$17),0)</f>
        <v>1</v>
      </c>
      <c r="Y70" s="21">
        <f t="shared" si="17"/>
        <v>1</v>
      </c>
    </row>
    <row r="71" spans="1:25" x14ac:dyDescent="0.25">
      <c r="A71" s="17">
        <v>900701446</v>
      </c>
      <c r="B71" s="17" t="s">
        <v>90</v>
      </c>
      <c r="C71" s="17" t="s">
        <v>177</v>
      </c>
      <c r="D71" s="17" t="s">
        <v>88</v>
      </c>
      <c r="E71" s="18">
        <v>1741695</v>
      </c>
      <c r="F71" s="18">
        <v>4835490</v>
      </c>
      <c r="G71" s="18">
        <v>763389</v>
      </c>
      <c r="H71" s="18">
        <v>1193565</v>
      </c>
      <c r="I71" s="18">
        <v>3641925</v>
      </c>
      <c r="J71" s="18">
        <v>3023316</v>
      </c>
      <c r="K71" s="18">
        <v>153291</v>
      </c>
      <c r="L71" s="18">
        <v>52591</v>
      </c>
      <c r="M71" s="19">
        <f t="shared" si="12"/>
        <v>2.2815301242223822</v>
      </c>
      <c r="N71" s="20">
        <f t="shared" si="13"/>
        <v>0.24683434357221296</v>
      </c>
      <c r="O71" s="19">
        <f t="shared" si="14"/>
        <v>2.9147762925215339</v>
      </c>
      <c r="P71" s="20">
        <f t="shared" si="15"/>
        <v>4.2090652608167384E-2</v>
      </c>
      <c r="Q71" s="20">
        <f t="shared" si="16"/>
        <v>3.1701234001104334E-2</v>
      </c>
      <c r="R71" s="17" t="s">
        <v>103</v>
      </c>
      <c r="S71" s="21">
        <v>0</v>
      </c>
      <c r="T71" s="21">
        <f>IF(ISNUMBER(M71),--(M71&gt;=Resumen!$D$13),1)</f>
        <v>1</v>
      </c>
      <c r="U71" s="21">
        <f>IF(ISNUMBER(N71),--(N71&lt;=Resumen!$D$14),0)</f>
        <v>1</v>
      </c>
      <c r="V71" s="21">
        <f>IF(ISNUMBER(O71),--(O71&gt;=Resumen!$D$15),1)</f>
        <v>1</v>
      </c>
      <c r="W71" s="21">
        <f>IF(ISNUMBER(P71),--(P71&gt;=Resumen!$D$16),0)</f>
        <v>1</v>
      </c>
      <c r="X71" s="21">
        <f>IF(ISNUMBER(Q71),--(Q71&gt;=Resumen!$D$17),0)</f>
        <v>1</v>
      </c>
      <c r="Y71" s="21">
        <f t="shared" si="17"/>
        <v>1</v>
      </c>
    </row>
    <row r="72" spans="1:25" x14ac:dyDescent="0.25">
      <c r="A72" s="17">
        <v>900750984</v>
      </c>
      <c r="B72" s="17" t="s">
        <v>101</v>
      </c>
      <c r="C72" s="17" t="s">
        <v>178</v>
      </c>
      <c r="D72" s="17" t="s">
        <v>179</v>
      </c>
      <c r="E72" s="18">
        <v>1973938</v>
      </c>
      <c r="F72" s="18">
        <v>3517546</v>
      </c>
      <c r="G72" s="18">
        <v>94492</v>
      </c>
      <c r="H72" s="18">
        <v>2884956</v>
      </c>
      <c r="I72" s="18">
        <v>632590</v>
      </c>
      <c r="J72" s="18">
        <v>1678422</v>
      </c>
      <c r="K72" s="18">
        <v>-30375</v>
      </c>
      <c r="L72" s="18">
        <v>3098</v>
      </c>
      <c r="M72" s="19">
        <f t="shared" si="12"/>
        <v>20.89000126994878</v>
      </c>
      <c r="N72" s="20">
        <f t="shared" si="13"/>
        <v>0.82016155581192118</v>
      </c>
      <c r="O72" s="19">
        <f t="shared" si="14"/>
        <v>-9.804712717882504</v>
      </c>
      <c r="P72" s="20">
        <f t="shared" si="15"/>
        <v>-4.8016882973173775E-2</v>
      </c>
      <c r="Q72" s="20">
        <f t="shared" si="16"/>
        <v>-8.6352815286566253E-3</v>
      </c>
      <c r="R72" s="17" t="s">
        <v>98</v>
      </c>
      <c r="S72" s="21">
        <v>1</v>
      </c>
      <c r="T72" s="21">
        <f>IF(ISNUMBER(M72),--(M72&gt;=Resumen!$D$13),1)</f>
        <v>1</v>
      </c>
      <c r="U72" s="21">
        <f>IF(ISNUMBER(N72),--(N72&lt;=Resumen!$D$14),0)</f>
        <v>0</v>
      </c>
      <c r="V72" s="21">
        <f>IF(ISNUMBER(O72),--(O72&gt;=Resumen!$D$15),1)</f>
        <v>0</v>
      </c>
      <c r="W72" s="21">
        <f>IF(ISNUMBER(P72),--(P72&gt;=Resumen!$D$16),0)</f>
        <v>0</v>
      </c>
      <c r="X72" s="21">
        <f>IF(ISNUMBER(Q72),--(Q72&gt;=Resumen!$D$17),0)</f>
        <v>0</v>
      </c>
      <c r="Y72" s="21">
        <f t="shared" si="17"/>
        <v>0</v>
      </c>
    </row>
    <row r="73" spans="1:25" x14ac:dyDescent="0.25">
      <c r="A73" s="17">
        <v>900802411</v>
      </c>
      <c r="B73" s="17" t="s">
        <v>86</v>
      </c>
      <c r="C73" s="17" t="s">
        <v>180</v>
      </c>
      <c r="D73" s="17" t="s">
        <v>117</v>
      </c>
      <c r="E73" s="18">
        <v>7722402</v>
      </c>
      <c r="F73" s="18">
        <v>13726901</v>
      </c>
      <c r="G73" s="18">
        <v>4363491</v>
      </c>
      <c r="H73" s="18">
        <v>5806290</v>
      </c>
      <c r="I73" s="18">
        <v>7920611</v>
      </c>
      <c r="J73" s="18">
        <v>14863411</v>
      </c>
      <c r="K73" s="18">
        <v>3043420</v>
      </c>
      <c r="L73" s="18">
        <v>75358</v>
      </c>
      <c r="M73" s="19">
        <f t="shared" si="12"/>
        <v>1.7697760806656873</v>
      </c>
      <c r="N73" s="20">
        <f t="shared" si="13"/>
        <v>0.42298622245472595</v>
      </c>
      <c r="O73" s="19">
        <f t="shared" si="14"/>
        <v>40.386156745136546</v>
      </c>
      <c r="P73" s="20">
        <f t="shared" si="15"/>
        <v>0.38424055921948447</v>
      </c>
      <c r="Q73" s="20">
        <f t="shared" si="16"/>
        <v>0.2217120965613433</v>
      </c>
      <c r="R73" s="17" t="s">
        <v>93</v>
      </c>
      <c r="S73" s="21">
        <v>0</v>
      </c>
      <c r="T73" s="21">
        <f>IF(ISNUMBER(M73),--(M73&gt;=Resumen!$D$13),1)</f>
        <v>1</v>
      </c>
      <c r="U73" s="21">
        <f>IF(ISNUMBER(N73),--(N73&lt;=Resumen!$D$14),0)</f>
        <v>1</v>
      </c>
      <c r="V73" s="21">
        <f>IF(ISNUMBER(O73),--(O73&gt;=Resumen!$D$15),1)</f>
        <v>1</v>
      </c>
      <c r="W73" s="21">
        <f>IF(ISNUMBER(P73),--(P73&gt;=Resumen!$D$16),0)</f>
        <v>1</v>
      </c>
      <c r="X73" s="21">
        <f>IF(ISNUMBER(Q73),--(Q73&gt;=Resumen!$D$17),0)</f>
        <v>1</v>
      </c>
      <c r="Y73" s="21">
        <f t="shared" si="17"/>
        <v>1</v>
      </c>
    </row>
    <row r="74" spans="1:25" x14ac:dyDescent="0.25">
      <c r="A74" s="17">
        <v>900819391</v>
      </c>
      <c r="B74" s="17" t="s">
        <v>101</v>
      </c>
      <c r="C74" s="17" t="s">
        <v>181</v>
      </c>
      <c r="D74" s="17" t="s">
        <v>97</v>
      </c>
      <c r="E74" s="18">
        <v>24179643</v>
      </c>
      <c r="F74" s="18">
        <v>133288846</v>
      </c>
      <c r="G74" s="18">
        <v>38747135</v>
      </c>
      <c r="H74" s="18">
        <v>83924387</v>
      </c>
      <c r="I74" s="18">
        <v>49364459</v>
      </c>
      <c r="J74" s="18">
        <v>86289593</v>
      </c>
      <c r="K74" s="18">
        <v>13376512</v>
      </c>
      <c r="L74" s="18">
        <v>7245779</v>
      </c>
      <c r="M74" s="19">
        <f t="shared" si="12"/>
        <v>0.62403692556881951</v>
      </c>
      <c r="N74" s="20">
        <f t="shared" si="13"/>
        <v>0.62964298603050406</v>
      </c>
      <c r="O74" s="19">
        <f t="shared" si="14"/>
        <v>1.8461109564616862</v>
      </c>
      <c r="P74" s="20">
        <f t="shared" si="15"/>
        <v>0.2709745487132757</v>
      </c>
      <c r="Q74" s="20">
        <f t="shared" si="16"/>
        <v>0.10035732472318051</v>
      </c>
      <c r="R74" s="17" t="s">
        <v>89</v>
      </c>
      <c r="S74" s="21">
        <v>1</v>
      </c>
      <c r="T74" s="21">
        <f>IF(ISNUMBER(M74),--(M74&gt;=Resumen!$D$13),1)</f>
        <v>0</v>
      </c>
      <c r="U74" s="21">
        <f>IF(ISNUMBER(N74),--(N74&lt;=Resumen!$D$14),0)</f>
        <v>1</v>
      </c>
      <c r="V74" s="21">
        <f>IF(ISNUMBER(O74),--(O74&gt;=Resumen!$D$15),1)</f>
        <v>1</v>
      </c>
      <c r="W74" s="21">
        <f>IF(ISNUMBER(P74),--(P74&gt;=Resumen!$D$16),0)</f>
        <v>1</v>
      </c>
      <c r="X74" s="21">
        <f>IF(ISNUMBER(Q74),--(Q74&gt;=Resumen!$D$17),0)</f>
        <v>1</v>
      </c>
      <c r="Y74" s="21">
        <f t="shared" si="17"/>
        <v>0</v>
      </c>
    </row>
    <row r="75" spans="1:25" x14ac:dyDescent="0.25">
      <c r="A75" s="17">
        <v>900823690</v>
      </c>
      <c r="B75" s="17" t="s">
        <v>90</v>
      </c>
      <c r="C75" s="17" t="s">
        <v>182</v>
      </c>
      <c r="D75" s="17" t="s">
        <v>97</v>
      </c>
      <c r="E75" s="18">
        <v>5716980</v>
      </c>
      <c r="F75" s="18">
        <v>7714185</v>
      </c>
      <c r="G75" s="18">
        <v>1705696</v>
      </c>
      <c r="H75" s="18">
        <v>1705696</v>
      </c>
      <c r="I75" s="18">
        <v>6008489</v>
      </c>
      <c r="J75" s="18">
        <v>2867838</v>
      </c>
      <c r="K75" s="18">
        <v>1075936</v>
      </c>
      <c r="L75" s="18">
        <v>44067</v>
      </c>
      <c r="M75" s="19">
        <f t="shared" si="12"/>
        <v>3.3516992476971277</v>
      </c>
      <c r="N75" s="20">
        <f t="shared" si="13"/>
        <v>0.22111162747587723</v>
      </c>
      <c r="O75" s="19">
        <f t="shared" si="14"/>
        <v>24.415912133796265</v>
      </c>
      <c r="P75" s="20">
        <f t="shared" si="15"/>
        <v>0.17906931343304447</v>
      </c>
      <c r="Q75" s="20">
        <f t="shared" si="16"/>
        <v>0.13947500610887606</v>
      </c>
      <c r="R75" s="17" t="s">
        <v>103</v>
      </c>
      <c r="S75" s="21">
        <v>0</v>
      </c>
      <c r="T75" s="21">
        <f>IF(ISNUMBER(M75),--(M75&gt;=Resumen!$D$13),1)</f>
        <v>1</v>
      </c>
      <c r="U75" s="21">
        <f>IF(ISNUMBER(N75),--(N75&lt;=Resumen!$D$14),0)</f>
        <v>1</v>
      </c>
      <c r="V75" s="21">
        <f>IF(ISNUMBER(O75),--(O75&gt;=Resumen!$D$15),1)</f>
        <v>1</v>
      </c>
      <c r="W75" s="21">
        <f>IF(ISNUMBER(P75),--(P75&gt;=Resumen!$D$16),0)</f>
        <v>1</v>
      </c>
      <c r="X75" s="21">
        <f>IF(ISNUMBER(Q75),--(Q75&gt;=Resumen!$D$17),0)</f>
        <v>1</v>
      </c>
      <c r="Y75" s="21">
        <f t="shared" si="17"/>
        <v>1</v>
      </c>
    </row>
    <row r="76" spans="1:25" x14ac:dyDescent="0.25">
      <c r="A76" s="17">
        <v>900864966</v>
      </c>
      <c r="B76" s="17" t="s">
        <v>90</v>
      </c>
      <c r="C76" s="17" t="s">
        <v>183</v>
      </c>
      <c r="D76" s="17" t="s">
        <v>92</v>
      </c>
      <c r="E76" s="18">
        <v>1644917</v>
      </c>
      <c r="F76" s="18">
        <v>3027743</v>
      </c>
      <c r="G76" s="18">
        <v>809984</v>
      </c>
      <c r="H76" s="18">
        <v>1285967</v>
      </c>
      <c r="I76" s="18">
        <v>1741776</v>
      </c>
      <c r="J76" s="18">
        <v>4289105</v>
      </c>
      <c r="K76" s="18">
        <v>996558</v>
      </c>
      <c r="L76" s="18">
        <v>0</v>
      </c>
      <c r="M76" s="19">
        <f t="shared" si="12"/>
        <v>2.0308018429993679</v>
      </c>
      <c r="N76" s="20">
        <f t="shared" si="13"/>
        <v>0.42472792439781054</v>
      </c>
      <c r="O76" s="19" t="str">
        <f t="shared" si="14"/>
        <v>INDETERMINADO</v>
      </c>
      <c r="P76" s="20">
        <f t="shared" si="15"/>
        <v>0.57215049466751178</v>
      </c>
      <c r="Q76" s="20">
        <f t="shared" si="16"/>
        <v>0.32914220262419897</v>
      </c>
      <c r="R76" s="17" t="s">
        <v>103</v>
      </c>
      <c r="S76" s="21">
        <v>0</v>
      </c>
      <c r="T76" s="21">
        <f>IF(ISNUMBER(M76),--(M76&gt;=Resumen!$D$13),1)</f>
        <v>1</v>
      </c>
      <c r="U76" s="21">
        <f>IF(ISNUMBER(N76),--(N76&lt;=Resumen!$D$14),0)</f>
        <v>1</v>
      </c>
      <c r="V76" s="21">
        <f>IF(ISNUMBER(O76),--(O76&gt;=Resumen!$D$15),1)</f>
        <v>1</v>
      </c>
      <c r="W76" s="21">
        <f>IF(ISNUMBER(P76),--(P76&gt;=Resumen!$D$16),0)</f>
        <v>1</v>
      </c>
      <c r="X76" s="21">
        <f>IF(ISNUMBER(Q76),--(Q76&gt;=Resumen!$D$17),0)</f>
        <v>1</v>
      </c>
      <c r="Y76" s="21">
        <f t="shared" si="17"/>
        <v>1</v>
      </c>
    </row>
    <row r="77" spans="1:25" x14ac:dyDescent="0.25">
      <c r="A77" s="17">
        <v>900959541</v>
      </c>
      <c r="B77" s="17" t="s">
        <v>90</v>
      </c>
      <c r="C77" s="17" t="s">
        <v>184</v>
      </c>
      <c r="D77" s="17" t="s">
        <v>95</v>
      </c>
      <c r="E77" s="18">
        <v>52692888</v>
      </c>
      <c r="F77" s="18">
        <v>88828745</v>
      </c>
      <c r="G77" s="18">
        <v>503350</v>
      </c>
      <c r="H77" s="18">
        <v>4776902</v>
      </c>
      <c r="I77" s="18">
        <v>84051843</v>
      </c>
      <c r="J77" s="18">
        <v>7002880</v>
      </c>
      <c r="K77" s="18">
        <v>-301276</v>
      </c>
      <c r="L77" s="18">
        <v>0</v>
      </c>
      <c r="M77" s="19">
        <f t="shared" si="12"/>
        <v>104.68439058309328</v>
      </c>
      <c r="N77" s="20">
        <f t="shared" si="13"/>
        <v>5.3776533711018884E-2</v>
      </c>
      <c r="O77" s="19" t="str">
        <f t="shared" si="14"/>
        <v>INDETERMINADO</v>
      </c>
      <c r="P77" s="20">
        <f t="shared" si="15"/>
        <v>-3.5844068285331948E-3</v>
      </c>
      <c r="Q77" s="20">
        <f t="shared" si="16"/>
        <v>-3.3916498538845729E-3</v>
      </c>
      <c r="R77" s="17" t="s">
        <v>93</v>
      </c>
      <c r="S77" s="21">
        <v>0</v>
      </c>
      <c r="T77" s="21">
        <f>IF(ISNUMBER(M77),--(M77&gt;=Resumen!$D$13),1)</f>
        <v>1</v>
      </c>
      <c r="U77" s="21">
        <f>IF(ISNUMBER(N77),--(N77&lt;=Resumen!$D$14),0)</f>
        <v>1</v>
      </c>
      <c r="V77" s="21">
        <f>IF(ISNUMBER(O77),--(O77&gt;=Resumen!$D$15),1)</f>
        <v>1</v>
      </c>
      <c r="W77" s="21">
        <f>IF(ISNUMBER(P77),--(P77&gt;=Resumen!$D$16),0)</f>
        <v>0</v>
      </c>
      <c r="X77" s="21">
        <f>IF(ISNUMBER(Q77),--(Q77&gt;=Resumen!$D$17),0)</f>
        <v>0</v>
      </c>
      <c r="Y77" s="21">
        <f t="shared" si="17"/>
        <v>0</v>
      </c>
    </row>
    <row r="78" spans="1:25" x14ac:dyDescent="0.25">
      <c r="A78" s="17">
        <v>901030294</v>
      </c>
      <c r="B78" s="17" t="s">
        <v>90</v>
      </c>
      <c r="C78" s="17" t="s">
        <v>185</v>
      </c>
      <c r="D78" s="17" t="s">
        <v>97</v>
      </c>
      <c r="E78" s="18">
        <v>26030</v>
      </c>
      <c r="F78" s="18">
        <v>60055</v>
      </c>
      <c r="G78" s="18">
        <v>11072</v>
      </c>
      <c r="H78" s="18">
        <v>22642</v>
      </c>
      <c r="I78" s="18">
        <v>37413</v>
      </c>
      <c r="J78" s="18">
        <v>23770</v>
      </c>
      <c r="K78" s="18">
        <v>3989</v>
      </c>
      <c r="L78" s="18">
        <v>2257</v>
      </c>
      <c r="M78" s="19">
        <f t="shared" si="12"/>
        <v>2.3509754335260116</v>
      </c>
      <c r="N78" s="20">
        <f t="shared" si="13"/>
        <v>0.37702106402464408</v>
      </c>
      <c r="O78" s="19">
        <f t="shared" si="14"/>
        <v>1.7673903411608329</v>
      </c>
      <c r="P78" s="20">
        <f t="shared" si="15"/>
        <v>0.10662069334188651</v>
      </c>
      <c r="Q78" s="20">
        <f t="shared" si="16"/>
        <v>6.6422446091083179E-2</v>
      </c>
      <c r="R78" s="17" t="s">
        <v>98</v>
      </c>
      <c r="S78" s="21">
        <v>0</v>
      </c>
      <c r="T78" s="21">
        <f>IF(ISNUMBER(M78),--(M78&gt;=Resumen!$D$13),1)</f>
        <v>1</v>
      </c>
      <c r="U78" s="21">
        <f>IF(ISNUMBER(N78),--(N78&lt;=Resumen!$D$14),0)</f>
        <v>1</v>
      </c>
      <c r="V78" s="21">
        <f>IF(ISNUMBER(O78),--(O78&gt;=Resumen!$D$15),1)</f>
        <v>1</v>
      </c>
      <c r="W78" s="21">
        <f>IF(ISNUMBER(P78),--(P78&gt;=Resumen!$D$16),0)</f>
        <v>1</v>
      </c>
      <c r="X78" s="21">
        <f>IF(ISNUMBER(Q78),--(Q78&gt;=Resumen!$D$17),0)</f>
        <v>1</v>
      </c>
      <c r="Y78" s="21">
        <f t="shared" si="17"/>
        <v>1</v>
      </c>
    </row>
    <row r="79" spans="1:25" x14ac:dyDescent="0.25">
      <c r="A79" s="17">
        <v>901138297</v>
      </c>
      <c r="B79" s="17" t="s">
        <v>101</v>
      </c>
      <c r="C79" s="17" t="s">
        <v>186</v>
      </c>
      <c r="D79" s="17" t="s">
        <v>187</v>
      </c>
      <c r="E79" s="18">
        <v>12181377</v>
      </c>
      <c r="F79" s="18">
        <v>43564627</v>
      </c>
      <c r="G79" s="18">
        <v>4483022</v>
      </c>
      <c r="H79" s="18">
        <v>4732737</v>
      </c>
      <c r="I79" s="18">
        <v>38831890</v>
      </c>
      <c r="J79" s="18">
        <v>26803679</v>
      </c>
      <c r="K79" s="18">
        <v>4417708</v>
      </c>
      <c r="L79" s="18">
        <v>0</v>
      </c>
      <c r="M79" s="19">
        <f t="shared" si="12"/>
        <v>2.7172244526125455</v>
      </c>
      <c r="N79" s="20">
        <f t="shared" si="13"/>
        <v>0.10863715188012513</v>
      </c>
      <c r="O79" s="19" t="str">
        <f t="shared" si="14"/>
        <v>INDETERMINADO</v>
      </c>
      <c r="P79" s="20">
        <f t="shared" si="15"/>
        <v>0.11376494937537164</v>
      </c>
      <c r="Q79" s="20">
        <f t="shared" si="16"/>
        <v>0.10140584929144464</v>
      </c>
      <c r="R79" s="17" t="s">
        <v>89</v>
      </c>
      <c r="S79" s="21">
        <v>1</v>
      </c>
      <c r="T79" s="21">
        <f>IF(ISNUMBER(M79),--(M79&gt;=Resumen!$D$13),1)</f>
        <v>1</v>
      </c>
      <c r="U79" s="21">
        <f>IF(ISNUMBER(N79),--(N79&lt;=Resumen!$D$14),0)</f>
        <v>1</v>
      </c>
      <c r="V79" s="21">
        <f>IF(ISNUMBER(O79),--(O79&gt;=Resumen!$D$15),1)</f>
        <v>1</v>
      </c>
      <c r="W79" s="21">
        <f>IF(ISNUMBER(P79),--(P79&gt;=Resumen!$D$16),0)</f>
        <v>1</v>
      </c>
      <c r="X79" s="21">
        <f>IF(ISNUMBER(Q79),--(Q79&gt;=Resumen!$D$17),0)</f>
        <v>1</v>
      </c>
      <c r="Y79" s="21">
        <f t="shared" si="17"/>
        <v>1</v>
      </c>
    </row>
    <row r="80" spans="1:25" x14ac:dyDescent="0.25">
      <c r="A80" s="17">
        <v>901203282</v>
      </c>
      <c r="B80" s="17" t="s">
        <v>101</v>
      </c>
      <c r="C80" s="17" t="s">
        <v>188</v>
      </c>
      <c r="D80" s="17" t="s">
        <v>88</v>
      </c>
      <c r="E80" s="18">
        <v>3517213</v>
      </c>
      <c r="F80" s="18">
        <v>3791513</v>
      </c>
      <c r="G80" s="18">
        <v>1402307</v>
      </c>
      <c r="H80" s="18">
        <v>2911919</v>
      </c>
      <c r="I80" s="18">
        <v>879594</v>
      </c>
      <c r="J80" s="18">
        <v>10906225</v>
      </c>
      <c r="K80" s="18">
        <v>499368</v>
      </c>
      <c r="L80" s="18">
        <v>0</v>
      </c>
      <c r="M80" s="19">
        <f t="shared" si="12"/>
        <v>2.5081619074853081</v>
      </c>
      <c r="N80" s="20">
        <f t="shared" si="13"/>
        <v>0.76800976285720235</v>
      </c>
      <c r="O80" s="19" t="str">
        <f t="shared" si="14"/>
        <v>INDETERMINADO</v>
      </c>
      <c r="P80" s="20">
        <f t="shared" si="15"/>
        <v>0.56772556429443588</v>
      </c>
      <c r="Q80" s="20">
        <f t="shared" si="16"/>
        <v>0.13170678829269478</v>
      </c>
      <c r="R80" s="17" t="s">
        <v>93</v>
      </c>
      <c r="S80" s="21">
        <v>1</v>
      </c>
      <c r="T80" s="21">
        <f>IF(ISNUMBER(M80),--(M80&gt;=Resumen!$D$13),1)</f>
        <v>1</v>
      </c>
      <c r="U80" s="21">
        <f>IF(ISNUMBER(N80),--(N80&lt;=Resumen!$D$14),0)</f>
        <v>0</v>
      </c>
      <c r="V80" s="21">
        <f>IF(ISNUMBER(O80),--(O80&gt;=Resumen!$D$15),1)</f>
        <v>1</v>
      </c>
      <c r="W80" s="21">
        <f>IF(ISNUMBER(P80),--(P80&gt;=Resumen!$D$16),0)</f>
        <v>1</v>
      </c>
      <c r="X80" s="21">
        <f>IF(ISNUMBER(Q80),--(Q80&gt;=Resumen!$D$17),0)</f>
        <v>1</v>
      </c>
      <c r="Y80" s="21">
        <f t="shared" si="17"/>
        <v>0</v>
      </c>
    </row>
    <row r="81" spans="1:25" x14ac:dyDescent="0.25">
      <c r="A81" s="17">
        <v>901254685</v>
      </c>
      <c r="B81" s="17" t="s">
        <v>90</v>
      </c>
      <c r="C81" s="17" t="s">
        <v>189</v>
      </c>
      <c r="D81" s="17" t="s">
        <v>88</v>
      </c>
      <c r="E81" s="18">
        <v>11618038</v>
      </c>
      <c r="F81" s="18">
        <v>11618038</v>
      </c>
      <c r="G81" s="18">
        <v>3689055</v>
      </c>
      <c r="H81" s="18">
        <v>3689055</v>
      </c>
      <c r="I81" s="18">
        <v>7928983</v>
      </c>
      <c r="J81" s="18">
        <v>8368</v>
      </c>
      <c r="K81" s="18">
        <v>-5499</v>
      </c>
      <c r="L81" s="18">
        <v>0</v>
      </c>
      <c r="M81" s="19">
        <f t="shared" si="12"/>
        <v>3.1493263179865845</v>
      </c>
      <c r="N81" s="20">
        <f t="shared" si="13"/>
        <v>0.31752822636662059</v>
      </c>
      <c r="O81" s="19" t="str">
        <f t="shared" si="14"/>
        <v>INDETERMINADO</v>
      </c>
      <c r="P81" s="20">
        <f t="shared" si="15"/>
        <v>-6.9353156640643569E-4</v>
      </c>
      <c r="Q81" s="20">
        <f t="shared" si="16"/>
        <v>-4.7331571819613606E-4</v>
      </c>
      <c r="R81" s="17" t="s">
        <v>98</v>
      </c>
      <c r="S81" s="21">
        <v>0</v>
      </c>
      <c r="T81" s="21">
        <f>IF(ISNUMBER(M81),--(M81&gt;=Resumen!$D$13),1)</f>
        <v>1</v>
      </c>
      <c r="U81" s="21">
        <f>IF(ISNUMBER(N81),--(N81&lt;=Resumen!$D$14),0)</f>
        <v>1</v>
      </c>
      <c r="V81" s="21">
        <f>IF(ISNUMBER(O81),--(O81&gt;=Resumen!$D$15),1)</f>
        <v>1</v>
      </c>
      <c r="W81" s="21">
        <f>IF(ISNUMBER(P81),--(P81&gt;=Resumen!$D$16),0)</f>
        <v>0</v>
      </c>
      <c r="X81" s="21">
        <f>IF(ISNUMBER(Q81),--(Q81&gt;=Resumen!$D$17),0)</f>
        <v>0</v>
      </c>
      <c r="Y81" s="21">
        <f t="shared" si="17"/>
        <v>0</v>
      </c>
    </row>
    <row r="82" spans="1:25" x14ac:dyDescent="0.25">
      <c r="A82" s="17">
        <v>830141831</v>
      </c>
      <c r="B82" s="17" t="s">
        <v>101</v>
      </c>
      <c r="C82" s="17" t="s">
        <v>190</v>
      </c>
      <c r="D82" s="17" t="s">
        <v>95</v>
      </c>
      <c r="E82" s="18">
        <v>325</v>
      </c>
      <c r="F82" s="18">
        <v>5597490</v>
      </c>
      <c r="G82" s="18">
        <v>0</v>
      </c>
      <c r="H82" s="18">
        <v>1678215</v>
      </c>
      <c r="I82" s="18">
        <v>3919275</v>
      </c>
      <c r="J82" s="18">
        <v>0</v>
      </c>
      <c r="K82" s="18">
        <v>-4298</v>
      </c>
      <c r="L82" s="18">
        <v>0</v>
      </c>
      <c r="M82" s="19" t="str">
        <f t="shared" si="12"/>
        <v>INDETERMINADO</v>
      </c>
      <c r="N82" s="20">
        <f t="shared" si="13"/>
        <v>0.29981563164918562</v>
      </c>
      <c r="O82" s="19" t="str">
        <f t="shared" si="14"/>
        <v>INDETERMINADO</v>
      </c>
      <c r="P82" s="20">
        <f t="shared" si="15"/>
        <v>-1.096631392285563E-3</v>
      </c>
      <c r="Q82" s="20">
        <f t="shared" si="16"/>
        <v>-7.678441587211411E-4</v>
      </c>
      <c r="R82" s="17" t="s">
        <v>98</v>
      </c>
      <c r="S82" s="21">
        <v>1</v>
      </c>
      <c r="T82" s="21">
        <f>IF(ISNUMBER(M82),--(M82&gt;=Resumen!$D$13),1)</f>
        <v>1</v>
      </c>
      <c r="U82" s="21">
        <f>IF(ISNUMBER(N82),--(N82&lt;=Resumen!$D$14),0)</f>
        <v>1</v>
      </c>
      <c r="V82" s="21">
        <f>IF(ISNUMBER(O82),--(O82&gt;=Resumen!$D$15),1)</f>
        <v>1</v>
      </c>
      <c r="W82" s="21">
        <f>IF(ISNUMBER(P82),--(P82&gt;=Resumen!$D$16),0)</f>
        <v>0</v>
      </c>
      <c r="X82" s="21">
        <f>IF(ISNUMBER(Q82),--(Q82&gt;=Resumen!$D$17),0)</f>
        <v>0</v>
      </c>
      <c r="Y82" s="21">
        <f t="shared" si="17"/>
        <v>0</v>
      </c>
    </row>
    <row r="83" spans="1:25" x14ac:dyDescent="0.25">
      <c r="A83" s="17">
        <v>900229438</v>
      </c>
      <c r="B83" s="17" t="s">
        <v>101</v>
      </c>
      <c r="C83" s="17" t="s">
        <v>191</v>
      </c>
      <c r="D83" s="17" t="s">
        <v>192</v>
      </c>
      <c r="E83" s="18">
        <v>33390389</v>
      </c>
      <c r="F83" s="18">
        <v>48621842</v>
      </c>
      <c r="G83" s="18">
        <v>4714597</v>
      </c>
      <c r="H83" s="18">
        <v>20647390</v>
      </c>
      <c r="I83" s="18">
        <v>27974452</v>
      </c>
      <c r="J83" s="18">
        <v>72077199</v>
      </c>
      <c r="K83" s="18">
        <v>10121342</v>
      </c>
      <c r="L83" s="18">
        <v>1283683</v>
      </c>
      <c r="M83" s="19">
        <f t="shared" si="12"/>
        <v>7.0823421386812067</v>
      </c>
      <c r="N83" s="20">
        <f t="shared" si="13"/>
        <v>0.4246525666386724</v>
      </c>
      <c r="O83" s="19">
        <f t="shared" si="14"/>
        <v>7.8846116993058253</v>
      </c>
      <c r="P83" s="20">
        <f t="shared" si="15"/>
        <v>0.36180662269988345</v>
      </c>
      <c r="Q83" s="20">
        <f t="shared" si="16"/>
        <v>0.2081645117435082</v>
      </c>
      <c r="R83" s="17" t="s">
        <v>89</v>
      </c>
      <c r="S83" s="21">
        <v>1</v>
      </c>
      <c r="T83" s="21">
        <f>IF(ISNUMBER(M83),--(M83&gt;=Resumen!$D$13),1)</f>
        <v>1</v>
      </c>
      <c r="U83" s="21">
        <f>IF(ISNUMBER(N83),--(N83&lt;=Resumen!$D$14),0)</f>
        <v>1</v>
      </c>
      <c r="V83" s="21">
        <f>IF(ISNUMBER(O83),--(O83&gt;=Resumen!$D$15),1)</f>
        <v>1</v>
      </c>
      <c r="W83" s="21">
        <f>IF(ISNUMBER(P83),--(P83&gt;=Resumen!$D$16),0)</f>
        <v>1</v>
      </c>
      <c r="X83" s="21">
        <f>IF(ISNUMBER(Q83),--(Q83&gt;=Resumen!$D$17),0)</f>
        <v>1</v>
      </c>
      <c r="Y83" s="21">
        <f t="shared" si="17"/>
        <v>1</v>
      </c>
    </row>
    <row r="84" spans="1:25" x14ac:dyDescent="0.25">
      <c r="A84" s="17">
        <v>900337828</v>
      </c>
      <c r="B84" s="17" t="s">
        <v>86</v>
      </c>
      <c r="C84" s="17" t="s">
        <v>193</v>
      </c>
      <c r="D84" s="17" t="s">
        <v>97</v>
      </c>
      <c r="E84" s="18">
        <v>8749412</v>
      </c>
      <c r="F84" s="18">
        <v>16802445</v>
      </c>
      <c r="G84" s="18">
        <v>1114969</v>
      </c>
      <c r="H84" s="18">
        <v>8207931</v>
      </c>
      <c r="I84" s="18">
        <v>8594514</v>
      </c>
      <c r="J84" s="18">
        <v>0</v>
      </c>
      <c r="K84" s="18">
        <v>-61480</v>
      </c>
      <c r="L84" s="18">
        <v>3882</v>
      </c>
      <c r="M84" s="19">
        <f t="shared" si="12"/>
        <v>7.8472244519802796</v>
      </c>
      <c r="N84" s="20">
        <f t="shared" si="13"/>
        <v>0.48849622778113544</v>
      </c>
      <c r="O84" s="19">
        <f t="shared" si="14"/>
        <v>-15.837197320968572</v>
      </c>
      <c r="P84" s="20">
        <f t="shared" si="15"/>
        <v>-7.1534004133334359E-3</v>
      </c>
      <c r="Q84" s="20">
        <f t="shared" si="16"/>
        <v>-3.6589912956120373E-3</v>
      </c>
      <c r="R84" s="17" t="s">
        <v>98</v>
      </c>
      <c r="S84" s="21">
        <v>0</v>
      </c>
      <c r="T84" s="21">
        <f>IF(ISNUMBER(M84),--(M84&gt;=Resumen!$D$13),1)</f>
        <v>1</v>
      </c>
      <c r="U84" s="21">
        <f>IF(ISNUMBER(N84),--(N84&lt;=Resumen!$D$14),0)</f>
        <v>1</v>
      </c>
      <c r="V84" s="21">
        <f>IF(ISNUMBER(O84),--(O84&gt;=Resumen!$D$15),1)</f>
        <v>0</v>
      </c>
      <c r="W84" s="21">
        <f>IF(ISNUMBER(P84),--(P84&gt;=Resumen!$D$16),0)</f>
        <v>0</v>
      </c>
      <c r="X84" s="21">
        <f>IF(ISNUMBER(Q84),--(Q84&gt;=Resumen!$D$17),0)</f>
        <v>0</v>
      </c>
      <c r="Y84" s="21">
        <f t="shared" si="17"/>
        <v>0</v>
      </c>
    </row>
    <row r="85" spans="1:25" x14ac:dyDescent="0.25">
      <c r="A85" s="17">
        <v>900592409</v>
      </c>
      <c r="B85" s="17" t="s">
        <v>90</v>
      </c>
      <c r="C85" s="17" t="s">
        <v>194</v>
      </c>
      <c r="D85" s="17" t="s">
        <v>95</v>
      </c>
      <c r="E85" s="18">
        <v>2699868</v>
      </c>
      <c r="F85" s="18">
        <v>2699868</v>
      </c>
      <c r="G85" s="18">
        <v>568414</v>
      </c>
      <c r="H85" s="18">
        <v>568414</v>
      </c>
      <c r="I85" s="18">
        <v>2131454</v>
      </c>
      <c r="J85" s="18">
        <v>5016573</v>
      </c>
      <c r="K85" s="18">
        <v>1950219</v>
      </c>
      <c r="L85" s="18">
        <v>4520</v>
      </c>
      <c r="M85" s="19">
        <f t="shared" si="12"/>
        <v>4.7498267108128935</v>
      </c>
      <c r="N85" s="20">
        <f t="shared" si="13"/>
        <v>0.2105339964768648</v>
      </c>
      <c r="O85" s="19">
        <f t="shared" si="14"/>
        <v>431.46438053097347</v>
      </c>
      <c r="P85" s="20">
        <f t="shared" si="15"/>
        <v>0.91497118868152916</v>
      </c>
      <c r="Q85" s="20">
        <f t="shared" si="16"/>
        <v>0.72233864766721934</v>
      </c>
      <c r="R85" s="17" t="s">
        <v>103</v>
      </c>
      <c r="S85" s="21">
        <v>0</v>
      </c>
      <c r="T85" s="21">
        <f>IF(ISNUMBER(M85),--(M85&gt;=Resumen!$D$13),1)</f>
        <v>1</v>
      </c>
      <c r="U85" s="21">
        <f>IF(ISNUMBER(N85),--(N85&lt;=Resumen!$D$14),0)</f>
        <v>1</v>
      </c>
      <c r="V85" s="21">
        <f>IF(ISNUMBER(O85),--(O85&gt;=Resumen!$D$15),1)</f>
        <v>1</v>
      </c>
      <c r="W85" s="21">
        <f>IF(ISNUMBER(P85),--(P85&gt;=Resumen!$D$16),0)</f>
        <v>1</v>
      </c>
      <c r="X85" s="21">
        <f>IF(ISNUMBER(Q85),--(Q85&gt;=Resumen!$D$17),0)</f>
        <v>1</v>
      </c>
      <c r="Y85" s="21">
        <f t="shared" si="17"/>
        <v>1</v>
      </c>
    </row>
    <row r="86" spans="1:25" x14ac:dyDescent="0.25">
      <c r="A86" s="17">
        <v>901111980</v>
      </c>
      <c r="B86" s="17" t="s">
        <v>86</v>
      </c>
      <c r="C86" s="17" t="s">
        <v>195</v>
      </c>
      <c r="D86" s="17" t="s">
        <v>95</v>
      </c>
      <c r="E86" s="18">
        <v>17035840</v>
      </c>
      <c r="F86" s="18">
        <v>31042847</v>
      </c>
      <c r="G86" s="18">
        <v>25331458</v>
      </c>
      <c r="H86" s="18">
        <v>27463121</v>
      </c>
      <c r="I86" s="18">
        <v>3579726</v>
      </c>
      <c r="J86" s="18">
        <v>19142802</v>
      </c>
      <c r="K86" s="18">
        <v>691838</v>
      </c>
      <c r="L86" s="18">
        <v>286975</v>
      </c>
      <c r="M86" s="19">
        <f t="shared" si="12"/>
        <v>0.67251715238814913</v>
      </c>
      <c r="N86" s="20">
        <f t="shared" si="13"/>
        <v>0.88468435256598721</v>
      </c>
      <c r="O86" s="19">
        <f t="shared" si="14"/>
        <v>2.4107953654499519</v>
      </c>
      <c r="P86" s="20">
        <f t="shared" si="15"/>
        <v>0.19326562982753429</v>
      </c>
      <c r="Q86" s="20">
        <f t="shared" si="16"/>
        <v>2.2286551230304361E-2</v>
      </c>
      <c r="R86" s="17" t="s">
        <v>93</v>
      </c>
      <c r="S86" s="21">
        <v>0</v>
      </c>
      <c r="T86" s="21">
        <f>IF(ISNUMBER(M86),--(M86&gt;=Resumen!$D$13),1)</f>
        <v>0</v>
      </c>
      <c r="U86" s="21">
        <f>IF(ISNUMBER(N86),--(N86&lt;=Resumen!$D$14),0)</f>
        <v>0</v>
      </c>
      <c r="V86" s="21">
        <f>IF(ISNUMBER(O86),--(O86&gt;=Resumen!$D$15),1)</f>
        <v>1</v>
      </c>
      <c r="W86" s="21">
        <f>IF(ISNUMBER(P86),--(P86&gt;=Resumen!$D$16),0)</f>
        <v>1</v>
      </c>
      <c r="X86" s="21">
        <f>IF(ISNUMBER(Q86),--(Q86&gt;=Resumen!$D$17),0)</f>
        <v>1</v>
      </c>
      <c r="Y86" s="21">
        <f t="shared" si="17"/>
        <v>0</v>
      </c>
    </row>
  </sheetData>
  <autoFilter ref="A4:Y86" xr:uid="{00000000-0009-0000-0000-000001000000}"/>
  <mergeCells count="2">
    <mergeCell ref="A2:Y2"/>
    <mergeCell ref="A1:Y1"/>
  </mergeCells>
  <pageMargins left="0.25" right="0.25" top="0.4" bottom="0.4" header="0.5" footer="0.5"/>
  <pageSetup fitToHeigh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9"/>
  <sheetViews>
    <sheetView showGridLines="0" workbookViewId="0">
      <pane ySplit="4" topLeftCell="A5" activePane="bottomLeft" state="frozen"/>
      <selection pane="bottomLeft" sqref="A1:V1"/>
    </sheetView>
  </sheetViews>
  <sheetFormatPr baseColWidth="10" defaultColWidth="9.140625" defaultRowHeight="15" x14ac:dyDescent="0.25"/>
  <cols>
    <col min="1" max="1" width="26" customWidth="1"/>
    <col min="2" max="2" width="10" customWidth="1"/>
    <col min="3" max="5" width="13" customWidth="1"/>
    <col min="6" max="6" width="10" customWidth="1"/>
    <col min="7" max="9" width="12" customWidth="1"/>
    <col min="10" max="11" width="16" customWidth="1"/>
    <col min="12" max="12" width="14" customWidth="1"/>
    <col min="13" max="14" width="13" customWidth="1"/>
    <col min="15" max="15" width="16" customWidth="1"/>
    <col min="16" max="17" width="15" customWidth="1"/>
    <col min="18" max="19" width="14" customWidth="1"/>
    <col min="20" max="20" width="17" customWidth="1"/>
    <col min="21" max="21" width="14" customWidth="1"/>
    <col min="22" max="22" width="12" customWidth="1"/>
  </cols>
  <sheetData>
    <row r="1" spans="1:22" ht="21" x14ac:dyDescent="0.35">
      <c r="A1" s="58" t="s">
        <v>196</v>
      </c>
      <c r="B1" s="54"/>
      <c r="C1" s="54"/>
      <c r="D1" s="54"/>
      <c r="E1" s="54"/>
      <c r="F1" s="54"/>
      <c r="G1" s="54"/>
      <c r="H1" s="54"/>
      <c r="I1" s="54"/>
      <c r="J1" s="54"/>
      <c r="K1" s="54"/>
      <c r="L1" s="54"/>
      <c r="M1" s="54"/>
      <c r="N1" s="54"/>
      <c r="O1" s="54"/>
      <c r="P1" s="54"/>
      <c r="Q1" s="54"/>
      <c r="R1" s="54"/>
      <c r="S1" s="54"/>
      <c r="T1" s="54"/>
      <c r="U1" s="54"/>
      <c r="V1" s="54"/>
    </row>
    <row r="2" spans="1:22" x14ac:dyDescent="0.25">
      <c r="A2" s="59" t="s">
        <v>197</v>
      </c>
      <c r="B2" s="54"/>
      <c r="C2" s="54"/>
      <c r="D2" s="54"/>
      <c r="E2" s="54"/>
      <c r="F2" s="54"/>
      <c r="G2" s="54"/>
      <c r="H2" s="54"/>
      <c r="I2" s="54"/>
      <c r="J2" s="54"/>
      <c r="K2" s="54"/>
      <c r="L2" s="54"/>
      <c r="M2" s="54"/>
      <c r="N2" s="54"/>
      <c r="O2" s="54"/>
      <c r="P2" s="54"/>
      <c r="Q2" s="54"/>
      <c r="R2" s="54"/>
      <c r="S2" s="54"/>
      <c r="T2" s="54"/>
      <c r="U2" s="54"/>
      <c r="V2" s="54"/>
    </row>
    <row r="4" spans="1:22" ht="25.5" x14ac:dyDescent="0.25">
      <c r="A4" s="16" t="s">
        <v>16</v>
      </c>
      <c r="B4" s="16" t="s">
        <v>198</v>
      </c>
      <c r="C4" s="16" t="s">
        <v>199</v>
      </c>
      <c r="D4" s="16" t="s">
        <v>200</v>
      </c>
      <c r="E4" s="16" t="s">
        <v>201</v>
      </c>
      <c r="F4" s="16" t="s">
        <v>202</v>
      </c>
      <c r="G4" s="16" t="s">
        <v>203</v>
      </c>
      <c r="H4" s="16" t="s">
        <v>204</v>
      </c>
      <c r="I4" s="16" t="s">
        <v>205</v>
      </c>
      <c r="J4" s="16" t="s">
        <v>206</v>
      </c>
      <c r="K4" s="16" t="s">
        <v>207</v>
      </c>
      <c r="L4" s="16" t="s">
        <v>208</v>
      </c>
      <c r="M4" s="16" t="s">
        <v>209</v>
      </c>
      <c r="N4" s="16" t="s">
        <v>210</v>
      </c>
      <c r="O4" s="16" t="s">
        <v>211</v>
      </c>
      <c r="P4" s="16" t="s">
        <v>212</v>
      </c>
      <c r="Q4" s="16" t="s">
        <v>213</v>
      </c>
      <c r="R4" s="16" t="s">
        <v>214</v>
      </c>
      <c r="S4" s="16" t="s">
        <v>215</v>
      </c>
      <c r="T4" s="16" t="s">
        <v>216</v>
      </c>
      <c r="U4" s="16" t="s">
        <v>52</v>
      </c>
      <c r="V4" s="16" t="s">
        <v>217</v>
      </c>
    </row>
    <row r="5" spans="1:22" x14ac:dyDescent="0.25">
      <c r="A5" s="22" t="s">
        <v>56</v>
      </c>
      <c r="B5" s="22">
        <v>81</v>
      </c>
      <c r="C5" s="23">
        <v>202.51447891119909</v>
      </c>
      <c r="D5" s="23">
        <v>2.717224452612546</v>
      </c>
      <c r="E5" s="23">
        <v>1747.7973984629759</v>
      </c>
      <c r="F5" s="24">
        <v>8.6304811777402364</v>
      </c>
      <c r="G5" s="23">
        <v>1.542099315953946</v>
      </c>
      <c r="H5" s="23">
        <v>4.8094798390998426</v>
      </c>
      <c r="I5" s="23">
        <v>3.267380523145897</v>
      </c>
      <c r="J5" s="23">
        <v>-3.3589714687649002</v>
      </c>
      <c r="K5" s="23">
        <v>9.7105506238186905</v>
      </c>
      <c r="L5" s="23">
        <v>71</v>
      </c>
      <c r="M5" s="23">
        <v>2.8693293765290959</v>
      </c>
      <c r="N5" s="23">
        <v>1.99542179470907</v>
      </c>
      <c r="O5" s="23">
        <v>0.87390758182002637</v>
      </c>
      <c r="P5" s="23">
        <v>9</v>
      </c>
      <c r="Q5" s="23">
        <v>63</v>
      </c>
      <c r="R5" s="23">
        <v>3.4064502174956668</v>
      </c>
      <c r="S5" s="23">
        <v>2.514472057808657</v>
      </c>
      <c r="T5" s="23">
        <v>0.89197815968700933</v>
      </c>
      <c r="U5" s="25">
        <v>1.3</v>
      </c>
      <c r="V5" s="22" t="s">
        <v>218</v>
      </c>
    </row>
    <row r="6" spans="1:22" x14ac:dyDescent="0.25">
      <c r="A6" s="22" t="s">
        <v>57</v>
      </c>
      <c r="B6" s="22">
        <v>82</v>
      </c>
      <c r="C6" s="26">
        <v>0.41862956534706691</v>
      </c>
      <c r="D6" s="26">
        <v>0.34270275392669491</v>
      </c>
      <c r="E6" s="26">
        <v>0.28341412388586251</v>
      </c>
      <c r="F6" s="24">
        <v>0.67700455807725046</v>
      </c>
      <c r="G6" s="26">
        <v>0.21107899773437649</v>
      </c>
      <c r="H6" s="26">
        <v>0.6119232090944029</v>
      </c>
      <c r="I6" s="26">
        <v>0.40084421136002629</v>
      </c>
      <c r="J6" s="26">
        <v>-0.39018731930566303</v>
      </c>
      <c r="K6" s="26">
        <v>1.213189526134443</v>
      </c>
      <c r="L6" s="26">
        <v>82</v>
      </c>
      <c r="M6" s="26">
        <v>0.41862956534706691</v>
      </c>
      <c r="N6" s="26">
        <v>0.28341412388586251</v>
      </c>
      <c r="O6" s="26">
        <v>0.70204368923292937</v>
      </c>
      <c r="P6" s="26">
        <v>9</v>
      </c>
      <c r="Q6" s="26">
        <v>64</v>
      </c>
      <c r="R6" s="26">
        <v>0.39719163113600081</v>
      </c>
      <c r="S6" s="26">
        <v>0.20593867988671349</v>
      </c>
      <c r="T6" s="26">
        <v>0.6031303110227143</v>
      </c>
      <c r="U6" s="27">
        <v>0.7</v>
      </c>
      <c r="V6" s="22" t="s">
        <v>219</v>
      </c>
    </row>
    <row r="7" spans="1:22" x14ac:dyDescent="0.25">
      <c r="A7" s="22" t="s">
        <v>58</v>
      </c>
      <c r="B7" s="22">
        <v>55</v>
      </c>
      <c r="C7" s="23">
        <v>96.032824107724224</v>
      </c>
      <c r="D7" s="23">
        <v>4.2849478553183609</v>
      </c>
      <c r="E7" s="23">
        <v>407.82543503999062</v>
      </c>
      <c r="F7" s="24">
        <v>4.2467295826114091</v>
      </c>
      <c r="G7" s="23">
        <v>1.585145617729308</v>
      </c>
      <c r="H7" s="23">
        <v>19.908800174112521</v>
      </c>
      <c r="I7" s="23">
        <v>18.323654556383211</v>
      </c>
      <c r="J7" s="23">
        <v>-25.90033621684551</v>
      </c>
      <c r="K7" s="23">
        <v>47.394282008687341</v>
      </c>
      <c r="L7" s="23">
        <v>46</v>
      </c>
      <c r="M7" s="23">
        <v>7.1951495720458389</v>
      </c>
      <c r="N7" s="23">
        <v>13.08187438673222</v>
      </c>
      <c r="O7" s="23">
        <v>-5.8867248146863762</v>
      </c>
      <c r="P7" s="23">
        <v>6</v>
      </c>
      <c r="Q7" s="23">
        <v>43</v>
      </c>
      <c r="R7" s="23">
        <v>11.048780084625941</v>
      </c>
      <c r="S7" s="23">
        <v>17.447805109543861</v>
      </c>
      <c r="T7" s="23">
        <v>-6.3990250249179148</v>
      </c>
      <c r="U7" s="25">
        <v>1</v>
      </c>
      <c r="V7" s="22" t="s">
        <v>218</v>
      </c>
    </row>
    <row r="8" spans="1:22" x14ac:dyDescent="0.25">
      <c r="A8" s="22" t="s">
        <v>59</v>
      </c>
      <c r="B8" s="22">
        <v>80</v>
      </c>
      <c r="C8" s="26">
        <v>0.25543142133784941</v>
      </c>
      <c r="D8" s="26">
        <v>0.1680586975552357</v>
      </c>
      <c r="E8" s="26">
        <v>0.34567397639409903</v>
      </c>
      <c r="F8" s="24">
        <v>1.353294651784007</v>
      </c>
      <c r="G8" s="26">
        <v>4.7576472471656382E-2</v>
      </c>
      <c r="H8" s="26">
        <v>0.3760069640616317</v>
      </c>
      <c r="I8" s="26">
        <v>0.32843049158997528</v>
      </c>
      <c r="J8" s="26">
        <v>-0.44506926491330662</v>
      </c>
      <c r="K8" s="26">
        <v>0.86865270144659468</v>
      </c>
      <c r="L8" s="26">
        <v>72</v>
      </c>
      <c r="M8" s="26">
        <v>0.18581103938945709</v>
      </c>
      <c r="N8" s="26">
        <v>0.20936511323705009</v>
      </c>
      <c r="O8" s="26">
        <v>-2.355407384759306E-2</v>
      </c>
      <c r="P8" s="26">
        <v>8</v>
      </c>
      <c r="Q8" s="26">
        <v>64</v>
      </c>
      <c r="R8" s="26">
        <v>0.2122454630556295</v>
      </c>
      <c r="S8" s="26">
        <v>0.18255772424057051</v>
      </c>
      <c r="T8" s="26">
        <v>2.968773881505898E-2</v>
      </c>
      <c r="U8" s="27">
        <v>0.02</v>
      </c>
      <c r="V8" s="22" t="s">
        <v>218</v>
      </c>
    </row>
    <row r="9" spans="1:22" x14ac:dyDescent="0.25">
      <c r="A9" s="22" t="s">
        <v>60</v>
      </c>
      <c r="B9" s="22">
        <v>82</v>
      </c>
      <c r="C9" s="26">
        <v>0.1049405917966961</v>
      </c>
      <c r="D9" s="26">
        <v>9.3067642113781907E-2</v>
      </c>
      <c r="E9" s="26">
        <v>0.15562649235817541</v>
      </c>
      <c r="F9" s="24">
        <v>1.4829961380404091</v>
      </c>
      <c r="G9" s="26">
        <v>2.0172418614830039E-2</v>
      </c>
      <c r="H9" s="26">
        <v>0.1603846831594358</v>
      </c>
      <c r="I9" s="26">
        <v>0.14021226454460581</v>
      </c>
      <c r="J9" s="26">
        <v>-0.1901459782020786</v>
      </c>
      <c r="K9" s="26">
        <v>0.3707030799763445</v>
      </c>
      <c r="L9" s="26">
        <v>77</v>
      </c>
      <c r="M9" s="26">
        <v>0.1021190515882814</v>
      </c>
      <c r="N9" s="26">
        <v>9.1463381937849211E-2</v>
      </c>
      <c r="O9" s="26">
        <v>1.065566965043223E-2</v>
      </c>
      <c r="P9" s="26">
        <v>9</v>
      </c>
      <c r="Q9" s="26">
        <v>64</v>
      </c>
      <c r="R9" s="26">
        <v>9.685323245620503E-2</v>
      </c>
      <c r="S9" s="26">
        <v>6.9792039746841394E-2</v>
      </c>
      <c r="T9" s="26">
        <v>2.7061192709363639E-2</v>
      </c>
      <c r="U9" s="27">
        <v>0.01</v>
      </c>
      <c r="V9" s="22" t="s">
        <v>218</v>
      </c>
    </row>
  </sheetData>
  <mergeCells count="2">
    <mergeCell ref="A2:V2"/>
    <mergeCell ref="A1:V1"/>
  </mergeCells>
  <pageMargins left="0.25" right="0.25" top="0.5" bottom="0.5" header="0.5" footer="0.5"/>
  <pageSetup fitToHeight="0" orientation="landscape"/>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27"/>
  <sheetViews>
    <sheetView showGridLines="0" workbookViewId="0">
      <selection sqref="A1:H1"/>
    </sheetView>
  </sheetViews>
  <sheetFormatPr baseColWidth="10" defaultColWidth="9.140625" defaultRowHeight="15" x14ac:dyDescent="0.25"/>
  <cols>
    <col min="1" max="1" width="62" customWidth="1"/>
    <col min="2" max="2" width="16" customWidth="1"/>
    <col min="3" max="6" width="14" customWidth="1"/>
    <col min="7" max="7" width="12" customWidth="1"/>
    <col min="8" max="8" width="14" customWidth="1"/>
  </cols>
  <sheetData>
    <row r="1" spans="1:8" ht="21" x14ac:dyDescent="0.35">
      <c r="A1" s="58" t="s">
        <v>220</v>
      </c>
      <c r="B1" s="54"/>
      <c r="C1" s="54"/>
      <c r="D1" s="54"/>
      <c r="E1" s="54"/>
      <c r="F1" s="54"/>
      <c r="G1" s="54"/>
      <c r="H1" s="54"/>
    </row>
    <row r="3" spans="1:8" x14ac:dyDescent="0.25">
      <c r="A3" s="28" t="s">
        <v>221</v>
      </c>
    </row>
    <row r="4" spans="1:8" ht="26.25" x14ac:dyDescent="0.25">
      <c r="A4" s="29" t="s">
        <v>16</v>
      </c>
      <c r="B4" s="29" t="s">
        <v>222</v>
      </c>
      <c r="C4" s="29" t="s">
        <v>50</v>
      </c>
      <c r="D4" s="29" t="s">
        <v>51</v>
      </c>
      <c r="E4" s="29" t="s">
        <v>223</v>
      </c>
      <c r="F4" s="29" t="s">
        <v>53</v>
      </c>
      <c r="G4" s="29" t="s">
        <v>54</v>
      </c>
      <c r="H4" s="29" t="s">
        <v>224</v>
      </c>
    </row>
    <row r="5" spans="1:8" x14ac:dyDescent="0.25">
      <c r="A5" t="s">
        <v>56</v>
      </c>
      <c r="B5" s="30">
        <v>1.9</v>
      </c>
      <c r="C5">
        <v>55</v>
      </c>
      <c r="D5" s="31">
        <v>0.67073170731707321</v>
      </c>
      <c r="E5" s="30">
        <v>1.3</v>
      </c>
      <c r="F5">
        <v>63</v>
      </c>
      <c r="G5" s="31">
        <v>0.76829268292682928</v>
      </c>
      <c r="H5" s="31">
        <v>9.7560975609756073E-2</v>
      </c>
    </row>
    <row r="6" spans="1:8" x14ac:dyDescent="0.25">
      <c r="A6" t="s">
        <v>57</v>
      </c>
      <c r="B6" s="31">
        <v>0.6</v>
      </c>
      <c r="C6">
        <v>61</v>
      </c>
      <c r="D6" s="31">
        <v>0.74390243902439024</v>
      </c>
      <c r="E6" s="31">
        <v>0.7</v>
      </c>
      <c r="F6">
        <v>64</v>
      </c>
      <c r="G6" s="31">
        <v>0.78048780487804881</v>
      </c>
      <c r="H6" s="31">
        <v>3.6585365853658569E-2</v>
      </c>
    </row>
    <row r="7" spans="1:8" x14ac:dyDescent="0.25">
      <c r="A7" t="s">
        <v>58</v>
      </c>
      <c r="B7" s="30">
        <v>2</v>
      </c>
      <c r="C7">
        <v>63</v>
      </c>
      <c r="D7" s="31">
        <v>0.76829268292682928</v>
      </c>
      <c r="E7" s="30">
        <v>1</v>
      </c>
      <c r="F7">
        <v>71</v>
      </c>
      <c r="G7" s="31">
        <v>0.86585365853658536</v>
      </c>
      <c r="H7" s="31">
        <v>9.7560975609756073E-2</v>
      </c>
    </row>
    <row r="8" spans="1:8" x14ac:dyDescent="0.25">
      <c r="A8" t="s">
        <v>59</v>
      </c>
      <c r="B8" s="31">
        <v>0.1</v>
      </c>
      <c r="C8">
        <v>52</v>
      </c>
      <c r="D8" s="31">
        <v>0.63414634146341464</v>
      </c>
      <c r="E8" s="31">
        <v>0.02</v>
      </c>
      <c r="F8">
        <v>63</v>
      </c>
      <c r="G8" s="31">
        <v>0.76829268292682928</v>
      </c>
      <c r="H8" s="31">
        <v>0.13414634146341459</v>
      </c>
    </row>
    <row r="9" spans="1:8" x14ac:dyDescent="0.25">
      <c r="A9" t="s">
        <v>60</v>
      </c>
      <c r="B9" s="31">
        <v>0.06</v>
      </c>
      <c r="C9">
        <v>52</v>
      </c>
      <c r="D9" s="31">
        <v>0.63414634146341464</v>
      </c>
      <c r="E9" s="31">
        <v>0.01</v>
      </c>
      <c r="F9">
        <v>63</v>
      </c>
      <c r="G9" s="31">
        <v>0.76829268292682928</v>
      </c>
      <c r="H9" s="31">
        <v>0.13414634146341459</v>
      </c>
    </row>
    <row r="10" spans="1:8" x14ac:dyDescent="0.25">
      <c r="A10" s="32" t="s">
        <v>225</v>
      </c>
      <c r="B10" s="32"/>
      <c r="C10" s="32">
        <v>26</v>
      </c>
      <c r="D10" s="33">
        <v>0.31707317073170732</v>
      </c>
      <c r="E10" s="32"/>
      <c r="F10" s="32">
        <v>44</v>
      </c>
      <c r="G10" s="33">
        <v>0.53658536585365857</v>
      </c>
      <c r="H10" s="33">
        <v>0.21951219512195119</v>
      </c>
    </row>
    <row r="13" spans="1:8" x14ac:dyDescent="0.25">
      <c r="A13" s="60" t="s">
        <v>226</v>
      </c>
      <c r="B13" s="54"/>
      <c r="C13" s="54"/>
      <c r="D13" s="54"/>
      <c r="E13" s="60" t="s">
        <v>227</v>
      </c>
      <c r="F13" s="54"/>
      <c r="G13" s="54"/>
      <c r="H13" s="54"/>
    </row>
    <row r="14" spans="1:8" x14ac:dyDescent="0.25">
      <c r="A14" t="s">
        <v>90</v>
      </c>
      <c r="B14">
        <v>40</v>
      </c>
      <c r="C14" s="31">
        <v>0.48780487804878048</v>
      </c>
      <c r="E14" t="s">
        <v>98</v>
      </c>
      <c r="F14">
        <v>26</v>
      </c>
      <c r="G14" s="31">
        <v>0.31707317073170732</v>
      </c>
    </row>
    <row r="15" spans="1:8" x14ac:dyDescent="0.25">
      <c r="A15" t="s">
        <v>86</v>
      </c>
      <c r="B15">
        <v>21</v>
      </c>
      <c r="C15" s="31">
        <v>0.25609756097560982</v>
      </c>
      <c r="E15" t="s">
        <v>93</v>
      </c>
      <c r="F15">
        <v>23</v>
      </c>
      <c r="G15" s="31">
        <v>0.28048780487804881</v>
      </c>
    </row>
    <row r="16" spans="1:8" x14ac:dyDescent="0.25">
      <c r="A16" t="s">
        <v>101</v>
      </c>
      <c r="B16">
        <v>21</v>
      </c>
      <c r="C16" s="31">
        <v>0.25609756097560982</v>
      </c>
      <c r="E16" t="s">
        <v>103</v>
      </c>
      <c r="F16">
        <v>21</v>
      </c>
      <c r="G16" s="31">
        <v>0.25609756097560982</v>
      </c>
    </row>
    <row r="17" spans="1:8" x14ac:dyDescent="0.25">
      <c r="E17" t="s">
        <v>89</v>
      </c>
      <c r="F17">
        <v>12</v>
      </c>
      <c r="G17" s="31">
        <v>0.14634146341463411</v>
      </c>
    </row>
    <row r="21" spans="1:8" x14ac:dyDescent="0.25">
      <c r="A21" s="60" t="s">
        <v>228</v>
      </c>
      <c r="B21" s="54"/>
      <c r="C21" s="54"/>
      <c r="D21" s="54"/>
      <c r="E21" s="54"/>
      <c r="F21" s="54"/>
      <c r="G21" s="54"/>
      <c r="H21" s="54"/>
    </row>
    <row r="22" spans="1:8" x14ac:dyDescent="0.25">
      <c r="A22" s="34" t="s">
        <v>16</v>
      </c>
      <c r="B22" s="34" t="s">
        <v>198</v>
      </c>
      <c r="C22" s="34" t="s">
        <v>200</v>
      </c>
      <c r="D22" s="34" t="s">
        <v>216</v>
      </c>
      <c r="E22" s="34" t="s">
        <v>229</v>
      </c>
      <c r="F22" s="34" t="s">
        <v>52</v>
      </c>
      <c r="G22" s="34" t="s">
        <v>230</v>
      </c>
      <c r="H22" s="34" t="s">
        <v>21</v>
      </c>
    </row>
    <row r="23" spans="1:8" x14ac:dyDescent="0.25">
      <c r="A23" t="s">
        <v>56</v>
      </c>
      <c r="B23">
        <v>20</v>
      </c>
      <c r="C23" s="30">
        <v>2.35705841351853</v>
      </c>
      <c r="D23" s="30">
        <v>0.68183875378495817</v>
      </c>
      <c r="E23" s="30">
        <v>0.42660838426266762</v>
      </c>
      <c r="F23" s="30">
        <v>1.3</v>
      </c>
      <c r="G23">
        <v>13</v>
      </c>
      <c r="H23" s="31">
        <v>0.61904761904761907</v>
      </c>
    </row>
    <row r="24" spans="1:8" x14ac:dyDescent="0.25">
      <c r="A24" t="s">
        <v>57</v>
      </c>
      <c r="B24">
        <v>21</v>
      </c>
      <c r="C24" s="31">
        <v>0.42921312144187762</v>
      </c>
      <c r="D24" s="31">
        <v>0.68085375390723124</v>
      </c>
      <c r="E24" s="31">
        <v>0.76560061764199605</v>
      </c>
      <c r="F24" s="31">
        <v>0.7</v>
      </c>
      <c r="G24">
        <v>15</v>
      </c>
      <c r="H24" s="31">
        <v>0.7142857142857143</v>
      </c>
    </row>
    <row r="25" spans="1:8" x14ac:dyDescent="0.25">
      <c r="A25" t="s">
        <v>58</v>
      </c>
      <c r="B25">
        <v>13</v>
      </c>
      <c r="C25" s="30">
        <v>2.1579487528421821</v>
      </c>
      <c r="D25" s="30">
        <v>-9.6992729035344283E-2</v>
      </c>
      <c r="E25" s="30">
        <v>-1.4965279225495181</v>
      </c>
      <c r="F25" s="30">
        <v>1</v>
      </c>
      <c r="G25">
        <v>18</v>
      </c>
      <c r="H25" s="31">
        <v>0.8571428571428571</v>
      </c>
    </row>
    <row r="26" spans="1:8" x14ac:dyDescent="0.25">
      <c r="A26" t="s">
        <v>59</v>
      </c>
      <c r="B26">
        <v>21</v>
      </c>
      <c r="C26" s="31">
        <v>0.24114678508204679</v>
      </c>
      <c r="D26" s="31">
        <v>0.1025034070120472</v>
      </c>
      <c r="E26" s="31">
        <v>5.1085504847288722E-2</v>
      </c>
      <c r="F26" s="31">
        <v>0.02</v>
      </c>
      <c r="G26">
        <v>18</v>
      </c>
      <c r="H26" s="31">
        <v>0.8571428571428571</v>
      </c>
    </row>
    <row r="27" spans="1:8" x14ac:dyDescent="0.25">
      <c r="A27" t="s">
        <v>60</v>
      </c>
      <c r="B27">
        <v>21</v>
      </c>
      <c r="C27" s="31">
        <v>0.1210340028179929</v>
      </c>
      <c r="D27" s="31">
        <v>6.7606801484548118E-2</v>
      </c>
      <c r="E27" s="31">
        <v>4.866565667144597E-2</v>
      </c>
      <c r="F27" s="31">
        <v>0.01</v>
      </c>
      <c r="G27">
        <v>17</v>
      </c>
      <c r="H27" s="31">
        <v>0.80952380952380953</v>
      </c>
    </row>
  </sheetData>
  <mergeCells count="4">
    <mergeCell ref="A21:H21"/>
    <mergeCell ref="A13:D13"/>
    <mergeCell ref="E13:H13"/>
    <mergeCell ref="A1:H1"/>
  </mergeCells>
  <pageMargins left="0.25" right="0.25" top="0.5" bottom="0.5" header="0.5" footer="0.5"/>
  <pageSetup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9"/>
  <sheetViews>
    <sheetView showGridLines="0" workbookViewId="0">
      <selection sqref="A1:H1"/>
    </sheetView>
  </sheetViews>
  <sheetFormatPr baseColWidth="10" defaultColWidth="9.140625" defaultRowHeight="15" x14ac:dyDescent="0.25"/>
  <cols>
    <col min="1" max="1" width="25" customWidth="1"/>
    <col min="2" max="2" width="24" customWidth="1"/>
    <col min="3" max="3" width="20" customWidth="1"/>
    <col min="4" max="4" width="25" customWidth="1"/>
    <col min="5" max="5" width="22" customWidth="1"/>
  </cols>
  <sheetData>
    <row r="1" spans="1:8" ht="26.1" customHeight="1" x14ac:dyDescent="0.3">
      <c r="A1" s="61" t="s">
        <v>231</v>
      </c>
      <c r="B1" s="54"/>
      <c r="C1" s="54"/>
      <c r="D1" s="54"/>
      <c r="E1" s="54"/>
      <c r="F1" s="54"/>
      <c r="G1" s="54"/>
      <c r="H1" s="54"/>
    </row>
    <row r="3" spans="1:8" x14ac:dyDescent="0.25">
      <c r="A3" s="37" t="s">
        <v>16</v>
      </c>
      <c r="B3" s="37" t="s">
        <v>49</v>
      </c>
      <c r="C3" s="37" t="s">
        <v>232</v>
      </c>
      <c r="D3" s="37" t="s">
        <v>233</v>
      </c>
      <c r="E3" s="37" t="s">
        <v>234</v>
      </c>
      <c r="F3" s="37"/>
      <c r="G3" s="37"/>
      <c r="H3" s="37"/>
    </row>
    <row r="4" spans="1:8" x14ac:dyDescent="0.25">
      <c r="A4" s="38" t="s">
        <v>56</v>
      </c>
      <c r="B4" s="38" t="s">
        <v>235</v>
      </c>
      <c r="C4" s="39">
        <v>0.67073170729999998</v>
      </c>
      <c r="D4" s="38" t="s">
        <v>236</v>
      </c>
      <c r="E4" s="39">
        <v>0.76829268289999997</v>
      </c>
    </row>
    <row r="5" spans="1:8" x14ac:dyDescent="0.25">
      <c r="A5" s="40" t="s">
        <v>57</v>
      </c>
      <c r="B5" s="40" t="s">
        <v>237</v>
      </c>
      <c r="C5" s="41">
        <v>0.74390243899999997</v>
      </c>
      <c r="D5" s="40" t="s">
        <v>238</v>
      </c>
      <c r="E5" s="41">
        <v>0.78048780490000003</v>
      </c>
    </row>
    <row r="6" spans="1:8" x14ac:dyDescent="0.25">
      <c r="A6" s="38" t="s">
        <v>58</v>
      </c>
      <c r="B6" s="38" t="s">
        <v>239</v>
      </c>
      <c r="C6" s="39">
        <v>0.76829268289999997</v>
      </c>
      <c r="D6" s="38" t="s">
        <v>240</v>
      </c>
      <c r="E6" s="39">
        <v>0.86585365849999996</v>
      </c>
    </row>
    <row r="7" spans="1:8" x14ac:dyDescent="0.25">
      <c r="A7" s="40" t="s">
        <v>59</v>
      </c>
      <c r="B7" s="40" t="s">
        <v>241</v>
      </c>
      <c r="C7" s="41">
        <v>0.63414634150000004</v>
      </c>
      <c r="D7" s="40" t="s">
        <v>242</v>
      </c>
      <c r="E7" s="41">
        <v>0.76829268289999997</v>
      </c>
    </row>
    <row r="8" spans="1:8" x14ac:dyDescent="0.25">
      <c r="A8" s="38" t="s">
        <v>60</v>
      </c>
      <c r="B8" s="38" t="s">
        <v>243</v>
      </c>
      <c r="C8" s="39">
        <v>0.63414634150000004</v>
      </c>
      <c r="D8" s="38" t="s">
        <v>244</v>
      </c>
      <c r="E8" s="39">
        <v>0.76829268289999997</v>
      </c>
    </row>
    <row r="9" spans="1:8" x14ac:dyDescent="0.25">
      <c r="A9" s="40" t="s">
        <v>61</v>
      </c>
      <c r="B9" s="40" t="s">
        <v>245</v>
      </c>
      <c r="C9" s="41">
        <v>0.31707317070000002</v>
      </c>
      <c r="D9" s="40" t="s">
        <v>246</v>
      </c>
      <c r="E9" s="41">
        <v>0.53658536590000006</v>
      </c>
    </row>
  </sheetData>
  <mergeCells count="1">
    <mergeCell ref="A1:H1"/>
  </mergeCells>
  <pageMargins left="0.25" right="0.25" top="0.5" bottom="0.5" header="0.5" footer="0.5"/>
  <pageSetup fitToHeight="0" orientation="landscape"/>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12"/>
  <sheetViews>
    <sheetView showGridLines="0" workbookViewId="0">
      <selection sqref="A1:F1"/>
    </sheetView>
  </sheetViews>
  <sheetFormatPr baseColWidth="10" defaultColWidth="9.140625" defaultRowHeight="15" x14ac:dyDescent="0.25"/>
  <cols>
    <col min="1" max="1" width="24" customWidth="1"/>
    <col min="2" max="3" width="38" customWidth="1"/>
    <col min="4" max="4" width="24" customWidth="1"/>
    <col min="5" max="5" width="14" customWidth="1"/>
    <col min="6" max="6" width="32" customWidth="1"/>
  </cols>
  <sheetData>
    <row r="1" spans="1:6" ht="21" x14ac:dyDescent="0.35">
      <c r="A1" s="58" t="s">
        <v>247</v>
      </c>
      <c r="B1" s="54"/>
      <c r="C1" s="54"/>
      <c r="D1" s="54"/>
      <c r="E1" s="54"/>
      <c r="F1" s="54"/>
    </row>
    <row r="3" spans="1:6" x14ac:dyDescent="0.25">
      <c r="A3" s="62" t="s">
        <v>248</v>
      </c>
      <c r="B3" s="54"/>
      <c r="C3" s="54"/>
      <c r="D3" s="54"/>
      <c r="E3" s="54"/>
      <c r="F3" s="54"/>
    </row>
    <row r="4" spans="1:6" x14ac:dyDescent="0.25">
      <c r="A4" s="54"/>
      <c r="B4" s="54"/>
      <c r="C4" s="54"/>
      <c r="D4" s="54"/>
      <c r="E4" s="54"/>
      <c r="F4" s="54"/>
    </row>
    <row r="5" spans="1:6" x14ac:dyDescent="0.25">
      <c r="A5" s="54"/>
      <c r="B5" s="54"/>
      <c r="C5" s="54"/>
      <c r="D5" s="54"/>
      <c r="E5" s="54"/>
      <c r="F5" s="54"/>
    </row>
    <row r="7" spans="1:6" ht="26.25" x14ac:dyDescent="0.25">
      <c r="A7" s="29" t="s">
        <v>16</v>
      </c>
      <c r="B7" s="29" t="s">
        <v>249</v>
      </c>
      <c r="C7" s="29" t="s">
        <v>250</v>
      </c>
      <c r="D7" s="29" t="s">
        <v>251</v>
      </c>
      <c r="E7" s="29" t="s">
        <v>18</v>
      </c>
      <c r="F7" s="29" t="s">
        <v>252</v>
      </c>
    </row>
    <row r="8" spans="1:6" ht="30" x14ac:dyDescent="0.25">
      <c r="A8" s="35" t="s">
        <v>56</v>
      </c>
      <c r="B8" s="35" t="s">
        <v>253</v>
      </c>
      <c r="C8" s="35" t="s">
        <v>254</v>
      </c>
      <c r="D8" s="35" t="s">
        <v>255</v>
      </c>
      <c r="E8" s="35" t="s">
        <v>236</v>
      </c>
      <c r="F8" s="35" t="s">
        <v>256</v>
      </c>
    </row>
    <row r="9" spans="1:6" ht="30" x14ac:dyDescent="0.25">
      <c r="A9" s="35" t="s">
        <v>57</v>
      </c>
      <c r="B9" s="35" t="s">
        <v>257</v>
      </c>
      <c r="C9" s="35" t="s">
        <v>258</v>
      </c>
      <c r="D9" s="35" t="s">
        <v>255</v>
      </c>
      <c r="E9" s="35" t="s">
        <v>238</v>
      </c>
      <c r="F9" s="35" t="s">
        <v>259</v>
      </c>
    </row>
    <row r="10" spans="1:6" ht="30" x14ac:dyDescent="0.25">
      <c r="A10" s="35" t="s">
        <v>34</v>
      </c>
      <c r="B10" s="35" t="s">
        <v>260</v>
      </c>
      <c r="C10" s="35" t="s">
        <v>261</v>
      </c>
      <c r="D10" s="35" t="s">
        <v>255</v>
      </c>
      <c r="E10" s="35" t="s">
        <v>240</v>
      </c>
      <c r="F10" s="35" t="s">
        <v>262</v>
      </c>
    </row>
    <row r="11" spans="1:6" ht="30" x14ac:dyDescent="0.25">
      <c r="A11" s="35" t="s">
        <v>59</v>
      </c>
      <c r="B11" s="35" t="s">
        <v>260</v>
      </c>
      <c r="C11" s="35" t="s">
        <v>263</v>
      </c>
      <c r="D11" s="35" t="s">
        <v>255</v>
      </c>
      <c r="E11" s="35" t="s">
        <v>242</v>
      </c>
      <c r="F11" s="35" t="s">
        <v>264</v>
      </c>
    </row>
    <row r="12" spans="1:6" ht="30" x14ac:dyDescent="0.25">
      <c r="A12" s="35" t="s">
        <v>60</v>
      </c>
      <c r="B12" s="35" t="s">
        <v>260</v>
      </c>
      <c r="C12" s="35" t="s">
        <v>258</v>
      </c>
      <c r="D12" s="35" t="s">
        <v>255</v>
      </c>
      <c r="E12" s="35" t="s">
        <v>244</v>
      </c>
      <c r="F12" s="35" t="s">
        <v>265</v>
      </c>
    </row>
  </sheetData>
  <mergeCells count="2">
    <mergeCell ref="A1:F1"/>
    <mergeCell ref="A3:F5"/>
  </mergeCells>
  <pageMargins left="0.25" right="0.25" top="0.5" bottom="0.5" header="0.5" footer="0.5"/>
  <pageSetup fitToHeight="0" orientation="landscape"/>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G43"/>
  <sheetViews>
    <sheetView showGridLines="0" workbookViewId="0">
      <pane ySplit="3" topLeftCell="A7" activePane="bottomLeft" state="frozen"/>
      <selection pane="bottomLeft" sqref="A1:G1"/>
    </sheetView>
  </sheetViews>
  <sheetFormatPr baseColWidth="10" defaultColWidth="9.140625" defaultRowHeight="15" x14ac:dyDescent="0.25"/>
  <cols>
    <col min="1" max="1" width="16" customWidth="1"/>
    <col min="2" max="2" width="116" customWidth="1"/>
    <col min="3" max="6" width="18" customWidth="1"/>
    <col min="7" max="7" width="22" customWidth="1"/>
  </cols>
  <sheetData>
    <row r="1" spans="1:7" ht="27.95" customHeight="1" x14ac:dyDescent="0.25">
      <c r="A1" s="66" t="s">
        <v>266</v>
      </c>
      <c r="B1" s="54"/>
      <c r="C1" s="54"/>
      <c r="D1" s="54"/>
      <c r="E1" s="54"/>
      <c r="F1" s="54"/>
      <c r="G1" s="54"/>
    </row>
    <row r="2" spans="1:7" ht="33.950000000000003" customHeight="1" x14ac:dyDescent="0.25">
      <c r="A2" s="68" t="s">
        <v>267</v>
      </c>
      <c r="B2" s="54"/>
      <c r="C2" s="54"/>
      <c r="D2" s="54"/>
      <c r="E2" s="54"/>
      <c r="F2" s="54"/>
      <c r="G2" s="54"/>
    </row>
    <row r="3" spans="1:7" x14ac:dyDescent="0.25">
      <c r="A3" s="28"/>
      <c r="B3" s="28"/>
    </row>
    <row r="4" spans="1:7" ht="21.95" customHeight="1" x14ac:dyDescent="0.25">
      <c r="A4" s="65" t="s">
        <v>268</v>
      </c>
      <c r="B4" s="54"/>
      <c r="C4" s="54"/>
      <c r="D4" s="54"/>
      <c r="E4" s="54"/>
      <c r="F4" s="54"/>
      <c r="G4" s="54"/>
    </row>
    <row r="5" spans="1:7" ht="169.35" customHeight="1" x14ac:dyDescent="0.25">
      <c r="A5" s="63" t="s">
        <v>269</v>
      </c>
      <c r="B5" s="64"/>
      <c r="C5" s="64"/>
      <c r="D5" s="64"/>
      <c r="E5" s="64"/>
      <c r="F5" s="64"/>
      <c r="G5" s="64"/>
    </row>
    <row r="6" spans="1:7" x14ac:dyDescent="0.25">
      <c r="A6" s="28"/>
      <c r="B6" s="28"/>
    </row>
    <row r="7" spans="1:7" ht="21.95" customHeight="1" x14ac:dyDescent="0.25">
      <c r="A7" s="65" t="s">
        <v>270</v>
      </c>
      <c r="B7" s="54"/>
      <c r="C7" s="54"/>
      <c r="D7" s="54"/>
      <c r="E7" s="54"/>
      <c r="F7" s="54"/>
      <c r="G7" s="54"/>
    </row>
    <row r="8" spans="1:7" ht="202.9" customHeight="1" x14ac:dyDescent="0.25">
      <c r="A8" s="63" t="s">
        <v>271</v>
      </c>
      <c r="B8" s="64"/>
      <c r="C8" s="64"/>
      <c r="D8" s="64"/>
      <c r="E8" s="64"/>
      <c r="F8" s="64"/>
      <c r="G8" s="64"/>
    </row>
    <row r="9" spans="1:7" x14ac:dyDescent="0.25">
      <c r="A9" s="28"/>
      <c r="B9" s="28"/>
    </row>
    <row r="10" spans="1:7" ht="21.95" customHeight="1" x14ac:dyDescent="0.25">
      <c r="A10" s="65" t="s">
        <v>272</v>
      </c>
      <c r="B10" s="54"/>
      <c r="C10" s="54"/>
      <c r="D10" s="54"/>
      <c r="E10" s="54"/>
      <c r="F10" s="54"/>
      <c r="G10" s="54"/>
    </row>
    <row r="11" spans="1:7" ht="261.39999999999998" customHeight="1" x14ac:dyDescent="0.25">
      <c r="A11" s="63" t="s">
        <v>273</v>
      </c>
      <c r="B11" s="64"/>
      <c r="C11" s="64"/>
      <c r="D11" s="64"/>
      <c r="E11" s="64"/>
      <c r="F11" s="64"/>
      <c r="G11" s="64"/>
    </row>
    <row r="12" spans="1:7" x14ac:dyDescent="0.25">
      <c r="A12" s="28"/>
      <c r="B12" s="28"/>
    </row>
    <row r="13" spans="1:7" ht="21.95" customHeight="1" x14ac:dyDescent="0.25">
      <c r="A13" s="65" t="s">
        <v>274</v>
      </c>
      <c r="B13" s="54"/>
      <c r="C13" s="54"/>
      <c r="D13" s="54"/>
      <c r="E13" s="54"/>
      <c r="F13" s="54"/>
      <c r="G13" s="54"/>
    </row>
    <row r="14" spans="1:7" ht="141.94999999999999" customHeight="1" x14ac:dyDescent="0.25">
      <c r="A14" s="63" t="s">
        <v>275</v>
      </c>
      <c r="B14" s="64"/>
      <c r="C14" s="64"/>
      <c r="D14" s="64"/>
      <c r="E14" s="64"/>
      <c r="F14" s="64"/>
      <c r="G14" s="64"/>
    </row>
    <row r="16" spans="1:7" ht="21.95" customHeight="1" x14ac:dyDescent="0.25">
      <c r="A16" s="65" t="s">
        <v>276</v>
      </c>
      <c r="B16" s="54"/>
      <c r="C16" s="54"/>
      <c r="D16" s="54"/>
      <c r="E16" s="54"/>
      <c r="F16" s="54"/>
      <c r="G16" s="54"/>
    </row>
    <row r="17" spans="1:7" ht="184.15" customHeight="1" x14ac:dyDescent="0.25">
      <c r="A17" s="63" t="s">
        <v>277</v>
      </c>
      <c r="B17" s="64"/>
      <c r="C17" s="64"/>
      <c r="D17" s="64"/>
      <c r="E17" s="64"/>
      <c r="F17" s="64"/>
      <c r="G17" s="64"/>
    </row>
    <row r="19" spans="1:7" ht="21.95" customHeight="1" x14ac:dyDescent="0.25">
      <c r="A19" s="65" t="s">
        <v>278</v>
      </c>
      <c r="B19" s="54"/>
      <c r="C19" s="54"/>
      <c r="D19" s="54"/>
      <c r="E19" s="54"/>
      <c r="F19" s="54"/>
      <c r="G19" s="54"/>
    </row>
    <row r="20" spans="1:7" ht="160.69999999999999" customHeight="1" x14ac:dyDescent="0.25">
      <c r="A20" s="63" t="s">
        <v>279</v>
      </c>
      <c r="B20" s="64"/>
      <c r="C20" s="64"/>
      <c r="D20" s="64"/>
      <c r="E20" s="64"/>
      <c r="F20" s="64"/>
      <c r="G20" s="64"/>
    </row>
    <row r="22" spans="1:7" ht="21.95" customHeight="1" x14ac:dyDescent="0.25">
      <c r="A22" s="65" t="s">
        <v>280</v>
      </c>
      <c r="B22" s="54"/>
      <c r="C22" s="54"/>
      <c r="D22" s="54"/>
      <c r="E22" s="54"/>
      <c r="F22" s="54"/>
      <c r="G22" s="54"/>
    </row>
    <row r="23" spans="1:7" ht="244.7" customHeight="1" x14ac:dyDescent="0.25">
      <c r="A23" s="63" t="s">
        <v>281</v>
      </c>
      <c r="B23" s="64"/>
      <c r="C23" s="64"/>
      <c r="D23" s="64"/>
      <c r="E23" s="64"/>
      <c r="F23" s="64"/>
      <c r="G23" s="64"/>
    </row>
    <row r="25" spans="1:7" ht="21.95" customHeight="1" x14ac:dyDescent="0.25">
      <c r="A25" s="65" t="s">
        <v>282</v>
      </c>
      <c r="B25" s="54"/>
      <c r="C25" s="54"/>
      <c r="D25" s="54"/>
      <c r="E25" s="54"/>
      <c r="F25" s="54"/>
      <c r="G25" s="54"/>
    </row>
    <row r="26" spans="1:7" ht="187.15" customHeight="1" x14ac:dyDescent="0.25">
      <c r="A26" s="63" t="s">
        <v>283</v>
      </c>
      <c r="B26" s="64"/>
      <c r="C26" s="64"/>
      <c r="D26" s="64"/>
      <c r="E26" s="64"/>
      <c r="F26" s="64"/>
      <c r="G26" s="64"/>
    </row>
    <row r="28" spans="1:7" ht="21.95" customHeight="1" x14ac:dyDescent="0.25">
      <c r="A28" s="65" t="s">
        <v>284</v>
      </c>
      <c r="B28" s="54"/>
      <c r="C28" s="54"/>
      <c r="D28" s="54"/>
      <c r="E28" s="54"/>
      <c r="F28" s="54"/>
      <c r="G28" s="54"/>
    </row>
    <row r="29" spans="1:7" ht="228.2" customHeight="1" x14ac:dyDescent="0.25">
      <c r="A29" s="63" t="s">
        <v>285</v>
      </c>
      <c r="B29" s="64"/>
      <c r="C29" s="64"/>
      <c r="D29" s="64"/>
      <c r="E29" s="64"/>
      <c r="F29" s="64"/>
      <c r="G29" s="64"/>
    </row>
    <row r="31" spans="1:7" ht="21.95" customHeight="1" x14ac:dyDescent="0.25">
      <c r="A31" s="65" t="s">
        <v>286</v>
      </c>
      <c r="B31" s="54"/>
      <c r="C31" s="54"/>
      <c r="D31" s="54"/>
      <c r="E31" s="54"/>
      <c r="F31" s="54"/>
      <c r="G31" s="54"/>
    </row>
    <row r="32" spans="1:7" ht="132" customHeight="1" x14ac:dyDescent="0.25">
      <c r="A32" s="63" t="s">
        <v>287</v>
      </c>
      <c r="B32" s="64"/>
      <c r="C32" s="64"/>
      <c r="D32" s="64"/>
      <c r="E32" s="64"/>
      <c r="F32" s="64"/>
      <c r="G32" s="64"/>
    </row>
    <row r="34" spans="1:7" ht="21.95" customHeight="1" x14ac:dyDescent="0.25">
      <c r="A34" s="65" t="s">
        <v>288</v>
      </c>
      <c r="B34" s="54"/>
      <c r="C34" s="54"/>
      <c r="D34" s="54"/>
      <c r="E34" s="54"/>
      <c r="F34" s="54"/>
      <c r="G34" s="54"/>
    </row>
    <row r="35" spans="1:7" ht="104.45" customHeight="1" x14ac:dyDescent="0.25">
      <c r="A35" s="63" t="s">
        <v>289</v>
      </c>
      <c r="B35" s="64"/>
      <c r="C35" s="64"/>
      <c r="D35" s="64"/>
      <c r="E35" s="64"/>
      <c r="F35" s="64"/>
      <c r="G35" s="64"/>
    </row>
    <row r="37" spans="1:7" x14ac:dyDescent="0.25">
      <c r="A37" s="67" t="s">
        <v>290</v>
      </c>
      <c r="B37" s="54"/>
      <c r="C37" s="54"/>
      <c r="D37" s="54"/>
      <c r="E37" s="54"/>
      <c r="F37" s="54"/>
      <c r="G37" s="54"/>
    </row>
    <row r="38" spans="1:7" ht="30" x14ac:dyDescent="0.25">
      <c r="A38" s="42" t="s">
        <v>16</v>
      </c>
      <c r="B38" s="42" t="s">
        <v>198</v>
      </c>
      <c r="C38" s="42" t="s">
        <v>291</v>
      </c>
      <c r="D38" s="42" t="s">
        <v>216</v>
      </c>
      <c r="E38" s="42" t="s">
        <v>292</v>
      </c>
      <c r="F38" s="42" t="s">
        <v>233</v>
      </c>
      <c r="G38" s="42" t="s">
        <v>293</v>
      </c>
    </row>
    <row r="39" spans="1:7" x14ac:dyDescent="0.25">
      <c r="A39" s="43" t="s">
        <v>56</v>
      </c>
      <c r="B39" s="44">
        <v>81</v>
      </c>
      <c r="C39" s="45">
        <v>2.7172244526</v>
      </c>
      <c r="D39" s="45">
        <v>0.89197815970000005</v>
      </c>
      <c r="E39" s="45">
        <v>0.87390758180000006</v>
      </c>
      <c r="F39" s="44" t="s">
        <v>236</v>
      </c>
      <c r="G39" s="46">
        <v>0.76829268289999997</v>
      </c>
    </row>
    <row r="40" spans="1:7" x14ac:dyDescent="0.25">
      <c r="A40" s="47" t="s">
        <v>57</v>
      </c>
      <c r="B40" s="48">
        <v>82</v>
      </c>
      <c r="C40" s="49">
        <v>0.34270275389999999</v>
      </c>
      <c r="D40" s="49">
        <v>0.60313031100000003</v>
      </c>
      <c r="E40" s="49">
        <v>0.70204368920000004</v>
      </c>
      <c r="F40" s="48" t="s">
        <v>238</v>
      </c>
      <c r="G40" s="49">
        <v>0.78048780490000003</v>
      </c>
    </row>
    <row r="41" spans="1:7" ht="30" x14ac:dyDescent="0.25">
      <c r="A41" s="43" t="s">
        <v>34</v>
      </c>
      <c r="B41" s="44">
        <v>55</v>
      </c>
      <c r="C41" s="45">
        <v>4.2849478553000004</v>
      </c>
      <c r="D41" s="45">
        <v>-6.3990250249000002</v>
      </c>
      <c r="E41" s="45">
        <v>-5.8867248147</v>
      </c>
      <c r="F41" s="44" t="s">
        <v>294</v>
      </c>
      <c r="G41" s="46">
        <v>0.86585365849999996</v>
      </c>
    </row>
    <row r="42" spans="1:7" x14ac:dyDescent="0.25">
      <c r="A42" s="47" t="s">
        <v>59</v>
      </c>
      <c r="B42" s="48">
        <v>80</v>
      </c>
      <c r="C42" s="49">
        <v>0.1680586976</v>
      </c>
      <c r="D42" s="49">
        <v>2.9687738799999999E-2</v>
      </c>
      <c r="E42" s="49">
        <v>-2.3554073799999999E-2</v>
      </c>
      <c r="F42" s="48" t="s">
        <v>242</v>
      </c>
      <c r="G42" s="49">
        <v>0.76829268289999997</v>
      </c>
    </row>
    <row r="43" spans="1:7" x14ac:dyDescent="0.25">
      <c r="A43" s="43" t="s">
        <v>60</v>
      </c>
      <c r="B43" s="44">
        <v>82</v>
      </c>
      <c r="C43" s="46">
        <v>9.30676421E-2</v>
      </c>
      <c r="D43" s="46">
        <v>2.70611927E-2</v>
      </c>
      <c r="E43" s="46">
        <v>1.06556697E-2</v>
      </c>
      <c r="F43" s="44" t="s">
        <v>244</v>
      </c>
      <c r="G43" s="46">
        <v>0.76829268289999997</v>
      </c>
    </row>
  </sheetData>
  <mergeCells count="25">
    <mergeCell ref="A1:G1"/>
    <mergeCell ref="A16:G16"/>
    <mergeCell ref="A7:G7"/>
    <mergeCell ref="A25:G25"/>
    <mergeCell ref="A37:G37"/>
    <mergeCell ref="A26:G26"/>
    <mergeCell ref="A2:G2"/>
    <mergeCell ref="A5:G5"/>
    <mergeCell ref="A23:G23"/>
    <mergeCell ref="A35:G35"/>
    <mergeCell ref="A4:G4"/>
    <mergeCell ref="A20:G20"/>
    <mergeCell ref="A29:G29"/>
    <mergeCell ref="A19:G19"/>
    <mergeCell ref="A10:G10"/>
    <mergeCell ref="A28:G28"/>
    <mergeCell ref="A13:G13"/>
    <mergeCell ref="A31:G31"/>
    <mergeCell ref="A34:G34"/>
    <mergeCell ref="A11:G11"/>
    <mergeCell ref="A32:G32"/>
    <mergeCell ref="A14:G14"/>
    <mergeCell ref="A17:G17"/>
    <mergeCell ref="A8:G8"/>
    <mergeCell ref="A22:G22"/>
  </mergeCells>
  <pageMargins left="0.25" right="0.25" top="0.5" bottom="0.5" header="0.5" footer="0.5"/>
  <pageSetup fitToHeight="0" orientation="landscape"/>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D9"/>
  <sheetViews>
    <sheetView showGridLines="0" workbookViewId="0">
      <selection activeCell="C10" sqref="C10"/>
    </sheetView>
  </sheetViews>
  <sheetFormatPr baseColWidth="10" defaultColWidth="9.140625" defaultRowHeight="15" x14ac:dyDescent="0.25"/>
  <cols>
    <col min="1" max="1" width="38" customWidth="1"/>
    <col min="2" max="2" width="68" customWidth="1"/>
    <col min="3" max="3" width="24" customWidth="1"/>
    <col min="4" max="4" width="80" customWidth="1"/>
  </cols>
  <sheetData>
    <row r="1" spans="1:4" ht="21" x14ac:dyDescent="0.35">
      <c r="A1" s="58" t="s">
        <v>295</v>
      </c>
      <c r="B1" s="54"/>
      <c r="C1" s="54"/>
      <c r="D1" s="54"/>
    </row>
    <row r="3" spans="1:4" x14ac:dyDescent="0.25">
      <c r="A3" s="34" t="s">
        <v>296</v>
      </c>
      <c r="B3" s="34" t="s">
        <v>297</v>
      </c>
      <c r="C3" s="34" t="s">
        <v>298</v>
      </c>
      <c r="D3" s="34" t="s">
        <v>299</v>
      </c>
    </row>
    <row r="4" spans="1:4" ht="15.75" x14ac:dyDescent="0.25">
      <c r="A4" s="35" t="s">
        <v>300</v>
      </c>
      <c r="B4" s="35" t="s">
        <v>301</v>
      </c>
      <c r="C4" s="35" t="s">
        <v>302</v>
      </c>
      <c r="D4" s="36" t="s">
        <v>303</v>
      </c>
    </row>
    <row r="5" spans="1:4" ht="30" x14ac:dyDescent="0.25">
      <c r="A5" s="35" t="s">
        <v>304</v>
      </c>
      <c r="B5" s="35" t="s">
        <v>305</v>
      </c>
      <c r="C5" s="35" t="s">
        <v>302</v>
      </c>
      <c r="D5" s="69" t="s">
        <v>322</v>
      </c>
    </row>
    <row r="6" spans="1:4" ht="30" x14ac:dyDescent="0.25">
      <c r="A6" s="35" t="s">
        <v>306</v>
      </c>
      <c r="B6" s="35" t="s">
        <v>307</v>
      </c>
      <c r="C6" s="35" t="s">
        <v>308</v>
      </c>
      <c r="D6" s="36" t="s">
        <v>309</v>
      </c>
    </row>
    <row r="7" spans="1:4" ht="30" x14ac:dyDescent="0.25">
      <c r="A7" s="35" t="s">
        <v>310</v>
      </c>
      <c r="B7" s="35" t="s">
        <v>311</v>
      </c>
      <c r="C7" s="35" t="s">
        <v>312</v>
      </c>
      <c r="D7" s="36" t="s">
        <v>313</v>
      </c>
    </row>
    <row r="8" spans="1:4" ht="30" x14ac:dyDescent="0.25">
      <c r="A8" s="35" t="s">
        <v>314</v>
      </c>
      <c r="B8" s="35" t="s">
        <v>315</v>
      </c>
      <c r="C8" s="35" t="s">
        <v>316</v>
      </c>
      <c r="D8" s="36" t="s">
        <v>317</v>
      </c>
    </row>
    <row r="9" spans="1:4" ht="15.75" x14ac:dyDescent="0.25">
      <c r="A9" s="35" t="s">
        <v>318</v>
      </c>
      <c r="B9" s="35" t="s">
        <v>319</v>
      </c>
      <c r="C9" s="35" t="s">
        <v>320</v>
      </c>
      <c r="D9" s="36" t="s">
        <v>321</v>
      </c>
    </row>
  </sheetData>
  <mergeCells count="1">
    <mergeCell ref="A1:D1"/>
  </mergeCells>
  <hyperlinks>
    <hyperlink ref="D4" r:id="rId1" xr:uid="{00000000-0004-0000-0800-000000000000}"/>
    <hyperlink ref="D6" r:id="rId2" xr:uid="{00000000-0004-0000-0800-000001000000}"/>
    <hyperlink ref="D7" r:id="rId3" xr:uid="{00000000-0004-0000-0800-000002000000}"/>
    <hyperlink ref="D8" r:id="rId4" xr:uid="{00000000-0004-0000-0800-000003000000}"/>
    <hyperlink ref="D9" r:id="rId5" xr:uid="{00000000-0004-0000-0800-000004000000}"/>
  </hyperlinks>
  <pageMargins left="0.25" right="0.25" top="0.5" bottom="0.5" header="0.5" footer="0.5"/>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Resumen</vt:lpstr>
      <vt:lpstr>Base_Sector_2025</vt:lpstr>
      <vt:lpstr>Estadísticos_2025</vt:lpstr>
      <vt:lpstr>Impacto_y_Sensibilidad</vt:lpstr>
      <vt:lpstr>Visual_Indicadores</vt:lpstr>
      <vt:lpstr>Proponentes_Plurales</vt:lpstr>
      <vt:lpstr>Texto_6.2</vt:lpstr>
      <vt:lpstr>Fuentes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Análisis de indicadores financieros ICA – Evaluaciones médicas ocupacionales 2026</dc:title>
  <dc:subject>Capacidad financiera y organizacional con base SIIS 2025</dc:subject>
  <dc:creator>ICA – análisis económico</dc:creator>
  <cp:keywords>ICA, Supersociedades, SIIS, indicadores financieros, Colombia Compra Eficiente</cp:keywords>
  <cp:lastModifiedBy>Adriana Mileydi Acevedo Buitrago</cp:lastModifiedBy>
  <dcterms:created xsi:type="dcterms:W3CDTF">2026-08-01T16:09:53Z</dcterms:created>
  <dcterms:modified xsi:type="dcterms:W3CDTF">2026-08-01T16:19:57Z</dcterms:modified>
</cp:coreProperties>
</file>