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https://d.docs.live.net/8e3d303a1de42ebd/Documentos/00. TRABAJO/00. SABANALARGA/01. CONTRATACIÓN 2026/02. MENOR CUANTÍA/12. SC-SG-SA-MC-011 DE 2026 Mantenimiento_Escenarios_Deportivos_Obras/"/>
    </mc:Choice>
  </mc:AlternateContent>
  <xr:revisionPtr revIDLastSave="6" documentId="8_{DE01C28E-72D9-4810-BD30-9CABD7C52502}" xr6:coauthVersionLast="47" xr6:coauthVersionMax="47" xr10:uidLastSave="{D59CCDE7-2B42-4922-B6FF-A3E19ADA6113}"/>
  <bookViews>
    <workbookView xWindow="-108" yWindow="-108" windowWidth="23256" windowHeight="12456" tabRatio="906" xr2:uid="{00000000-000D-0000-FFFF-FFFF00000000}"/>
  </bookViews>
  <sheets>
    <sheet name="PRESUPUESTO OFICIAL (Entidad)" sheetId="265" r:id="rId1"/>
    <sheet name="AIU" sheetId="279" r:id="rId2"/>
    <sheet name="MEMORIAS-1" sheetId="272" r:id="rId3"/>
    <sheet name="APU-1" sheetId="271" r:id="rId4"/>
    <sheet name="APU-2" sheetId="268" r:id="rId5"/>
    <sheet name="MEMORIAS-2" sheetId="270" r:id="rId6"/>
    <sheet name="APU-3" sheetId="274" r:id="rId7"/>
    <sheet name="MEMORIAS-3" sheetId="275" r:id="rId8"/>
    <sheet name="ANIDADOS EL SECRETO" sheetId="273" r:id="rId9"/>
    <sheet name="ANIDADOS SABANALARGA " sheetId="277" r:id="rId10"/>
    <sheet name="ANIDADOS AGUACLARA" sheetId="276" r:id="rId11"/>
    <sheet name="PROPUESTA ECONOMICA(Proponente)" sheetId="269"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s>
  <definedNames>
    <definedName name="\0" localSheetId="10">#REF!</definedName>
    <definedName name="\0" localSheetId="9">#REF!</definedName>
    <definedName name="\0">#REF!</definedName>
    <definedName name="\00" localSheetId="10">#REF!</definedName>
    <definedName name="\00" localSheetId="9">#REF!</definedName>
    <definedName name="\00">#REF!</definedName>
    <definedName name="\a" localSheetId="10">#REF!</definedName>
    <definedName name="\a" localSheetId="9">#REF!</definedName>
    <definedName name="\a" localSheetId="4">#REF!</definedName>
    <definedName name="\a">#REF!</definedName>
    <definedName name="\AA" localSheetId="10">[1]LIQUIDACION!#REF!</definedName>
    <definedName name="\AA" localSheetId="9">[1]LIQUIDACION!#REF!</definedName>
    <definedName name="\AA">[1]LIQUIDACION!#REF!</definedName>
    <definedName name="\b" localSheetId="10">[2]STRSUMM0!#REF!</definedName>
    <definedName name="\b" localSheetId="9">[2]STRSUMM0!#REF!</definedName>
    <definedName name="\b">[2]STRSUMM0!#REF!</definedName>
    <definedName name="\bb" localSheetId="10">[2]STRSUMM0!#REF!</definedName>
    <definedName name="\bb" localSheetId="9">[2]STRSUMM0!#REF!</definedName>
    <definedName name="\bb">[2]STRSUMM0!#REF!</definedName>
    <definedName name="\E" localSheetId="10">#REF!</definedName>
    <definedName name="\E" localSheetId="9">#REF!</definedName>
    <definedName name="\E">#REF!</definedName>
    <definedName name="\EE" localSheetId="10">#REF!</definedName>
    <definedName name="\EE" localSheetId="9">#REF!</definedName>
    <definedName name="\EE">#REF!</definedName>
    <definedName name="\G" localSheetId="10">#REF!</definedName>
    <definedName name="\G" localSheetId="9">#REF!</definedName>
    <definedName name="\G">#REF!</definedName>
    <definedName name="\k" localSheetId="10">'[3]7422CW00'!#REF!</definedName>
    <definedName name="\k" localSheetId="9">'[3]7422CW00'!#REF!</definedName>
    <definedName name="\k">'[3]7422CW00'!#REF!</definedName>
    <definedName name="\l" localSheetId="10">[4]STRSUMM0!#REF!</definedName>
    <definedName name="\l" localSheetId="9">[4]STRSUMM0!#REF!</definedName>
    <definedName name="\l">[4]STRSUMM0!#REF!</definedName>
    <definedName name="\M" localSheetId="10">#REF!</definedName>
    <definedName name="\M" localSheetId="9">#REF!</definedName>
    <definedName name="\M">#REF!</definedName>
    <definedName name="\ñ" localSheetId="10">'[5]7422CW00'!#REF!</definedName>
    <definedName name="\ñ" localSheetId="9">'[5]7422CW00'!#REF!</definedName>
    <definedName name="\ñ">'[5]7422CW00'!#REF!</definedName>
    <definedName name="\P" localSheetId="10">#REF!</definedName>
    <definedName name="\P" localSheetId="9">#REF!</definedName>
    <definedName name="\P">#REF!</definedName>
    <definedName name="\R" localSheetId="10">#REF!</definedName>
    <definedName name="\R" localSheetId="9">#REF!</definedName>
    <definedName name="\R">#REF!</definedName>
    <definedName name="\s" localSheetId="10">#REF!</definedName>
    <definedName name="\s" localSheetId="9">#REF!</definedName>
    <definedName name="\s" localSheetId="4">#REF!</definedName>
    <definedName name="\s">#REF!</definedName>
    <definedName name="\V" localSheetId="10">#REF!</definedName>
    <definedName name="\V" localSheetId="9">#REF!</definedName>
    <definedName name="\V">#REF!</definedName>
    <definedName name="\X" localSheetId="4">'APU-2'!ERR</definedName>
    <definedName name="\X">[0]!ERR</definedName>
    <definedName name="\Z" localSheetId="4">'APU-2'!ERR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0" hidden="1">[7]INST!#REF!</definedName>
    <definedName name="_________key2" localSheetId="9" hidden="1">[7]INST!#REF!</definedName>
    <definedName name="_________key2" hidden="1">[7]INST!#REF!</definedName>
    <definedName name="_________PJ50" localSheetId="10">#REF!</definedName>
    <definedName name="_________PJ50" localSheetId="9">#REF!</definedName>
    <definedName name="_________PJ50" localSheetId="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0" hidden="1">[8]INST!#REF!</definedName>
    <definedName name="________key2" localSheetId="9" hidden="1">[8]INST!#REF!</definedName>
    <definedName name="________key2" hidden="1">[8]INST!#REF!</definedName>
    <definedName name="________key3" localSheetId="10" hidden="1">#REF!</definedName>
    <definedName name="________key3" localSheetId="9" hidden="1">#REF!</definedName>
    <definedName name="________key3" hidden="1">#REF!</definedName>
    <definedName name="________MA2" localSheetId="10">#REF!</definedName>
    <definedName name="________MA2" localSheetId="9">#REF!</definedName>
    <definedName name="________MA2" localSheetId="4">#REF!</definedName>
    <definedName name="________MA2">#REF!</definedName>
    <definedName name="________PJ50" localSheetId="10">#REF!</definedName>
    <definedName name="________PJ50" localSheetId="9">#REF!</definedName>
    <definedName name="________PJ50" localSheetId="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0">#REF!</definedName>
    <definedName name="_______MA2" localSheetId="9">#REF!</definedName>
    <definedName name="_______MA2" localSheetId="4">#REF!</definedName>
    <definedName name="_______MA2">#REF!</definedName>
    <definedName name="_______PJ50" localSheetId="10">#REF!</definedName>
    <definedName name="_______PJ50" localSheetId="9">#REF!</definedName>
    <definedName name="_______PJ50" localSheetId="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0">#REF!</definedName>
    <definedName name="______MA2" localSheetId="9">#REF!</definedName>
    <definedName name="______MA2" localSheetId="4">#REF!</definedName>
    <definedName name="______MA2">#REF!</definedName>
    <definedName name="______PJ50" localSheetId="10">#REF!</definedName>
    <definedName name="______PJ50" localSheetId="9">#REF!</definedName>
    <definedName name="______PJ50" localSheetId="4">#REF!</definedName>
    <definedName name="______PJ50">#REF!</definedName>
    <definedName name="______pr01" localSheetId="10">#REF!</definedName>
    <definedName name="______pr01" localSheetId="9">#REF!</definedName>
    <definedName name="______pr01">#REF!</definedName>
    <definedName name="______pr02" localSheetId="10">#REF!</definedName>
    <definedName name="______pr02" localSheetId="9">#REF!</definedName>
    <definedName name="______pr02">#REF!</definedName>
    <definedName name="______pr03" localSheetId="10">#REF!</definedName>
    <definedName name="______pr03" localSheetId="9">#REF!</definedName>
    <definedName name="______pr03">#REF!</definedName>
    <definedName name="______pr04" localSheetId="10">#REF!</definedName>
    <definedName name="______pr04" localSheetId="9">#REF!</definedName>
    <definedName name="______pr04">#REF!</definedName>
    <definedName name="______pr05" localSheetId="10">#REF!</definedName>
    <definedName name="______pr05" localSheetId="9">#REF!</definedName>
    <definedName name="______pr05">#REF!</definedName>
    <definedName name="______pr06" localSheetId="10">#REF!</definedName>
    <definedName name="______pr06" localSheetId="9">#REF!</definedName>
    <definedName name="______pr06">#REF!</definedName>
    <definedName name="______pr07" localSheetId="10">#REF!</definedName>
    <definedName name="______pr07" localSheetId="9">#REF!</definedName>
    <definedName name="______pr07">#REF!</definedName>
    <definedName name="______pr08" localSheetId="10">#REF!</definedName>
    <definedName name="______pr08" localSheetId="9">#REF!</definedName>
    <definedName name="______pr08">#REF!</definedName>
    <definedName name="______pr09" localSheetId="10">#REF!</definedName>
    <definedName name="______pr09" localSheetId="9">#REF!</definedName>
    <definedName name="______pr09">#REF!</definedName>
    <definedName name="______pr10" localSheetId="10">#REF!</definedName>
    <definedName name="______pr10" localSheetId="9">#REF!</definedName>
    <definedName name="______pr10">#REF!</definedName>
    <definedName name="______pr11" localSheetId="10">#REF!</definedName>
    <definedName name="______pr11" localSheetId="9">#REF!</definedName>
    <definedName name="______pr11">#REF!</definedName>
    <definedName name="______pr12" localSheetId="10">#REF!</definedName>
    <definedName name="______pr12" localSheetId="9">#REF!</definedName>
    <definedName name="______pr12">#REF!</definedName>
    <definedName name="______pr13" localSheetId="10">#REF!</definedName>
    <definedName name="______pr13" localSheetId="9">#REF!</definedName>
    <definedName name="______pr13">#REF!</definedName>
    <definedName name="______pr14" localSheetId="10">#REF!</definedName>
    <definedName name="______pr14" localSheetId="9">#REF!</definedName>
    <definedName name="______pr14">#REF!</definedName>
    <definedName name="______pr15" localSheetId="10">#REF!</definedName>
    <definedName name="______pr15" localSheetId="9">#REF!</definedName>
    <definedName name="______pr15">#REF!</definedName>
    <definedName name="______pr16" localSheetId="10">#REF!</definedName>
    <definedName name="______pr16" localSheetId="9">#REF!</definedName>
    <definedName name="______pr16">#REF!</definedName>
    <definedName name="______pr17" localSheetId="10">#REF!</definedName>
    <definedName name="______pr17" localSheetId="9">#REF!</definedName>
    <definedName name="______pr17">#REF!</definedName>
    <definedName name="______pr18" localSheetId="10">#REF!</definedName>
    <definedName name="______pr18" localSheetId="9">#REF!</definedName>
    <definedName name="______pr18">#REF!</definedName>
    <definedName name="______pr19" localSheetId="10">#REF!</definedName>
    <definedName name="______pr19" localSheetId="9">#REF!</definedName>
    <definedName name="______pr19">#REF!</definedName>
    <definedName name="______pr20" localSheetId="10">#REF!</definedName>
    <definedName name="______pr20" localSheetId="9">#REF!</definedName>
    <definedName name="______pr20">#REF!</definedName>
    <definedName name="______pr21" localSheetId="10">#REF!</definedName>
    <definedName name="______pr21" localSheetId="9">#REF!</definedName>
    <definedName name="______pr21">#REF!</definedName>
    <definedName name="______pr22" localSheetId="10">#REF!</definedName>
    <definedName name="______pr22" localSheetId="9">#REF!</definedName>
    <definedName name="______pr22">#REF!</definedName>
    <definedName name="______pr23" localSheetId="10">#REF!</definedName>
    <definedName name="______pr23" localSheetId="9">#REF!</definedName>
    <definedName name="______pr23">#REF!</definedName>
    <definedName name="______pr24" localSheetId="10">#REF!</definedName>
    <definedName name="______pr24" localSheetId="9">#REF!</definedName>
    <definedName name="______pr24">#REF!</definedName>
    <definedName name="______pr25" localSheetId="10">#REF!</definedName>
    <definedName name="______pr25" localSheetId="9">#REF!</definedName>
    <definedName name="______pr25">#REF!</definedName>
    <definedName name="______pr26" localSheetId="10">#REF!</definedName>
    <definedName name="______pr26" localSheetId="9">#REF!</definedName>
    <definedName name="______pr26">#REF!</definedName>
    <definedName name="______pr27" localSheetId="10">#REF!</definedName>
    <definedName name="______pr27" localSheetId="9">#REF!</definedName>
    <definedName name="______pr27">#REF!</definedName>
    <definedName name="______pr28" localSheetId="10">#REF!</definedName>
    <definedName name="______pr28" localSheetId="9">#REF!</definedName>
    <definedName name="______pr28">#REF!</definedName>
    <definedName name="______pr29" localSheetId="10">#REF!</definedName>
    <definedName name="______pr29" localSheetId="9">#REF!</definedName>
    <definedName name="______pr29">#REF!</definedName>
    <definedName name="______pr30" localSheetId="10">#REF!</definedName>
    <definedName name="______pr30" localSheetId="9">#REF!</definedName>
    <definedName name="______pr30">#REF!</definedName>
    <definedName name="______pr31" localSheetId="10">#REF!</definedName>
    <definedName name="______pr31" localSheetId="9">#REF!</definedName>
    <definedName name="______pr31">#REF!</definedName>
    <definedName name="______pr32" localSheetId="10">#REF!</definedName>
    <definedName name="______pr32" localSheetId="9">#REF!</definedName>
    <definedName name="______pr32">#REF!</definedName>
    <definedName name="______pr33" localSheetId="10">#REF!</definedName>
    <definedName name="______pr33" localSheetId="9">#REF!</definedName>
    <definedName name="______pr33">#REF!</definedName>
    <definedName name="______pr34" localSheetId="10">#REF!</definedName>
    <definedName name="______pr34" localSheetId="9">#REF!</definedName>
    <definedName name="______pr34">#REF!</definedName>
    <definedName name="______pr35" localSheetId="10">#REF!</definedName>
    <definedName name="______pr35" localSheetId="9">#REF!</definedName>
    <definedName name="______pr35">#REF!</definedName>
    <definedName name="______pr36" localSheetId="10">#REF!</definedName>
    <definedName name="______pr36" localSheetId="9">#REF!</definedName>
    <definedName name="______pr36">#REF!</definedName>
    <definedName name="______pr37" localSheetId="10">#REF!</definedName>
    <definedName name="______pr37" localSheetId="9">#REF!</definedName>
    <definedName name="______pr37">#REF!</definedName>
    <definedName name="______pr38" localSheetId="10">#REF!</definedName>
    <definedName name="______pr38" localSheetId="9">#REF!</definedName>
    <definedName name="______pr38">#REF!</definedName>
    <definedName name="______pr39" localSheetId="10">#REF!</definedName>
    <definedName name="______pr39" localSheetId="9">#REF!</definedName>
    <definedName name="______pr39">#REF!</definedName>
    <definedName name="______pr40" localSheetId="10">#REF!</definedName>
    <definedName name="______pr40" localSheetId="9">#REF!</definedName>
    <definedName name="______pr40">#REF!</definedName>
    <definedName name="______pr41" localSheetId="10">#REF!</definedName>
    <definedName name="______pr41" localSheetId="9">#REF!</definedName>
    <definedName name="______pr41">#REF!</definedName>
    <definedName name="______pr42" localSheetId="10">#REF!</definedName>
    <definedName name="______pr42" localSheetId="9">#REF!</definedName>
    <definedName name="______pr42">#REF!</definedName>
    <definedName name="______pr43" localSheetId="10">#REF!</definedName>
    <definedName name="______pr43" localSheetId="9">#REF!</definedName>
    <definedName name="______pr43">#REF!</definedName>
    <definedName name="______pr44" localSheetId="10">#REF!</definedName>
    <definedName name="______pr44" localSheetId="9">#REF!</definedName>
    <definedName name="______pr44">#REF!</definedName>
    <definedName name="______pr45" localSheetId="10">#REF!</definedName>
    <definedName name="______pr45" localSheetId="9">#REF!</definedName>
    <definedName name="______pr45">#REF!</definedName>
    <definedName name="______pr46" localSheetId="10">#REF!</definedName>
    <definedName name="______pr46" localSheetId="9">#REF!</definedName>
    <definedName name="______pr46">#REF!</definedName>
    <definedName name="______pr47" localSheetId="10">#REF!</definedName>
    <definedName name="______pr47" localSheetId="9">#REF!</definedName>
    <definedName name="______pr47">#REF!</definedName>
    <definedName name="______pr48" localSheetId="10">#REF!</definedName>
    <definedName name="______pr48" localSheetId="9">#REF!</definedName>
    <definedName name="______pr48">#REF!</definedName>
    <definedName name="______pr49" localSheetId="10">#REF!</definedName>
    <definedName name="______pr49" localSheetId="9">#REF!</definedName>
    <definedName name="______pr49">#REF!</definedName>
    <definedName name="______pr50" localSheetId="10">#REF!</definedName>
    <definedName name="______pr50" localSheetId="9">#REF!</definedName>
    <definedName name="______pr50">#REF!</definedName>
    <definedName name="______pr51" localSheetId="10">#REF!</definedName>
    <definedName name="______pr51" localSheetId="9">#REF!</definedName>
    <definedName name="______pr51">#REF!</definedName>
    <definedName name="______pr52" localSheetId="10">#REF!</definedName>
    <definedName name="______pr52" localSheetId="9">#REF!</definedName>
    <definedName name="______pr52">#REF!</definedName>
    <definedName name="______pr53" localSheetId="10">#REF!</definedName>
    <definedName name="______pr53" localSheetId="9">#REF!</definedName>
    <definedName name="______pr53">#REF!</definedName>
    <definedName name="______pr54" localSheetId="10">#REF!</definedName>
    <definedName name="______pr54" localSheetId="9">#REF!</definedName>
    <definedName name="______pr54">#REF!</definedName>
    <definedName name="______pr55" localSheetId="10">#REF!</definedName>
    <definedName name="______pr55" localSheetId="9">#REF!</definedName>
    <definedName name="______pr55">#REF!</definedName>
    <definedName name="______pr56" localSheetId="10">#REF!</definedName>
    <definedName name="______pr56" localSheetId="9">#REF!</definedName>
    <definedName name="______pr56">#REF!</definedName>
    <definedName name="______pr57" localSheetId="10">#REF!</definedName>
    <definedName name="______pr57" localSheetId="9">#REF!</definedName>
    <definedName name="______pr57">#REF!</definedName>
    <definedName name="______pr58" localSheetId="10">#REF!</definedName>
    <definedName name="______pr58" localSheetId="9">#REF!</definedName>
    <definedName name="______pr58">#REF!</definedName>
    <definedName name="______pr59" localSheetId="10">#REF!</definedName>
    <definedName name="______pr59" localSheetId="9">#REF!</definedName>
    <definedName name="______pr59">#REF!</definedName>
    <definedName name="______pr60" localSheetId="10">#REF!</definedName>
    <definedName name="______pr60" localSheetId="9">#REF!</definedName>
    <definedName name="______pr60">#REF!</definedName>
    <definedName name="______pr61" localSheetId="10">#REF!</definedName>
    <definedName name="______pr61" localSheetId="9">#REF!</definedName>
    <definedName name="______pr61">#REF!</definedName>
    <definedName name="______pr62" localSheetId="10">#REF!</definedName>
    <definedName name="______pr62" localSheetId="9">#REF!</definedName>
    <definedName name="______pr62">#REF!</definedName>
    <definedName name="______pr63" localSheetId="10">#REF!</definedName>
    <definedName name="______pr63" localSheetId="9">#REF!</definedName>
    <definedName name="______pr63">#REF!</definedName>
    <definedName name="______pr64" localSheetId="10">#REF!</definedName>
    <definedName name="______pr64" localSheetId="9">#REF!</definedName>
    <definedName name="______pr64">#REF!</definedName>
    <definedName name="______pr65" localSheetId="10">#REF!</definedName>
    <definedName name="______pr65" localSheetId="9">#REF!</definedName>
    <definedName name="______pr65">#REF!</definedName>
    <definedName name="______pr66" localSheetId="10">#REF!</definedName>
    <definedName name="______pr66" localSheetId="9">#REF!</definedName>
    <definedName name="______pr66">#REF!</definedName>
    <definedName name="______pr67" localSheetId="10">#REF!</definedName>
    <definedName name="______pr67" localSheetId="9">#REF!</definedName>
    <definedName name="______pr67">#REF!</definedName>
    <definedName name="______pr68" localSheetId="10">#REF!</definedName>
    <definedName name="______pr68" localSheetId="9">#REF!</definedName>
    <definedName name="______pr68">#REF!</definedName>
    <definedName name="______pr69" localSheetId="10">#REF!</definedName>
    <definedName name="______pr69" localSheetId="9">#REF!</definedName>
    <definedName name="______pr69">#REF!</definedName>
    <definedName name="______pr70" localSheetId="10">#REF!</definedName>
    <definedName name="______pr70" localSheetId="9">#REF!</definedName>
    <definedName name="______pr70">#REF!</definedName>
    <definedName name="______pr71" localSheetId="10">#REF!</definedName>
    <definedName name="______pr71" localSheetId="9">#REF!</definedName>
    <definedName name="______pr71">#REF!</definedName>
    <definedName name="______pr72" localSheetId="10">#REF!</definedName>
    <definedName name="______pr72" localSheetId="9">#REF!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0">[9]!_xlbgnm.ane7</definedName>
    <definedName name="_____ane7" localSheetId="9">[9]!_xlbgnm.ane7</definedName>
    <definedName name="_____ane7" localSheetId="11">[9]!_xlbgnm.ane7</definedName>
    <definedName name="_____ane7">[9]!_xlbgnm.ane7</definedName>
    <definedName name="_____ane8" localSheetId="10">[9]!_xlbgnm.ane8</definedName>
    <definedName name="_____ane8" localSheetId="9">[9]!_xlbgnm.ane8</definedName>
    <definedName name="_____ane8" localSheetId="1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0">[11]Tablas!#REF!</definedName>
    <definedName name="_____DCI1" localSheetId="9">[11]Tablas!#REF!</definedName>
    <definedName name="_____DCI1">[11]Tablas!#REF!</definedName>
    <definedName name="_____DDS1" localSheetId="10">[11]Tablas!#REF!</definedName>
    <definedName name="_____DDS1" localSheetId="9">[11]Tablas!#REF!</definedName>
    <definedName name="_____DDS1">[11]Tablas!#REF!</definedName>
    <definedName name="_____DGO1" localSheetId="10">[11]Tablas!#REF!</definedName>
    <definedName name="_____DGO1" localSheetId="9">[11]Tablas!#REF!</definedName>
    <definedName name="_____DGO1">[11]Tablas!#REF!</definedName>
    <definedName name="_____DGP1" localSheetId="10">[11]Tablas!#REF!</definedName>
    <definedName name="_____DGP1" localSheetId="9">[11]Tablas!#REF!</definedName>
    <definedName name="_____DGP1">[11]Tablas!#REF!</definedName>
    <definedName name="_____DIJ1" localSheetId="10">[11]Tablas!#REF!</definedName>
    <definedName name="_____DIJ1" localSheetId="9">[11]Tablas!#REF!</definedName>
    <definedName name="_____DIJ1">[11]Tablas!#REF!</definedName>
    <definedName name="_____DPI1" localSheetId="10">[11]Tablas!#REF!</definedName>
    <definedName name="_____DPI1" localSheetId="9">[11]Tablas!#REF!</definedName>
    <definedName name="_____DPI1">[11]Tablas!#REF!</definedName>
    <definedName name="_____DPY1" localSheetId="10">[11]Tablas!#REF!</definedName>
    <definedName name="_____DPY1" localSheetId="9">[11]Tablas!#REF!</definedName>
    <definedName name="_____DPY1">[11]Tablas!#REF!</definedName>
    <definedName name="_____DRI1" localSheetId="10">[11]Tablas!#REF!</definedName>
    <definedName name="_____DRI1" localSheetId="9">[11]Tablas!#REF!</definedName>
    <definedName name="_____DRI1">[11]Tablas!#REF!</definedName>
    <definedName name="_____DRL1" localSheetId="10">[11]Tablas!#REF!</definedName>
    <definedName name="_____DRL1" localSheetId="9">[11]Tablas!#REF!</definedName>
    <definedName name="_____DRL1">[11]Tablas!#REF!</definedName>
    <definedName name="_____DSP1" localSheetId="10">[11]Tablas!#REF!</definedName>
    <definedName name="_____DSP1" localSheetId="9">[11]Tablas!#REF!</definedName>
    <definedName name="_____DSP1">[11]Tablas!#REF!</definedName>
    <definedName name="_____ECP1" localSheetId="10">[11]Tablas!#REF!</definedName>
    <definedName name="_____ECP1" localSheetId="9">[11]Tablas!#REF!</definedName>
    <definedName name="_____ECP1">[11]Tablas!#REF!</definedName>
    <definedName name="_____ICP1" localSheetId="10">[11]Tablas!#REF!</definedName>
    <definedName name="_____ICP1" localSheetId="9">[11]Tablas!#REF!</definedName>
    <definedName name="_____ICP1">[11]Tablas!#REF!</definedName>
    <definedName name="_____MA2" localSheetId="10">#REF!</definedName>
    <definedName name="_____MA2" localSheetId="9">#REF!</definedName>
    <definedName name="_____MA2" localSheetId="4">#REF!</definedName>
    <definedName name="_____MA2">#REF!</definedName>
    <definedName name="_____OCD1" localSheetId="10">[11]Tablas!#REF!</definedName>
    <definedName name="_____OCD1" localSheetId="9">[11]Tablas!#REF!</definedName>
    <definedName name="_____OCD1">[11]Tablas!#REF!</definedName>
    <definedName name="_____OCI1" localSheetId="10">[11]Tablas!#REF!</definedName>
    <definedName name="_____OCI1" localSheetId="9">[11]Tablas!#REF!</definedName>
    <definedName name="_____OCI1">[11]Tablas!#REF!</definedName>
    <definedName name="_____PJ50" localSheetId="10">#REF!</definedName>
    <definedName name="_____PJ50" localSheetId="9">#REF!</definedName>
    <definedName name="_____PJ50" localSheetId="4">#REF!</definedName>
    <definedName name="_____PJ50">#REF!</definedName>
    <definedName name="_____pr01" localSheetId="10">#REF!</definedName>
    <definedName name="_____pr01" localSheetId="9">#REF!</definedName>
    <definedName name="_____pr01">#REF!</definedName>
    <definedName name="_____pr02" localSheetId="10">#REF!</definedName>
    <definedName name="_____pr02" localSheetId="9">#REF!</definedName>
    <definedName name="_____pr02">#REF!</definedName>
    <definedName name="_____pr03" localSheetId="10">#REF!</definedName>
    <definedName name="_____pr03" localSheetId="9">#REF!</definedName>
    <definedName name="_____pr03">#REF!</definedName>
    <definedName name="_____pr04" localSheetId="10">#REF!</definedName>
    <definedName name="_____pr04" localSheetId="9">#REF!</definedName>
    <definedName name="_____pr04">#REF!</definedName>
    <definedName name="_____pr05" localSheetId="10">#REF!</definedName>
    <definedName name="_____pr05" localSheetId="9">#REF!</definedName>
    <definedName name="_____pr05">#REF!</definedName>
    <definedName name="_____pr06" localSheetId="10">#REF!</definedName>
    <definedName name="_____pr06" localSheetId="9">#REF!</definedName>
    <definedName name="_____pr06">#REF!</definedName>
    <definedName name="_____pr07" localSheetId="10">#REF!</definedName>
    <definedName name="_____pr07" localSheetId="9">#REF!</definedName>
    <definedName name="_____pr07">#REF!</definedName>
    <definedName name="_____pr08" localSheetId="10">#REF!</definedName>
    <definedName name="_____pr08" localSheetId="9">#REF!</definedName>
    <definedName name="_____pr08">#REF!</definedName>
    <definedName name="_____pr09" localSheetId="10">#REF!</definedName>
    <definedName name="_____pr09" localSheetId="9">#REF!</definedName>
    <definedName name="_____pr09">#REF!</definedName>
    <definedName name="_____pr10" localSheetId="10">#REF!</definedName>
    <definedName name="_____pr10" localSheetId="9">#REF!</definedName>
    <definedName name="_____pr10">#REF!</definedName>
    <definedName name="_____pr11" localSheetId="10">#REF!</definedName>
    <definedName name="_____pr11" localSheetId="9">#REF!</definedName>
    <definedName name="_____pr11">#REF!</definedName>
    <definedName name="_____pr12" localSheetId="10">#REF!</definedName>
    <definedName name="_____pr12" localSheetId="9">#REF!</definedName>
    <definedName name="_____pr12">#REF!</definedName>
    <definedName name="_____pr13" localSheetId="10">#REF!</definedName>
    <definedName name="_____pr13" localSheetId="9">#REF!</definedName>
    <definedName name="_____pr13">#REF!</definedName>
    <definedName name="_____pr14" localSheetId="10">#REF!</definedName>
    <definedName name="_____pr14" localSheetId="9">#REF!</definedName>
    <definedName name="_____pr14">#REF!</definedName>
    <definedName name="_____pr15" localSheetId="10">#REF!</definedName>
    <definedName name="_____pr15" localSheetId="9">#REF!</definedName>
    <definedName name="_____pr15">#REF!</definedName>
    <definedName name="_____pr16" localSheetId="10">#REF!</definedName>
    <definedName name="_____pr16" localSheetId="9">#REF!</definedName>
    <definedName name="_____pr16">#REF!</definedName>
    <definedName name="_____pr17" localSheetId="10">#REF!</definedName>
    <definedName name="_____pr17" localSheetId="9">#REF!</definedName>
    <definedName name="_____pr17">#REF!</definedName>
    <definedName name="_____pr18" localSheetId="10">#REF!</definedName>
    <definedName name="_____pr18" localSheetId="9">#REF!</definedName>
    <definedName name="_____pr18">#REF!</definedName>
    <definedName name="_____pr19" localSheetId="10">#REF!</definedName>
    <definedName name="_____pr19" localSheetId="9">#REF!</definedName>
    <definedName name="_____pr19">#REF!</definedName>
    <definedName name="_____pr20" localSheetId="10">#REF!</definedName>
    <definedName name="_____pr20" localSheetId="9">#REF!</definedName>
    <definedName name="_____pr20">#REF!</definedName>
    <definedName name="_____pr21" localSheetId="10">#REF!</definedName>
    <definedName name="_____pr21" localSheetId="9">#REF!</definedName>
    <definedName name="_____pr21">#REF!</definedName>
    <definedName name="_____pr22" localSheetId="10">#REF!</definedName>
    <definedName name="_____pr22" localSheetId="9">#REF!</definedName>
    <definedName name="_____pr22">#REF!</definedName>
    <definedName name="_____pr23" localSheetId="10">#REF!</definedName>
    <definedName name="_____pr23" localSheetId="9">#REF!</definedName>
    <definedName name="_____pr23">#REF!</definedName>
    <definedName name="_____pr24" localSheetId="10">#REF!</definedName>
    <definedName name="_____pr24" localSheetId="9">#REF!</definedName>
    <definedName name="_____pr24">#REF!</definedName>
    <definedName name="_____pr25" localSheetId="10">#REF!</definedName>
    <definedName name="_____pr25" localSheetId="9">#REF!</definedName>
    <definedName name="_____pr25">#REF!</definedName>
    <definedName name="_____pr26" localSheetId="10">#REF!</definedName>
    <definedName name="_____pr26" localSheetId="9">#REF!</definedName>
    <definedName name="_____pr26">#REF!</definedName>
    <definedName name="_____pr27" localSheetId="10">#REF!</definedName>
    <definedName name="_____pr27" localSheetId="9">#REF!</definedName>
    <definedName name="_____pr27">#REF!</definedName>
    <definedName name="_____pr28" localSheetId="10">#REF!</definedName>
    <definedName name="_____pr28" localSheetId="9">#REF!</definedName>
    <definedName name="_____pr28">#REF!</definedName>
    <definedName name="_____pr29" localSheetId="10">#REF!</definedName>
    <definedName name="_____pr29" localSheetId="9">#REF!</definedName>
    <definedName name="_____pr29">#REF!</definedName>
    <definedName name="_____pr30" localSheetId="10">#REF!</definedName>
    <definedName name="_____pr30" localSheetId="9">#REF!</definedName>
    <definedName name="_____pr30">#REF!</definedName>
    <definedName name="_____pr31" localSheetId="10">#REF!</definedName>
    <definedName name="_____pr31" localSheetId="9">#REF!</definedName>
    <definedName name="_____pr31">#REF!</definedName>
    <definedName name="_____pr32" localSheetId="10">#REF!</definedName>
    <definedName name="_____pr32" localSheetId="9">#REF!</definedName>
    <definedName name="_____pr32">#REF!</definedName>
    <definedName name="_____pr33" localSheetId="10">#REF!</definedName>
    <definedName name="_____pr33" localSheetId="9">#REF!</definedName>
    <definedName name="_____pr33">#REF!</definedName>
    <definedName name="_____pr34" localSheetId="10">#REF!</definedName>
    <definedName name="_____pr34" localSheetId="9">#REF!</definedName>
    <definedName name="_____pr34">#REF!</definedName>
    <definedName name="_____pr35" localSheetId="10">#REF!</definedName>
    <definedName name="_____pr35" localSheetId="9">#REF!</definedName>
    <definedName name="_____pr35">#REF!</definedName>
    <definedName name="_____pr36" localSheetId="10">#REF!</definedName>
    <definedName name="_____pr36" localSheetId="9">#REF!</definedName>
    <definedName name="_____pr36">#REF!</definedName>
    <definedName name="_____pr37" localSheetId="10">#REF!</definedName>
    <definedName name="_____pr37" localSheetId="9">#REF!</definedName>
    <definedName name="_____pr37">#REF!</definedName>
    <definedName name="_____pr38" localSheetId="10">#REF!</definedName>
    <definedName name="_____pr38" localSheetId="9">#REF!</definedName>
    <definedName name="_____pr38">#REF!</definedName>
    <definedName name="_____pr39" localSheetId="10">#REF!</definedName>
    <definedName name="_____pr39" localSheetId="9">#REF!</definedName>
    <definedName name="_____pr39">#REF!</definedName>
    <definedName name="_____pr40" localSheetId="10">#REF!</definedName>
    <definedName name="_____pr40" localSheetId="9">#REF!</definedName>
    <definedName name="_____pr40">#REF!</definedName>
    <definedName name="_____pr41" localSheetId="10">#REF!</definedName>
    <definedName name="_____pr41" localSheetId="9">#REF!</definedName>
    <definedName name="_____pr41">#REF!</definedName>
    <definedName name="_____pr42" localSheetId="10">#REF!</definedName>
    <definedName name="_____pr42" localSheetId="9">#REF!</definedName>
    <definedName name="_____pr42">#REF!</definedName>
    <definedName name="_____pr43" localSheetId="10">#REF!</definedName>
    <definedName name="_____pr43" localSheetId="9">#REF!</definedName>
    <definedName name="_____pr43">#REF!</definedName>
    <definedName name="_____pr44" localSheetId="10">#REF!</definedName>
    <definedName name="_____pr44" localSheetId="9">#REF!</definedName>
    <definedName name="_____pr44">#REF!</definedName>
    <definedName name="_____pr45" localSheetId="10">#REF!</definedName>
    <definedName name="_____pr45" localSheetId="9">#REF!</definedName>
    <definedName name="_____pr45">#REF!</definedName>
    <definedName name="_____pr46" localSheetId="10">#REF!</definedName>
    <definedName name="_____pr46" localSheetId="9">#REF!</definedName>
    <definedName name="_____pr46">#REF!</definedName>
    <definedName name="_____pr47" localSheetId="10">#REF!</definedName>
    <definedName name="_____pr47" localSheetId="9">#REF!</definedName>
    <definedName name="_____pr47">#REF!</definedName>
    <definedName name="_____pr48" localSheetId="10">#REF!</definedName>
    <definedName name="_____pr48" localSheetId="9">#REF!</definedName>
    <definedName name="_____pr48">#REF!</definedName>
    <definedName name="_____pr49" localSheetId="10">#REF!</definedName>
    <definedName name="_____pr49" localSheetId="9">#REF!</definedName>
    <definedName name="_____pr49">#REF!</definedName>
    <definedName name="_____pr50" localSheetId="10">#REF!</definedName>
    <definedName name="_____pr50" localSheetId="9">#REF!</definedName>
    <definedName name="_____pr50">#REF!</definedName>
    <definedName name="_____pr51" localSheetId="10">#REF!</definedName>
    <definedName name="_____pr51" localSheetId="9">#REF!</definedName>
    <definedName name="_____pr51">#REF!</definedName>
    <definedName name="_____pr52" localSheetId="10">#REF!</definedName>
    <definedName name="_____pr52" localSheetId="9">#REF!</definedName>
    <definedName name="_____pr52">#REF!</definedName>
    <definedName name="_____pr53" localSheetId="10">#REF!</definedName>
    <definedName name="_____pr53" localSheetId="9">#REF!</definedName>
    <definedName name="_____pr53">#REF!</definedName>
    <definedName name="_____pr54" localSheetId="10">#REF!</definedName>
    <definedName name="_____pr54" localSheetId="9">#REF!</definedName>
    <definedName name="_____pr54">#REF!</definedName>
    <definedName name="_____pr55" localSheetId="10">#REF!</definedName>
    <definedName name="_____pr55" localSheetId="9">#REF!</definedName>
    <definedName name="_____pr55">#REF!</definedName>
    <definedName name="_____pr56" localSheetId="10">#REF!</definedName>
    <definedName name="_____pr56" localSheetId="9">#REF!</definedName>
    <definedName name="_____pr56">#REF!</definedName>
    <definedName name="_____pr57" localSheetId="10">#REF!</definedName>
    <definedName name="_____pr57" localSheetId="9">#REF!</definedName>
    <definedName name="_____pr57">#REF!</definedName>
    <definedName name="_____pr58" localSheetId="10">#REF!</definedName>
    <definedName name="_____pr58" localSheetId="9">#REF!</definedName>
    <definedName name="_____pr58">#REF!</definedName>
    <definedName name="_____pr59" localSheetId="10">#REF!</definedName>
    <definedName name="_____pr59" localSheetId="9">#REF!</definedName>
    <definedName name="_____pr59">#REF!</definedName>
    <definedName name="_____pr60" localSheetId="10">#REF!</definedName>
    <definedName name="_____pr60" localSheetId="9">#REF!</definedName>
    <definedName name="_____pr60">#REF!</definedName>
    <definedName name="_____pr61" localSheetId="10">#REF!</definedName>
    <definedName name="_____pr61" localSheetId="9">#REF!</definedName>
    <definedName name="_____pr61">#REF!</definedName>
    <definedName name="_____pr62" localSheetId="10">#REF!</definedName>
    <definedName name="_____pr62" localSheetId="9">#REF!</definedName>
    <definedName name="_____pr62">#REF!</definedName>
    <definedName name="_____pr63" localSheetId="10">#REF!</definedName>
    <definedName name="_____pr63" localSheetId="9">#REF!</definedName>
    <definedName name="_____pr63">#REF!</definedName>
    <definedName name="_____pr64" localSheetId="10">#REF!</definedName>
    <definedName name="_____pr64" localSheetId="9">#REF!</definedName>
    <definedName name="_____pr64">#REF!</definedName>
    <definedName name="_____pr65" localSheetId="10">#REF!</definedName>
    <definedName name="_____pr65" localSheetId="9">#REF!</definedName>
    <definedName name="_____pr65">#REF!</definedName>
    <definedName name="_____pr66" localSheetId="10">#REF!</definedName>
    <definedName name="_____pr66" localSheetId="9">#REF!</definedName>
    <definedName name="_____pr66">#REF!</definedName>
    <definedName name="_____pr67" localSheetId="10">#REF!</definedName>
    <definedName name="_____pr67" localSheetId="9">#REF!</definedName>
    <definedName name="_____pr67">#REF!</definedName>
    <definedName name="_____pr68" localSheetId="10">#REF!</definedName>
    <definedName name="_____pr68" localSheetId="9">#REF!</definedName>
    <definedName name="_____pr68">#REF!</definedName>
    <definedName name="_____pr69" localSheetId="10">#REF!</definedName>
    <definedName name="_____pr69" localSheetId="9">#REF!</definedName>
    <definedName name="_____pr69">#REF!</definedName>
    <definedName name="_____pr70" localSheetId="10">#REF!</definedName>
    <definedName name="_____pr70" localSheetId="9">#REF!</definedName>
    <definedName name="_____pr70">#REF!</definedName>
    <definedName name="_____pr71" localSheetId="10">#REF!</definedName>
    <definedName name="_____pr71" localSheetId="9">#REF!</definedName>
    <definedName name="_____pr71">#REF!</definedName>
    <definedName name="_____pr72" localSheetId="10">#REF!</definedName>
    <definedName name="_____pr72" localSheetId="9">#REF!</definedName>
    <definedName name="_____pr72">#REF!</definedName>
    <definedName name="_____SBC1">[6]INV!$A$12:$D$15</definedName>
    <definedName name="_____SBC3">[6]INV!$F$12:$I$15</definedName>
    <definedName name="_____SBC5">[6]INV!$K$12:$N$15</definedName>
    <definedName name="_____VEX1" localSheetId="10">[11]Tablas!#REF!</definedName>
    <definedName name="_____VEX1" localSheetId="9">[11]Tablas!#REF!</definedName>
    <definedName name="_____VEX1">[11]Tablas!#REF!</definedName>
    <definedName name="_____VFA1" localSheetId="10">[11]Tablas!#REF!</definedName>
    <definedName name="_____VFA1" localSheetId="9">[11]Tablas!#REF!</definedName>
    <definedName name="_____VFA1">[11]Tablas!#REF!</definedName>
    <definedName name="_____VIT1" localSheetId="10">[11]Tablas!#REF!</definedName>
    <definedName name="_____VIT1" localSheetId="9">[11]Tablas!#REF!</definedName>
    <definedName name="_____VIT1">[11]Tablas!#REF!</definedName>
    <definedName name="_____VPR1" localSheetId="10">[11]Tablas!#REF!</definedName>
    <definedName name="_____VPR1" localSheetId="9">[11]Tablas!#REF!</definedName>
    <definedName name="_____VPR1">[11]Tablas!#REF!</definedName>
    <definedName name="_____VPR2" localSheetId="10">[12]Tablas!#REF!</definedName>
    <definedName name="_____VPR2" localSheetId="9">[12]Tablas!#REF!</definedName>
    <definedName name="_____VPR2">[12]Tablas!#REF!</definedName>
    <definedName name="_____VRP1" localSheetId="10">[11]Tablas!#REF!</definedName>
    <definedName name="_____VRP1" localSheetId="9">[11]Tablas!#REF!</definedName>
    <definedName name="_____VRP1">[11]Tablas!#REF!</definedName>
    <definedName name="_____VSM1" localSheetId="10">[11]Tablas!#REF!</definedName>
    <definedName name="_____VSM1" localSheetId="9">[11]Tablas!#REF!</definedName>
    <definedName name="_____VSM1">[11]Tablas!#REF!</definedName>
    <definedName name="____AFC1">[6]INV!$A$25:$D$28</definedName>
    <definedName name="____AFC3">[6]INV!$F$25:$I$28</definedName>
    <definedName name="____AFC5">[6]INV!$K$25:$N$28</definedName>
    <definedName name="____ane7" localSheetId="10">[13]!_xlbgnm.ane7</definedName>
    <definedName name="____ane7" localSheetId="9">[13]!_xlbgnm.ane7</definedName>
    <definedName name="____ane7" localSheetId="11">[13]!_xlbgnm.ane7</definedName>
    <definedName name="____ane7">[13]!_xlbgnm.ane7</definedName>
    <definedName name="____ane8" localSheetId="10">[13]!_xlbgnm.ane8</definedName>
    <definedName name="____ane8" localSheetId="9">[13]!_xlbgnm.ane8</definedName>
    <definedName name="____ane8" localSheetId="1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0">#REF!</definedName>
    <definedName name="____COM1" localSheetId="9">#REF!</definedName>
    <definedName name="____COM1">#REF!</definedName>
    <definedName name="____COM10" localSheetId="10">#REF!</definedName>
    <definedName name="____COM10" localSheetId="9">#REF!</definedName>
    <definedName name="____COM10">#REF!</definedName>
    <definedName name="____COM11" localSheetId="10">#REF!</definedName>
    <definedName name="____COM11" localSheetId="9">#REF!</definedName>
    <definedName name="____COM11">#REF!</definedName>
    <definedName name="____COM12" localSheetId="10">#REF!</definedName>
    <definedName name="____COM12" localSheetId="9">#REF!</definedName>
    <definedName name="____COM12">#REF!</definedName>
    <definedName name="____COM13" localSheetId="10">#REF!</definedName>
    <definedName name="____COM13" localSheetId="9">#REF!</definedName>
    <definedName name="____COM13">#REF!</definedName>
    <definedName name="____COM14" localSheetId="10">#REF!</definedName>
    <definedName name="____COM14" localSheetId="9">#REF!</definedName>
    <definedName name="____COM14">#REF!</definedName>
    <definedName name="____COM15" localSheetId="10">#REF!</definedName>
    <definedName name="____COM15" localSheetId="9">#REF!</definedName>
    <definedName name="____COM15">#REF!</definedName>
    <definedName name="____COM16" localSheetId="10">#REF!</definedName>
    <definedName name="____COM16" localSheetId="9">#REF!</definedName>
    <definedName name="____COM16">#REF!</definedName>
    <definedName name="____COM17" localSheetId="10">#REF!</definedName>
    <definedName name="____COM17" localSheetId="9">#REF!</definedName>
    <definedName name="____COM17">#REF!</definedName>
    <definedName name="____COM18" localSheetId="10">#REF!</definedName>
    <definedName name="____COM18" localSheetId="9">#REF!</definedName>
    <definedName name="____COM18">#REF!</definedName>
    <definedName name="____COM19" localSheetId="10">#REF!</definedName>
    <definedName name="____COM19" localSheetId="9">#REF!</definedName>
    <definedName name="____COM19">#REF!</definedName>
    <definedName name="____COM2" localSheetId="10">#REF!</definedName>
    <definedName name="____COM2" localSheetId="9">#REF!</definedName>
    <definedName name="____COM2">#REF!</definedName>
    <definedName name="____COM20" localSheetId="10">#REF!</definedName>
    <definedName name="____COM20" localSheetId="9">#REF!</definedName>
    <definedName name="____COM20">#REF!</definedName>
    <definedName name="____COM21" localSheetId="10">#REF!</definedName>
    <definedName name="____COM21" localSheetId="9">#REF!</definedName>
    <definedName name="____COM21">#REF!</definedName>
    <definedName name="____COM3" localSheetId="10">#REF!</definedName>
    <definedName name="____COM3" localSheetId="9">#REF!</definedName>
    <definedName name="____COM3">#REF!</definedName>
    <definedName name="____COM4" localSheetId="10">#REF!</definedName>
    <definedName name="____COM4" localSheetId="9">#REF!</definedName>
    <definedName name="____COM4">#REF!</definedName>
    <definedName name="____COM5" localSheetId="10">#REF!</definedName>
    <definedName name="____COM5" localSheetId="9">#REF!</definedName>
    <definedName name="____COM5">#REF!</definedName>
    <definedName name="____COM6" localSheetId="10">#REF!</definedName>
    <definedName name="____COM6" localSheetId="9">#REF!</definedName>
    <definedName name="____COM6">#REF!</definedName>
    <definedName name="____COM7" localSheetId="10">#REF!</definedName>
    <definedName name="____COM7" localSheetId="9">#REF!</definedName>
    <definedName name="____COM7">#REF!</definedName>
    <definedName name="____COM8" localSheetId="10">#REF!</definedName>
    <definedName name="____COM8" localSheetId="9">#REF!</definedName>
    <definedName name="____COM8">#REF!</definedName>
    <definedName name="____COM9" localSheetId="10">#REF!</definedName>
    <definedName name="____COM9" localSheetId="9">#REF!</definedName>
    <definedName name="____COM9">#REF!</definedName>
    <definedName name="____DCI1" localSheetId="10">[11]Tablas!#REF!</definedName>
    <definedName name="____DCI1" localSheetId="9">[11]Tablas!#REF!</definedName>
    <definedName name="____DCI1">[11]Tablas!#REF!</definedName>
    <definedName name="____DDS1" localSheetId="10">[11]Tablas!#REF!</definedName>
    <definedName name="____DDS1" localSheetId="9">[11]Tablas!#REF!</definedName>
    <definedName name="____DDS1">[11]Tablas!#REF!</definedName>
    <definedName name="____DGO1" localSheetId="10">[11]Tablas!#REF!</definedName>
    <definedName name="____DGO1" localSheetId="9">[11]Tablas!#REF!</definedName>
    <definedName name="____DGO1">[11]Tablas!#REF!</definedName>
    <definedName name="____DGP1" localSheetId="10">[11]Tablas!#REF!</definedName>
    <definedName name="____DGP1" localSheetId="9">[11]Tablas!#REF!</definedName>
    <definedName name="____DGP1">[11]Tablas!#REF!</definedName>
    <definedName name="____DIJ1" localSheetId="10">[11]Tablas!#REF!</definedName>
    <definedName name="____DIJ1" localSheetId="9">[11]Tablas!#REF!</definedName>
    <definedName name="____DIJ1">[11]Tablas!#REF!</definedName>
    <definedName name="____DPI1" localSheetId="10">[11]Tablas!#REF!</definedName>
    <definedName name="____DPI1" localSheetId="9">[11]Tablas!#REF!</definedName>
    <definedName name="____DPI1">[11]Tablas!#REF!</definedName>
    <definedName name="____DPY1" localSheetId="10">[11]Tablas!#REF!</definedName>
    <definedName name="____DPY1" localSheetId="9">[11]Tablas!#REF!</definedName>
    <definedName name="____DPY1">[11]Tablas!#REF!</definedName>
    <definedName name="____DRI1" localSheetId="10">[11]Tablas!#REF!</definedName>
    <definedName name="____DRI1" localSheetId="9">[11]Tablas!#REF!</definedName>
    <definedName name="____DRI1">[11]Tablas!#REF!</definedName>
    <definedName name="____DRL1" localSheetId="10">[11]Tablas!#REF!</definedName>
    <definedName name="____DRL1" localSheetId="9">[11]Tablas!#REF!</definedName>
    <definedName name="____DRL1">[11]Tablas!#REF!</definedName>
    <definedName name="____DSP1" localSheetId="10">[11]Tablas!#REF!</definedName>
    <definedName name="____DSP1" localSheetId="9">[11]Tablas!#REF!</definedName>
    <definedName name="____DSP1">[11]Tablas!#REF!</definedName>
    <definedName name="____ECP1" localSheetId="10">[11]Tablas!#REF!</definedName>
    <definedName name="____ECP1" localSheetId="9">[11]Tablas!#REF!</definedName>
    <definedName name="____ECP1">[11]Tablas!#REF!</definedName>
    <definedName name="____ICP1" localSheetId="10">[11]Tablas!#REF!</definedName>
    <definedName name="____ICP1" localSheetId="9">[11]Tablas!#REF!</definedName>
    <definedName name="____ICP1">[11]Tablas!#REF!</definedName>
    <definedName name="____LEY80" localSheetId="10">#REF!</definedName>
    <definedName name="____LEY80" localSheetId="9">#REF!</definedName>
    <definedName name="____LEY80">#REF!</definedName>
    <definedName name="____MA2" localSheetId="10">#REF!</definedName>
    <definedName name="____MA2" localSheetId="9">#REF!</definedName>
    <definedName name="____MA2" localSheetId="4">#REF!</definedName>
    <definedName name="____MA2">#REF!</definedName>
    <definedName name="____OCD1" localSheetId="10">[11]Tablas!#REF!</definedName>
    <definedName name="____OCD1" localSheetId="9">[11]Tablas!#REF!</definedName>
    <definedName name="____OCD1">[11]Tablas!#REF!</definedName>
    <definedName name="____OCI1" localSheetId="10">[11]Tablas!#REF!</definedName>
    <definedName name="____OCI1" localSheetId="9">[11]Tablas!#REF!</definedName>
    <definedName name="____OCI1">[11]Tablas!#REF!</definedName>
    <definedName name="____PJ50" localSheetId="10">#REF!</definedName>
    <definedName name="____PJ50" localSheetId="9">#REF!</definedName>
    <definedName name="____PJ50" localSheetId="4">#REF!</definedName>
    <definedName name="____PJ50">#REF!</definedName>
    <definedName name="____pj51" localSheetId="10">#REF!</definedName>
    <definedName name="____pj51" localSheetId="9">#REF!</definedName>
    <definedName name="____pj51" localSheetId="4">#REF!</definedName>
    <definedName name="____pj51">#REF!</definedName>
    <definedName name="____pr01" localSheetId="10">#REF!</definedName>
    <definedName name="____pr01" localSheetId="9">#REF!</definedName>
    <definedName name="____pr01">#REF!</definedName>
    <definedName name="____pr02" localSheetId="10">#REF!</definedName>
    <definedName name="____pr02" localSheetId="9">#REF!</definedName>
    <definedName name="____pr02">#REF!</definedName>
    <definedName name="____pr03" localSheetId="10">#REF!</definedName>
    <definedName name="____pr03" localSheetId="9">#REF!</definedName>
    <definedName name="____pr03">#REF!</definedName>
    <definedName name="____pr04" localSheetId="10">#REF!</definedName>
    <definedName name="____pr04" localSheetId="9">#REF!</definedName>
    <definedName name="____pr04">#REF!</definedName>
    <definedName name="____pr05" localSheetId="10">#REF!</definedName>
    <definedName name="____pr05" localSheetId="9">#REF!</definedName>
    <definedName name="____pr05">#REF!</definedName>
    <definedName name="____pr06" localSheetId="10">#REF!</definedName>
    <definedName name="____pr06" localSheetId="9">#REF!</definedName>
    <definedName name="____pr06">#REF!</definedName>
    <definedName name="____pr07" localSheetId="10">#REF!</definedName>
    <definedName name="____pr07" localSheetId="9">#REF!</definedName>
    <definedName name="____pr07">#REF!</definedName>
    <definedName name="____pr08" localSheetId="10">#REF!</definedName>
    <definedName name="____pr08" localSheetId="9">#REF!</definedName>
    <definedName name="____pr08">#REF!</definedName>
    <definedName name="____pr09" localSheetId="10">#REF!</definedName>
    <definedName name="____pr09" localSheetId="9">#REF!</definedName>
    <definedName name="____pr09">#REF!</definedName>
    <definedName name="____pr10" localSheetId="10">#REF!</definedName>
    <definedName name="____pr10" localSheetId="9">#REF!</definedName>
    <definedName name="____pr10">#REF!</definedName>
    <definedName name="____pr11" localSheetId="10">#REF!</definedName>
    <definedName name="____pr11" localSheetId="9">#REF!</definedName>
    <definedName name="____pr11">#REF!</definedName>
    <definedName name="____pr12" localSheetId="10">#REF!</definedName>
    <definedName name="____pr12" localSheetId="9">#REF!</definedName>
    <definedName name="____pr12">#REF!</definedName>
    <definedName name="____pr13" localSheetId="10">#REF!</definedName>
    <definedName name="____pr13" localSheetId="9">#REF!</definedName>
    <definedName name="____pr13">#REF!</definedName>
    <definedName name="____pr14" localSheetId="10">#REF!</definedName>
    <definedName name="____pr14" localSheetId="9">#REF!</definedName>
    <definedName name="____pr14">#REF!</definedName>
    <definedName name="____pr15" localSheetId="10">#REF!</definedName>
    <definedName name="____pr15" localSheetId="9">#REF!</definedName>
    <definedName name="____pr15">#REF!</definedName>
    <definedName name="____pr16" localSheetId="10">#REF!</definedName>
    <definedName name="____pr16" localSheetId="9">#REF!</definedName>
    <definedName name="____pr16">#REF!</definedName>
    <definedName name="____pr17" localSheetId="10">#REF!</definedName>
    <definedName name="____pr17" localSheetId="9">#REF!</definedName>
    <definedName name="____pr17">#REF!</definedName>
    <definedName name="____pr18" localSheetId="10">#REF!</definedName>
    <definedName name="____pr18" localSheetId="9">#REF!</definedName>
    <definedName name="____pr18">#REF!</definedName>
    <definedName name="____pr19" localSheetId="10">#REF!</definedName>
    <definedName name="____pr19" localSheetId="9">#REF!</definedName>
    <definedName name="____pr19">#REF!</definedName>
    <definedName name="____pr20" localSheetId="10">#REF!</definedName>
    <definedName name="____pr20" localSheetId="9">#REF!</definedName>
    <definedName name="____pr20">#REF!</definedName>
    <definedName name="____pr21" localSheetId="10">#REF!</definedName>
    <definedName name="____pr21" localSheetId="9">#REF!</definedName>
    <definedName name="____pr21">#REF!</definedName>
    <definedName name="____pr22" localSheetId="10">#REF!</definedName>
    <definedName name="____pr22" localSheetId="9">#REF!</definedName>
    <definedName name="____pr22">#REF!</definedName>
    <definedName name="____pr23" localSheetId="10">#REF!</definedName>
    <definedName name="____pr23" localSheetId="9">#REF!</definedName>
    <definedName name="____pr23">#REF!</definedName>
    <definedName name="____pr24" localSheetId="10">#REF!</definedName>
    <definedName name="____pr24" localSheetId="9">#REF!</definedName>
    <definedName name="____pr24">#REF!</definedName>
    <definedName name="____pr25" localSheetId="10">#REF!</definedName>
    <definedName name="____pr25" localSheetId="9">#REF!</definedName>
    <definedName name="____pr25">#REF!</definedName>
    <definedName name="____pr26" localSheetId="10">#REF!</definedName>
    <definedName name="____pr26" localSheetId="9">#REF!</definedName>
    <definedName name="____pr26">#REF!</definedName>
    <definedName name="____pr27" localSheetId="10">#REF!</definedName>
    <definedName name="____pr27" localSheetId="9">#REF!</definedName>
    <definedName name="____pr27">#REF!</definedName>
    <definedName name="____pr28" localSheetId="10">#REF!</definedName>
    <definedName name="____pr28" localSheetId="9">#REF!</definedName>
    <definedName name="____pr28">#REF!</definedName>
    <definedName name="____pr29" localSheetId="10">#REF!</definedName>
    <definedName name="____pr29" localSheetId="9">#REF!</definedName>
    <definedName name="____pr29">#REF!</definedName>
    <definedName name="____pr30" localSheetId="10">#REF!</definedName>
    <definedName name="____pr30" localSheetId="9">#REF!</definedName>
    <definedName name="____pr30">#REF!</definedName>
    <definedName name="____pr31" localSheetId="10">#REF!</definedName>
    <definedName name="____pr31" localSheetId="9">#REF!</definedName>
    <definedName name="____pr31">#REF!</definedName>
    <definedName name="____pr32" localSheetId="10">#REF!</definedName>
    <definedName name="____pr32" localSheetId="9">#REF!</definedName>
    <definedName name="____pr32">#REF!</definedName>
    <definedName name="____pr33" localSheetId="10">#REF!</definedName>
    <definedName name="____pr33" localSheetId="9">#REF!</definedName>
    <definedName name="____pr33">#REF!</definedName>
    <definedName name="____pr34" localSheetId="10">#REF!</definedName>
    <definedName name="____pr34" localSheetId="9">#REF!</definedName>
    <definedName name="____pr34">#REF!</definedName>
    <definedName name="____pr35" localSheetId="10">#REF!</definedName>
    <definedName name="____pr35" localSheetId="9">#REF!</definedName>
    <definedName name="____pr35">#REF!</definedName>
    <definedName name="____pr36" localSheetId="10">#REF!</definedName>
    <definedName name="____pr36" localSheetId="9">#REF!</definedName>
    <definedName name="____pr36">#REF!</definedName>
    <definedName name="____pr37" localSheetId="10">#REF!</definedName>
    <definedName name="____pr37" localSheetId="9">#REF!</definedName>
    <definedName name="____pr37">#REF!</definedName>
    <definedName name="____pr38" localSheetId="10">#REF!</definedName>
    <definedName name="____pr38" localSheetId="9">#REF!</definedName>
    <definedName name="____pr38">#REF!</definedName>
    <definedName name="____pr39" localSheetId="10">#REF!</definedName>
    <definedName name="____pr39" localSheetId="9">#REF!</definedName>
    <definedName name="____pr39">#REF!</definedName>
    <definedName name="____pr40" localSheetId="10">#REF!</definedName>
    <definedName name="____pr40" localSheetId="9">#REF!</definedName>
    <definedName name="____pr40">#REF!</definedName>
    <definedName name="____pr41" localSheetId="10">#REF!</definedName>
    <definedName name="____pr41" localSheetId="9">#REF!</definedName>
    <definedName name="____pr41">#REF!</definedName>
    <definedName name="____pr42" localSheetId="10">#REF!</definedName>
    <definedName name="____pr42" localSheetId="9">#REF!</definedName>
    <definedName name="____pr42">#REF!</definedName>
    <definedName name="____pr43" localSheetId="10">#REF!</definedName>
    <definedName name="____pr43" localSheetId="9">#REF!</definedName>
    <definedName name="____pr43">#REF!</definedName>
    <definedName name="____pr44" localSheetId="10">#REF!</definedName>
    <definedName name="____pr44" localSheetId="9">#REF!</definedName>
    <definedName name="____pr44">#REF!</definedName>
    <definedName name="____pr45" localSheetId="10">#REF!</definedName>
    <definedName name="____pr45" localSheetId="9">#REF!</definedName>
    <definedName name="____pr45">#REF!</definedName>
    <definedName name="____pr46" localSheetId="10">#REF!</definedName>
    <definedName name="____pr46" localSheetId="9">#REF!</definedName>
    <definedName name="____pr46">#REF!</definedName>
    <definedName name="____pr47" localSheetId="10">#REF!</definedName>
    <definedName name="____pr47" localSheetId="9">#REF!</definedName>
    <definedName name="____pr47">#REF!</definedName>
    <definedName name="____pr48" localSheetId="10">#REF!</definedName>
    <definedName name="____pr48" localSheetId="9">#REF!</definedName>
    <definedName name="____pr48">#REF!</definedName>
    <definedName name="____pr49" localSheetId="10">#REF!</definedName>
    <definedName name="____pr49" localSheetId="9">#REF!</definedName>
    <definedName name="____pr49">#REF!</definedName>
    <definedName name="____pr50" localSheetId="10">#REF!</definedName>
    <definedName name="____pr50" localSheetId="9">#REF!</definedName>
    <definedName name="____pr50">#REF!</definedName>
    <definedName name="____pr51" localSheetId="10">#REF!</definedName>
    <definedName name="____pr51" localSheetId="9">#REF!</definedName>
    <definedName name="____pr51">#REF!</definedName>
    <definedName name="____pr52" localSheetId="10">#REF!</definedName>
    <definedName name="____pr52" localSheetId="9">#REF!</definedName>
    <definedName name="____pr52">#REF!</definedName>
    <definedName name="____pr53" localSheetId="10">#REF!</definedName>
    <definedName name="____pr53" localSheetId="9">#REF!</definedName>
    <definedName name="____pr53">#REF!</definedName>
    <definedName name="____pr54" localSheetId="10">#REF!</definedName>
    <definedName name="____pr54" localSheetId="9">#REF!</definedName>
    <definedName name="____pr54">#REF!</definedName>
    <definedName name="____pr55" localSheetId="10">#REF!</definedName>
    <definedName name="____pr55" localSheetId="9">#REF!</definedName>
    <definedName name="____pr55">#REF!</definedName>
    <definedName name="____pr56" localSheetId="10">#REF!</definedName>
    <definedName name="____pr56" localSheetId="9">#REF!</definedName>
    <definedName name="____pr56">#REF!</definedName>
    <definedName name="____pr57" localSheetId="10">#REF!</definedName>
    <definedName name="____pr57" localSheetId="9">#REF!</definedName>
    <definedName name="____pr57">#REF!</definedName>
    <definedName name="____pr58" localSheetId="10">#REF!</definedName>
    <definedName name="____pr58" localSheetId="9">#REF!</definedName>
    <definedName name="____pr58">#REF!</definedName>
    <definedName name="____pr59" localSheetId="10">#REF!</definedName>
    <definedName name="____pr59" localSheetId="9">#REF!</definedName>
    <definedName name="____pr59">#REF!</definedName>
    <definedName name="____pr60" localSheetId="10">#REF!</definedName>
    <definedName name="____pr60" localSheetId="9">#REF!</definedName>
    <definedName name="____pr60">#REF!</definedName>
    <definedName name="____pr61" localSheetId="10">#REF!</definedName>
    <definedName name="____pr61" localSheetId="9">#REF!</definedName>
    <definedName name="____pr61">#REF!</definedName>
    <definedName name="____pr62" localSheetId="10">#REF!</definedName>
    <definedName name="____pr62" localSheetId="9">#REF!</definedName>
    <definedName name="____pr62">#REF!</definedName>
    <definedName name="____pr63" localSheetId="10">#REF!</definedName>
    <definedName name="____pr63" localSheetId="9">#REF!</definedName>
    <definedName name="____pr63">#REF!</definedName>
    <definedName name="____pr64" localSheetId="10">#REF!</definedName>
    <definedName name="____pr64" localSheetId="9">#REF!</definedName>
    <definedName name="____pr64">#REF!</definedName>
    <definedName name="____pr65" localSheetId="10">#REF!</definedName>
    <definedName name="____pr65" localSheetId="9">#REF!</definedName>
    <definedName name="____pr65">#REF!</definedName>
    <definedName name="____pr66" localSheetId="10">#REF!</definedName>
    <definedName name="____pr66" localSheetId="9">#REF!</definedName>
    <definedName name="____pr66">#REF!</definedName>
    <definedName name="____pr67" localSheetId="10">#REF!</definedName>
    <definedName name="____pr67" localSheetId="9">#REF!</definedName>
    <definedName name="____pr67">#REF!</definedName>
    <definedName name="____pr68" localSheetId="10">#REF!</definedName>
    <definedName name="____pr68" localSheetId="9">#REF!</definedName>
    <definedName name="____pr68">#REF!</definedName>
    <definedName name="____pr69" localSheetId="10">#REF!</definedName>
    <definedName name="____pr69" localSheetId="9">#REF!</definedName>
    <definedName name="____pr69">#REF!</definedName>
    <definedName name="____pr70" localSheetId="10">#REF!</definedName>
    <definedName name="____pr70" localSheetId="9">#REF!</definedName>
    <definedName name="____pr70">#REF!</definedName>
    <definedName name="____pr71" localSheetId="10">#REF!</definedName>
    <definedName name="____pr71" localSheetId="9">#REF!</definedName>
    <definedName name="____pr71">#REF!</definedName>
    <definedName name="____pr72" localSheetId="10">#REF!</definedName>
    <definedName name="____pr72" localSheetId="9">#REF!</definedName>
    <definedName name="____pr72">#REF!</definedName>
    <definedName name="____SBC1">[6]INV!$A$12:$D$15</definedName>
    <definedName name="____SBC3">[6]INV!$F$12:$I$15</definedName>
    <definedName name="____SBC5">[6]INV!$K$12:$N$15</definedName>
    <definedName name="____TOP1" localSheetId="10">#REF!</definedName>
    <definedName name="____TOP1" localSheetId="9">#REF!</definedName>
    <definedName name="____TOP1">#REF!</definedName>
    <definedName name="____TOP10" localSheetId="10">#REF!</definedName>
    <definedName name="____TOP10" localSheetId="9">#REF!</definedName>
    <definedName name="____TOP10">#REF!</definedName>
    <definedName name="____TOP2" localSheetId="10">#REF!</definedName>
    <definedName name="____TOP2" localSheetId="9">#REF!</definedName>
    <definedName name="____TOP2">#REF!</definedName>
    <definedName name="____TOP3" localSheetId="10">#REF!</definedName>
    <definedName name="____TOP3" localSheetId="9">#REF!</definedName>
    <definedName name="____TOP3">#REF!</definedName>
    <definedName name="____TOP4" localSheetId="10">#REF!</definedName>
    <definedName name="____TOP4" localSheetId="9">#REF!</definedName>
    <definedName name="____TOP4">#REF!</definedName>
    <definedName name="____TOP5" localSheetId="10">#REF!</definedName>
    <definedName name="____TOP5" localSheetId="9">#REF!</definedName>
    <definedName name="____TOP5">#REF!</definedName>
    <definedName name="____TOP6" localSheetId="10">#REF!</definedName>
    <definedName name="____TOP6" localSheetId="9">#REF!</definedName>
    <definedName name="____TOP6">#REF!</definedName>
    <definedName name="____TOP7" localSheetId="10">#REF!</definedName>
    <definedName name="____TOP7" localSheetId="9">#REF!</definedName>
    <definedName name="____TOP7">#REF!</definedName>
    <definedName name="____TOP8" localSheetId="10">#REF!</definedName>
    <definedName name="____TOP8" localSheetId="9">#REF!</definedName>
    <definedName name="____TOP8">#REF!</definedName>
    <definedName name="____TOP9" localSheetId="10">#REF!</definedName>
    <definedName name="____TOP9" localSheetId="9">#REF!</definedName>
    <definedName name="____TOP9">#REF!</definedName>
    <definedName name="____VEX1" localSheetId="10">[11]Tablas!#REF!</definedName>
    <definedName name="____VEX1" localSheetId="9">[11]Tablas!#REF!</definedName>
    <definedName name="____VEX1">[11]Tablas!#REF!</definedName>
    <definedName name="____VFA1" localSheetId="10">[11]Tablas!#REF!</definedName>
    <definedName name="____VFA1" localSheetId="9">[11]Tablas!#REF!</definedName>
    <definedName name="____VFA1">[11]Tablas!#REF!</definedName>
    <definedName name="____VIT1" localSheetId="10">[11]Tablas!#REF!</definedName>
    <definedName name="____VIT1" localSheetId="9">[11]Tablas!#REF!</definedName>
    <definedName name="____VIT1">[11]Tablas!#REF!</definedName>
    <definedName name="____VPR1" localSheetId="10">[11]Tablas!#REF!</definedName>
    <definedName name="____VPR1" localSheetId="9">[11]Tablas!#REF!</definedName>
    <definedName name="____VPR1">[11]Tablas!#REF!</definedName>
    <definedName name="____VPR2" localSheetId="10">#REF!</definedName>
    <definedName name="____VPR2" localSheetId="9">#REF!</definedName>
    <definedName name="____VPR2">#REF!</definedName>
    <definedName name="____VRP1" localSheetId="10">[11]Tablas!#REF!</definedName>
    <definedName name="____VRP1" localSheetId="9">[11]Tablas!#REF!</definedName>
    <definedName name="____VRP1">[11]Tablas!#REF!</definedName>
    <definedName name="____VSM1" localSheetId="10">[11]Tablas!#REF!</definedName>
    <definedName name="____VSM1" localSheetId="9">[11]Tablas!#REF!</definedName>
    <definedName name="____VSM1">[11]Tablas!#REF!</definedName>
    <definedName name="___AFC1">[6]INV!$A$25:$D$28</definedName>
    <definedName name="___AFC3">[6]INV!$F$25:$I$28</definedName>
    <definedName name="___AFC5">[6]INV!$K$25:$N$28</definedName>
    <definedName name="___ane7" localSheetId="10">[15]!_xlbgnm.ane7</definedName>
    <definedName name="___ane7" localSheetId="9">[15]!_xlbgnm.ane7</definedName>
    <definedName name="___ane7" localSheetId="11">[15]!_xlbgnm.ane7</definedName>
    <definedName name="___ane7">[15]!_xlbgnm.ane7</definedName>
    <definedName name="___ane8" localSheetId="10">[15]!_xlbgnm.ane8</definedName>
    <definedName name="___ane8" localSheetId="9">[15]!_xlbgnm.ane8</definedName>
    <definedName name="___ane8" localSheetId="1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0">#REF!</definedName>
    <definedName name="___COM1" localSheetId="9">#REF!</definedName>
    <definedName name="___COM1">#REF!</definedName>
    <definedName name="___COM10" localSheetId="10">#REF!</definedName>
    <definedName name="___COM10" localSheetId="9">#REF!</definedName>
    <definedName name="___COM10">#REF!</definedName>
    <definedName name="___COM11" localSheetId="10">#REF!</definedName>
    <definedName name="___COM11" localSheetId="9">#REF!</definedName>
    <definedName name="___COM11">#REF!</definedName>
    <definedName name="___COM12" localSheetId="10">#REF!</definedName>
    <definedName name="___COM12" localSheetId="9">#REF!</definedName>
    <definedName name="___COM12">#REF!</definedName>
    <definedName name="___COM13" localSheetId="10">#REF!</definedName>
    <definedName name="___COM13" localSheetId="9">#REF!</definedName>
    <definedName name="___COM13">#REF!</definedName>
    <definedName name="___COM14" localSheetId="10">#REF!</definedName>
    <definedName name="___COM14" localSheetId="9">#REF!</definedName>
    <definedName name="___COM14">#REF!</definedName>
    <definedName name="___COM15" localSheetId="10">#REF!</definedName>
    <definedName name="___COM15" localSheetId="9">#REF!</definedName>
    <definedName name="___COM15">#REF!</definedName>
    <definedName name="___COM16" localSheetId="10">#REF!</definedName>
    <definedName name="___COM16" localSheetId="9">#REF!</definedName>
    <definedName name="___COM16">#REF!</definedName>
    <definedName name="___COM17" localSheetId="10">#REF!</definedName>
    <definedName name="___COM17" localSheetId="9">#REF!</definedName>
    <definedName name="___COM17">#REF!</definedName>
    <definedName name="___COM18" localSheetId="10">#REF!</definedName>
    <definedName name="___COM18" localSheetId="9">#REF!</definedName>
    <definedName name="___COM18">#REF!</definedName>
    <definedName name="___COM19" localSheetId="10">#REF!</definedName>
    <definedName name="___COM19" localSheetId="9">#REF!</definedName>
    <definedName name="___COM19">#REF!</definedName>
    <definedName name="___COM2" localSheetId="10">#REF!</definedName>
    <definedName name="___COM2" localSheetId="9">#REF!</definedName>
    <definedName name="___COM2">#REF!</definedName>
    <definedName name="___COM20" localSheetId="10">#REF!</definedName>
    <definedName name="___COM20" localSheetId="9">#REF!</definedName>
    <definedName name="___COM20">#REF!</definedName>
    <definedName name="___COM21" localSheetId="10">#REF!</definedName>
    <definedName name="___COM21" localSheetId="9">#REF!</definedName>
    <definedName name="___COM21">#REF!</definedName>
    <definedName name="___COM3" localSheetId="10">#REF!</definedName>
    <definedName name="___COM3" localSheetId="9">#REF!</definedName>
    <definedName name="___COM3">#REF!</definedName>
    <definedName name="___COM4" localSheetId="10">#REF!</definedName>
    <definedName name="___COM4" localSheetId="9">#REF!</definedName>
    <definedName name="___COM4">#REF!</definedName>
    <definedName name="___COM5" localSheetId="10">#REF!</definedName>
    <definedName name="___COM5" localSheetId="9">#REF!</definedName>
    <definedName name="___COM5">#REF!</definedName>
    <definedName name="___COM6" localSheetId="10">#REF!</definedName>
    <definedName name="___COM6" localSheetId="9">#REF!</definedName>
    <definedName name="___COM6">#REF!</definedName>
    <definedName name="___COM7" localSheetId="10">#REF!</definedName>
    <definedName name="___COM7" localSheetId="9">#REF!</definedName>
    <definedName name="___COM7">#REF!</definedName>
    <definedName name="___COM8" localSheetId="10">#REF!</definedName>
    <definedName name="___COM8" localSheetId="9">#REF!</definedName>
    <definedName name="___COM8">#REF!</definedName>
    <definedName name="___COM9" localSheetId="10">#REF!</definedName>
    <definedName name="___COM9" localSheetId="9">#REF!</definedName>
    <definedName name="___COM9">#REF!</definedName>
    <definedName name="___DCI1" localSheetId="10">[11]Tablas!#REF!</definedName>
    <definedName name="___DCI1" localSheetId="9">[11]Tablas!#REF!</definedName>
    <definedName name="___DCI1">[11]Tablas!#REF!</definedName>
    <definedName name="___DDS1" localSheetId="10">[11]Tablas!#REF!</definedName>
    <definedName name="___DDS1" localSheetId="9">[11]Tablas!#REF!</definedName>
    <definedName name="___DDS1">[11]Tablas!#REF!</definedName>
    <definedName name="___DGO1" localSheetId="10">[11]Tablas!#REF!</definedName>
    <definedName name="___DGO1" localSheetId="9">[11]Tablas!#REF!</definedName>
    <definedName name="___DGO1">[11]Tablas!#REF!</definedName>
    <definedName name="___DGP1" localSheetId="10">[11]Tablas!#REF!</definedName>
    <definedName name="___DGP1" localSheetId="9">[11]Tablas!#REF!</definedName>
    <definedName name="___DGP1">[11]Tablas!#REF!</definedName>
    <definedName name="___DIJ1" localSheetId="10">[11]Tablas!#REF!</definedName>
    <definedName name="___DIJ1" localSheetId="9">[11]Tablas!#REF!</definedName>
    <definedName name="___DIJ1">[11]Tablas!#REF!</definedName>
    <definedName name="___DPI1" localSheetId="10">[11]Tablas!#REF!</definedName>
    <definedName name="___DPI1" localSheetId="9">[11]Tablas!#REF!</definedName>
    <definedName name="___DPI1">[11]Tablas!#REF!</definedName>
    <definedName name="___DPY1" localSheetId="10">[11]Tablas!#REF!</definedName>
    <definedName name="___DPY1" localSheetId="9">[11]Tablas!#REF!</definedName>
    <definedName name="___DPY1">[11]Tablas!#REF!</definedName>
    <definedName name="___DRI1" localSheetId="10">[11]Tablas!#REF!</definedName>
    <definedName name="___DRI1" localSheetId="9">[11]Tablas!#REF!</definedName>
    <definedName name="___DRI1">[11]Tablas!#REF!</definedName>
    <definedName name="___DRL1" localSheetId="10">[11]Tablas!#REF!</definedName>
    <definedName name="___DRL1" localSheetId="9">[11]Tablas!#REF!</definedName>
    <definedName name="___DRL1">[11]Tablas!#REF!</definedName>
    <definedName name="___DSP1" localSheetId="10">[11]Tablas!#REF!</definedName>
    <definedName name="___DSP1" localSheetId="9">[11]Tablas!#REF!</definedName>
    <definedName name="___DSP1">[11]Tablas!#REF!</definedName>
    <definedName name="___ECP1" localSheetId="10">[11]Tablas!#REF!</definedName>
    <definedName name="___ECP1" localSheetId="9">[11]Tablas!#REF!</definedName>
    <definedName name="___ECP1">[11]Tablas!#REF!</definedName>
    <definedName name="___ICP1" localSheetId="10">[11]Tablas!#REF!</definedName>
    <definedName name="___ICP1" localSheetId="9">[11]Tablas!#REF!</definedName>
    <definedName name="___ICP1">[11]Tablas!#REF!</definedName>
    <definedName name="___key2" localSheetId="10" hidden="1">[8]INST!#REF!</definedName>
    <definedName name="___key2" localSheetId="9" hidden="1">[8]INST!#REF!</definedName>
    <definedName name="___key2" hidden="1">[8]INST!#REF!</definedName>
    <definedName name="___key3" localSheetId="10" hidden="1">#REF!</definedName>
    <definedName name="___key3" localSheetId="9" hidden="1">#REF!</definedName>
    <definedName name="___key3" hidden="1">#REF!</definedName>
    <definedName name="___key31" localSheetId="10" hidden="1">#REF!</definedName>
    <definedName name="___key31" localSheetId="9" hidden="1">#REF!</definedName>
    <definedName name="___key31" hidden="1">#REF!</definedName>
    <definedName name="___LEY80" localSheetId="10">#REF!</definedName>
    <definedName name="___LEY80" localSheetId="9">#REF!</definedName>
    <definedName name="___LEY80">#REF!</definedName>
    <definedName name="___MA2" localSheetId="10">#REF!</definedName>
    <definedName name="___MA2" localSheetId="9">#REF!</definedName>
    <definedName name="___MA2" localSheetId="4">#REF!</definedName>
    <definedName name="___MA2">#REF!</definedName>
    <definedName name="___OCD1" localSheetId="10">[11]Tablas!#REF!</definedName>
    <definedName name="___OCD1" localSheetId="9">[11]Tablas!#REF!</definedName>
    <definedName name="___OCD1">[11]Tablas!#REF!</definedName>
    <definedName name="___OCI1" localSheetId="10">[11]Tablas!#REF!</definedName>
    <definedName name="___OCI1" localSheetId="9">[11]Tablas!#REF!</definedName>
    <definedName name="___OCI1">[11]Tablas!#REF!</definedName>
    <definedName name="___PJ50" localSheetId="10">#REF!</definedName>
    <definedName name="___PJ50" localSheetId="9">#REF!</definedName>
    <definedName name="___PJ50" localSheetId="4">#REF!</definedName>
    <definedName name="___PJ50">#REF!</definedName>
    <definedName name="___pj51" localSheetId="10">#REF!</definedName>
    <definedName name="___pj51" localSheetId="9">#REF!</definedName>
    <definedName name="___pj51" localSheetId="4">#REF!</definedName>
    <definedName name="___pj51">#REF!</definedName>
    <definedName name="___pr01" localSheetId="10">#REF!</definedName>
    <definedName name="___pr01" localSheetId="9">#REF!</definedName>
    <definedName name="___pr01">#REF!</definedName>
    <definedName name="___pr02" localSheetId="10">#REF!</definedName>
    <definedName name="___pr02" localSheetId="9">#REF!</definedName>
    <definedName name="___pr02">#REF!</definedName>
    <definedName name="___pr03" localSheetId="10">#REF!</definedName>
    <definedName name="___pr03" localSheetId="9">#REF!</definedName>
    <definedName name="___pr03">#REF!</definedName>
    <definedName name="___pr04" localSheetId="10">#REF!</definedName>
    <definedName name="___pr04" localSheetId="9">#REF!</definedName>
    <definedName name="___pr04">#REF!</definedName>
    <definedName name="___pr05" localSheetId="10">#REF!</definedName>
    <definedName name="___pr05" localSheetId="9">#REF!</definedName>
    <definedName name="___pr05">#REF!</definedName>
    <definedName name="___pr06" localSheetId="10">#REF!</definedName>
    <definedName name="___pr06" localSheetId="9">#REF!</definedName>
    <definedName name="___pr06">#REF!</definedName>
    <definedName name="___pr07" localSheetId="10">#REF!</definedName>
    <definedName name="___pr07" localSheetId="9">#REF!</definedName>
    <definedName name="___pr07">#REF!</definedName>
    <definedName name="___pr08" localSheetId="10">#REF!</definedName>
    <definedName name="___pr08" localSheetId="9">#REF!</definedName>
    <definedName name="___pr08">#REF!</definedName>
    <definedName name="___pr09" localSheetId="10">#REF!</definedName>
    <definedName name="___pr09" localSheetId="9">#REF!</definedName>
    <definedName name="___pr09">#REF!</definedName>
    <definedName name="___pr10" localSheetId="10">#REF!</definedName>
    <definedName name="___pr10" localSheetId="9">#REF!</definedName>
    <definedName name="___pr10">#REF!</definedName>
    <definedName name="___pr11" localSheetId="10">#REF!</definedName>
    <definedName name="___pr11" localSheetId="9">#REF!</definedName>
    <definedName name="___pr11">#REF!</definedName>
    <definedName name="___pr12" localSheetId="10">#REF!</definedName>
    <definedName name="___pr12" localSheetId="9">#REF!</definedName>
    <definedName name="___pr12">#REF!</definedName>
    <definedName name="___pr13" localSheetId="10">#REF!</definedName>
    <definedName name="___pr13" localSheetId="9">#REF!</definedName>
    <definedName name="___pr13">#REF!</definedName>
    <definedName name="___pr14" localSheetId="10">#REF!</definedName>
    <definedName name="___pr14" localSheetId="9">#REF!</definedName>
    <definedName name="___pr14">#REF!</definedName>
    <definedName name="___pr15" localSheetId="10">#REF!</definedName>
    <definedName name="___pr15" localSheetId="9">#REF!</definedName>
    <definedName name="___pr15">#REF!</definedName>
    <definedName name="___pr16" localSheetId="10">#REF!</definedName>
    <definedName name="___pr16" localSheetId="9">#REF!</definedName>
    <definedName name="___pr16">#REF!</definedName>
    <definedName name="___pr17" localSheetId="10">#REF!</definedName>
    <definedName name="___pr17" localSheetId="9">#REF!</definedName>
    <definedName name="___pr17">#REF!</definedName>
    <definedName name="___pr18" localSheetId="10">#REF!</definedName>
    <definedName name="___pr18" localSheetId="9">#REF!</definedName>
    <definedName name="___pr18">#REF!</definedName>
    <definedName name="___pr19" localSheetId="10">#REF!</definedName>
    <definedName name="___pr19" localSheetId="9">#REF!</definedName>
    <definedName name="___pr19">#REF!</definedName>
    <definedName name="___pr20" localSheetId="10">#REF!</definedName>
    <definedName name="___pr20" localSheetId="9">#REF!</definedName>
    <definedName name="___pr20">#REF!</definedName>
    <definedName name="___pr21" localSheetId="10">#REF!</definedName>
    <definedName name="___pr21" localSheetId="9">#REF!</definedName>
    <definedName name="___pr21">#REF!</definedName>
    <definedName name="___pr22" localSheetId="10">#REF!</definedName>
    <definedName name="___pr22" localSheetId="9">#REF!</definedName>
    <definedName name="___pr22">#REF!</definedName>
    <definedName name="___pr23" localSheetId="10">#REF!</definedName>
    <definedName name="___pr23" localSheetId="9">#REF!</definedName>
    <definedName name="___pr23">#REF!</definedName>
    <definedName name="___pr24" localSheetId="10">#REF!</definedName>
    <definedName name="___pr24" localSheetId="9">#REF!</definedName>
    <definedName name="___pr24">#REF!</definedName>
    <definedName name="___pr25" localSheetId="10">#REF!</definedName>
    <definedName name="___pr25" localSheetId="9">#REF!</definedName>
    <definedName name="___pr25">#REF!</definedName>
    <definedName name="___pr26" localSheetId="10">#REF!</definedName>
    <definedName name="___pr26" localSheetId="9">#REF!</definedName>
    <definedName name="___pr26">#REF!</definedName>
    <definedName name="___pr27" localSheetId="10">#REF!</definedName>
    <definedName name="___pr27" localSheetId="9">#REF!</definedName>
    <definedName name="___pr27">#REF!</definedName>
    <definedName name="___pr28" localSheetId="10">#REF!</definedName>
    <definedName name="___pr28" localSheetId="9">#REF!</definedName>
    <definedName name="___pr28">#REF!</definedName>
    <definedName name="___pr29" localSheetId="10">#REF!</definedName>
    <definedName name="___pr29" localSheetId="9">#REF!</definedName>
    <definedName name="___pr29">#REF!</definedName>
    <definedName name="___pr30" localSheetId="10">#REF!</definedName>
    <definedName name="___pr30" localSheetId="9">#REF!</definedName>
    <definedName name="___pr30">#REF!</definedName>
    <definedName name="___pr31" localSheetId="10">#REF!</definedName>
    <definedName name="___pr31" localSheetId="9">#REF!</definedName>
    <definedName name="___pr31">#REF!</definedName>
    <definedName name="___pr32" localSheetId="10">#REF!</definedName>
    <definedName name="___pr32" localSheetId="9">#REF!</definedName>
    <definedName name="___pr32">#REF!</definedName>
    <definedName name="___pr33" localSheetId="10">#REF!</definedName>
    <definedName name="___pr33" localSheetId="9">#REF!</definedName>
    <definedName name="___pr33">#REF!</definedName>
    <definedName name="___pr34" localSheetId="10">#REF!</definedName>
    <definedName name="___pr34" localSheetId="9">#REF!</definedName>
    <definedName name="___pr34">#REF!</definedName>
    <definedName name="___pr35" localSheetId="10">#REF!</definedName>
    <definedName name="___pr35" localSheetId="9">#REF!</definedName>
    <definedName name="___pr35">#REF!</definedName>
    <definedName name="___pr36" localSheetId="10">#REF!</definedName>
    <definedName name="___pr36" localSheetId="9">#REF!</definedName>
    <definedName name="___pr36">#REF!</definedName>
    <definedName name="___pr37" localSheetId="10">#REF!</definedName>
    <definedName name="___pr37" localSheetId="9">#REF!</definedName>
    <definedName name="___pr37">#REF!</definedName>
    <definedName name="___pr38" localSheetId="10">#REF!</definedName>
    <definedName name="___pr38" localSheetId="9">#REF!</definedName>
    <definedName name="___pr38">#REF!</definedName>
    <definedName name="___pr39" localSheetId="10">#REF!</definedName>
    <definedName name="___pr39" localSheetId="9">#REF!</definedName>
    <definedName name="___pr39">#REF!</definedName>
    <definedName name="___pr40" localSheetId="10">#REF!</definedName>
    <definedName name="___pr40" localSheetId="9">#REF!</definedName>
    <definedName name="___pr40">#REF!</definedName>
    <definedName name="___pr41" localSheetId="10">#REF!</definedName>
    <definedName name="___pr41" localSheetId="9">#REF!</definedName>
    <definedName name="___pr41">#REF!</definedName>
    <definedName name="___pr42" localSheetId="10">#REF!</definedName>
    <definedName name="___pr42" localSheetId="9">#REF!</definedName>
    <definedName name="___pr42">#REF!</definedName>
    <definedName name="___pr43" localSheetId="10">#REF!</definedName>
    <definedName name="___pr43" localSheetId="9">#REF!</definedName>
    <definedName name="___pr43">#REF!</definedName>
    <definedName name="___pr44" localSheetId="10">#REF!</definedName>
    <definedName name="___pr44" localSheetId="9">#REF!</definedName>
    <definedName name="___pr44">#REF!</definedName>
    <definedName name="___pr45" localSheetId="10">#REF!</definedName>
    <definedName name="___pr45" localSheetId="9">#REF!</definedName>
    <definedName name="___pr45">#REF!</definedName>
    <definedName name="___pr46" localSheetId="10">#REF!</definedName>
    <definedName name="___pr46" localSheetId="9">#REF!</definedName>
    <definedName name="___pr46">#REF!</definedName>
    <definedName name="___pr47" localSheetId="10">#REF!</definedName>
    <definedName name="___pr47" localSheetId="9">#REF!</definedName>
    <definedName name="___pr47">#REF!</definedName>
    <definedName name="___pr48" localSheetId="10">#REF!</definedName>
    <definedName name="___pr48" localSheetId="9">#REF!</definedName>
    <definedName name="___pr48">#REF!</definedName>
    <definedName name="___pr49" localSheetId="10">#REF!</definedName>
    <definedName name="___pr49" localSheetId="9">#REF!</definedName>
    <definedName name="___pr49">#REF!</definedName>
    <definedName name="___pr50" localSheetId="10">#REF!</definedName>
    <definedName name="___pr50" localSheetId="9">#REF!</definedName>
    <definedName name="___pr50">#REF!</definedName>
    <definedName name="___pr51" localSheetId="10">#REF!</definedName>
    <definedName name="___pr51" localSheetId="9">#REF!</definedName>
    <definedName name="___pr51">#REF!</definedName>
    <definedName name="___pr52" localSheetId="10">#REF!</definedName>
    <definedName name="___pr52" localSheetId="9">#REF!</definedName>
    <definedName name="___pr52">#REF!</definedName>
    <definedName name="___pr53" localSheetId="10">#REF!</definedName>
    <definedName name="___pr53" localSheetId="9">#REF!</definedName>
    <definedName name="___pr53">#REF!</definedName>
    <definedName name="___pr54" localSheetId="10">#REF!</definedName>
    <definedName name="___pr54" localSheetId="9">#REF!</definedName>
    <definedName name="___pr54">#REF!</definedName>
    <definedName name="___pr55" localSheetId="10">#REF!</definedName>
    <definedName name="___pr55" localSheetId="9">#REF!</definedName>
    <definedName name="___pr55">#REF!</definedName>
    <definedName name="___pr56" localSheetId="10">#REF!</definedName>
    <definedName name="___pr56" localSheetId="9">#REF!</definedName>
    <definedName name="___pr56">#REF!</definedName>
    <definedName name="___pr57" localSheetId="10">#REF!</definedName>
    <definedName name="___pr57" localSheetId="9">#REF!</definedName>
    <definedName name="___pr57">#REF!</definedName>
    <definedName name="___pr58" localSheetId="10">#REF!</definedName>
    <definedName name="___pr58" localSheetId="9">#REF!</definedName>
    <definedName name="___pr58">#REF!</definedName>
    <definedName name="___pr59" localSheetId="10">#REF!</definedName>
    <definedName name="___pr59" localSheetId="9">#REF!</definedName>
    <definedName name="___pr59">#REF!</definedName>
    <definedName name="___pr60" localSheetId="10">#REF!</definedName>
    <definedName name="___pr60" localSheetId="9">#REF!</definedName>
    <definedName name="___pr60">#REF!</definedName>
    <definedName name="___pr61" localSheetId="10">#REF!</definedName>
    <definedName name="___pr61" localSheetId="9">#REF!</definedName>
    <definedName name="___pr61">#REF!</definedName>
    <definedName name="___pr62" localSheetId="10">#REF!</definedName>
    <definedName name="___pr62" localSheetId="9">#REF!</definedName>
    <definedName name="___pr62">#REF!</definedName>
    <definedName name="___pr63" localSheetId="10">#REF!</definedName>
    <definedName name="___pr63" localSheetId="9">#REF!</definedName>
    <definedName name="___pr63">#REF!</definedName>
    <definedName name="___pr64" localSheetId="10">#REF!</definedName>
    <definedName name="___pr64" localSheetId="9">#REF!</definedName>
    <definedName name="___pr64">#REF!</definedName>
    <definedName name="___pr65" localSheetId="10">#REF!</definedName>
    <definedName name="___pr65" localSheetId="9">#REF!</definedName>
    <definedName name="___pr65">#REF!</definedName>
    <definedName name="___pr66" localSheetId="10">#REF!</definedName>
    <definedName name="___pr66" localSheetId="9">#REF!</definedName>
    <definedName name="___pr66">#REF!</definedName>
    <definedName name="___pr67" localSheetId="10">#REF!</definedName>
    <definedName name="___pr67" localSheetId="9">#REF!</definedName>
    <definedName name="___pr67">#REF!</definedName>
    <definedName name="___pr68" localSheetId="10">#REF!</definedName>
    <definedName name="___pr68" localSheetId="9">#REF!</definedName>
    <definedName name="___pr68">#REF!</definedName>
    <definedName name="___pr69" localSheetId="10">#REF!</definedName>
    <definedName name="___pr69" localSheetId="9">#REF!</definedName>
    <definedName name="___pr69">#REF!</definedName>
    <definedName name="___pr70" localSheetId="10">#REF!</definedName>
    <definedName name="___pr70" localSheetId="9">#REF!</definedName>
    <definedName name="___pr70">#REF!</definedName>
    <definedName name="___pr71" localSheetId="10">#REF!</definedName>
    <definedName name="___pr71" localSheetId="9">#REF!</definedName>
    <definedName name="___pr71">#REF!</definedName>
    <definedName name="___pr72" localSheetId="10">#REF!</definedName>
    <definedName name="___pr72" localSheetId="9">#REF!</definedName>
    <definedName name="___pr72">#REF!</definedName>
    <definedName name="___SBC1">[6]INV!$A$12:$D$15</definedName>
    <definedName name="___SBC3">[6]INV!$F$12:$I$15</definedName>
    <definedName name="___SBC5">[6]INV!$K$12:$N$15</definedName>
    <definedName name="___TOP1" localSheetId="10">#REF!</definedName>
    <definedName name="___TOP1" localSheetId="9">#REF!</definedName>
    <definedName name="___TOP1">#REF!</definedName>
    <definedName name="___TOP10" localSheetId="10">#REF!</definedName>
    <definedName name="___TOP10" localSheetId="9">#REF!</definedName>
    <definedName name="___TOP10">#REF!</definedName>
    <definedName name="___TOP2" localSheetId="10">#REF!</definedName>
    <definedName name="___TOP2" localSheetId="9">#REF!</definedName>
    <definedName name="___TOP2">#REF!</definedName>
    <definedName name="___TOP3" localSheetId="10">#REF!</definedName>
    <definedName name="___TOP3" localSheetId="9">#REF!</definedName>
    <definedName name="___TOP3">#REF!</definedName>
    <definedName name="___TOP4" localSheetId="10">#REF!</definedName>
    <definedName name="___TOP4" localSheetId="9">#REF!</definedName>
    <definedName name="___TOP4">#REF!</definedName>
    <definedName name="___TOP5" localSheetId="10">#REF!</definedName>
    <definedName name="___TOP5" localSheetId="9">#REF!</definedName>
    <definedName name="___TOP5">#REF!</definedName>
    <definedName name="___TOP6" localSheetId="10">#REF!</definedName>
    <definedName name="___TOP6" localSheetId="9">#REF!</definedName>
    <definedName name="___TOP6">#REF!</definedName>
    <definedName name="___TOP7" localSheetId="10">#REF!</definedName>
    <definedName name="___TOP7" localSheetId="9">#REF!</definedName>
    <definedName name="___TOP7">#REF!</definedName>
    <definedName name="___TOP8" localSheetId="10">#REF!</definedName>
    <definedName name="___TOP8" localSheetId="9">#REF!</definedName>
    <definedName name="___TOP8">#REF!</definedName>
    <definedName name="___TOP9" localSheetId="10">#REF!</definedName>
    <definedName name="___TOP9" localSheetId="9">#REF!</definedName>
    <definedName name="___TOP9">#REF!</definedName>
    <definedName name="___VEX1" localSheetId="10">[11]Tablas!#REF!</definedName>
    <definedName name="___VEX1" localSheetId="9">[11]Tablas!#REF!</definedName>
    <definedName name="___VEX1">[11]Tablas!#REF!</definedName>
    <definedName name="___VFA1" localSheetId="10">[11]Tablas!#REF!</definedName>
    <definedName name="___VFA1" localSheetId="9">[11]Tablas!#REF!</definedName>
    <definedName name="___VFA1">[11]Tablas!#REF!</definedName>
    <definedName name="___VIT1" localSheetId="10">[11]Tablas!#REF!</definedName>
    <definedName name="___VIT1" localSheetId="9">[11]Tablas!#REF!</definedName>
    <definedName name="___VIT1">[11]Tablas!#REF!</definedName>
    <definedName name="___VPR1" localSheetId="10">[11]Tablas!#REF!</definedName>
    <definedName name="___VPR1" localSheetId="9">[11]Tablas!#REF!</definedName>
    <definedName name="___VPR1">[11]Tablas!#REF!</definedName>
    <definedName name="___VPR2" localSheetId="10">#REF!</definedName>
    <definedName name="___VPR2" localSheetId="9">#REF!</definedName>
    <definedName name="___VPR2">#REF!</definedName>
    <definedName name="___VRP1" localSheetId="10">[11]Tablas!#REF!</definedName>
    <definedName name="___VRP1" localSheetId="9">[11]Tablas!#REF!</definedName>
    <definedName name="___VRP1">[11]Tablas!#REF!</definedName>
    <definedName name="___VSM1" localSheetId="10">[11]Tablas!#REF!</definedName>
    <definedName name="___VSM1" localSheetId="9">[11]Tablas!#REF!</definedName>
    <definedName name="___VSM1">[11]Tablas!#REF!</definedName>
    <definedName name="__123Graph_A" localSheetId="10" hidden="1">#REF!</definedName>
    <definedName name="__123Graph_A" localSheetId="9" hidden="1">#REF!</definedName>
    <definedName name="__123Graph_A" hidden="1">#REF!</definedName>
    <definedName name="__123Graph_B" localSheetId="10" hidden="1">#REF!</definedName>
    <definedName name="__123Graph_B" localSheetId="9" hidden="1">#REF!</definedName>
    <definedName name="__123Graph_B" hidden="1">#REF!</definedName>
    <definedName name="__AFC1">[6]INV!$A$25:$D$28</definedName>
    <definedName name="__AFC3">[6]INV!$F$25:$I$28</definedName>
    <definedName name="__AFC5">[6]INV!$K$25:$N$28</definedName>
    <definedName name="__ane7" localSheetId="10">[13]!_xlbgnm.ane7</definedName>
    <definedName name="__ane7" localSheetId="9">[13]!_xlbgnm.ane7</definedName>
    <definedName name="__ane7" localSheetId="11">[13]!_xlbgnm.ane7</definedName>
    <definedName name="__ane7">[13]!_xlbgnm.ane7</definedName>
    <definedName name="__ane8" localSheetId="10">[13]!_xlbgnm.ane8</definedName>
    <definedName name="__ane8" localSheetId="9">[13]!_xlbgnm.ane8</definedName>
    <definedName name="__ane8" localSheetId="1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0">#REF!</definedName>
    <definedName name="__Cod1" localSheetId="9">#REF!</definedName>
    <definedName name="__Cod1">#REF!</definedName>
    <definedName name="__COM1" localSheetId="10">#REF!</definedName>
    <definedName name="__COM1" localSheetId="9">#REF!</definedName>
    <definedName name="__COM1">#REF!</definedName>
    <definedName name="__COM10" localSheetId="10">#REF!</definedName>
    <definedName name="__COM10" localSheetId="9">#REF!</definedName>
    <definedName name="__COM10">#REF!</definedName>
    <definedName name="__COM11" localSheetId="10">#REF!</definedName>
    <definedName name="__COM11" localSheetId="9">#REF!</definedName>
    <definedName name="__COM11">#REF!</definedName>
    <definedName name="__COM12" localSheetId="10">#REF!</definedName>
    <definedName name="__COM12" localSheetId="9">#REF!</definedName>
    <definedName name="__COM12">#REF!</definedName>
    <definedName name="__COM13" localSheetId="10">#REF!</definedName>
    <definedName name="__COM13" localSheetId="9">#REF!</definedName>
    <definedName name="__COM13">#REF!</definedName>
    <definedName name="__COM14" localSheetId="10">#REF!</definedName>
    <definedName name="__COM14" localSheetId="9">#REF!</definedName>
    <definedName name="__COM14">#REF!</definedName>
    <definedName name="__COM15" localSheetId="10">#REF!</definedName>
    <definedName name="__COM15" localSheetId="9">#REF!</definedName>
    <definedName name="__COM15">#REF!</definedName>
    <definedName name="__COM16" localSheetId="10">#REF!</definedName>
    <definedName name="__COM16" localSheetId="9">#REF!</definedName>
    <definedName name="__COM16">#REF!</definedName>
    <definedName name="__COM17" localSheetId="10">#REF!</definedName>
    <definedName name="__COM17" localSheetId="9">#REF!</definedName>
    <definedName name="__COM17">#REF!</definedName>
    <definedName name="__COM18" localSheetId="10">#REF!</definedName>
    <definedName name="__COM18" localSheetId="9">#REF!</definedName>
    <definedName name="__COM18">#REF!</definedName>
    <definedName name="__COM19" localSheetId="10">#REF!</definedName>
    <definedName name="__COM19" localSheetId="9">#REF!</definedName>
    <definedName name="__COM19">#REF!</definedName>
    <definedName name="__COM2" localSheetId="10">#REF!</definedName>
    <definedName name="__COM2" localSheetId="9">#REF!</definedName>
    <definedName name="__COM2">#REF!</definedName>
    <definedName name="__COM20" localSheetId="10">#REF!</definedName>
    <definedName name="__COM20" localSheetId="9">#REF!</definedName>
    <definedName name="__COM20">#REF!</definedName>
    <definedName name="__COM21" localSheetId="10">#REF!</definedName>
    <definedName name="__COM21" localSheetId="9">#REF!</definedName>
    <definedName name="__COM21">#REF!</definedName>
    <definedName name="__COM3" localSheetId="10">#REF!</definedName>
    <definedName name="__COM3" localSheetId="9">#REF!</definedName>
    <definedName name="__COM3">#REF!</definedName>
    <definedName name="__COM4" localSheetId="10">#REF!</definedName>
    <definedName name="__COM4" localSheetId="9">#REF!</definedName>
    <definedName name="__COM4">#REF!</definedName>
    <definedName name="__COM5" localSheetId="10">#REF!</definedName>
    <definedName name="__COM5" localSheetId="9">#REF!</definedName>
    <definedName name="__COM5">#REF!</definedName>
    <definedName name="__COM6" localSheetId="10">#REF!</definedName>
    <definedName name="__COM6" localSheetId="9">#REF!</definedName>
    <definedName name="__COM6">#REF!</definedName>
    <definedName name="__COM7" localSheetId="10">#REF!</definedName>
    <definedName name="__COM7" localSheetId="9">#REF!</definedName>
    <definedName name="__COM7">#REF!</definedName>
    <definedName name="__COM8" localSheetId="10">#REF!</definedName>
    <definedName name="__COM8" localSheetId="9">#REF!</definedName>
    <definedName name="__COM8">#REF!</definedName>
    <definedName name="__COM9" localSheetId="10">#REF!</definedName>
    <definedName name="__COM9" localSheetId="9">#REF!</definedName>
    <definedName name="__COM9">#REF!</definedName>
    <definedName name="__DCI1" localSheetId="10">[11]Tablas!#REF!</definedName>
    <definedName name="__DCI1" localSheetId="9">[11]Tablas!#REF!</definedName>
    <definedName name="__DCI1">[11]Tablas!#REF!</definedName>
    <definedName name="__DDS1" localSheetId="10">[11]Tablas!#REF!</definedName>
    <definedName name="__DDS1" localSheetId="9">[11]Tablas!#REF!</definedName>
    <definedName name="__DDS1">[11]Tablas!#REF!</definedName>
    <definedName name="__DGO1" localSheetId="10">[11]Tablas!#REF!</definedName>
    <definedName name="__DGO1" localSheetId="9">[11]Tablas!#REF!</definedName>
    <definedName name="__DGO1">[11]Tablas!#REF!</definedName>
    <definedName name="__DGP1" localSheetId="10">[11]Tablas!#REF!</definedName>
    <definedName name="__DGP1" localSheetId="9">[11]Tablas!#REF!</definedName>
    <definedName name="__DGP1">[11]Tablas!#REF!</definedName>
    <definedName name="__DIJ1" localSheetId="10">[11]Tablas!#REF!</definedName>
    <definedName name="__DIJ1" localSheetId="9">[11]Tablas!#REF!</definedName>
    <definedName name="__DIJ1">[11]Tablas!#REF!</definedName>
    <definedName name="__DPI1" localSheetId="10">[11]Tablas!#REF!</definedName>
    <definedName name="__DPI1" localSheetId="9">[11]Tablas!#REF!</definedName>
    <definedName name="__DPI1">[11]Tablas!#REF!</definedName>
    <definedName name="__DPY1" localSheetId="10">[11]Tablas!#REF!</definedName>
    <definedName name="__DPY1" localSheetId="9">[11]Tablas!#REF!</definedName>
    <definedName name="__DPY1">[11]Tablas!#REF!</definedName>
    <definedName name="__DRI1" localSheetId="10">[11]Tablas!#REF!</definedName>
    <definedName name="__DRI1" localSheetId="9">[11]Tablas!#REF!</definedName>
    <definedName name="__DRI1">[11]Tablas!#REF!</definedName>
    <definedName name="__DRL1" localSheetId="10">[11]Tablas!#REF!</definedName>
    <definedName name="__DRL1" localSheetId="9">[11]Tablas!#REF!</definedName>
    <definedName name="__DRL1">[11]Tablas!#REF!</definedName>
    <definedName name="__DSP1" localSheetId="10">[11]Tablas!#REF!</definedName>
    <definedName name="__DSP1" localSheetId="9">[11]Tablas!#REF!</definedName>
    <definedName name="__DSP1">[11]Tablas!#REF!</definedName>
    <definedName name="__ECP1" localSheetId="10">[11]Tablas!#REF!</definedName>
    <definedName name="__ECP1" localSheetId="9">[11]Tablas!#REF!</definedName>
    <definedName name="__ECP1">[11]Tablas!#REF!</definedName>
    <definedName name="__F" localSheetId="4">'APU-2'!ERR</definedName>
    <definedName name="__F">[0]!ERR</definedName>
    <definedName name="__FS01" localSheetId="4">'APU-2'!ERR</definedName>
    <definedName name="__FS01">[0]!ERR</definedName>
    <definedName name="__ICP1" localSheetId="10">[11]Tablas!#REF!</definedName>
    <definedName name="__ICP1" localSheetId="9">[11]Tablas!#REF!</definedName>
    <definedName name="__ICP1">[11]Tablas!#REF!</definedName>
    <definedName name="__key2" localSheetId="10" hidden="1">[18]INST!#REF!</definedName>
    <definedName name="__key2" localSheetId="9" hidden="1">[18]INST!#REF!</definedName>
    <definedName name="__key2" hidden="1">[18]INST!#REF!</definedName>
    <definedName name="__key21" localSheetId="10" hidden="1">[8]INST!#REF!</definedName>
    <definedName name="__key21" localSheetId="9" hidden="1">[8]INST!#REF!</definedName>
    <definedName name="__key21" hidden="1">[8]INST!#REF!</definedName>
    <definedName name="__key3" localSheetId="10" hidden="1">#REF!</definedName>
    <definedName name="__key3" localSheetId="9" hidden="1">#REF!</definedName>
    <definedName name="__key3" hidden="1">#REF!</definedName>
    <definedName name="__key31" localSheetId="10" hidden="1">#REF!</definedName>
    <definedName name="__key31" localSheetId="9" hidden="1">#REF!</definedName>
    <definedName name="__key31" hidden="1">#REF!</definedName>
    <definedName name="__LEY80" localSheetId="10">#REF!</definedName>
    <definedName name="__LEY80" localSheetId="9">#REF!</definedName>
    <definedName name="__LEY80">#REF!</definedName>
    <definedName name="__MA2" localSheetId="10">#REF!</definedName>
    <definedName name="__MA2" localSheetId="9">#REF!</definedName>
    <definedName name="__MA2" localSheetId="4">#REF!</definedName>
    <definedName name="__MA2">#REF!</definedName>
    <definedName name="__mun2" localSheetId="10">[19]PESOS!#REF!</definedName>
    <definedName name="__mun2" localSheetId="9">[19]PESOS!#REF!</definedName>
    <definedName name="__mun2" localSheetId="4">[19]PESOS!#REF!</definedName>
    <definedName name="__mun2">[19]PESOS!#REF!</definedName>
    <definedName name="__num10" localSheetId="10">#REF!</definedName>
    <definedName name="__num10" localSheetId="9">#REF!</definedName>
    <definedName name="__num10" localSheetId="4">#REF!</definedName>
    <definedName name="__num10">#REF!</definedName>
    <definedName name="__num2" localSheetId="10">#REF!</definedName>
    <definedName name="__num2" localSheetId="9">#REF!</definedName>
    <definedName name="__num2" localSheetId="4">#REF!</definedName>
    <definedName name="__num2">#REF!</definedName>
    <definedName name="__num3" localSheetId="10">#REF!</definedName>
    <definedName name="__num3" localSheetId="9">#REF!</definedName>
    <definedName name="__num3" localSheetId="4">#REF!</definedName>
    <definedName name="__num3">#REF!</definedName>
    <definedName name="__num4" localSheetId="10">#REF!</definedName>
    <definedName name="__num4" localSheetId="9">#REF!</definedName>
    <definedName name="__num4" localSheetId="4">#REF!</definedName>
    <definedName name="__num4">#REF!</definedName>
    <definedName name="__num5" localSheetId="10">#REF!</definedName>
    <definedName name="__num5" localSheetId="9">#REF!</definedName>
    <definedName name="__num5" localSheetId="4">#REF!</definedName>
    <definedName name="__num5">#REF!</definedName>
    <definedName name="__num6" localSheetId="10">#REF!</definedName>
    <definedName name="__num6" localSheetId="9">#REF!</definedName>
    <definedName name="__num6" localSheetId="4">#REF!</definedName>
    <definedName name="__num6">#REF!</definedName>
    <definedName name="__num7" localSheetId="10">#REF!</definedName>
    <definedName name="__num7" localSheetId="9">#REF!</definedName>
    <definedName name="__num7" localSheetId="4">#REF!</definedName>
    <definedName name="__num7">#REF!</definedName>
    <definedName name="__num8" localSheetId="10">#REF!</definedName>
    <definedName name="__num8" localSheetId="9">#REF!</definedName>
    <definedName name="__num8" localSheetId="4">#REF!</definedName>
    <definedName name="__num8">#REF!</definedName>
    <definedName name="__num9" localSheetId="10">#REF!</definedName>
    <definedName name="__num9" localSheetId="9">#REF!</definedName>
    <definedName name="__num9" localSheetId="4">#REF!</definedName>
    <definedName name="__num9">#REF!</definedName>
    <definedName name="__OCD1" localSheetId="10">[11]Tablas!#REF!</definedName>
    <definedName name="__OCD1" localSheetId="9">[11]Tablas!#REF!</definedName>
    <definedName name="__OCD1">[11]Tablas!#REF!</definedName>
    <definedName name="__OCI1" localSheetId="10">[11]Tablas!#REF!</definedName>
    <definedName name="__OCI1" localSheetId="9">[11]Tablas!#REF!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0">#REF!</definedName>
    <definedName name="__PJ50" localSheetId="9">#REF!</definedName>
    <definedName name="__PJ50" localSheetId="4">#REF!</definedName>
    <definedName name="__PJ50">#REF!</definedName>
    <definedName name="__pj51" localSheetId="10">#REF!</definedName>
    <definedName name="__pj51" localSheetId="9">#REF!</definedName>
    <definedName name="__pj51" localSheetId="4">#REF!</definedName>
    <definedName name="__pj51">#REF!</definedName>
    <definedName name="__pr01" localSheetId="10">#REF!</definedName>
    <definedName name="__pr01" localSheetId="9">#REF!</definedName>
    <definedName name="__pr01">#REF!</definedName>
    <definedName name="__pr02" localSheetId="10">#REF!</definedName>
    <definedName name="__pr02" localSheetId="9">#REF!</definedName>
    <definedName name="__pr02">#REF!</definedName>
    <definedName name="__pr03" localSheetId="10">#REF!</definedName>
    <definedName name="__pr03" localSheetId="9">#REF!</definedName>
    <definedName name="__pr03">#REF!</definedName>
    <definedName name="__pr04" localSheetId="10">#REF!</definedName>
    <definedName name="__pr04" localSheetId="9">#REF!</definedName>
    <definedName name="__pr04">#REF!</definedName>
    <definedName name="__pr05" localSheetId="10">#REF!</definedName>
    <definedName name="__pr05" localSheetId="9">#REF!</definedName>
    <definedName name="__pr05">#REF!</definedName>
    <definedName name="__pr06" localSheetId="10">#REF!</definedName>
    <definedName name="__pr06" localSheetId="9">#REF!</definedName>
    <definedName name="__pr06">#REF!</definedName>
    <definedName name="__pr07" localSheetId="10">#REF!</definedName>
    <definedName name="__pr07" localSheetId="9">#REF!</definedName>
    <definedName name="__pr07">#REF!</definedName>
    <definedName name="__pr08" localSheetId="10">#REF!</definedName>
    <definedName name="__pr08" localSheetId="9">#REF!</definedName>
    <definedName name="__pr08">#REF!</definedName>
    <definedName name="__pr09" localSheetId="10">#REF!</definedName>
    <definedName name="__pr09" localSheetId="9">#REF!</definedName>
    <definedName name="__pr09">#REF!</definedName>
    <definedName name="__pr10" localSheetId="10">#REF!</definedName>
    <definedName name="__pr10" localSheetId="9">#REF!</definedName>
    <definedName name="__pr10">#REF!</definedName>
    <definedName name="__pr11" localSheetId="10">#REF!</definedName>
    <definedName name="__pr11" localSheetId="9">#REF!</definedName>
    <definedName name="__pr11">#REF!</definedName>
    <definedName name="__pr12" localSheetId="10">#REF!</definedName>
    <definedName name="__pr12" localSheetId="9">#REF!</definedName>
    <definedName name="__pr12">#REF!</definedName>
    <definedName name="__pr13" localSheetId="10">#REF!</definedName>
    <definedName name="__pr13" localSheetId="9">#REF!</definedName>
    <definedName name="__pr13">#REF!</definedName>
    <definedName name="__pr14" localSheetId="10">#REF!</definedName>
    <definedName name="__pr14" localSheetId="9">#REF!</definedName>
    <definedName name="__pr14">#REF!</definedName>
    <definedName name="__pr15" localSheetId="10">#REF!</definedName>
    <definedName name="__pr15" localSheetId="9">#REF!</definedName>
    <definedName name="__pr15">#REF!</definedName>
    <definedName name="__pr16" localSheetId="10">#REF!</definedName>
    <definedName name="__pr16" localSheetId="9">#REF!</definedName>
    <definedName name="__pr16">#REF!</definedName>
    <definedName name="__pr17" localSheetId="10">#REF!</definedName>
    <definedName name="__pr17" localSheetId="9">#REF!</definedName>
    <definedName name="__pr17">#REF!</definedName>
    <definedName name="__pr18" localSheetId="10">#REF!</definedName>
    <definedName name="__pr18" localSheetId="9">#REF!</definedName>
    <definedName name="__pr18">#REF!</definedName>
    <definedName name="__pr19" localSheetId="10">#REF!</definedName>
    <definedName name="__pr19" localSheetId="9">#REF!</definedName>
    <definedName name="__pr19">#REF!</definedName>
    <definedName name="__pr20" localSheetId="10">#REF!</definedName>
    <definedName name="__pr20" localSheetId="9">#REF!</definedName>
    <definedName name="__pr20">#REF!</definedName>
    <definedName name="__pr21" localSheetId="10">#REF!</definedName>
    <definedName name="__pr21" localSheetId="9">#REF!</definedName>
    <definedName name="__pr21">#REF!</definedName>
    <definedName name="__pr22" localSheetId="10">#REF!</definedName>
    <definedName name="__pr22" localSheetId="9">#REF!</definedName>
    <definedName name="__pr22">#REF!</definedName>
    <definedName name="__pr23" localSheetId="10">#REF!</definedName>
    <definedName name="__pr23" localSheetId="9">#REF!</definedName>
    <definedName name="__pr23">#REF!</definedName>
    <definedName name="__pr24" localSheetId="10">#REF!</definedName>
    <definedName name="__pr24" localSheetId="9">#REF!</definedName>
    <definedName name="__pr24">#REF!</definedName>
    <definedName name="__pr25" localSheetId="10">#REF!</definedName>
    <definedName name="__pr25" localSheetId="9">#REF!</definedName>
    <definedName name="__pr25">#REF!</definedName>
    <definedName name="__pr26" localSheetId="10">#REF!</definedName>
    <definedName name="__pr26" localSheetId="9">#REF!</definedName>
    <definedName name="__pr26">#REF!</definedName>
    <definedName name="__pr27" localSheetId="10">#REF!</definedName>
    <definedName name="__pr27" localSheetId="9">#REF!</definedName>
    <definedName name="__pr27">#REF!</definedName>
    <definedName name="__pr28" localSheetId="10">#REF!</definedName>
    <definedName name="__pr28" localSheetId="9">#REF!</definedName>
    <definedName name="__pr28">#REF!</definedName>
    <definedName name="__pr29" localSheetId="10">#REF!</definedName>
    <definedName name="__pr29" localSheetId="9">#REF!</definedName>
    <definedName name="__pr29">#REF!</definedName>
    <definedName name="__pr30" localSheetId="10">#REF!</definedName>
    <definedName name="__pr30" localSheetId="9">#REF!</definedName>
    <definedName name="__pr30">#REF!</definedName>
    <definedName name="__pr31" localSheetId="10">#REF!</definedName>
    <definedName name="__pr31" localSheetId="9">#REF!</definedName>
    <definedName name="__pr31">#REF!</definedName>
    <definedName name="__pr32" localSheetId="10">#REF!</definedName>
    <definedName name="__pr32" localSheetId="9">#REF!</definedName>
    <definedName name="__pr32">#REF!</definedName>
    <definedName name="__pr33" localSheetId="10">#REF!</definedName>
    <definedName name="__pr33" localSheetId="9">#REF!</definedName>
    <definedName name="__pr33">#REF!</definedName>
    <definedName name="__pr34" localSheetId="10">#REF!</definedName>
    <definedName name="__pr34" localSheetId="9">#REF!</definedName>
    <definedName name="__pr34">#REF!</definedName>
    <definedName name="__pr35" localSheetId="10">#REF!</definedName>
    <definedName name="__pr35" localSheetId="9">#REF!</definedName>
    <definedName name="__pr35">#REF!</definedName>
    <definedName name="__pr36" localSheetId="10">#REF!</definedName>
    <definedName name="__pr36" localSheetId="9">#REF!</definedName>
    <definedName name="__pr36">#REF!</definedName>
    <definedName name="__pr37" localSheetId="10">#REF!</definedName>
    <definedName name="__pr37" localSheetId="9">#REF!</definedName>
    <definedName name="__pr37">#REF!</definedName>
    <definedName name="__pr38" localSheetId="10">#REF!</definedName>
    <definedName name="__pr38" localSheetId="9">#REF!</definedName>
    <definedName name="__pr38">#REF!</definedName>
    <definedName name="__pr39" localSheetId="10">#REF!</definedName>
    <definedName name="__pr39" localSheetId="9">#REF!</definedName>
    <definedName name="__pr39">#REF!</definedName>
    <definedName name="__pr40" localSheetId="10">#REF!</definedName>
    <definedName name="__pr40" localSheetId="9">#REF!</definedName>
    <definedName name="__pr40">#REF!</definedName>
    <definedName name="__pr41" localSheetId="10">#REF!</definedName>
    <definedName name="__pr41" localSheetId="9">#REF!</definedName>
    <definedName name="__pr41">#REF!</definedName>
    <definedName name="__pr42" localSheetId="10">#REF!</definedName>
    <definedName name="__pr42" localSheetId="9">#REF!</definedName>
    <definedName name="__pr42">#REF!</definedName>
    <definedName name="__pr43" localSheetId="10">#REF!</definedName>
    <definedName name="__pr43" localSheetId="9">#REF!</definedName>
    <definedName name="__pr43">#REF!</definedName>
    <definedName name="__pr44" localSheetId="10">#REF!</definedName>
    <definedName name="__pr44" localSheetId="9">#REF!</definedName>
    <definedName name="__pr44">#REF!</definedName>
    <definedName name="__pr45" localSheetId="10">#REF!</definedName>
    <definedName name="__pr45" localSheetId="9">#REF!</definedName>
    <definedName name="__pr45">#REF!</definedName>
    <definedName name="__pr46" localSheetId="10">#REF!</definedName>
    <definedName name="__pr46" localSheetId="9">#REF!</definedName>
    <definedName name="__pr46">#REF!</definedName>
    <definedName name="__pr47" localSheetId="10">#REF!</definedName>
    <definedName name="__pr47" localSheetId="9">#REF!</definedName>
    <definedName name="__pr47">#REF!</definedName>
    <definedName name="__pr48" localSheetId="10">#REF!</definedName>
    <definedName name="__pr48" localSheetId="9">#REF!</definedName>
    <definedName name="__pr48">#REF!</definedName>
    <definedName name="__pr49" localSheetId="10">#REF!</definedName>
    <definedName name="__pr49" localSheetId="9">#REF!</definedName>
    <definedName name="__pr49">#REF!</definedName>
    <definedName name="__pr50" localSheetId="10">#REF!</definedName>
    <definedName name="__pr50" localSheetId="9">#REF!</definedName>
    <definedName name="__pr50">#REF!</definedName>
    <definedName name="__pr51" localSheetId="10">#REF!</definedName>
    <definedName name="__pr51" localSheetId="9">#REF!</definedName>
    <definedName name="__pr51">#REF!</definedName>
    <definedName name="__pr52" localSheetId="10">#REF!</definedName>
    <definedName name="__pr52" localSheetId="9">#REF!</definedName>
    <definedName name="__pr52">#REF!</definedName>
    <definedName name="__pr53" localSheetId="10">#REF!</definedName>
    <definedName name="__pr53" localSheetId="9">#REF!</definedName>
    <definedName name="__pr53">#REF!</definedName>
    <definedName name="__pr54" localSheetId="10">#REF!</definedName>
    <definedName name="__pr54" localSheetId="9">#REF!</definedName>
    <definedName name="__pr54">#REF!</definedName>
    <definedName name="__pr55" localSheetId="10">#REF!</definedName>
    <definedName name="__pr55" localSheetId="9">#REF!</definedName>
    <definedName name="__pr55">#REF!</definedName>
    <definedName name="__pr56" localSheetId="10">#REF!</definedName>
    <definedName name="__pr56" localSheetId="9">#REF!</definedName>
    <definedName name="__pr56">#REF!</definedName>
    <definedName name="__pr57" localSheetId="10">#REF!</definedName>
    <definedName name="__pr57" localSheetId="9">#REF!</definedName>
    <definedName name="__pr57">#REF!</definedName>
    <definedName name="__pr58" localSheetId="10">#REF!</definedName>
    <definedName name="__pr58" localSheetId="9">#REF!</definedName>
    <definedName name="__pr58">#REF!</definedName>
    <definedName name="__pr59" localSheetId="10">#REF!</definedName>
    <definedName name="__pr59" localSheetId="9">#REF!</definedName>
    <definedName name="__pr59">#REF!</definedName>
    <definedName name="__pr60" localSheetId="10">#REF!</definedName>
    <definedName name="__pr60" localSheetId="9">#REF!</definedName>
    <definedName name="__pr60">#REF!</definedName>
    <definedName name="__pr61" localSheetId="10">#REF!</definedName>
    <definedName name="__pr61" localSheetId="9">#REF!</definedName>
    <definedName name="__pr61">#REF!</definedName>
    <definedName name="__pr62" localSheetId="10">#REF!</definedName>
    <definedName name="__pr62" localSheetId="9">#REF!</definedName>
    <definedName name="__pr62">#REF!</definedName>
    <definedName name="__pr63" localSheetId="10">#REF!</definedName>
    <definedName name="__pr63" localSheetId="9">#REF!</definedName>
    <definedName name="__pr63">#REF!</definedName>
    <definedName name="__pr64" localSheetId="10">#REF!</definedName>
    <definedName name="__pr64" localSheetId="9">#REF!</definedName>
    <definedName name="__pr64">#REF!</definedName>
    <definedName name="__pr65" localSheetId="10">#REF!</definedName>
    <definedName name="__pr65" localSheetId="9">#REF!</definedName>
    <definedName name="__pr65">#REF!</definedName>
    <definedName name="__pr66" localSheetId="10">#REF!</definedName>
    <definedName name="__pr66" localSheetId="9">#REF!</definedName>
    <definedName name="__pr66">#REF!</definedName>
    <definedName name="__pr67" localSheetId="10">#REF!</definedName>
    <definedName name="__pr67" localSheetId="9">#REF!</definedName>
    <definedName name="__pr67">#REF!</definedName>
    <definedName name="__pr68" localSheetId="10">#REF!</definedName>
    <definedName name="__pr68" localSheetId="9">#REF!</definedName>
    <definedName name="__pr68">#REF!</definedName>
    <definedName name="__pr69" localSheetId="10">#REF!</definedName>
    <definedName name="__pr69" localSheetId="9">#REF!</definedName>
    <definedName name="__pr69">#REF!</definedName>
    <definedName name="__pr70" localSheetId="10">#REF!</definedName>
    <definedName name="__pr70" localSheetId="9">#REF!</definedName>
    <definedName name="__pr70">#REF!</definedName>
    <definedName name="__pr71" localSheetId="10">#REF!</definedName>
    <definedName name="__pr71" localSheetId="9">#REF!</definedName>
    <definedName name="__pr71">#REF!</definedName>
    <definedName name="__pr72" localSheetId="10">#REF!</definedName>
    <definedName name="__pr72" localSheetId="9">#REF!</definedName>
    <definedName name="__pr72">#REF!</definedName>
    <definedName name="__ref4" localSheetId="10">#REF!</definedName>
    <definedName name="__ref4" localSheetId="9">#REF!</definedName>
    <definedName name="__ref4" localSheetId="4">#REF!</definedName>
    <definedName name="__ref4">#REF!</definedName>
    <definedName name="__SBC1">[6]INV!$A$12:$D$15</definedName>
    <definedName name="__SBC3">[6]INV!$F$12:$I$15</definedName>
    <definedName name="__SBC5">[6]INV!$K$12:$N$15</definedName>
    <definedName name="__TOP1" localSheetId="10">#REF!</definedName>
    <definedName name="__TOP1" localSheetId="9">#REF!</definedName>
    <definedName name="__TOP1">#REF!</definedName>
    <definedName name="__TOP10" localSheetId="10">#REF!</definedName>
    <definedName name="__TOP10" localSheetId="9">#REF!</definedName>
    <definedName name="__TOP10">#REF!</definedName>
    <definedName name="__TOP2" localSheetId="10">#REF!</definedName>
    <definedName name="__TOP2" localSheetId="9">#REF!</definedName>
    <definedName name="__TOP2">#REF!</definedName>
    <definedName name="__TOP3" localSheetId="10">#REF!</definedName>
    <definedName name="__TOP3" localSheetId="9">#REF!</definedName>
    <definedName name="__TOP3">#REF!</definedName>
    <definedName name="__TOP4" localSheetId="10">#REF!</definedName>
    <definedName name="__TOP4" localSheetId="9">#REF!</definedName>
    <definedName name="__TOP4">#REF!</definedName>
    <definedName name="__TOP5" localSheetId="10">#REF!</definedName>
    <definedName name="__TOP5" localSheetId="9">#REF!</definedName>
    <definedName name="__TOP5">#REF!</definedName>
    <definedName name="__TOP6" localSheetId="10">#REF!</definedName>
    <definedName name="__TOP6" localSheetId="9">#REF!</definedName>
    <definedName name="__TOP6">#REF!</definedName>
    <definedName name="__TOP7" localSheetId="10">#REF!</definedName>
    <definedName name="__TOP7" localSheetId="9">#REF!</definedName>
    <definedName name="__TOP7">#REF!</definedName>
    <definedName name="__TOP8" localSheetId="10">#REF!</definedName>
    <definedName name="__TOP8" localSheetId="9">#REF!</definedName>
    <definedName name="__TOP8">#REF!</definedName>
    <definedName name="__TOP9" localSheetId="10">#REF!</definedName>
    <definedName name="__TOP9" localSheetId="9">#REF!</definedName>
    <definedName name="__TOP9">#REF!</definedName>
    <definedName name="__TOT1" localSheetId="10">#REF!</definedName>
    <definedName name="__TOT1" localSheetId="9">#REF!</definedName>
    <definedName name="__TOT1">#REF!</definedName>
    <definedName name="__VEX1" localSheetId="10">[11]Tablas!#REF!</definedName>
    <definedName name="__VEX1" localSheetId="9">[11]Tablas!#REF!</definedName>
    <definedName name="__VEX1">[11]Tablas!#REF!</definedName>
    <definedName name="__VFA1" localSheetId="10">[11]Tablas!#REF!</definedName>
    <definedName name="__VFA1" localSheetId="9">[11]Tablas!#REF!</definedName>
    <definedName name="__VFA1">[11]Tablas!#REF!</definedName>
    <definedName name="__VIT1" localSheetId="10">[11]Tablas!#REF!</definedName>
    <definedName name="__VIT1" localSheetId="9">[11]Tablas!#REF!</definedName>
    <definedName name="__VIT1">[11]Tablas!#REF!</definedName>
    <definedName name="__VPR1" localSheetId="10">[11]Tablas!#REF!</definedName>
    <definedName name="__VPR1" localSheetId="9">[11]Tablas!#REF!</definedName>
    <definedName name="__VPR1">[11]Tablas!#REF!</definedName>
    <definedName name="__VPR2" localSheetId="10">[12]Tablas!#REF!</definedName>
    <definedName name="__VPR2" localSheetId="9">[12]Tablas!#REF!</definedName>
    <definedName name="__VPR2">[12]Tablas!#REF!</definedName>
    <definedName name="__VRP1" localSheetId="10">[11]Tablas!#REF!</definedName>
    <definedName name="__VRP1" localSheetId="9">[11]Tablas!#REF!</definedName>
    <definedName name="__VRP1">[11]Tablas!#REF!</definedName>
    <definedName name="__VSM1" localSheetId="10">[11]Tablas!#REF!</definedName>
    <definedName name="__VSM1" localSheetId="9">[11]Tablas!#REF!</definedName>
    <definedName name="__VSM1">[11]Tablas!#REF!</definedName>
    <definedName name="_1" localSheetId="10">#REF!</definedName>
    <definedName name="_1" localSheetId="9">#REF!</definedName>
    <definedName name="_1">#REF!</definedName>
    <definedName name="_1_25" localSheetId="10">[12]Tablas!#REF!</definedName>
    <definedName name="_1_25" localSheetId="9">[12]Tablas!#REF!</definedName>
    <definedName name="_1_25">[12]Tablas!#REF!</definedName>
    <definedName name="_116B" localSheetId="10">#REF!</definedName>
    <definedName name="_116B" localSheetId="9">#REF!</definedName>
    <definedName name="_116B">#REF!</definedName>
    <definedName name="_117A" localSheetId="10">#REF!</definedName>
    <definedName name="_117A" localSheetId="9">#REF!</definedName>
    <definedName name="_117A">#REF!</definedName>
    <definedName name="_117B" localSheetId="10">#REF!</definedName>
    <definedName name="_117B" localSheetId="9">#REF!</definedName>
    <definedName name="_117B">#REF!</definedName>
    <definedName name="_120A" localSheetId="10">#REF!</definedName>
    <definedName name="_120A" localSheetId="9">#REF!</definedName>
    <definedName name="_120A">#REF!</definedName>
    <definedName name="_120B" localSheetId="10">#REF!</definedName>
    <definedName name="_120B" localSheetId="9">#REF!</definedName>
    <definedName name="_120B">#REF!</definedName>
    <definedName name="_121A" localSheetId="10">#REF!</definedName>
    <definedName name="_121A" localSheetId="9">#REF!</definedName>
    <definedName name="_121A">#REF!</definedName>
    <definedName name="_121B" localSheetId="10">#REF!</definedName>
    <definedName name="_121B" localSheetId="9">#REF!</definedName>
    <definedName name="_121B">#REF!</definedName>
    <definedName name="_122A" localSheetId="10">#REF!</definedName>
    <definedName name="_122A" localSheetId="9">#REF!</definedName>
    <definedName name="_122A">#REF!</definedName>
    <definedName name="_122B" localSheetId="10">#REF!</definedName>
    <definedName name="_122B" localSheetId="9">#REF!</definedName>
    <definedName name="_122B">#REF!</definedName>
    <definedName name="_123A" localSheetId="10">#REF!</definedName>
    <definedName name="_123A" localSheetId="9">#REF!</definedName>
    <definedName name="_123A">#REF!</definedName>
    <definedName name="_123B" localSheetId="10">#REF!</definedName>
    <definedName name="_123B" localSheetId="9">#REF!</definedName>
    <definedName name="_123B">#REF!</definedName>
    <definedName name="_124A" localSheetId="10">#REF!</definedName>
    <definedName name="_124A" localSheetId="9">#REF!</definedName>
    <definedName name="_124A">#REF!</definedName>
    <definedName name="_124B" localSheetId="10">#REF!</definedName>
    <definedName name="_124B" localSheetId="9">#REF!</definedName>
    <definedName name="_124B">#REF!</definedName>
    <definedName name="_125A" localSheetId="10">#REF!</definedName>
    <definedName name="_125A" localSheetId="9">#REF!</definedName>
    <definedName name="_125A">#REF!</definedName>
    <definedName name="_125B" localSheetId="10">#REF!</definedName>
    <definedName name="_125B" localSheetId="9">#REF!</definedName>
    <definedName name="_125B">#REF!</definedName>
    <definedName name="_126A" localSheetId="10">#REF!</definedName>
    <definedName name="_126A" localSheetId="9">#REF!</definedName>
    <definedName name="_126A">#REF!</definedName>
    <definedName name="_126B" localSheetId="10">#REF!</definedName>
    <definedName name="_126B" localSheetId="9">#REF!</definedName>
    <definedName name="_126B">#REF!</definedName>
    <definedName name="_130A" localSheetId="10">#REF!</definedName>
    <definedName name="_130A" localSheetId="9">#REF!</definedName>
    <definedName name="_130A">#REF!</definedName>
    <definedName name="_130B" localSheetId="10">#REF!</definedName>
    <definedName name="_130B" localSheetId="9">#REF!</definedName>
    <definedName name="_130B">#REF!</definedName>
    <definedName name="_131A" localSheetId="10">#REF!</definedName>
    <definedName name="_131A" localSheetId="9">#REF!</definedName>
    <definedName name="_131A">#REF!</definedName>
    <definedName name="_131B" localSheetId="10">#REF!</definedName>
    <definedName name="_131B" localSheetId="9">#REF!</definedName>
    <definedName name="_131B">#REF!</definedName>
    <definedName name="_132A" localSheetId="10">#REF!</definedName>
    <definedName name="_132A" localSheetId="9">#REF!</definedName>
    <definedName name="_132A">#REF!</definedName>
    <definedName name="_132B" localSheetId="10">#REF!</definedName>
    <definedName name="_132B" localSheetId="9">#REF!</definedName>
    <definedName name="_132B">#REF!</definedName>
    <definedName name="_133A" localSheetId="10">#REF!</definedName>
    <definedName name="_133A" localSheetId="9">#REF!</definedName>
    <definedName name="_133A">#REF!</definedName>
    <definedName name="_133B" localSheetId="10">#REF!</definedName>
    <definedName name="_133B" localSheetId="9">#REF!</definedName>
    <definedName name="_133B">#REF!</definedName>
    <definedName name="_134A" localSheetId="10">#REF!</definedName>
    <definedName name="_134A" localSheetId="9">#REF!</definedName>
    <definedName name="_134A">#REF!</definedName>
    <definedName name="_134B" localSheetId="10">#REF!</definedName>
    <definedName name="_134B" localSheetId="9">#REF!</definedName>
    <definedName name="_134B">#REF!</definedName>
    <definedName name="_150A" localSheetId="10">#REF!</definedName>
    <definedName name="_150A" localSheetId="9">#REF!</definedName>
    <definedName name="_150A">#REF!</definedName>
    <definedName name="_150B" localSheetId="10">#REF!</definedName>
    <definedName name="_150B" localSheetId="9">#REF!</definedName>
    <definedName name="_150B">#REF!</definedName>
    <definedName name="_151A" localSheetId="10">#REF!</definedName>
    <definedName name="_151A" localSheetId="9">#REF!</definedName>
    <definedName name="_151A">#REF!</definedName>
    <definedName name="_151B" localSheetId="10">#REF!</definedName>
    <definedName name="_151B" localSheetId="9">#REF!</definedName>
    <definedName name="_151B">#REF!</definedName>
    <definedName name="_152A" localSheetId="10">#REF!</definedName>
    <definedName name="_152A" localSheetId="9">#REF!</definedName>
    <definedName name="_152A">#REF!</definedName>
    <definedName name="_152B" localSheetId="10">#REF!</definedName>
    <definedName name="_152B" localSheetId="9">#REF!</definedName>
    <definedName name="_152B">#REF!</definedName>
    <definedName name="_153A" localSheetId="10">#REF!</definedName>
    <definedName name="_153A" localSheetId="9">#REF!</definedName>
    <definedName name="_153A">#REF!</definedName>
    <definedName name="_153B" localSheetId="10">#REF!</definedName>
    <definedName name="_153B" localSheetId="9">#REF!</definedName>
    <definedName name="_153B">#REF!</definedName>
    <definedName name="_154A" localSheetId="10">#REF!</definedName>
    <definedName name="_154A" localSheetId="9">#REF!</definedName>
    <definedName name="_154A">#REF!</definedName>
    <definedName name="_154B" localSheetId="10">#REF!</definedName>
    <definedName name="_154B" localSheetId="9">#REF!</definedName>
    <definedName name="_154B">#REF!</definedName>
    <definedName name="_160A" localSheetId="10">#REF!</definedName>
    <definedName name="_160A" localSheetId="9">#REF!</definedName>
    <definedName name="_160A">#REF!</definedName>
    <definedName name="_160B" localSheetId="10">#REF!</definedName>
    <definedName name="_160B" localSheetId="9">#REF!</definedName>
    <definedName name="_160B">#REF!</definedName>
    <definedName name="_161A" localSheetId="10">#REF!</definedName>
    <definedName name="_161A" localSheetId="9">#REF!</definedName>
    <definedName name="_161A">#REF!</definedName>
    <definedName name="_161B" localSheetId="10">#REF!</definedName>
    <definedName name="_161B" localSheetId="9">#REF!</definedName>
    <definedName name="_161B">#REF!</definedName>
    <definedName name="_162A" localSheetId="10">#REF!</definedName>
    <definedName name="_162A" localSheetId="9">#REF!</definedName>
    <definedName name="_162A">#REF!</definedName>
    <definedName name="_162B" localSheetId="10">#REF!</definedName>
    <definedName name="_162B" localSheetId="9">#REF!</definedName>
    <definedName name="_162B">#REF!</definedName>
    <definedName name="_163A" localSheetId="10">#REF!</definedName>
    <definedName name="_163A" localSheetId="9">#REF!</definedName>
    <definedName name="_163A">#REF!</definedName>
    <definedName name="_163B" localSheetId="10">#REF!</definedName>
    <definedName name="_163B" localSheetId="9">#REF!</definedName>
    <definedName name="_163B">#REF!</definedName>
    <definedName name="_164A" localSheetId="10">#REF!</definedName>
    <definedName name="_164A" localSheetId="9">#REF!</definedName>
    <definedName name="_164A">#REF!</definedName>
    <definedName name="_164B" localSheetId="10">#REF!</definedName>
    <definedName name="_164B" localSheetId="9">#REF!</definedName>
    <definedName name="_164B">#REF!</definedName>
    <definedName name="_165A" localSheetId="10">#REF!</definedName>
    <definedName name="_165A" localSheetId="9">#REF!</definedName>
    <definedName name="_165A">#REF!</definedName>
    <definedName name="_165B" localSheetId="10">#REF!</definedName>
    <definedName name="_165B" localSheetId="9">#REF!</definedName>
    <definedName name="_165B">#REF!</definedName>
    <definedName name="_166A" localSheetId="10">#REF!</definedName>
    <definedName name="_166A" localSheetId="9">#REF!</definedName>
    <definedName name="_166A">#REF!</definedName>
    <definedName name="_166B" localSheetId="10">#REF!</definedName>
    <definedName name="_166B" localSheetId="9">#REF!</definedName>
    <definedName name="_166B">#REF!</definedName>
    <definedName name="_167A" localSheetId="10">#REF!</definedName>
    <definedName name="_167A" localSheetId="9">#REF!</definedName>
    <definedName name="_167A">#REF!</definedName>
    <definedName name="_167B" localSheetId="10">#REF!</definedName>
    <definedName name="_167B" localSheetId="9">#REF!</definedName>
    <definedName name="_167B">#REF!</definedName>
    <definedName name="_170A" localSheetId="10">#REF!</definedName>
    <definedName name="_170A" localSheetId="9">#REF!</definedName>
    <definedName name="_170A">#REF!</definedName>
    <definedName name="_170B" localSheetId="10">#REF!</definedName>
    <definedName name="_170B" localSheetId="9">#REF!</definedName>
    <definedName name="_170B">#REF!</definedName>
    <definedName name="_171A" localSheetId="10">#REF!</definedName>
    <definedName name="_171A" localSheetId="9">#REF!</definedName>
    <definedName name="_171A">#REF!</definedName>
    <definedName name="_171B" localSheetId="10">#REF!</definedName>
    <definedName name="_171B" localSheetId="9">#REF!</definedName>
    <definedName name="_171B">#REF!</definedName>
    <definedName name="_172A" localSheetId="10">#REF!</definedName>
    <definedName name="_172A" localSheetId="9">#REF!</definedName>
    <definedName name="_172A">#REF!</definedName>
    <definedName name="_172B" localSheetId="10">#REF!</definedName>
    <definedName name="_172B" localSheetId="9">#REF!</definedName>
    <definedName name="_172B">#REF!</definedName>
    <definedName name="_173A" localSheetId="10">#REF!</definedName>
    <definedName name="_173A" localSheetId="9">#REF!</definedName>
    <definedName name="_173A">#REF!</definedName>
    <definedName name="_173B" localSheetId="10">#REF!</definedName>
    <definedName name="_173B" localSheetId="9">#REF!</definedName>
    <definedName name="_173B">#REF!</definedName>
    <definedName name="_174A" localSheetId="10">#REF!</definedName>
    <definedName name="_174A" localSheetId="9">#REF!</definedName>
    <definedName name="_174A">#REF!</definedName>
    <definedName name="_174B" localSheetId="10">#REF!</definedName>
    <definedName name="_174B" localSheetId="9">#REF!</definedName>
    <definedName name="_174B">#REF!</definedName>
    <definedName name="_175A" localSheetId="10">#REF!</definedName>
    <definedName name="_175A" localSheetId="9">#REF!</definedName>
    <definedName name="_175A">#REF!</definedName>
    <definedName name="_175B" localSheetId="10">#REF!</definedName>
    <definedName name="_175B" localSheetId="9">#REF!</definedName>
    <definedName name="_175B">#REF!</definedName>
    <definedName name="_18_Dic" localSheetId="10">#REF!</definedName>
    <definedName name="_18_Dic" localSheetId="9">#REF!</definedName>
    <definedName name="_18_Dic">#REF!</definedName>
    <definedName name="_180A" localSheetId="10">#REF!</definedName>
    <definedName name="_180A" localSheetId="9">#REF!</definedName>
    <definedName name="_180A">#REF!</definedName>
    <definedName name="_180B" localSheetId="10">#REF!</definedName>
    <definedName name="_180B" localSheetId="9">#REF!</definedName>
    <definedName name="_180B">#REF!</definedName>
    <definedName name="_181A" localSheetId="10">#REF!</definedName>
    <definedName name="_181A" localSheetId="9">#REF!</definedName>
    <definedName name="_181A">#REF!</definedName>
    <definedName name="_181B" localSheetId="10">#REF!</definedName>
    <definedName name="_181B" localSheetId="9">#REF!</definedName>
    <definedName name="_181B">#REF!</definedName>
    <definedName name="_182A" localSheetId="10">#REF!</definedName>
    <definedName name="_182A" localSheetId="9">#REF!</definedName>
    <definedName name="_182A">#REF!</definedName>
    <definedName name="_182B" localSheetId="10">#REF!</definedName>
    <definedName name="_182B" localSheetId="9">#REF!</definedName>
    <definedName name="_182B">#REF!</definedName>
    <definedName name="_183A" localSheetId="10">#REF!</definedName>
    <definedName name="_183A" localSheetId="9">#REF!</definedName>
    <definedName name="_183A">#REF!</definedName>
    <definedName name="_183B" localSheetId="10">#REF!</definedName>
    <definedName name="_183B" localSheetId="9">#REF!</definedName>
    <definedName name="_183B">#REF!</definedName>
    <definedName name="_184A" localSheetId="10">#REF!</definedName>
    <definedName name="_184A" localSheetId="9">#REF!</definedName>
    <definedName name="_184A">#REF!</definedName>
    <definedName name="_184B" localSheetId="10">#REF!</definedName>
    <definedName name="_184B" localSheetId="9">#REF!</definedName>
    <definedName name="_184B">#REF!</definedName>
    <definedName name="_185A" localSheetId="10">#REF!</definedName>
    <definedName name="_185A" localSheetId="9">#REF!</definedName>
    <definedName name="_185A">#REF!</definedName>
    <definedName name="_185B" localSheetId="10">#REF!</definedName>
    <definedName name="_185B" localSheetId="9">#REF!</definedName>
    <definedName name="_185B">#REF!</definedName>
    <definedName name="_190A" localSheetId="10">#REF!</definedName>
    <definedName name="_190A" localSheetId="9">#REF!</definedName>
    <definedName name="_190A">#REF!</definedName>
    <definedName name="_190B" localSheetId="10">#REF!</definedName>
    <definedName name="_190B" localSheetId="9">#REF!</definedName>
    <definedName name="_190B">#REF!</definedName>
    <definedName name="_191A" localSheetId="10">#REF!</definedName>
    <definedName name="_191A" localSheetId="9">#REF!</definedName>
    <definedName name="_191A">#REF!</definedName>
    <definedName name="_191B" localSheetId="10">#REF!</definedName>
    <definedName name="_191B" localSheetId="9">#REF!</definedName>
    <definedName name="_191B">#REF!</definedName>
    <definedName name="_192A" localSheetId="10">#REF!</definedName>
    <definedName name="_192A" localSheetId="9">#REF!</definedName>
    <definedName name="_192A">#REF!</definedName>
    <definedName name="_192B" localSheetId="10">#REF!</definedName>
    <definedName name="_192B" localSheetId="9">#REF!</definedName>
    <definedName name="_192B">#REF!</definedName>
    <definedName name="_193A" localSheetId="10">#REF!</definedName>
    <definedName name="_193A" localSheetId="9">#REF!</definedName>
    <definedName name="_193A">#REF!</definedName>
    <definedName name="_193B" localSheetId="10">#REF!</definedName>
    <definedName name="_193B" localSheetId="9">#REF!</definedName>
    <definedName name="_193B">#REF!</definedName>
    <definedName name="_194A" localSheetId="10">#REF!</definedName>
    <definedName name="_194A" localSheetId="9">#REF!</definedName>
    <definedName name="_194A">#REF!</definedName>
    <definedName name="_194B" localSheetId="10">#REF!</definedName>
    <definedName name="_194B" localSheetId="9">#REF!</definedName>
    <definedName name="_194B">#REF!</definedName>
    <definedName name="_195A" localSheetId="10">#REF!</definedName>
    <definedName name="_195A" localSheetId="9">#REF!</definedName>
    <definedName name="_195A">#REF!</definedName>
    <definedName name="_195B" localSheetId="10">#REF!</definedName>
    <definedName name="_195B" localSheetId="9">#REF!</definedName>
    <definedName name="_195B">#REF!</definedName>
    <definedName name="_196A" localSheetId="10">#REF!</definedName>
    <definedName name="_196A" localSheetId="9">#REF!</definedName>
    <definedName name="_196A">#REF!</definedName>
    <definedName name="_196B" localSheetId="10">#REF!</definedName>
    <definedName name="_196B" localSheetId="9">#REF!</definedName>
    <definedName name="_196B">#REF!</definedName>
    <definedName name="_197A" localSheetId="10">#REF!</definedName>
    <definedName name="_197A" localSheetId="9">#REF!</definedName>
    <definedName name="_197A">#REF!</definedName>
    <definedName name="_197B" localSheetId="10">#REF!</definedName>
    <definedName name="_197B" localSheetId="9">#REF!</definedName>
    <definedName name="_197B">#REF!</definedName>
    <definedName name="_1ane_o10" localSheetId="10">#REF!</definedName>
    <definedName name="_1ane_o10" localSheetId="9">#REF!</definedName>
    <definedName name="_1ane_o10">#REF!</definedName>
    <definedName name="_2_5__TOTAL_DE_MATERIALES_A_EXPORTAR" localSheetId="10">#REF!</definedName>
    <definedName name="_2_5__TOTAL_DE_MATERIALES_A_EXPORTAR" localSheetId="9">#REF!</definedName>
    <definedName name="_2_5__TOTAL_DE_MATERIALES_A_EXPORTAR">#REF!</definedName>
    <definedName name="_200A" localSheetId="10">#REF!</definedName>
    <definedName name="_200A" localSheetId="9">#REF!</definedName>
    <definedName name="_200A">#REF!</definedName>
    <definedName name="_200B" localSheetId="10">#REF!</definedName>
    <definedName name="_200B" localSheetId="9">#REF!</definedName>
    <definedName name="_200B">#REF!</definedName>
    <definedName name="_201A" localSheetId="10">#REF!</definedName>
    <definedName name="_201A" localSheetId="9">#REF!</definedName>
    <definedName name="_201A">#REF!</definedName>
    <definedName name="_201B" localSheetId="10">#REF!</definedName>
    <definedName name="_201B" localSheetId="9">#REF!</definedName>
    <definedName name="_201B">#REF!</definedName>
    <definedName name="_202A" localSheetId="10">#REF!</definedName>
    <definedName name="_202A" localSheetId="9">#REF!</definedName>
    <definedName name="_202A">#REF!</definedName>
    <definedName name="_202B" localSheetId="10">#REF!</definedName>
    <definedName name="_202B" localSheetId="9">#REF!</definedName>
    <definedName name="_202B">#REF!</definedName>
    <definedName name="_203A" localSheetId="10">#REF!</definedName>
    <definedName name="_203A" localSheetId="9">#REF!</definedName>
    <definedName name="_203A">#REF!</definedName>
    <definedName name="_203B" localSheetId="10">#REF!</definedName>
    <definedName name="_203B" localSheetId="9">#REF!</definedName>
    <definedName name="_203B">#REF!</definedName>
    <definedName name="_204A" localSheetId="10">#REF!</definedName>
    <definedName name="_204A" localSheetId="9">#REF!</definedName>
    <definedName name="_204A">#REF!</definedName>
    <definedName name="_204B" localSheetId="10">#REF!</definedName>
    <definedName name="_204B" localSheetId="9">#REF!</definedName>
    <definedName name="_204B">#REF!</definedName>
    <definedName name="_205A" localSheetId="10">#REF!</definedName>
    <definedName name="_205A" localSheetId="9">#REF!</definedName>
    <definedName name="_205A">#REF!</definedName>
    <definedName name="_205B" localSheetId="10">#REF!</definedName>
    <definedName name="_205B" localSheetId="9">#REF!</definedName>
    <definedName name="_205B">#REF!</definedName>
    <definedName name="_210A" localSheetId="10">#REF!</definedName>
    <definedName name="_210A" localSheetId="9">#REF!</definedName>
    <definedName name="_210A">#REF!</definedName>
    <definedName name="_210B" localSheetId="10">#REF!</definedName>
    <definedName name="_210B" localSheetId="9">#REF!</definedName>
    <definedName name="_210B">#REF!</definedName>
    <definedName name="_211A" localSheetId="10">#REF!</definedName>
    <definedName name="_211A" localSheetId="9">#REF!</definedName>
    <definedName name="_211A">#REF!</definedName>
    <definedName name="_211B" localSheetId="10">#REF!</definedName>
    <definedName name="_211B" localSheetId="9">#REF!</definedName>
    <definedName name="_211B">#REF!</definedName>
    <definedName name="_212A" localSheetId="10">#REF!</definedName>
    <definedName name="_212A" localSheetId="9">#REF!</definedName>
    <definedName name="_212A">#REF!</definedName>
    <definedName name="_212B" localSheetId="10">#REF!</definedName>
    <definedName name="_212B" localSheetId="9">#REF!</definedName>
    <definedName name="_212B">#REF!</definedName>
    <definedName name="_213A" localSheetId="10">#REF!</definedName>
    <definedName name="_213A" localSheetId="9">#REF!</definedName>
    <definedName name="_213A">#REF!</definedName>
    <definedName name="_213B" localSheetId="10">#REF!</definedName>
    <definedName name="_213B" localSheetId="9">#REF!</definedName>
    <definedName name="_213B">#REF!</definedName>
    <definedName name="_214A" localSheetId="10">#REF!</definedName>
    <definedName name="_214A" localSheetId="9">#REF!</definedName>
    <definedName name="_214A">#REF!</definedName>
    <definedName name="_214B" localSheetId="10">#REF!</definedName>
    <definedName name="_214B" localSheetId="9">#REF!</definedName>
    <definedName name="_214B">#REF!</definedName>
    <definedName name="_215A" localSheetId="10">#REF!</definedName>
    <definedName name="_215A" localSheetId="9">#REF!</definedName>
    <definedName name="_215A">#REF!</definedName>
    <definedName name="_215B" localSheetId="10">#REF!</definedName>
    <definedName name="_215B" localSheetId="9">#REF!</definedName>
    <definedName name="_215B">#REF!</definedName>
    <definedName name="_216A" localSheetId="10">#REF!</definedName>
    <definedName name="_216A" localSheetId="9">#REF!</definedName>
    <definedName name="_216A">#REF!</definedName>
    <definedName name="_216B" localSheetId="10">#REF!</definedName>
    <definedName name="_216B" localSheetId="9">#REF!</definedName>
    <definedName name="_216B">#REF!</definedName>
    <definedName name="_217A" localSheetId="10">#REF!</definedName>
    <definedName name="_217A" localSheetId="9">#REF!</definedName>
    <definedName name="_217A">#REF!</definedName>
    <definedName name="_217B" localSheetId="10">#REF!</definedName>
    <definedName name="_217B" localSheetId="9">#REF!</definedName>
    <definedName name="_217B">#REF!</definedName>
    <definedName name="_220A" localSheetId="10">#REF!</definedName>
    <definedName name="_220A" localSheetId="9">#REF!</definedName>
    <definedName name="_220A">#REF!</definedName>
    <definedName name="_220B" localSheetId="10">#REF!</definedName>
    <definedName name="_220B" localSheetId="9">#REF!</definedName>
    <definedName name="_220B">#REF!</definedName>
    <definedName name="_221A" localSheetId="10">#REF!</definedName>
    <definedName name="_221A" localSheetId="9">#REF!</definedName>
    <definedName name="_221A">#REF!</definedName>
    <definedName name="_221B" localSheetId="10">#REF!</definedName>
    <definedName name="_221B" localSheetId="9">#REF!</definedName>
    <definedName name="_221B">#REF!</definedName>
    <definedName name="_222A" localSheetId="10">#REF!</definedName>
    <definedName name="_222A" localSheetId="9">#REF!</definedName>
    <definedName name="_222A">#REF!</definedName>
    <definedName name="_222B" localSheetId="10">#REF!</definedName>
    <definedName name="_222B" localSheetId="9">#REF!</definedName>
    <definedName name="_222B">#REF!</definedName>
    <definedName name="_223A" localSheetId="10">#REF!</definedName>
    <definedName name="_223A" localSheetId="9">#REF!</definedName>
    <definedName name="_223A">#REF!</definedName>
    <definedName name="_223B" localSheetId="10">#REF!</definedName>
    <definedName name="_223B" localSheetId="9">#REF!</definedName>
    <definedName name="_223B">#REF!</definedName>
    <definedName name="_224A" localSheetId="10">#REF!</definedName>
    <definedName name="_224A" localSheetId="9">#REF!</definedName>
    <definedName name="_224A">#REF!</definedName>
    <definedName name="_224B" localSheetId="10">#REF!</definedName>
    <definedName name="_224B" localSheetId="9">#REF!</definedName>
    <definedName name="_224B">#REF!</definedName>
    <definedName name="_240A" localSheetId="10">#REF!</definedName>
    <definedName name="_240A" localSheetId="9">#REF!</definedName>
    <definedName name="_240A">#REF!</definedName>
    <definedName name="_240B" localSheetId="10">#REF!</definedName>
    <definedName name="_240B" localSheetId="9">#REF!</definedName>
    <definedName name="_240B">#REF!</definedName>
    <definedName name="_241A" localSheetId="10">#REF!</definedName>
    <definedName name="_241A" localSheetId="9">#REF!</definedName>
    <definedName name="_241A">#REF!</definedName>
    <definedName name="_241B" localSheetId="10">#REF!</definedName>
    <definedName name="_241B" localSheetId="9">#REF!</definedName>
    <definedName name="_241B">#REF!</definedName>
    <definedName name="_242A" localSheetId="10">#REF!</definedName>
    <definedName name="_242A" localSheetId="9">#REF!</definedName>
    <definedName name="_242A">#REF!</definedName>
    <definedName name="_242B" localSheetId="10">#REF!</definedName>
    <definedName name="_242B" localSheetId="9">#REF!</definedName>
    <definedName name="_242B">#REF!</definedName>
    <definedName name="_243A" localSheetId="10">#REF!</definedName>
    <definedName name="_243A" localSheetId="9">#REF!</definedName>
    <definedName name="_243A">#REF!</definedName>
    <definedName name="_243B" localSheetId="10">#REF!</definedName>
    <definedName name="_243B" localSheetId="9">#REF!</definedName>
    <definedName name="_243B">#REF!</definedName>
    <definedName name="_244A" localSheetId="10">#REF!</definedName>
    <definedName name="_244A" localSheetId="9">#REF!</definedName>
    <definedName name="_244A">#REF!</definedName>
    <definedName name="_244B" localSheetId="10">#REF!</definedName>
    <definedName name="_244B" localSheetId="9">#REF!</definedName>
    <definedName name="_244B">#REF!</definedName>
    <definedName name="_250A" localSheetId="10">#REF!</definedName>
    <definedName name="_250A" localSheetId="9">#REF!</definedName>
    <definedName name="_250A">#REF!</definedName>
    <definedName name="_250B" localSheetId="10">#REF!</definedName>
    <definedName name="_250B" localSheetId="9">#REF!</definedName>
    <definedName name="_250B">#REF!</definedName>
    <definedName name="_251A" localSheetId="10">#REF!</definedName>
    <definedName name="_251A" localSheetId="9">#REF!</definedName>
    <definedName name="_251A">#REF!</definedName>
    <definedName name="_251B" localSheetId="10">#REF!</definedName>
    <definedName name="_251B" localSheetId="9">#REF!</definedName>
    <definedName name="_251B">#REF!</definedName>
    <definedName name="_252A" localSheetId="10">#REF!</definedName>
    <definedName name="_252A" localSheetId="9">#REF!</definedName>
    <definedName name="_252A">#REF!</definedName>
    <definedName name="_252B" localSheetId="10">#REF!</definedName>
    <definedName name="_252B" localSheetId="9">#REF!</definedName>
    <definedName name="_252B">#REF!</definedName>
    <definedName name="_253A" localSheetId="10">#REF!</definedName>
    <definedName name="_253A" localSheetId="9">#REF!</definedName>
    <definedName name="_253A">#REF!</definedName>
    <definedName name="_253B" localSheetId="10">#REF!</definedName>
    <definedName name="_253B" localSheetId="9">#REF!</definedName>
    <definedName name="_253B">#REF!</definedName>
    <definedName name="_254A" localSheetId="10">#REF!</definedName>
    <definedName name="_254A" localSheetId="9">#REF!</definedName>
    <definedName name="_254A">#REF!</definedName>
    <definedName name="_254B" localSheetId="10">#REF!</definedName>
    <definedName name="_254B" localSheetId="9">#REF!</definedName>
    <definedName name="_254B">#REF!</definedName>
    <definedName name="_255A" localSheetId="10">#REF!</definedName>
    <definedName name="_255A" localSheetId="9">#REF!</definedName>
    <definedName name="_255A">#REF!</definedName>
    <definedName name="_255B" localSheetId="10">#REF!</definedName>
    <definedName name="_255B" localSheetId="9">#REF!</definedName>
    <definedName name="_255B">#REF!</definedName>
    <definedName name="_260A" localSheetId="10">#REF!</definedName>
    <definedName name="_260A" localSheetId="9">#REF!</definedName>
    <definedName name="_260A">#REF!</definedName>
    <definedName name="_260B" localSheetId="10">#REF!</definedName>
    <definedName name="_260B" localSheetId="9">#REF!</definedName>
    <definedName name="_260B">#REF!</definedName>
    <definedName name="_261A" localSheetId="10">#REF!</definedName>
    <definedName name="_261A" localSheetId="9">#REF!</definedName>
    <definedName name="_261A">#REF!</definedName>
    <definedName name="_261B" localSheetId="10">#REF!</definedName>
    <definedName name="_261B" localSheetId="9">#REF!</definedName>
    <definedName name="_261B">#REF!</definedName>
    <definedName name="_262A" localSheetId="10">#REF!</definedName>
    <definedName name="_262A" localSheetId="9">#REF!</definedName>
    <definedName name="_262A">#REF!</definedName>
    <definedName name="_262B" localSheetId="10">#REF!</definedName>
    <definedName name="_262B" localSheetId="9">#REF!</definedName>
    <definedName name="_262B">#REF!</definedName>
    <definedName name="_263A" localSheetId="10">#REF!</definedName>
    <definedName name="_263A" localSheetId="9">#REF!</definedName>
    <definedName name="_263A">#REF!</definedName>
    <definedName name="_263B" localSheetId="10">#REF!</definedName>
    <definedName name="_263B" localSheetId="9">#REF!</definedName>
    <definedName name="_263B">#REF!</definedName>
    <definedName name="_264A" localSheetId="10">#REF!</definedName>
    <definedName name="_264A" localSheetId="9">#REF!</definedName>
    <definedName name="_264A">#REF!</definedName>
    <definedName name="_264B" localSheetId="10">#REF!</definedName>
    <definedName name="_264B" localSheetId="9">#REF!</definedName>
    <definedName name="_264B">#REF!</definedName>
    <definedName name="_265A" localSheetId="10">#REF!</definedName>
    <definedName name="_265A" localSheetId="9">#REF!</definedName>
    <definedName name="_265A">#REF!</definedName>
    <definedName name="_265B" localSheetId="10">#REF!</definedName>
    <definedName name="_265B" localSheetId="9">#REF!</definedName>
    <definedName name="_265B">#REF!</definedName>
    <definedName name="_266A" localSheetId="10">#REF!</definedName>
    <definedName name="_266A" localSheetId="9">#REF!</definedName>
    <definedName name="_266A">#REF!</definedName>
    <definedName name="_266B" localSheetId="10">#REF!</definedName>
    <definedName name="_266B" localSheetId="9">#REF!</definedName>
    <definedName name="_266B">#REF!</definedName>
    <definedName name="_270A" localSheetId="10">#REF!</definedName>
    <definedName name="_270A" localSheetId="9">#REF!</definedName>
    <definedName name="_270A">#REF!</definedName>
    <definedName name="_270B" localSheetId="10">#REF!</definedName>
    <definedName name="_270B" localSheetId="9">#REF!</definedName>
    <definedName name="_270B">#REF!</definedName>
    <definedName name="_271A" localSheetId="10">#REF!</definedName>
    <definedName name="_271A" localSheetId="9">#REF!</definedName>
    <definedName name="_271A">#REF!</definedName>
    <definedName name="_271B" localSheetId="10">#REF!</definedName>
    <definedName name="_271B" localSheetId="9">#REF!</definedName>
    <definedName name="_271B">#REF!</definedName>
    <definedName name="_272A" localSheetId="10">#REF!</definedName>
    <definedName name="_272A" localSheetId="9">#REF!</definedName>
    <definedName name="_272A">#REF!</definedName>
    <definedName name="_272B" localSheetId="10">#REF!</definedName>
    <definedName name="_272B" localSheetId="9">#REF!</definedName>
    <definedName name="_272B">#REF!</definedName>
    <definedName name="_273A" localSheetId="10">#REF!</definedName>
    <definedName name="_273A" localSheetId="9">#REF!</definedName>
    <definedName name="_273A">#REF!</definedName>
    <definedName name="_273B" localSheetId="10">#REF!</definedName>
    <definedName name="_273B" localSheetId="9">#REF!</definedName>
    <definedName name="_273B">#REF!</definedName>
    <definedName name="_274A" localSheetId="10">#REF!</definedName>
    <definedName name="_274A" localSheetId="9">#REF!</definedName>
    <definedName name="_274A">#REF!</definedName>
    <definedName name="_274B" localSheetId="10">#REF!</definedName>
    <definedName name="_274B" localSheetId="9">#REF!</definedName>
    <definedName name="_274B">#REF!</definedName>
    <definedName name="_275A" localSheetId="10">#REF!</definedName>
    <definedName name="_275A" localSheetId="9">#REF!</definedName>
    <definedName name="_275A">#REF!</definedName>
    <definedName name="_275B" localSheetId="10">#REF!</definedName>
    <definedName name="_275B" localSheetId="9">#REF!</definedName>
    <definedName name="_275B">#REF!</definedName>
    <definedName name="_280A" localSheetId="10">#REF!</definedName>
    <definedName name="_280A" localSheetId="9">#REF!</definedName>
    <definedName name="_280A">#REF!</definedName>
    <definedName name="_280B" localSheetId="10">#REF!</definedName>
    <definedName name="_280B" localSheetId="9">#REF!</definedName>
    <definedName name="_280B">#REF!</definedName>
    <definedName name="_281A" localSheetId="10">#REF!</definedName>
    <definedName name="_281A" localSheetId="9">#REF!</definedName>
    <definedName name="_281A">#REF!</definedName>
    <definedName name="_281B" localSheetId="10">#REF!</definedName>
    <definedName name="_281B" localSheetId="9">#REF!</definedName>
    <definedName name="_281B">#REF!</definedName>
    <definedName name="_282A" localSheetId="10">#REF!</definedName>
    <definedName name="_282A" localSheetId="9">#REF!</definedName>
    <definedName name="_282A">#REF!</definedName>
    <definedName name="_282B" localSheetId="10">#REF!</definedName>
    <definedName name="_282B" localSheetId="9">#REF!</definedName>
    <definedName name="_282B">#REF!</definedName>
    <definedName name="_283A" localSheetId="10">#REF!</definedName>
    <definedName name="_283A" localSheetId="9">#REF!</definedName>
    <definedName name="_283A">#REF!</definedName>
    <definedName name="_283B" localSheetId="10">#REF!</definedName>
    <definedName name="_283B" localSheetId="9">#REF!</definedName>
    <definedName name="_283B">#REF!</definedName>
    <definedName name="_284A" localSheetId="10">#REF!</definedName>
    <definedName name="_284A" localSheetId="9">#REF!</definedName>
    <definedName name="_284A">#REF!</definedName>
    <definedName name="_284B" localSheetId="10">#REF!</definedName>
    <definedName name="_284B" localSheetId="9">#REF!</definedName>
    <definedName name="_284B">#REF!</definedName>
    <definedName name="_285A" localSheetId="10">#REF!</definedName>
    <definedName name="_285A" localSheetId="9">#REF!</definedName>
    <definedName name="_285A">#REF!</definedName>
    <definedName name="_285B" localSheetId="10">#REF!</definedName>
    <definedName name="_285B" localSheetId="9">#REF!</definedName>
    <definedName name="_285B">#REF!</definedName>
    <definedName name="_290A" localSheetId="10">#REF!</definedName>
    <definedName name="_290A" localSheetId="9">#REF!</definedName>
    <definedName name="_290A">#REF!</definedName>
    <definedName name="_290B" localSheetId="10">#REF!</definedName>
    <definedName name="_290B" localSheetId="9">#REF!</definedName>
    <definedName name="_290B">#REF!</definedName>
    <definedName name="_291A" localSheetId="10">#REF!</definedName>
    <definedName name="_291A" localSheetId="9">#REF!</definedName>
    <definedName name="_291A">#REF!</definedName>
    <definedName name="_291B" localSheetId="10">#REF!</definedName>
    <definedName name="_291B" localSheetId="9">#REF!</definedName>
    <definedName name="_291B">#REF!</definedName>
    <definedName name="_292A" localSheetId="10">#REF!</definedName>
    <definedName name="_292A" localSheetId="9">#REF!</definedName>
    <definedName name="_292A">#REF!</definedName>
    <definedName name="_292B" localSheetId="10">#REF!</definedName>
    <definedName name="_292B" localSheetId="9">#REF!</definedName>
    <definedName name="_292B">#REF!</definedName>
    <definedName name="_293A" localSheetId="10">#REF!</definedName>
    <definedName name="_293A" localSheetId="9">#REF!</definedName>
    <definedName name="_293A">#REF!</definedName>
    <definedName name="_293B" localSheetId="10">#REF!</definedName>
    <definedName name="_293B" localSheetId="9">#REF!</definedName>
    <definedName name="_293B">#REF!</definedName>
    <definedName name="_3ane_o10" localSheetId="10">#REF!</definedName>
    <definedName name="_3ane_o10" localSheetId="9">#REF!</definedName>
    <definedName name="_3ane_o10">#REF!</definedName>
    <definedName name="_4201A" localSheetId="10">#REF!</definedName>
    <definedName name="_4201A" localSheetId="9">#REF!</definedName>
    <definedName name="_4201A">#REF!</definedName>
    <definedName name="_4201B" localSheetId="10">#REF!</definedName>
    <definedName name="_4201B" localSheetId="9">#REF!</definedName>
    <definedName name="_4201B">#REF!</definedName>
    <definedName name="_4202A" localSheetId="10">#REF!</definedName>
    <definedName name="_4202A" localSheetId="9">#REF!</definedName>
    <definedName name="_4202A">#REF!</definedName>
    <definedName name="_4202B" localSheetId="10">#REF!</definedName>
    <definedName name="_4202B" localSheetId="9">#REF!</definedName>
    <definedName name="_4202B">#REF!</definedName>
    <definedName name="_4203A" localSheetId="10">#REF!</definedName>
    <definedName name="_4203A" localSheetId="9">#REF!</definedName>
    <definedName name="_4203A">#REF!</definedName>
    <definedName name="_4203B" localSheetId="10">#REF!</definedName>
    <definedName name="_4203B" localSheetId="9">#REF!</definedName>
    <definedName name="_4203B">#REF!</definedName>
    <definedName name="_4204A" localSheetId="10">#REF!</definedName>
    <definedName name="_4204A" localSheetId="9">#REF!</definedName>
    <definedName name="_4204A">#REF!</definedName>
    <definedName name="_4204B" localSheetId="10">#REF!</definedName>
    <definedName name="_4204B" localSheetId="9">#REF!</definedName>
    <definedName name="_4204B">#REF!</definedName>
    <definedName name="_4206A" localSheetId="10">#REF!</definedName>
    <definedName name="_4206A" localSheetId="9">#REF!</definedName>
    <definedName name="_4206A">#REF!</definedName>
    <definedName name="_4206B" localSheetId="10">#REF!</definedName>
    <definedName name="_4206B" localSheetId="9">#REF!</definedName>
    <definedName name="_4206B">#REF!</definedName>
    <definedName name="_4207A" localSheetId="10">#REF!</definedName>
    <definedName name="_4207A" localSheetId="9">#REF!</definedName>
    <definedName name="_4207A">#REF!</definedName>
    <definedName name="_4207B" localSheetId="10">#REF!</definedName>
    <definedName name="_4207B" localSheetId="9">#REF!</definedName>
    <definedName name="_4207B">#REF!</definedName>
    <definedName name="_4208A" localSheetId="10">#REF!</definedName>
    <definedName name="_4208A" localSheetId="9">#REF!</definedName>
    <definedName name="_4208A">#REF!</definedName>
    <definedName name="_4208B" localSheetId="10">#REF!</definedName>
    <definedName name="_4208B" localSheetId="9">#REF!</definedName>
    <definedName name="_4208B">#REF!</definedName>
    <definedName name="_4209A" localSheetId="10">#REF!</definedName>
    <definedName name="_4209A" localSheetId="9">#REF!</definedName>
    <definedName name="_4209A">#REF!</definedName>
    <definedName name="_4209B" localSheetId="10">#REF!</definedName>
    <definedName name="_4209B" localSheetId="9">#REF!</definedName>
    <definedName name="_4209B">#REF!</definedName>
    <definedName name="_4210A" localSheetId="10">#REF!</definedName>
    <definedName name="_4210A" localSheetId="9">#REF!</definedName>
    <definedName name="_4210A">#REF!</definedName>
    <definedName name="_4210B" localSheetId="10">#REF!</definedName>
    <definedName name="_4210B" localSheetId="9">#REF!</definedName>
    <definedName name="_4210B">#REF!</definedName>
    <definedName name="_4211A" localSheetId="10">#REF!</definedName>
    <definedName name="_4211A" localSheetId="9">#REF!</definedName>
    <definedName name="_4211A">#REF!</definedName>
    <definedName name="_4211B" localSheetId="10">#REF!</definedName>
    <definedName name="_4211B" localSheetId="9">#REF!</definedName>
    <definedName name="_4211B">#REF!</definedName>
    <definedName name="_4212A" localSheetId="10">#REF!</definedName>
    <definedName name="_4212A" localSheetId="9">#REF!</definedName>
    <definedName name="_4212A">#REF!</definedName>
    <definedName name="_4212B" localSheetId="10">#REF!</definedName>
    <definedName name="_4212B" localSheetId="9">#REF!</definedName>
    <definedName name="_4212B">#REF!</definedName>
    <definedName name="_4221A" localSheetId="10">#REF!</definedName>
    <definedName name="_4221A" localSheetId="9">#REF!</definedName>
    <definedName name="_4221A">#REF!</definedName>
    <definedName name="_4221B" localSheetId="10">#REF!</definedName>
    <definedName name="_4221B" localSheetId="9">#REF!</definedName>
    <definedName name="_4221B">#REF!</definedName>
    <definedName name="_4222A" localSheetId="10">#REF!</definedName>
    <definedName name="_4222A" localSheetId="9">#REF!</definedName>
    <definedName name="_4222A">#REF!</definedName>
    <definedName name="_4222B" localSheetId="10">#REF!</definedName>
    <definedName name="_4222B" localSheetId="9">#REF!</definedName>
    <definedName name="_4222B">#REF!</definedName>
    <definedName name="_4231A" localSheetId="10">#REF!</definedName>
    <definedName name="_4231A" localSheetId="9">#REF!</definedName>
    <definedName name="_4231A">#REF!</definedName>
    <definedName name="_4231B" localSheetId="10">#REF!</definedName>
    <definedName name="_4231B" localSheetId="9">#REF!</definedName>
    <definedName name="_4231B">#REF!</definedName>
    <definedName name="_4232A" localSheetId="10">#REF!</definedName>
    <definedName name="_4232A" localSheetId="9">#REF!</definedName>
    <definedName name="_4232A">#REF!</definedName>
    <definedName name="_4232B" localSheetId="10">#REF!</definedName>
    <definedName name="_4232B" localSheetId="9">#REF!</definedName>
    <definedName name="_4232B">#REF!</definedName>
    <definedName name="_4234A" localSheetId="10">#REF!</definedName>
    <definedName name="_4234A" localSheetId="9">#REF!</definedName>
    <definedName name="_4234A">#REF!</definedName>
    <definedName name="_4234B" localSheetId="10">#REF!</definedName>
    <definedName name="_4234B" localSheetId="9">#REF!</definedName>
    <definedName name="_4234B">#REF!</definedName>
    <definedName name="_4235A" localSheetId="10">#REF!</definedName>
    <definedName name="_4235A" localSheetId="9">#REF!</definedName>
    <definedName name="_4235A">#REF!</definedName>
    <definedName name="_4235B" localSheetId="10">#REF!</definedName>
    <definedName name="_4235B" localSheetId="9">#REF!</definedName>
    <definedName name="_4235B">#REF!</definedName>
    <definedName name="_4236A" localSheetId="10">#REF!</definedName>
    <definedName name="_4236A" localSheetId="9">#REF!</definedName>
    <definedName name="_4236A">#REF!</definedName>
    <definedName name="_4236B" localSheetId="10">#REF!</definedName>
    <definedName name="_4236B" localSheetId="9">#REF!</definedName>
    <definedName name="_4236B">#REF!</definedName>
    <definedName name="_4240A" localSheetId="10">#REF!</definedName>
    <definedName name="_4240A" localSheetId="9">#REF!</definedName>
    <definedName name="_4240A">#REF!</definedName>
    <definedName name="_4240B" localSheetId="10">#REF!</definedName>
    <definedName name="_4240B" localSheetId="9">#REF!</definedName>
    <definedName name="_4240B">#REF!</definedName>
    <definedName name="_4243A" localSheetId="10">#REF!</definedName>
    <definedName name="_4243A" localSheetId="9">#REF!</definedName>
    <definedName name="_4243A">#REF!</definedName>
    <definedName name="_4245A" localSheetId="10">#REF!</definedName>
    <definedName name="_4245A" localSheetId="9">#REF!</definedName>
    <definedName name="_4245A">#REF!</definedName>
    <definedName name="_4245B" localSheetId="10">#REF!</definedName>
    <definedName name="_4245B" localSheetId="9">#REF!</definedName>
    <definedName name="_4245B">#REF!</definedName>
    <definedName name="_4246A" localSheetId="10">#REF!</definedName>
    <definedName name="_4246A" localSheetId="9">#REF!</definedName>
    <definedName name="_4246A">#REF!</definedName>
    <definedName name="_4246B" localSheetId="10">#REF!</definedName>
    <definedName name="_4246B" localSheetId="9">#REF!</definedName>
    <definedName name="_4246B">#REF!</definedName>
    <definedName name="_4251A" localSheetId="10">#REF!</definedName>
    <definedName name="_4251A" localSheetId="9">#REF!</definedName>
    <definedName name="_4251A">#REF!</definedName>
    <definedName name="_4251B" localSheetId="10">#REF!</definedName>
    <definedName name="_4251B" localSheetId="9">#REF!</definedName>
    <definedName name="_4251B">#REF!</definedName>
    <definedName name="_4251C" localSheetId="10">#REF!</definedName>
    <definedName name="_4251C" localSheetId="9">#REF!</definedName>
    <definedName name="_4251C">#REF!</definedName>
    <definedName name="_4252A" localSheetId="10">#REF!</definedName>
    <definedName name="_4252A" localSheetId="9">#REF!</definedName>
    <definedName name="_4252A">#REF!</definedName>
    <definedName name="_4252B" localSheetId="10">#REF!</definedName>
    <definedName name="_4252B" localSheetId="9">#REF!</definedName>
    <definedName name="_4252B">#REF!</definedName>
    <definedName name="_4255A" localSheetId="10">#REF!</definedName>
    <definedName name="_4255A" localSheetId="9">#REF!</definedName>
    <definedName name="_4255A">#REF!</definedName>
    <definedName name="_4255B" localSheetId="10">#REF!</definedName>
    <definedName name="_4255B" localSheetId="9">#REF!</definedName>
    <definedName name="_4255B">#REF!</definedName>
    <definedName name="_4257A" localSheetId="10">#REF!</definedName>
    <definedName name="_4257A" localSheetId="9">#REF!</definedName>
    <definedName name="_4257A">#REF!</definedName>
    <definedName name="_4257B" localSheetId="10">#REF!</definedName>
    <definedName name="_4257B" localSheetId="9">#REF!</definedName>
    <definedName name="_4257B">#REF!</definedName>
    <definedName name="_4262A" localSheetId="10">#REF!</definedName>
    <definedName name="_4262A" localSheetId="9">#REF!</definedName>
    <definedName name="_4262A">#REF!</definedName>
    <definedName name="_4262B" localSheetId="10">#REF!</definedName>
    <definedName name="_4262B" localSheetId="9">#REF!</definedName>
    <definedName name="_4262B">#REF!</definedName>
    <definedName name="_4265A" localSheetId="10">#REF!</definedName>
    <definedName name="_4265A" localSheetId="9">#REF!</definedName>
    <definedName name="_4265A">#REF!</definedName>
    <definedName name="_4265B" localSheetId="10">#REF!</definedName>
    <definedName name="_4265B" localSheetId="9">#REF!</definedName>
    <definedName name="_4265B">#REF!</definedName>
    <definedName name="_4270A" localSheetId="10">#REF!</definedName>
    <definedName name="_4270A" localSheetId="9">#REF!</definedName>
    <definedName name="_4270A">#REF!</definedName>
    <definedName name="_4270B" localSheetId="10">#REF!</definedName>
    <definedName name="_4270B" localSheetId="9">#REF!</definedName>
    <definedName name="_4270B">#REF!</definedName>
    <definedName name="_4283A" localSheetId="10">#REF!</definedName>
    <definedName name="_4283A" localSheetId="9">#REF!</definedName>
    <definedName name="_4283A">#REF!</definedName>
    <definedName name="_4283B" localSheetId="10">#REF!</definedName>
    <definedName name="_4283B" localSheetId="9">#REF!</definedName>
    <definedName name="_4283B">#REF!</definedName>
    <definedName name="_4290A" localSheetId="10">#REF!</definedName>
    <definedName name="_4290A" localSheetId="9">#REF!</definedName>
    <definedName name="_4290A">#REF!</definedName>
    <definedName name="_4290B" localSheetId="10">#REF!</definedName>
    <definedName name="_4290B" localSheetId="9">#REF!</definedName>
    <definedName name="_4290B">#REF!</definedName>
    <definedName name="_4294A" localSheetId="10">#REF!</definedName>
    <definedName name="_4294A" localSheetId="9">#REF!</definedName>
    <definedName name="_4294A">#REF!</definedName>
    <definedName name="_4294B" localSheetId="10">#REF!</definedName>
    <definedName name="_4294B" localSheetId="9">#REF!</definedName>
    <definedName name="_4294B">#REF!</definedName>
    <definedName name="_4298A" localSheetId="10">#REF!</definedName>
    <definedName name="_4298A" localSheetId="9">#REF!</definedName>
    <definedName name="_4298A">#REF!</definedName>
    <definedName name="_4298B" localSheetId="10">#REF!</definedName>
    <definedName name="_4298B" localSheetId="9">#REF!</definedName>
    <definedName name="_4298B">#REF!</definedName>
    <definedName name="_911A" localSheetId="10">#REF!</definedName>
    <definedName name="_911A" localSheetId="9">#REF!</definedName>
    <definedName name="_911A">#REF!</definedName>
    <definedName name="_912A" localSheetId="10">#REF!</definedName>
    <definedName name="_912A" localSheetId="9">#REF!</definedName>
    <definedName name="_912A">#REF!</definedName>
    <definedName name="_921A" localSheetId="10">#REF!</definedName>
    <definedName name="_921A" localSheetId="9">#REF!</definedName>
    <definedName name="_921A">#REF!</definedName>
    <definedName name="_922A" localSheetId="10">#REF!</definedName>
    <definedName name="_922A" localSheetId="9">#REF!</definedName>
    <definedName name="_922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0">#REF!</definedName>
    <definedName name="_ALM1" localSheetId="9">#REF!</definedName>
    <definedName name="_ALM1">#REF!</definedName>
    <definedName name="_AND1" localSheetId="10">#REF!</definedName>
    <definedName name="_AND1" localSheetId="9">#REF!</definedName>
    <definedName name="_AND1">#REF!</definedName>
    <definedName name="_ane7" localSheetId="10">[13]!_xlbgnm.ane7</definedName>
    <definedName name="_ane7" localSheetId="9">[13]!_xlbgnm.ane7</definedName>
    <definedName name="_ane7" localSheetId="11">[13]!_xlbgnm.ane7</definedName>
    <definedName name="_ane7">[13]!_xlbgnm.ane7</definedName>
    <definedName name="_ane8" localSheetId="10">[13]!_xlbgnm.ane8</definedName>
    <definedName name="_ane8" localSheetId="9">[13]!_xlbgnm.ane8</definedName>
    <definedName name="_ane8" localSheetId="11">[13]!_xlbgnm.ane8</definedName>
    <definedName name="_ane8">[13]!_xlbgnm.ane8</definedName>
    <definedName name="_APU221" localSheetId="10">#REF!</definedName>
    <definedName name="_APU221" localSheetId="9">#REF!</definedName>
    <definedName name="_APU221" localSheetId="4">#REF!</definedName>
    <definedName name="_APU221">#REF!</definedName>
    <definedName name="_APU465" localSheetId="10">[21]!absc</definedName>
    <definedName name="_APU465" localSheetId="9">[21]!absc</definedName>
    <definedName name="_APU465" localSheetId="11">[21]!absc</definedName>
    <definedName name="_APU465">[21]!absc</definedName>
    <definedName name="_Atp2">[17]EMPRESA!$F$22</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0">#REF!</definedName>
    <definedName name="_Cod1" localSheetId="9">#REF!</definedName>
    <definedName name="_Cod1">#REF!</definedName>
    <definedName name="_COM1" localSheetId="10">#REF!</definedName>
    <definedName name="_COM1" localSheetId="9">#REF!</definedName>
    <definedName name="_COM1">#REF!</definedName>
    <definedName name="_COM10" localSheetId="10">#REF!</definedName>
    <definedName name="_COM10" localSheetId="9">#REF!</definedName>
    <definedName name="_COM10">#REF!</definedName>
    <definedName name="_COM11" localSheetId="10">#REF!</definedName>
    <definedName name="_COM11" localSheetId="9">#REF!</definedName>
    <definedName name="_COM11">#REF!</definedName>
    <definedName name="_COM12" localSheetId="10">#REF!</definedName>
    <definedName name="_COM12" localSheetId="9">#REF!</definedName>
    <definedName name="_COM12">#REF!</definedName>
    <definedName name="_COM13" localSheetId="10">#REF!</definedName>
    <definedName name="_COM13" localSheetId="9">#REF!</definedName>
    <definedName name="_COM13">#REF!</definedName>
    <definedName name="_COM14" localSheetId="10">#REF!</definedName>
    <definedName name="_COM14" localSheetId="9">#REF!</definedName>
    <definedName name="_COM14">#REF!</definedName>
    <definedName name="_COM15" localSheetId="10">#REF!</definedName>
    <definedName name="_COM15" localSheetId="9">#REF!</definedName>
    <definedName name="_COM15">#REF!</definedName>
    <definedName name="_COM16" localSheetId="10">#REF!</definedName>
    <definedName name="_COM16" localSheetId="9">#REF!</definedName>
    <definedName name="_COM16">#REF!</definedName>
    <definedName name="_COM17" localSheetId="10">#REF!</definedName>
    <definedName name="_COM17" localSheetId="9">#REF!</definedName>
    <definedName name="_COM17">#REF!</definedName>
    <definedName name="_COM18" localSheetId="10">#REF!</definedName>
    <definedName name="_COM18" localSheetId="9">#REF!</definedName>
    <definedName name="_COM18">#REF!</definedName>
    <definedName name="_COM19" localSheetId="10">#REF!</definedName>
    <definedName name="_COM19" localSheetId="9">#REF!</definedName>
    <definedName name="_COM19">#REF!</definedName>
    <definedName name="_COM2" localSheetId="10">#REF!</definedName>
    <definedName name="_COM2" localSheetId="9">#REF!</definedName>
    <definedName name="_COM2">#REF!</definedName>
    <definedName name="_COM20" localSheetId="10">#REF!</definedName>
    <definedName name="_COM20" localSheetId="9">#REF!</definedName>
    <definedName name="_COM20">#REF!</definedName>
    <definedName name="_COM21" localSheetId="10">#REF!</definedName>
    <definedName name="_COM21" localSheetId="9">#REF!</definedName>
    <definedName name="_COM21">#REF!</definedName>
    <definedName name="_COM3" localSheetId="10">#REF!</definedName>
    <definedName name="_COM3" localSheetId="9">#REF!</definedName>
    <definedName name="_COM3">#REF!</definedName>
    <definedName name="_COM4" localSheetId="10">#REF!</definedName>
    <definedName name="_COM4" localSheetId="9">#REF!</definedName>
    <definedName name="_COM4">#REF!</definedName>
    <definedName name="_COM5" localSheetId="10">#REF!</definedName>
    <definedName name="_COM5" localSheetId="9">#REF!</definedName>
    <definedName name="_COM5">#REF!</definedName>
    <definedName name="_COM6" localSheetId="10">#REF!</definedName>
    <definedName name="_COM6" localSheetId="9">#REF!</definedName>
    <definedName name="_COM6">#REF!</definedName>
    <definedName name="_COM7" localSheetId="10">#REF!</definedName>
    <definedName name="_COM7" localSheetId="9">#REF!</definedName>
    <definedName name="_COM7">#REF!</definedName>
    <definedName name="_COM8" localSheetId="10">#REF!</definedName>
    <definedName name="_COM8" localSheetId="9">#REF!</definedName>
    <definedName name="_COM8">#REF!</definedName>
    <definedName name="_COM9" localSheetId="10">#REF!</definedName>
    <definedName name="_COM9" localSheetId="9">#REF!</definedName>
    <definedName name="_COM9">#REF!</definedName>
    <definedName name="_DCI1" localSheetId="10">[11]Tablas!#REF!</definedName>
    <definedName name="_DCI1" localSheetId="9">[11]Tablas!#REF!</definedName>
    <definedName name="_DCI1">[11]Tablas!#REF!</definedName>
    <definedName name="_DDS1" localSheetId="10">[11]Tablas!#REF!</definedName>
    <definedName name="_DDS1" localSheetId="9">[11]Tablas!#REF!</definedName>
    <definedName name="_DDS1">[11]Tablas!#REF!</definedName>
    <definedName name="_DGO1" localSheetId="10">[11]Tablas!#REF!</definedName>
    <definedName name="_DGO1" localSheetId="9">[11]Tablas!#REF!</definedName>
    <definedName name="_DGO1">[11]Tablas!#REF!</definedName>
    <definedName name="_DGP1" localSheetId="10">[11]Tablas!#REF!</definedName>
    <definedName name="_DGP1" localSheetId="9">[11]Tablas!#REF!</definedName>
    <definedName name="_DGP1">[11]Tablas!#REF!</definedName>
    <definedName name="_DIJ1" localSheetId="10">[11]Tablas!#REF!</definedName>
    <definedName name="_DIJ1" localSheetId="9">[11]Tablas!#REF!</definedName>
    <definedName name="_DIJ1">[11]Tablas!#REF!</definedName>
    <definedName name="_DPI1" localSheetId="10">[11]Tablas!#REF!</definedName>
    <definedName name="_DPI1" localSheetId="9">[11]Tablas!#REF!</definedName>
    <definedName name="_DPI1">[11]Tablas!#REF!</definedName>
    <definedName name="_DPY1" localSheetId="10">[11]Tablas!#REF!</definedName>
    <definedName name="_DPY1" localSheetId="9">[11]Tablas!#REF!</definedName>
    <definedName name="_DPY1">[11]Tablas!#REF!</definedName>
    <definedName name="_DRI1" localSheetId="10">[11]Tablas!#REF!</definedName>
    <definedName name="_DRI1" localSheetId="9">[11]Tablas!#REF!</definedName>
    <definedName name="_DRI1">[11]Tablas!#REF!</definedName>
    <definedName name="_DRL1" localSheetId="10">[11]Tablas!#REF!</definedName>
    <definedName name="_DRL1" localSheetId="9">[11]Tablas!#REF!</definedName>
    <definedName name="_DRL1">[11]Tablas!#REF!</definedName>
    <definedName name="_DSP1" localSheetId="10">[11]Tablas!#REF!</definedName>
    <definedName name="_DSP1" localSheetId="9">[11]Tablas!#REF!</definedName>
    <definedName name="_DSP1">[11]Tablas!#REF!</definedName>
    <definedName name="_ECP1" localSheetId="10">[11]Tablas!#REF!</definedName>
    <definedName name="_ECP1" localSheetId="9">[11]Tablas!#REF!</definedName>
    <definedName name="_ECP1">[11]Tablas!#REF!</definedName>
    <definedName name="_EST1" localSheetId="10">#REF!</definedName>
    <definedName name="_EST1" localSheetId="9">#REF!</definedName>
    <definedName name="_EST1" localSheetId="4">#REF!</definedName>
    <definedName name="_EST1">#REF!</definedName>
    <definedName name="_EST10" localSheetId="10">#REF!</definedName>
    <definedName name="_EST10" localSheetId="9">#REF!</definedName>
    <definedName name="_EST10" localSheetId="4">#REF!</definedName>
    <definedName name="_EST10">#REF!</definedName>
    <definedName name="_EST11" localSheetId="10">#REF!</definedName>
    <definedName name="_EST11" localSheetId="9">#REF!</definedName>
    <definedName name="_EST11" localSheetId="4">#REF!</definedName>
    <definedName name="_EST11">#REF!</definedName>
    <definedName name="_EST12" localSheetId="10">#REF!</definedName>
    <definedName name="_EST12" localSheetId="9">#REF!</definedName>
    <definedName name="_EST12" localSheetId="4">#REF!</definedName>
    <definedName name="_EST12">#REF!</definedName>
    <definedName name="_EST13" localSheetId="10">#REF!</definedName>
    <definedName name="_EST13" localSheetId="9">#REF!</definedName>
    <definedName name="_EST13" localSheetId="4">#REF!</definedName>
    <definedName name="_EST13">#REF!</definedName>
    <definedName name="_EST14" localSheetId="10">#REF!</definedName>
    <definedName name="_EST14" localSheetId="9">#REF!</definedName>
    <definedName name="_EST14" localSheetId="4">#REF!</definedName>
    <definedName name="_EST14">#REF!</definedName>
    <definedName name="_EST15" localSheetId="10">#REF!</definedName>
    <definedName name="_EST15" localSheetId="9">#REF!</definedName>
    <definedName name="_EST15" localSheetId="4">#REF!</definedName>
    <definedName name="_EST15">#REF!</definedName>
    <definedName name="_EST16" localSheetId="10">#REF!</definedName>
    <definedName name="_EST16" localSheetId="9">#REF!</definedName>
    <definedName name="_EST16" localSheetId="4">#REF!</definedName>
    <definedName name="_EST16">#REF!</definedName>
    <definedName name="_EST17" localSheetId="10">#REF!</definedName>
    <definedName name="_EST17" localSheetId="9">#REF!</definedName>
    <definedName name="_EST17" localSheetId="4">#REF!</definedName>
    <definedName name="_EST17">#REF!</definedName>
    <definedName name="_EST18" localSheetId="10">#REF!</definedName>
    <definedName name="_EST18" localSheetId="9">#REF!</definedName>
    <definedName name="_EST18" localSheetId="4">#REF!</definedName>
    <definedName name="_EST18">#REF!</definedName>
    <definedName name="_EST19" localSheetId="10">#REF!</definedName>
    <definedName name="_EST19" localSheetId="9">#REF!</definedName>
    <definedName name="_EST19" localSheetId="4">#REF!</definedName>
    <definedName name="_EST19">#REF!</definedName>
    <definedName name="_EST2" localSheetId="10">#REF!</definedName>
    <definedName name="_EST2" localSheetId="9">#REF!</definedName>
    <definedName name="_EST2" localSheetId="4">#REF!</definedName>
    <definedName name="_EST2">#REF!</definedName>
    <definedName name="_EST3" localSheetId="10">#REF!</definedName>
    <definedName name="_EST3" localSheetId="9">#REF!</definedName>
    <definedName name="_EST3" localSheetId="4">#REF!</definedName>
    <definedName name="_EST3">#REF!</definedName>
    <definedName name="_EST4" localSheetId="10">#REF!</definedName>
    <definedName name="_EST4" localSheetId="9">#REF!</definedName>
    <definedName name="_EST4" localSheetId="4">#REF!</definedName>
    <definedName name="_EST4">#REF!</definedName>
    <definedName name="_EST5" localSheetId="10">#REF!</definedName>
    <definedName name="_EST5" localSheetId="9">#REF!</definedName>
    <definedName name="_EST5" localSheetId="4">#REF!</definedName>
    <definedName name="_EST5">#REF!</definedName>
    <definedName name="_EST6" localSheetId="10">#REF!</definedName>
    <definedName name="_EST6" localSheetId="9">#REF!</definedName>
    <definedName name="_EST6" localSheetId="4">#REF!</definedName>
    <definedName name="_EST6">#REF!</definedName>
    <definedName name="_EST7" localSheetId="10">#REF!</definedName>
    <definedName name="_EST7" localSheetId="9">#REF!</definedName>
    <definedName name="_EST7" localSheetId="4">#REF!</definedName>
    <definedName name="_EST7">#REF!</definedName>
    <definedName name="_EST8" localSheetId="10">#REF!</definedName>
    <definedName name="_EST8" localSheetId="9">#REF!</definedName>
    <definedName name="_EST8" localSheetId="4">#REF!</definedName>
    <definedName name="_EST8">#REF!</definedName>
    <definedName name="_EST9" localSheetId="10">#REF!</definedName>
    <definedName name="_EST9" localSheetId="9">#REF!</definedName>
    <definedName name="_EST9" localSheetId="4">#REF!</definedName>
    <definedName name="_EST9">#REF!</definedName>
    <definedName name="_EXC1" localSheetId="10">#REF!</definedName>
    <definedName name="_EXC1" localSheetId="9">#REF!</definedName>
    <definedName name="_EXC1" localSheetId="4">#REF!</definedName>
    <definedName name="_EXC1">#REF!</definedName>
    <definedName name="_EXC10" localSheetId="10">#REF!</definedName>
    <definedName name="_EXC10" localSheetId="9">#REF!</definedName>
    <definedName name="_EXC10" localSheetId="4">#REF!</definedName>
    <definedName name="_EXC10">#REF!</definedName>
    <definedName name="_EXC11" localSheetId="10">#REF!</definedName>
    <definedName name="_EXC11" localSheetId="9">#REF!</definedName>
    <definedName name="_EXC11" localSheetId="4">#REF!</definedName>
    <definedName name="_EXC11">#REF!</definedName>
    <definedName name="_EXC12" localSheetId="10">#REF!</definedName>
    <definedName name="_EXC12" localSheetId="9">#REF!</definedName>
    <definedName name="_EXC12" localSheetId="4">#REF!</definedName>
    <definedName name="_EXC12">#REF!</definedName>
    <definedName name="_EXC2" localSheetId="10">#REF!</definedName>
    <definedName name="_EXC2" localSheetId="9">#REF!</definedName>
    <definedName name="_EXC2" localSheetId="4">#REF!</definedName>
    <definedName name="_EXC2">#REF!</definedName>
    <definedName name="_EXC3" localSheetId="10">#REF!</definedName>
    <definedName name="_EXC3" localSheetId="9">#REF!</definedName>
    <definedName name="_EXC3" localSheetId="4">#REF!</definedName>
    <definedName name="_EXC3">#REF!</definedName>
    <definedName name="_EXC4" localSheetId="10">#REF!</definedName>
    <definedName name="_EXC4" localSheetId="9">#REF!</definedName>
    <definedName name="_EXC4" localSheetId="4">#REF!</definedName>
    <definedName name="_EXC4">#REF!</definedName>
    <definedName name="_EXC5" localSheetId="10">#REF!</definedName>
    <definedName name="_EXC5" localSheetId="9">#REF!</definedName>
    <definedName name="_EXC5" localSheetId="4">#REF!</definedName>
    <definedName name="_EXC5">#REF!</definedName>
    <definedName name="_EXC6" localSheetId="10">#REF!</definedName>
    <definedName name="_EXC6" localSheetId="9">#REF!</definedName>
    <definedName name="_EXC6" localSheetId="4">#REF!</definedName>
    <definedName name="_EXC6">#REF!</definedName>
    <definedName name="_EXC7" localSheetId="10">#REF!</definedName>
    <definedName name="_EXC7" localSheetId="9">#REF!</definedName>
    <definedName name="_EXC7" localSheetId="4">#REF!</definedName>
    <definedName name="_EXC7">#REF!</definedName>
    <definedName name="_EXC8" localSheetId="10">#REF!</definedName>
    <definedName name="_EXC8" localSheetId="9">#REF!</definedName>
    <definedName name="_EXC8" localSheetId="4">#REF!</definedName>
    <definedName name="_EXC8">#REF!</definedName>
    <definedName name="_EXC9" localSheetId="10">#REF!</definedName>
    <definedName name="_EXC9" localSheetId="9">#REF!</definedName>
    <definedName name="_EXC9" localSheetId="4">#REF!</definedName>
    <definedName name="_EXC9">#REF!</definedName>
    <definedName name="_F" localSheetId="4">'APU-2'!ERR</definedName>
    <definedName name="_F">[0]!ERR</definedName>
    <definedName name="_F10" localSheetId="10">#REF!</definedName>
    <definedName name="_F10" localSheetId="9">#REF!</definedName>
    <definedName name="_F10">#REF!</definedName>
    <definedName name="_FC" localSheetId="10">#REF!</definedName>
    <definedName name="_FC" localSheetId="9">#REF!</definedName>
    <definedName name="_FC">#REF!</definedName>
    <definedName name="_Fill" localSheetId="10" hidden="1">#REF!</definedName>
    <definedName name="_Fill" localSheetId="9" hidden="1">#REF!</definedName>
    <definedName name="_Fill" localSheetId="4" hidden="1">#REF!</definedName>
    <definedName name="_Fill" hidden="1">#REF!</definedName>
    <definedName name="_xlnm._FilterDatabase" localSheetId="0" hidden="1">'PRESUPUESTO OFICIAL (Entidad)'!$I$11:$I$66</definedName>
    <definedName name="_xlnm._FilterDatabase" localSheetId="11" hidden="1">'PROPUESTA ECONOMICA(Proponente)'!$I$11:$I$40</definedName>
    <definedName name="_FS01" localSheetId="4">'APU-2'!ERR</definedName>
    <definedName name="_FS01">[0]!ERR</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 localSheetId="10">[11]Tablas!#REF!</definedName>
    <definedName name="_ICP1" localSheetId="9">[11]Tablas!#REF!</definedName>
    <definedName name="_ICP1">[11]Tablas!#REF!</definedName>
    <definedName name="_IMP1" localSheetId="10">#REF!</definedName>
    <definedName name="_IMP1" localSheetId="9">#REF!</definedName>
    <definedName name="_IMP1">#REF!</definedName>
    <definedName name="_IPC2002" localSheetId="10">#REF!</definedName>
    <definedName name="_IPC2002" localSheetId="9">#REF!</definedName>
    <definedName name="_IPC2002" localSheetId="4">#REF!</definedName>
    <definedName name="_IPC2002">#REF!</definedName>
    <definedName name="_IVA1" localSheetId="10">#REF!</definedName>
    <definedName name="_IVA1" localSheetId="9">#REF!</definedName>
    <definedName name="_IVA1">#REF!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10" hidden="1">#REF!</definedName>
    <definedName name="_Key1" localSheetId="9" hidden="1">#REF!</definedName>
    <definedName name="_Key1" localSheetId="4" hidden="1">#REF!</definedName>
    <definedName name="_Key1" hidden="1">#REF!</definedName>
    <definedName name="_Key11" localSheetId="10" hidden="1">[22]INST!#REF!</definedName>
    <definedName name="_Key11" localSheetId="9" hidden="1">[22]INST!#REF!</definedName>
    <definedName name="_Key11" hidden="1">[22]INST!#REF!</definedName>
    <definedName name="_Key2" localSheetId="10" hidden="1">#REF!</definedName>
    <definedName name="_Key2" localSheetId="9" hidden="1">#REF!</definedName>
    <definedName name="_Key2" hidden="1">#REF!</definedName>
    <definedName name="_Key21" localSheetId="10" hidden="1">#REF!</definedName>
    <definedName name="_Key21" localSheetId="9" hidden="1">#REF!</definedName>
    <definedName name="_Key21" hidden="1">#REF!</definedName>
    <definedName name="_key3" localSheetId="10" hidden="1">#REF!</definedName>
    <definedName name="_key3" localSheetId="9" hidden="1">#REF!</definedName>
    <definedName name="_key3" hidden="1">#REF!</definedName>
    <definedName name="_key31" localSheetId="10" hidden="1">#REF!</definedName>
    <definedName name="_key31" localSheetId="9"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9">#REF!</definedName>
    <definedName name="_lar03" localSheetId="4">#REF!</definedName>
    <definedName name="_lar03">#REF!</definedName>
    <definedName name="_LEY80" localSheetId="10">#REF!</definedName>
    <definedName name="_LEY80" localSheetId="9">#REF!</definedName>
    <definedName name="_LEY80">#REF!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10">#REF!</definedName>
    <definedName name="_MA2" localSheetId="9">#REF!</definedName>
    <definedName name="_MA2" localSheetId="4">#REF!</definedName>
    <definedName name="_MA2">#REF!</definedName>
    <definedName name="_MAT1" localSheetId="10">#REF!</definedName>
    <definedName name="_MAT1" localSheetId="9">#REF!</definedName>
    <definedName name="_MAT1">#REF!</definedName>
    <definedName name="_MOD1" localSheetId="10">#REF!</definedName>
    <definedName name="_MOD1" localSheetId="9">#REF!</definedName>
    <definedName name="_MOD1">#REF!</definedName>
    <definedName name="_mun2" localSheetId="10">[19]PESOS!#REF!</definedName>
    <definedName name="_mun2" localSheetId="9">[19]PESOS!#REF!</definedName>
    <definedName name="_mun2" localSheetId="4">[19]PESOS!#REF!</definedName>
    <definedName name="_mun2">[19]PESOS!#REF!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 localSheetId="10">#REF!</definedName>
    <definedName name="_nrf10" localSheetId="9">#REF!</definedName>
    <definedName name="_nrf10">#REF!</definedName>
    <definedName name="_num10" localSheetId="10">#REF!</definedName>
    <definedName name="_num10" localSheetId="9">#REF!</definedName>
    <definedName name="_num10" localSheetId="4">#REF!</definedName>
    <definedName name="_num10">#REF!</definedName>
    <definedName name="_num2" localSheetId="10">#REF!</definedName>
    <definedName name="_num2" localSheetId="9">#REF!</definedName>
    <definedName name="_num2" localSheetId="4">#REF!</definedName>
    <definedName name="_num2">#REF!</definedName>
    <definedName name="_num3" localSheetId="10">#REF!</definedName>
    <definedName name="_num3" localSheetId="9">#REF!</definedName>
    <definedName name="_num3" localSheetId="4">#REF!</definedName>
    <definedName name="_num3">#REF!</definedName>
    <definedName name="_num4" localSheetId="10">#REF!</definedName>
    <definedName name="_num4" localSheetId="9">#REF!</definedName>
    <definedName name="_num4" localSheetId="4">#REF!</definedName>
    <definedName name="_num4">#REF!</definedName>
    <definedName name="_num5" localSheetId="10">#REF!</definedName>
    <definedName name="_num5" localSheetId="9">#REF!</definedName>
    <definedName name="_num5" localSheetId="4">#REF!</definedName>
    <definedName name="_num5">#REF!</definedName>
    <definedName name="_num6" localSheetId="10">#REF!</definedName>
    <definedName name="_num6" localSheetId="9">#REF!</definedName>
    <definedName name="_num6" localSheetId="4">#REF!</definedName>
    <definedName name="_num6">#REF!</definedName>
    <definedName name="_num7" localSheetId="10">#REF!</definedName>
    <definedName name="_num7" localSheetId="9">#REF!</definedName>
    <definedName name="_num7" localSheetId="4">#REF!</definedName>
    <definedName name="_num7">#REF!</definedName>
    <definedName name="_num8" localSheetId="10">#REF!</definedName>
    <definedName name="_num8" localSheetId="9">#REF!</definedName>
    <definedName name="_num8" localSheetId="4">#REF!</definedName>
    <definedName name="_num8">#REF!</definedName>
    <definedName name="_num9" localSheetId="10">#REF!</definedName>
    <definedName name="_num9" localSheetId="9">#REF!</definedName>
    <definedName name="_num9" localSheetId="4">#REF!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 localSheetId="10">[11]Tablas!#REF!</definedName>
    <definedName name="_OCD1" localSheetId="9">[11]Tablas!#REF!</definedName>
    <definedName name="_OCD1">[11]Tablas!#REF!</definedName>
    <definedName name="_OCI1" localSheetId="10">[11]Tablas!#REF!</definedName>
    <definedName name="_OCI1" localSheetId="9">[11]Tablas!#REF!</definedName>
    <definedName name="_OCI1">[11]Tablas!#REF!</definedName>
    <definedName name="_Order1" hidden="1">0</definedName>
    <definedName name="_Order2" hidden="1">255</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0" hidden="1">'[3]7422CW00'!#REF!</definedName>
    <definedName name="_Parse_Out" localSheetId="9" hidden="1">'[3]7422CW00'!#REF!</definedName>
    <definedName name="_Parse_Out" hidden="1">'[3]7422CW00'!#REF!</definedName>
    <definedName name="_PJ50" localSheetId="10">#REF!</definedName>
    <definedName name="_PJ50" localSheetId="9">#REF!</definedName>
    <definedName name="_PJ50" localSheetId="4">#REF!</definedName>
    <definedName name="_PJ50">#REF!</definedName>
    <definedName name="_pj51" localSheetId="10">#REF!</definedName>
    <definedName name="_pj51" localSheetId="9">#REF!</definedName>
    <definedName name="_pj51" localSheetId="4">#REF!</definedName>
    <definedName name="_pj51">#REF!</definedName>
    <definedName name="_pr01" localSheetId="10">#REF!</definedName>
    <definedName name="_pr01" localSheetId="9">#REF!</definedName>
    <definedName name="_pr01">#REF!</definedName>
    <definedName name="_pr02" localSheetId="10">#REF!</definedName>
    <definedName name="_pr02" localSheetId="9">#REF!</definedName>
    <definedName name="_pr02">#REF!</definedName>
    <definedName name="_pr03" localSheetId="10">#REF!</definedName>
    <definedName name="_pr03" localSheetId="9">#REF!</definedName>
    <definedName name="_pr03">#REF!</definedName>
    <definedName name="_pr04" localSheetId="10">#REF!</definedName>
    <definedName name="_pr04" localSheetId="9">#REF!</definedName>
    <definedName name="_pr04">#REF!</definedName>
    <definedName name="_pr05" localSheetId="10">#REF!</definedName>
    <definedName name="_pr05" localSheetId="9">#REF!</definedName>
    <definedName name="_pr05">#REF!</definedName>
    <definedName name="_pr06" localSheetId="10">#REF!</definedName>
    <definedName name="_pr06" localSheetId="9">#REF!</definedName>
    <definedName name="_pr06">#REF!</definedName>
    <definedName name="_pr07" localSheetId="10">#REF!</definedName>
    <definedName name="_pr07" localSheetId="9">#REF!</definedName>
    <definedName name="_pr07">#REF!</definedName>
    <definedName name="_pr08" localSheetId="10">#REF!</definedName>
    <definedName name="_pr08" localSheetId="9">#REF!</definedName>
    <definedName name="_pr08">#REF!</definedName>
    <definedName name="_pr09" localSheetId="10">#REF!</definedName>
    <definedName name="_pr09" localSheetId="9">#REF!</definedName>
    <definedName name="_pr09">#REF!</definedName>
    <definedName name="_pr10" localSheetId="10">#REF!</definedName>
    <definedName name="_pr10" localSheetId="9">#REF!</definedName>
    <definedName name="_pr10">#REF!</definedName>
    <definedName name="_pr11" localSheetId="10">#REF!</definedName>
    <definedName name="_pr11" localSheetId="9">#REF!</definedName>
    <definedName name="_pr11">#REF!</definedName>
    <definedName name="_pr12" localSheetId="10">#REF!</definedName>
    <definedName name="_pr12" localSheetId="9">#REF!</definedName>
    <definedName name="_pr12">#REF!</definedName>
    <definedName name="_pr13" localSheetId="10">#REF!</definedName>
    <definedName name="_pr13" localSheetId="9">#REF!</definedName>
    <definedName name="_pr13">#REF!</definedName>
    <definedName name="_pr14" localSheetId="10">#REF!</definedName>
    <definedName name="_pr14" localSheetId="9">#REF!</definedName>
    <definedName name="_pr14">#REF!</definedName>
    <definedName name="_pr15" localSheetId="10">#REF!</definedName>
    <definedName name="_pr15" localSheetId="9">#REF!</definedName>
    <definedName name="_pr15">#REF!</definedName>
    <definedName name="_pr16" localSheetId="10">#REF!</definedName>
    <definedName name="_pr16" localSheetId="9">#REF!</definedName>
    <definedName name="_pr16">#REF!</definedName>
    <definedName name="_pr17" localSheetId="10">#REF!</definedName>
    <definedName name="_pr17" localSheetId="9">#REF!</definedName>
    <definedName name="_pr17">#REF!</definedName>
    <definedName name="_pr18" localSheetId="10">#REF!</definedName>
    <definedName name="_pr18" localSheetId="9">#REF!</definedName>
    <definedName name="_pr18">#REF!</definedName>
    <definedName name="_pr19" localSheetId="10">#REF!</definedName>
    <definedName name="_pr19" localSheetId="9">#REF!</definedName>
    <definedName name="_pr19">#REF!</definedName>
    <definedName name="_pr20" localSheetId="10">#REF!</definedName>
    <definedName name="_pr20" localSheetId="9">#REF!</definedName>
    <definedName name="_pr20">#REF!</definedName>
    <definedName name="_pr21" localSheetId="10">#REF!</definedName>
    <definedName name="_pr21" localSheetId="9">#REF!</definedName>
    <definedName name="_pr21">#REF!</definedName>
    <definedName name="_pr22" localSheetId="10">#REF!</definedName>
    <definedName name="_pr22" localSheetId="9">#REF!</definedName>
    <definedName name="_pr22">#REF!</definedName>
    <definedName name="_pr23" localSheetId="10">#REF!</definedName>
    <definedName name="_pr23" localSheetId="9">#REF!</definedName>
    <definedName name="_pr23">#REF!</definedName>
    <definedName name="_pr24" localSheetId="10">#REF!</definedName>
    <definedName name="_pr24" localSheetId="9">#REF!</definedName>
    <definedName name="_pr24">#REF!</definedName>
    <definedName name="_pr25" localSheetId="10">#REF!</definedName>
    <definedName name="_pr25" localSheetId="9">#REF!</definedName>
    <definedName name="_pr25">#REF!</definedName>
    <definedName name="_pr26" localSheetId="10">#REF!</definedName>
    <definedName name="_pr26" localSheetId="9">#REF!</definedName>
    <definedName name="_pr26">#REF!</definedName>
    <definedName name="_pr27" localSheetId="10">#REF!</definedName>
    <definedName name="_pr27" localSheetId="9">#REF!</definedName>
    <definedName name="_pr27">#REF!</definedName>
    <definedName name="_pr28" localSheetId="10">#REF!</definedName>
    <definedName name="_pr28" localSheetId="9">#REF!</definedName>
    <definedName name="_pr28">#REF!</definedName>
    <definedName name="_pr29" localSheetId="10">#REF!</definedName>
    <definedName name="_pr29" localSheetId="9">#REF!</definedName>
    <definedName name="_pr29">#REF!</definedName>
    <definedName name="_pr30" localSheetId="10">#REF!</definedName>
    <definedName name="_pr30" localSheetId="9">#REF!</definedName>
    <definedName name="_pr30">#REF!</definedName>
    <definedName name="_pr31" localSheetId="10">#REF!</definedName>
    <definedName name="_pr31" localSheetId="9">#REF!</definedName>
    <definedName name="_pr31">#REF!</definedName>
    <definedName name="_pr32" localSheetId="10">#REF!</definedName>
    <definedName name="_pr32" localSheetId="9">#REF!</definedName>
    <definedName name="_pr32">#REF!</definedName>
    <definedName name="_pr33" localSheetId="10">#REF!</definedName>
    <definedName name="_pr33" localSheetId="9">#REF!</definedName>
    <definedName name="_pr33">#REF!</definedName>
    <definedName name="_pr34" localSheetId="10">#REF!</definedName>
    <definedName name="_pr34" localSheetId="9">#REF!</definedName>
    <definedName name="_pr34">#REF!</definedName>
    <definedName name="_pr35" localSheetId="10">#REF!</definedName>
    <definedName name="_pr35" localSheetId="9">#REF!</definedName>
    <definedName name="_pr35">#REF!</definedName>
    <definedName name="_pr36" localSheetId="10">#REF!</definedName>
    <definedName name="_pr36" localSheetId="9">#REF!</definedName>
    <definedName name="_pr36">#REF!</definedName>
    <definedName name="_pr37" localSheetId="10">#REF!</definedName>
    <definedName name="_pr37" localSheetId="9">#REF!</definedName>
    <definedName name="_pr37">#REF!</definedName>
    <definedName name="_pr38" localSheetId="10">#REF!</definedName>
    <definedName name="_pr38" localSheetId="9">#REF!</definedName>
    <definedName name="_pr38">#REF!</definedName>
    <definedName name="_pr39" localSheetId="10">#REF!</definedName>
    <definedName name="_pr39" localSheetId="9">#REF!</definedName>
    <definedName name="_pr39">#REF!</definedName>
    <definedName name="_pr40" localSheetId="10">#REF!</definedName>
    <definedName name="_pr40" localSheetId="9">#REF!</definedName>
    <definedName name="_pr40">#REF!</definedName>
    <definedName name="_pr41" localSheetId="10">#REF!</definedName>
    <definedName name="_pr41" localSheetId="9">#REF!</definedName>
    <definedName name="_pr41">#REF!</definedName>
    <definedName name="_pr42" localSheetId="10">#REF!</definedName>
    <definedName name="_pr42" localSheetId="9">#REF!</definedName>
    <definedName name="_pr42">#REF!</definedName>
    <definedName name="_pr43" localSheetId="10">#REF!</definedName>
    <definedName name="_pr43" localSheetId="9">#REF!</definedName>
    <definedName name="_pr43">#REF!</definedName>
    <definedName name="_pr44" localSheetId="10">#REF!</definedName>
    <definedName name="_pr44" localSheetId="9">#REF!</definedName>
    <definedName name="_pr44">#REF!</definedName>
    <definedName name="_pr45" localSheetId="10">#REF!</definedName>
    <definedName name="_pr45" localSheetId="9">#REF!</definedName>
    <definedName name="_pr45">#REF!</definedName>
    <definedName name="_pr46" localSheetId="10">#REF!</definedName>
    <definedName name="_pr46" localSheetId="9">#REF!</definedName>
    <definedName name="_pr46">#REF!</definedName>
    <definedName name="_pr47" localSheetId="10">#REF!</definedName>
    <definedName name="_pr47" localSheetId="9">#REF!</definedName>
    <definedName name="_pr47">#REF!</definedName>
    <definedName name="_pr48" localSheetId="10">#REF!</definedName>
    <definedName name="_pr48" localSheetId="9">#REF!</definedName>
    <definedName name="_pr48">#REF!</definedName>
    <definedName name="_pr49" localSheetId="10">#REF!</definedName>
    <definedName name="_pr49" localSheetId="9">#REF!</definedName>
    <definedName name="_pr49">#REF!</definedName>
    <definedName name="_pr50" localSheetId="10">#REF!</definedName>
    <definedName name="_pr50" localSheetId="9">#REF!</definedName>
    <definedName name="_pr50">#REF!</definedName>
    <definedName name="_pr51" localSheetId="10">#REF!</definedName>
    <definedName name="_pr51" localSheetId="9">#REF!</definedName>
    <definedName name="_pr51">#REF!</definedName>
    <definedName name="_pr52" localSheetId="10">#REF!</definedName>
    <definedName name="_pr52" localSheetId="9">#REF!</definedName>
    <definedName name="_pr52">#REF!</definedName>
    <definedName name="_pr53" localSheetId="10">#REF!</definedName>
    <definedName name="_pr53" localSheetId="9">#REF!</definedName>
    <definedName name="_pr53">#REF!</definedName>
    <definedName name="_pr54" localSheetId="10">#REF!</definedName>
    <definedName name="_pr54" localSheetId="9">#REF!</definedName>
    <definedName name="_pr54">#REF!</definedName>
    <definedName name="_pr55" localSheetId="10">#REF!</definedName>
    <definedName name="_pr55" localSheetId="9">#REF!</definedName>
    <definedName name="_pr55">#REF!</definedName>
    <definedName name="_pr56" localSheetId="10">#REF!</definedName>
    <definedName name="_pr56" localSheetId="9">#REF!</definedName>
    <definedName name="_pr56">#REF!</definedName>
    <definedName name="_pr57" localSheetId="10">#REF!</definedName>
    <definedName name="_pr57" localSheetId="9">#REF!</definedName>
    <definedName name="_pr57">#REF!</definedName>
    <definedName name="_pr58" localSheetId="10">#REF!</definedName>
    <definedName name="_pr58" localSheetId="9">#REF!</definedName>
    <definedName name="_pr58">#REF!</definedName>
    <definedName name="_pr59" localSheetId="10">#REF!</definedName>
    <definedName name="_pr59" localSheetId="9">#REF!</definedName>
    <definedName name="_pr59">#REF!</definedName>
    <definedName name="_pr60" localSheetId="10">#REF!</definedName>
    <definedName name="_pr60" localSheetId="9">#REF!</definedName>
    <definedName name="_pr60">#REF!</definedName>
    <definedName name="_pr61" localSheetId="10">#REF!</definedName>
    <definedName name="_pr61" localSheetId="9">#REF!</definedName>
    <definedName name="_pr61">#REF!</definedName>
    <definedName name="_pr62" localSheetId="10">#REF!</definedName>
    <definedName name="_pr62" localSheetId="9">#REF!</definedName>
    <definedName name="_pr62">#REF!</definedName>
    <definedName name="_pr63" localSheetId="10">#REF!</definedName>
    <definedName name="_pr63" localSheetId="9">#REF!</definedName>
    <definedName name="_pr63">#REF!</definedName>
    <definedName name="_pr64" localSheetId="10">#REF!</definedName>
    <definedName name="_pr64" localSheetId="9">#REF!</definedName>
    <definedName name="_pr64">#REF!</definedName>
    <definedName name="_pr65" localSheetId="10">#REF!</definedName>
    <definedName name="_pr65" localSheetId="9">#REF!</definedName>
    <definedName name="_pr65">#REF!</definedName>
    <definedName name="_pr66" localSheetId="10">#REF!</definedName>
    <definedName name="_pr66" localSheetId="9">#REF!</definedName>
    <definedName name="_pr66">#REF!</definedName>
    <definedName name="_pr67" localSheetId="10">#REF!</definedName>
    <definedName name="_pr67" localSheetId="9">#REF!</definedName>
    <definedName name="_pr67">#REF!</definedName>
    <definedName name="_pr68" localSheetId="10">#REF!</definedName>
    <definedName name="_pr68" localSheetId="9">#REF!</definedName>
    <definedName name="_pr68">#REF!</definedName>
    <definedName name="_pr69" localSheetId="10">#REF!</definedName>
    <definedName name="_pr69" localSheetId="9">#REF!</definedName>
    <definedName name="_pr69">#REF!</definedName>
    <definedName name="_pr70" localSheetId="10">#REF!</definedName>
    <definedName name="_pr70" localSheetId="9">#REF!</definedName>
    <definedName name="_pr70">#REF!</definedName>
    <definedName name="_pr71" localSheetId="10">#REF!</definedName>
    <definedName name="_pr71" localSheetId="9">#REF!</definedName>
    <definedName name="_pr71">#REF!</definedName>
    <definedName name="_pr72" localSheetId="10">#REF!</definedName>
    <definedName name="_pr72" localSheetId="9">#REF!</definedName>
    <definedName name="_pr72">#REF!</definedName>
    <definedName name="_PRE1" localSheetId="10">#REF!</definedName>
    <definedName name="_PRE1" localSheetId="9">#REF!</definedName>
    <definedName name="_PRE1" localSheetId="4">#REF!</definedName>
    <definedName name="_PRE1">#REF!</definedName>
    <definedName name="_PTO97" localSheetId="10">#REF!</definedName>
    <definedName name="_PTO97" localSheetId="9">#REF!</definedName>
    <definedName name="_PTO97">#REF!</definedName>
    <definedName name="_PW2" localSheetId="10">#REF!</definedName>
    <definedName name="_PW2" localSheetId="9">#REF!</definedName>
    <definedName name="_PW2">#REF!</definedName>
    <definedName name="_QTY1" localSheetId="10">#REF!</definedName>
    <definedName name="_QTY1" localSheetId="9">#REF!</definedName>
    <definedName name="_QTY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10">#REF!</definedName>
    <definedName name="_ref4" localSheetId="9">#REF!</definedName>
    <definedName name="_ref4" localSheetId="4">#REF!</definedName>
    <definedName name="_ref4">#REF!</definedName>
    <definedName name="_RET1" localSheetId="10">'[3]7422CW00'!#REF!</definedName>
    <definedName name="_RET1" localSheetId="9">'[3]7422CW00'!#REF!</definedName>
    <definedName name="_RET1">'[3]7422CW00'!#REF!</definedName>
    <definedName name="_RET2" localSheetId="10">'[3]7422CW00'!#REF!</definedName>
    <definedName name="_RET2" localSheetId="9">'[3]7422CW00'!#REF!</definedName>
    <definedName name="_RET2">'[3]7422CW00'!#REF!</definedName>
    <definedName name="_RET3" localSheetId="10">'[3]7422CW00'!#REF!</definedName>
    <definedName name="_RET3" localSheetId="9">'[3]7422CW00'!#REF!</definedName>
    <definedName name="_RET3">'[3]7422CW00'!#REF!</definedName>
    <definedName name="_RET4" localSheetId="10">'[3]7422CW00'!#REF!</definedName>
    <definedName name="_RET4" localSheetId="9">'[3]7422CW00'!#REF!</definedName>
    <definedName name="_RET4">'[3]7422CW00'!#REF!</definedName>
    <definedName name="_RET5" localSheetId="10">'[3]7422CW00'!#REF!</definedName>
    <definedName name="_RET5" localSheetId="9">'[3]7422CW00'!#REF!</definedName>
    <definedName name="_RET5">'[3]7422CW00'!#REF!</definedName>
    <definedName name="_RET6" localSheetId="10">'[3]7422CW00'!#REF!</definedName>
    <definedName name="_RET6" localSheetId="9">'[3]7422CW00'!#REF!</definedName>
    <definedName name="_RET6">'[3]7422CW00'!#REF!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0" hidden="1">#REF!</definedName>
    <definedName name="_Sort" localSheetId="9" hidden="1">#REF!</definedName>
    <definedName name="_Sort" localSheetId="4" hidden="1">#REF!</definedName>
    <definedName name="_Sort" hidden="1">#REF!</definedName>
    <definedName name="_srn001" localSheetId="10">#REF!</definedName>
    <definedName name="_srn001" localSheetId="9">#REF!</definedName>
    <definedName name="_srn001" localSheetId="4">#REF!</definedName>
    <definedName name="_srn001">#REF!</definedName>
    <definedName name="_SUM1" localSheetId="10">#REF!</definedName>
    <definedName name="_SUM1" localSheetId="9">#REF!</definedName>
    <definedName name="_SUM1">#REF!</definedName>
    <definedName name="_SUM2" localSheetId="10">#REF!</definedName>
    <definedName name="_SUM2" localSheetId="9">#REF!</definedName>
    <definedName name="_SUM2">#REF!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x1" localSheetId="10">#REF!</definedName>
    <definedName name="_tax1" localSheetId="9">#REF!</definedName>
    <definedName name="_tax1">#REF!</definedName>
    <definedName name="_tax2" localSheetId="10">#REF!</definedName>
    <definedName name="_tax2" localSheetId="9">#REF!</definedName>
    <definedName name="_tax2">#REF!</definedName>
    <definedName name="_tax3" localSheetId="10">#REF!</definedName>
    <definedName name="_tax3" localSheetId="9">#REF!</definedName>
    <definedName name="_tax3">#REF!</definedName>
    <definedName name="_tax4" localSheetId="10">#REF!</definedName>
    <definedName name="_tax4" localSheetId="9">#REF!</definedName>
    <definedName name="_tax4">#REF!</definedName>
    <definedName name="_tc1" localSheetId="10">#REF!</definedName>
    <definedName name="_tc1" localSheetId="9">#REF!</definedName>
    <definedName name="_tc1">#REF!</definedName>
    <definedName name="_tc2" localSheetId="10">#REF!</definedName>
    <definedName name="_tc2" localSheetId="9">#REF!</definedName>
    <definedName name="_tc2">#REF!</definedName>
    <definedName name="_tc3" localSheetId="10">#REF!</definedName>
    <definedName name="_tc3" localSheetId="9">#REF!</definedName>
    <definedName name="_tc3">#REF!</definedName>
    <definedName name="_TOP1" localSheetId="10">#REF!</definedName>
    <definedName name="_TOP1" localSheetId="9">#REF!</definedName>
    <definedName name="_TOP1">#REF!</definedName>
    <definedName name="_TOP10" localSheetId="10">#REF!</definedName>
    <definedName name="_TOP10" localSheetId="9">#REF!</definedName>
    <definedName name="_TOP10">#REF!</definedName>
    <definedName name="_TOP2" localSheetId="10">#REF!</definedName>
    <definedName name="_TOP2" localSheetId="9">#REF!</definedName>
    <definedName name="_TOP2">#REF!</definedName>
    <definedName name="_TOP3" localSheetId="10">#REF!</definedName>
    <definedName name="_TOP3" localSheetId="9">#REF!</definedName>
    <definedName name="_TOP3">#REF!</definedName>
    <definedName name="_TOP4" localSheetId="10">#REF!</definedName>
    <definedName name="_TOP4" localSheetId="9">#REF!</definedName>
    <definedName name="_TOP4">#REF!</definedName>
    <definedName name="_TOP5" localSheetId="10">#REF!</definedName>
    <definedName name="_TOP5" localSheetId="9">#REF!</definedName>
    <definedName name="_TOP5">#REF!</definedName>
    <definedName name="_TOP6" localSheetId="10">#REF!</definedName>
    <definedName name="_TOP6" localSheetId="9">#REF!</definedName>
    <definedName name="_TOP6">#REF!</definedName>
    <definedName name="_TOP7" localSheetId="10">#REF!</definedName>
    <definedName name="_TOP7" localSheetId="9">#REF!</definedName>
    <definedName name="_TOP7">#REF!</definedName>
    <definedName name="_TOP8" localSheetId="10">#REF!</definedName>
    <definedName name="_TOP8" localSheetId="9">#REF!</definedName>
    <definedName name="_TOP8">#REF!</definedName>
    <definedName name="_TOP9" localSheetId="10">#REF!</definedName>
    <definedName name="_TOP9" localSheetId="9">#REF!</definedName>
    <definedName name="_TOP9">#REF!</definedName>
    <definedName name="_TOT1" localSheetId="10">#REF!</definedName>
    <definedName name="_TOT1" localSheetId="9">#REF!</definedName>
    <definedName name="_TOT1">#REF!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localSheetId="10" hidden="1">[8]INST!#REF!</definedName>
    <definedName name="_unj1" localSheetId="9" hidden="1">[8]INST!#REF!</definedName>
    <definedName name="_unj1" hidden="1">[8]INST!#REF!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 localSheetId="10">[11]Tablas!#REF!</definedName>
    <definedName name="_VEX1" localSheetId="9">[11]Tablas!#REF!</definedName>
    <definedName name="_VEX1">[11]Tablas!#REF!</definedName>
    <definedName name="_VFA1" localSheetId="10">[11]Tablas!#REF!</definedName>
    <definedName name="_VFA1" localSheetId="9">[11]Tablas!#REF!</definedName>
    <definedName name="_VFA1">[11]Tablas!#REF!</definedName>
    <definedName name="_vfv4" localSheetId="4" hidden="1">{"via1",#N/A,TRUE,"general";"via2",#N/A,TRUE,"general";"via3",#N/A,TRUE,"general"}</definedName>
    <definedName name="_vfv4" hidden="1">{"via1",#N/A,TRUE,"general";"via2",#N/A,TRUE,"general";"via3",#N/A,TRUE,"general"}</definedName>
    <definedName name="_VIT1" localSheetId="10">[11]Tablas!#REF!</definedName>
    <definedName name="_VIT1" localSheetId="9">[11]Tablas!#REF!</definedName>
    <definedName name="_VIT1">[11]Tablas!#REF!</definedName>
    <definedName name="_VPR1" localSheetId="10">[11]Tablas!#REF!</definedName>
    <definedName name="_VPR1" localSheetId="9">[11]Tablas!#REF!</definedName>
    <definedName name="_VPR1">[11]Tablas!#REF!</definedName>
    <definedName name="_VPR2" localSheetId="10">[12]Tablas!#REF!</definedName>
    <definedName name="_VPR2" localSheetId="9">[12]Tablas!#REF!</definedName>
    <definedName name="_VPR2">[12]Tablas!#REF!</definedName>
    <definedName name="_VRP1" localSheetId="10">[11]Tablas!#REF!</definedName>
    <definedName name="_VRP1" localSheetId="9">[11]Tablas!#REF!</definedName>
    <definedName name="_VRP1">[11]Tablas!#REF!</definedName>
    <definedName name="_VSM1" localSheetId="10">[11]Tablas!#REF!</definedName>
    <definedName name="_VSM1" localSheetId="9">[11]Tablas!#REF!</definedName>
    <definedName name="_VSM1">[11]Tablas!#REF!</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10">'[23]DUB-823'!#REF!</definedName>
    <definedName name="a" localSheetId="9">'[23]DUB-823'!#REF!</definedName>
    <definedName name="a" localSheetId="4">'[23]DUB-823'!#REF!</definedName>
    <definedName name="a">'[23]DUB-823'!#REF!</definedName>
    <definedName name="A_1" localSheetId="10">#REF!</definedName>
    <definedName name="A_1" localSheetId="9">#REF!</definedName>
    <definedName name="A_1">#REF!</definedName>
    <definedName name="A_impresión_IM" localSheetId="10">#REF!</definedName>
    <definedName name="A_impresión_IM" localSheetId="9">#REF!</definedName>
    <definedName name="A_impresión_IM" localSheetId="4">#REF!</definedName>
    <definedName name="A_impresión_IM">#REF!</definedName>
    <definedName name="A18A200" localSheetId="10">[24]ESPEC!#REF!</definedName>
    <definedName name="A18A200" localSheetId="9">[24]ESPEC!#REF!</definedName>
    <definedName name="A18A200">[24]ESPEC!#REF!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'APU-2'!ERR</definedName>
    <definedName name="aa">[0]!ERR</definedName>
    <definedName name="AAA" localSheetId="4">'APU-2'!ERR</definedName>
    <definedName name="AAA">[0]!ERR</definedName>
    <definedName name="aaaaaa">[25]otros!$C$5</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9">#REF!</definedName>
    <definedName name="AB">#REF!</definedName>
    <definedName name="aba_1" localSheetId="10">#REF!</definedName>
    <definedName name="aba_1" localSheetId="9">#REF!</definedName>
    <definedName name="aba_1">#REF!</definedName>
    <definedName name="aba_2" localSheetId="10">#REF!</definedName>
    <definedName name="aba_2" localSheetId="9">#REF!</definedName>
    <definedName name="aba_2">#REF!</definedName>
    <definedName name="abc" localSheetId="10">#REF!</definedName>
    <definedName name="abc" localSheetId="9">#REF!</definedName>
    <definedName name="abc" localSheetId="4">#REF!</definedName>
    <definedName name="abc">#REF!</definedName>
    <definedName name="ABCD" localSheetId="10" hidden="1">#REF!</definedName>
    <definedName name="ABCD" localSheetId="9" hidden="1">#REF!</definedName>
    <definedName name="ABCD" hidden="1">#REF!</definedName>
    <definedName name="ABCDE" localSheetId="10" hidden="1">#REF!</definedName>
    <definedName name="ABCDE" localSheetId="9" hidden="1">#REF!</definedName>
    <definedName name="ABCDE" hidden="1">#REF!</definedName>
    <definedName name="ABG">[6]AASHTO!$A$2:$F$5</definedName>
    <definedName name="absc1" localSheetId="10">[26]!absc</definedName>
    <definedName name="absc1" localSheetId="9">[26]!absc</definedName>
    <definedName name="absc1" localSheetId="11">[26]!absc</definedName>
    <definedName name="absc1">[26]!absc</definedName>
    <definedName name="ac" localSheetId="10">#REF!</definedName>
    <definedName name="ac" localSheetId="9">#REF!</definedName>
    <definedName name="ac">#REF!</definedName>
    <definedName name="AccessDatabase" hidden="1">"C:\C-314\VOLUMENES\volfin4.mdb"</definedName>
    <definedName name="acpm">5000</definedName>
    <definedName name="ACT" localSheetId="10">#REF!</definedName>
    <definedName name="ACT" localSheetId="9">#REF!</definedName>
    <definedName name="ACT">#REF!</definedName>
    <definedName name="ACT_COMP" localSheetId="10">#REF!</definedName>
    <definedName name="ACT_COMP" localSheetId="9">#REF!</definedName>
    <definedName name="ACT_COMP">#REF!</definedName>
    <definedName name="ACT_COMP2" localSheetId="10">#REF!</definedName>
    <definedName name="ACT_COMP2" localSheetId="9">#REF!</definedName>
    <definedName name="ACT_COMP2">#REF!</definedName>
    <definedName name="ACT_CONT" localSheetId="10">#REF!</definedName>
    <definedName name="ACT_CONT" localSheetId="9">#REF!</definedName>
    <definedName name="ACT_CONT">#REF!</definedName>
    <definedName name="ACT_CONT2" localSheetId="10">#REF!</definedName>
    <definedName name="ACT_CONT2" localSheetId="9">#REF!</definedName>
    <definedName name="ACT_CONT2">#REF!</definedName>
    <definedName name="Actividades" localSheetId="10">#REF!</definedName>
    <definedName name="Actividades" localSheetId="9">#REF!</definedName>
    <definedName name="Actividades">#REF!</definedName>
    <definedName name="ACTV" localSheetId="10">#REF!</definedName>
    <definedName name="ACTV" localSheetId="9">#REF!</definedName>
    <definedName name="ACTV">#REF!</definedName>
    <definedName name="acumulado">'[27]Reservas de Petróleo'!$A$2,'[27]Reservas de Petróleo'!$A$1,'[27]Reservas de Petróleo'!$D$4,'[27]Reservas de Petróleo'!$E$1:$E$65536</definedName>
    <definedName name="ad" localSheetId="10">#REF!</definedName>
    <definedName name="ad" localSheetId="9">#REF!</definedName>
    <definedName name="ad" localSheetId="4">#REF!</definedName>
    <definedName name="ad">#REF!</definedName>
    <definedName name="adasd" localSheetId="10">#REF!</definedName>
    <definedName name="adasd" localSheetId="9">#REF!</definedName>
    <definedName name="adasd">#REF!</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0">#REF!</definedName>
    <definedName name="ADMON" localSheetId="9">#REF!</definedName>
    <definedName name="ADMON">#REF!</definedName>
    <definedName name="ADMON1" localSheetId="10">#REF!</definedName>
    <definedName name="ADMON1" localSheetId="9">#REF!</definedName>
    <definedName name="ADMON1">#REF!</definedName>
    <definedName name="adoc1" localSheetId="10">[26]!absc</definedName>
    <definedName name="adoc1" localSheetId="9">[26]!absc</definedName>
    <definedName name="adoc1" localSheetId="11">[26]!absc</definedName>
    <definedName name="adoc1">[26]!absc</definedName>
    <definedName name="ADOC125" localSheetId="10">[29]!absc</definedName>
    <definedName name="ADOC125" localSheetId="9">[29]!absc</definedName>
    <definedName name="ADOC125" localSheetId="11">[29]!absc</definedName>
    <definedName name="ADOC125">[29]!absc</definedName>
    <definedName name="adoq" localSheetId="10">[30]!absc</definedName>
    <definedName name="adoq" localSheetId="9">[30]!absc</definedName>
    <definedName name="adoq" localSheetId="11">[30]!absc</definedName>
    <definedName name="adoq">[30]!absc</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ida" localSheetId="10">#REF!</definedName>
    <definedName name="aida" localSheetId="9">#REF!</definedName>
    <definedName name="aida">#REF!</definedName>
    <definedName name="aida1" localSheetId="10">#REF!</definedName>
    <definedName name="aida1" localSheetId="9">#REF!</definedName>
    <definedName name="aida1">#REF!</definedName>
    <definedName name="AIU" localSheetId="10">#REF!</definedName>
    <definedName name="AIU" localSheetId="9">#REF!</definedName>
    <definedName name="AIU" localSheetId="4">#REF!</definedName>
    <definedName name="AIU">#REF!</definedName>
    <definedName name="AIU_01" localSheetId="10">#REF!</definedName>
    <definedName name="AIU_01" localSheetId="9">#REF!</definedName>
    <definedName name="AIU_01">#REF!</definedName>
    <definedName name="AIU_1" localSheetId="10">#REF!</definedName>
    <definedName name="AIU_1" localSheetId="9">#REF!</definedName>
    <definedName name="AIU_1">#REF!</definedName>
    <definedName name="AIU_2" localSheetId="10">#REF!</definedName>
    <definedName name="AIU_2" localSheetId="9">#REF!</definedName>
    <definedName name="AIU_2">#REF!</definedName>
    <definedName name="AjustDelAIU" localSheetId="10">#REF!</definedName>
    <definedName name="AjustDelAIU" localSheetId="9">#REF!</definedName>
    <definedName name="AjustDelAIU" localSheetId="4">#REF!</definedName>
    <definedName name="AjustDelAIU">#REF!</definedName>
    <definedName name="alam" localSheetId="10">#REF!</definedName>
    <definedName name="alam" localSheetId="9">#REF!</definedName>
    <definedName name="alam">#REF!</definedName>
    <definedName name="alc" localSheetId="10">[31]!absc</definedName>
    <definedName name="alc" localSheetId="9">[31]!absc</definedName>
    <definedName name="alc" localSheetId="11">[31]!absc</definedName>
    <definedName name="alc">[31]!absc</definedName>
    <definedName name="AlcanceProyecto" localSheetId="10">#REF!</definedName>
    <definedName name="AlcanceProyecto" localSheetId="9">#REF!</definedName>
    <definedName name="AlcanceProyecto">#REF!</definedName>
    <definedName name="ALM" localSheetId="10">#REF!</definedName>
    <definedName name="ALM" localSheetId="9">#REF!</definedName>
    <definedName name="ALM">#REF!</definedName>
    <definedName name="ALTO">[32]Tabla!$A$1:$A$5</definedName>
    <definedName name="Amount" localSheetId="10">#REF!</definedName>
    <definedName name="Amount" localSheetId="9">#REF!</definedName>
    <definedName name="Amount">#REF!</definedName>
    <definedName name="ANCLAJE" localSheetId="10">'[33]MC SF GAVIONES'!#REF!</definedName>
    <definedName name="ANCLAJE" localSheetId="9">'[33]MC SF GAVIONES'!#REF!</definedName>
    <definedName name="ANCLAJE" localSheetId="4">'[33]MC SF GAVIONES'!#REF!</definedName>
    <definedName name="ANCLAJE">'[33]MC SF GAVIONES'!#REF!</definedName>
    <definedName name="AND" localSheetId="10">#REF!</definedName>
    <definedName name="AND" localSheetId="9">#REF!</definedName>
    <definedName name="AND">#REF!</definedName>
    <definedName name="anex7" localSheetId="10">#REF!</definedName>
    <definedName name="anex7" localSheetId="9">#REF!</definedName>
    <definedName name="anex7">#REF!</definedName>
    <definedName name="anex8" localSheetId="10">#REF!</definedName>
    <definedName name="anex8" localSheetId="9">#REF!</definedName>
    <definedName name="anex8">#REF!</definedName>
    <definedName name="anexo1" localSheetId="10">#REF!</definedName>
    <definedName name="anexo1" localSheetId="9">#REF!</definedName>
    <definedName name="anexo1">#REF!</definedName>
    <definedName name="anexo10" localSheetId="10">#REF!</definedName>
    <definedName name="anexo10" localSheetId="9">#REF!</definedName>
    <definedName name="anexo10">#REF!</definedName>
    <definedName name="anexo11" localSheetId="10">#REF!</definedName>
    <definedName name="anexo11" localSheetId="9">#REF!</definedName>
    <definedName name="anexo11">#REF!</definedName>
    <definedName name="anexo12" localSheetId="10">#REF!</definedName>
    <definedName name="anexo12" localSheetId="9">#REF!</definedName>
    <definedName name="anexo12">#REF!</definedName>
    <definedName name="anexo13" localSheetId="10">#REF!</definedName>
    <definedName name="anexo13" localSheetId="9">#REF!</definedName>
    <definedName name="anexo13">#REF!</definedName>
    <definedName name="anexo14" localSheetId="10">#REF!</definedName>
    <definedName name="anexo14" localSheetId="9">#REF!</definedName>
    <definedName name="anexo14">#REF!</definedName>
    <definedName name="anexo15" localSheetId="10">#REF!</definedName>
    <definedName name="anexo15" localSheetId="9">#REF!</definedName>
    <definedName name="anexo15">#REF!</definedName>
    <definedName name="anexo2" localSheetId="10">#REF!</definedName>
    <definedName name="anexo2" localSheetId="9">#REF!</definedName>
    <definedName name="anexo2">#REF!</definedName>
    <definedName name="anexo3" localSheetId="10">#REF!</definedName>
    <definedName name="anexo3" localSheetId="9">#REF!</definedName>
    <definedName name="anexo3">#REF!</definedName>
    <definedName name="anexo4" localSheetId="10">#REF!</definedName>
    <definedName name="anexo4" localSheetId="9">#REF!</definedName>
    <definedName name="anexo4">#REF!</definedName>
    <definedName name="anexo5" localSheetId="10">#REF!</definedName>
    <definedName name="anexo5" localSheetId="9">#REF!</definedName>
    <definedName name="anexo5">#REF!</definedName>
    <definedName name="anexo6" localSheetId="10">#REF!</definedName>
    <definedName name="anexo6" localSheetId="9">#REF!</definedName>
    <definedName name="anexo6">#REF!</definedName>
    <definedName name="anexo7" localSheetId="10">[34]COMPARATIVO!#REF!</definedName>
    <definedName name="anexo7" localSheetId="9">[34]COMPARATIVO!#REF!</definedName>
    <definedName name="anexo7">[34]COMPARATIVO!#REF!</definedName>
    <definedName name="anexo8" localSheetId="10">#REF!</definedName>
    <definedName name="anexo8" localSheetId="9">#REF!</definedName>
    <definedName name="anexo8">#REF!</definedName>
    <definedName name="anexo9" localSheetId="10">#REF!</definedName>
    <definedName name="anexo9" localSheetId="9">#REF!</definedName>
    <definedName name="anexo9">#REF!</definedName>
    <definedName name="anexů7" localSheetId="10">#REF!</definedName>
    <definedName name="anexů7" localSheetId="9">#REF!</definedName>
    <definedName name="anexů7">#REF!</definedName>
    <definedName name="Antic">[35]BASES!$B$33</definedName>
    <definedName name="ANTICIPO">[36]BASES!$B$33</definedName>
    <definedName name="AÑO">[25]PRESUPUESTO!$D$13</definedName>
    <definedName name="AÑOWUIE">'[37]Res-Accide-10'!$R$2:$R$7</definedName>
    <definedName name="apaiy" localSheetId="10">#REF!</definedName>
    <definedName name="apaiy" localSheetId="9">#REF!</definedName>
    <definedName name="apaiy">#REF!</definedName>
    <definedName name="APELLIDOS" localSheetId="10">#REF!</definedName>
    <definedName name="APELLIDOS" localSheetId="9">#REF!</definedName>
    <definedName name="APELLIDOS">#REF!</definedName>
    <definedName name="API" localSheetId="10">#REF!</definedName>
    <definedName name="API" localSheetId="9">#REF!</definedName>
    <definedName name="API">#REF!</definedName>
    <definedName name="APU" localSheetId="10">[38]!absc</definedName>
    <definedName name="APU" localSheetId="9">[38]!absc</definedName>
    <definedName name="APU" localSheetId="11">[38]!absc</definedName>
    <definedName name="APU">[38]!absc</definedName>
    <definedName name="APU_directos" localSheetId="10">#REF!</definedName>
    <definedName name="APU_directos" localSheetId="9">#REF!</definedName>
    <definedName name="APU_directos" localSheetId="4">#REF!</definedName>
    <definedName name="APU_directos">#REF!</definedName>
    <definedName name="APU221.1" localSheetId="10">#REF!</definedName>
    <definedName name="APU221.1" localSheetId="9">#REF!</definedName>
    <definedName name="APU221.1" localSheetId="4">#REF!</definedName>
    <definedName name="APU221.1">#REF!</definedName>
    <definedName name="APU221.2" localSheetId="10">#REF!</definedName>
    <definedName name="APU221.2" localSheetId="9">#REF!</definedName>
    <definedName name="APU221.2" localSheetId="4">#REF!</definedName>
    <definedName name="APU221.2">#REF!</definedName>
    <definedName name="aq" localSheetId="4">'APU-2'!ERR</definedName>
    <definedName name="aq">[0]!ERR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 localSheetId="10">#REF!</definedName>
    <definedName name="AQW" localSheetId="9">#REF!</definedName>
    <definedName name="AQW">#REF!</definedName>
    <definedName name="ARANCEL" localSheetId="10">#REF!</definedName>
    <definedName name="ARANCEL" localSheetId="9">#REF!</definedName>
    <definedName name="ARANCEL">#REF!</definedName>
    <definedName name="AREA" localSheetId="10">#REF!</definedName>
    <definedName name="AREA" localSheetId="9">#REF!</definedName>
    <definedName name="AREA">#REF!</definedName>
    <definedName name="_xlnm.Extract" localSheetId="10">#REF!</definedName>
    <definedName name="_xlnm.Extract" localSheetId="9">#REF!</definedName>
    <definedName name="_xlnm.Extract">#REF!</definedName>
    <definedName name="_xlnm.Print_Area" localSheetId="1">AIU!$A$1:$N$47</definedName>
    <definedName name="_xlnm.Print_Area" localSheetId="10">'ANIDADOS AGUACLARA'!$A$1:$M$483</definedName>
    <definedName name="_xlnm.Print_Area" localSheetId="8">'ANIDADOS EL SECRETO'!$A$1:$M$478</definedName>
    <definedName name="_xlnm.Print_Area" localSheetId="9">'ANIDADOS SABANALARGA '!$A$1:$M$484</definedName>
    <definedName name="_xlnm.Print_Area" localSheetId="3">'APU-1'!$A$1:$O$1750</definedName>
    <definedName name="_xlnm.Print_Area" localSheetId="4">'APU-2'!$A$1:$Q$391</definedName>
    <definedName name="_xlnm.Print_Area" localSheetId="6">'APU-3'!$A$1:$Q$546</definedName>
    <definedName name="_xlnm.Print_Area" localSheetId="2">'MEMORIAS-1'!$A$1:$L$633</definedName>
    <definedName name="_xlnm.Print_Area" localSheetId="7">'MEMORIAS-3'!$A$1:$L$280</definedName>
    <definedName name="_xlnm.Print_Area" localSheetId="0">'PRESUPUESTO OFICIAL (Entidad)'!$A$1:$M$76</definedName>
    <definedName name="_xlnm.Print_Area" localSheetId="1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0">#REF!</definedName>
    <definedName name="Areatotal" localSheetId="9">#REF!</definedName>
    <definedName name="Areatotal">#REF!</definedName>
    <definedName name="Aref" localSheetId="10">#REF!</definedName>
    <definedName name="Aref" localSheetId="9">#REF!</definedName>
    <definedName name="Aref">#REF!</definedName>
    <definedName name="armuve" localSheetId="4">'APU-2'!ERR</definedName>
    <definedName name="armuve">[0]!ERR</definedName>
    <definedName name="ARP" localSheetId="10">#REF!</definedName>
    <definedName name="ARP" localSheetId="9">#REF!</definedName>
    <definedName name="ARP">#REF!</definedName>
    <definedName name="ARS" localSheetId="10">#REF!</definedName>
    <definedName name="ARS" localSheetId="9">#REF!</definedName>
    <definedName name="ARS">#REF!</definedName>
    <definedName name="as" localSheetId="4">'APU-2'!ERR</definedName>
    <definedName name="as">[0]!ERR</definedName>
    <definedName name="ASB">[6]AASHTO!$A$8:$F$11</definedName>
    <definedName name="ASD" localSheetId="4"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4">'APU-2'!ERR</definedName>
    <definedName name="ASDFGHJKLÑ">[0]!ERR</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0">MODULO10.auto_abrir</definedName>
    <definedName name="_xlnm.Auto_Open" localSheetId="9">MODULO10.auto_abrir</definedName>
    <definedName name="_xlnm.Auto_Open" localSheetId="11">MODULO10.auto_abrir</definedName>
    <definedName name="_xlnm.Auto_Open">MODULO10.auto_abrir</definedName>
    <definedName name="auto1" localSheetId="10">#REF!</definedName>
    <definedName name="auto1" localSheetId="9">#REF!</definedName>
    <definedName name="auto1" localSheetId="4">#REF!</definedName>
    <definedName name="auto1">#REF!</definedName>
    <definedName name="auto123" localSheetId="10">#REF!</definedName>
    <definedName name="auto123" localSheetId="9">#REF!</definedName>
    <definedName name="auto123" localSheetId="4">#REF!</definedName>
    <definedName name="auto123">#REF!</definedName>
    <definedName name="auto2" localSheetId="10">#REF!</definedName>
    <definedName name="auto2" localSheetId="9">#REF!</definedName>
    <definedName name="auto2" localSheetId="4">#REF!</definedName>
    <definedName name="auto2">#REF!</definedName>
    <definedName name="AUTOMOTOR" localSheetId="10">#REF!</definedName>
    <definedName name="AUTOMOTOR" localSheetId="9">#REF!</definedName>
    <definedName name="AUTOMOTOR">#REF!</definedName>
    <definedName name="AUTOMOTOR1" localSheetId="10">#REF!</definedName>
    <definedName name="AUTOMOTOR1" localSheetId="9">#REF!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0">#REF!,#REF!,#REF!,#REF!,#REF!,#REF!,#REF!,#REF!,#REF!,#REF!,#REF!,#REF!,#REF!,#REF!,#REF!,#REF!,#REF!,#REF!</definedName>
    <definedName name="Avance_por_item" localSheetId="9">#REF!,#REF!,#REF!,#REF!,#REF!,#REF!,#REF!,#REF!,#REF!,#REF!,#REF!,#REF!,#REF!,#REF!,#REF!,#REF!,#REF!,#REF!</definedName>
    <definedName name="Avance_por_item">#REF!,#REF!,#REF!,#REF!,#REF!,#REF!,#REF!,#REF!,#REF!,#REF!,#REF!,#REF!,#REF!,#REF!,#REF!,#REF!,#REF!,#REF!</definedName>
    <definedName name="Avances_Totales" localSheetId="10">#REF!,#REF!,#REF!,#REF!,#REF!,#REF!,#REF!,#REF!,#REF!,#REF!,#REF!,#REF!,#REF!,#REF!,#REF!,#REF!,#REF!,#REF!</definedName>
    <definedName name="Avances_Totales" localSheetId="9">#REF!,#REF!,#REF!,#REF!,#REF!,#REF!,#REF!,#REF!,#REF!,#REF!,#REF!,#REF!,#REF!,#REF!,#REF!,#REF!,#REF!,#REF!</definedName>
    <definedName name="Avances_Totales">#REF!,#REF!,#REF!,#REF!,#REF!,#REF!,#REF!,#REF!,#REF!,#REF!,#REF!,#REF!,#REF!,#REF!,#REF!,#REF!,#REF!,#REF!</definedName>
    <definedName name="AW" localSheetId="10">#REF!</definedName>
    <definedName name="AW" localSheetId="9">#REF!</definedName>
    <definedName name="AW" localSheetId="4">#REF!</definedName>
    <definedName name="AW">#REF!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10">#REF!</definedName>
    <definedName name="Base" localSheetId="9">#REF!</definedName>
    <definedName name="bASE" localSheetId="4">#REF!</definedName>
    <definedName name="Base">#REF!</definedName>
    <definedName name="Base_datos_IM" localSheetId="10">#REF!</definedName>
    <definedName name="Base_datos_IM" localSheetId="9">#REF!</definedName>
    <definedName name="Base_datos_IM">#REF!</definedName>
    <definedName name="base1" localSheetId="10">#REF!</definedName>
    <definedName name="base1" localSheetId="9">#REF!</definedName>
    <definedName name="base1">#REF!</definedName>
    <definedName name="base2" localSheetId="10">#REF!</definedName>
    <definedName name="base2" localSheetId="9">#REF!</definedName>
    <definedName name="base2">#REF!</definedName>
    <definedName name="basedatos">[42]Hoja1!$A$4:$BZ$55</definedName>
    <definedName name="_xlnm.Database" localSheetId="10">#REF!</definedName>
    <definedName name="_xlnm.Database" localSheetId="9">#REF!</definedName>
    <definedName name="_xlnm.Database" localSheetId="4">#REF!</definedName>
    <definedName name="_xlnm.Database">#REF!</definedName>
    <definedName name="BaseDeDatos1" localSheetId="10">#REF!</definedName>
    <definedName name="BaseDeDatos1" localSheetId="9">#REF!</definedName>
    <definedName name="BaseDeDatos1">#REF!</definedName>
    <definedName name="basep">[43]PRESUPUESTAL!$A$4:$P$190</definedName>
    <definedName name="Basica_Centro_costo_2001" localSheetId="10">#REF!</definedName>
    <definedName name="Basica_Centro_costo_2001" localSheetId="9">#REF!</definedName>
    <definedName name="Basica_Centro_costo_2001">#REF!</definedName>
    <definedName name="Basica_Facturacion_2001" localSheetId="10">#REF!</definedName>
    <definedName name="Basica_Facturacion_2001" localSheetId="9">#REF!</definedName>
    <definedName name="Basica_Facturacion_2001">#REF!</definedName>
    <definedName name="Basica_Reserva_2001" localSheetId="10">#REF!</definedName>
    <definedName name="Basica_Reserva_2001" localSheetId="9">#REF!</definedName>
    <definedName name="Basica_Reserva_2001">#REF!</definedName>
    <definedName name="Básico" localSheetId="10">#REF!</definedName>
    <definedName name="Básico" localSheetId="9">#REF!</definedName>
    <definedName name="Básico">#REF!</definedName>
    <definedName name="BB" localSheetId="4">'APU-2'!ERR</definedName>
    <definedName name="BB">[0]!ERR</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 localSheetId="10">#REF!</definedName>
    <definedName name="BC" localSheetId="9">#REF!</definedName>
    <definedName name="BC">#REF!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 localSheetId="10">#REF!</definedName>
    <definedName name="BDD" localSheetId="9">#REF!</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 localSheetId="10">#REF!</definedName>
    <definedName name="Beg_Bal" localSheetId="9">#REF!</definedName>
    <definedName name="Beg_Bal">#REF!</definedName>
    <definedName name="BENEF.UNIT." localSheetId="10">#REF!</definedName>
    <definedName name="BENEF.UNIT." localSheetId="9">#REF!</definedName>
    <definedName name="BENEF.UNIT.">#REF!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 localSheetId="10">#REF!</definedName>
    <definedName name="BGT" localSheetId="9">#REF!</definedName>
    <definedName name="BGT">#REF!</definedName>
    <definedName name="bgvfcdx" localSheetId="4" hidden="1">{"via1",#N/A,TRUE,"general";"via2",#N/A,TRUE,"general";"via3",#N/A,TRUE,"general"}</definedName>
    <definedName name="bgvfcdx" hidden="1">{"via1",#N/A,TRUE,"general";"via2",#N/A,TRUE,"general";"via3",#N/A,TRUE,"general"}</definedName>
    <definedName name="BHT_F" localSheetId="10">#REF!</definedName>
    <definedName name="BHT_F" localSheetId="9">#REF!</definedName>
    <definedName name="BHT_F">#REF!</definedName>
    <definedName name="bi" localSheetId="10">#REF!</definedName>
    <definedName name="bi" localSheetId="9">#REF!</definedName>
    <definedName name="bi">#REF!</definedName>
    <definedName name="blActividadesDiarias" localSheetId="10">#REF!</definedName>
    <definedName name="blActividadesDiarias" localSheetId="9">#REF!</definedName>
    <definedName name="blActividadesDiarias">#REF!</definedName>
    <definedName name="blCantidades" localSheetId="10">#REF!</definedName>
    <definedName name="blCantidades" localSheetId="9">#REF!</definedName>
    <definedName name="blCantidades">#REF!</definedName>
    <definedName name="blCantidades1" localSheetId="10">#REF!</definedName>
    <definedName name="blCantidades1" localSheetId="9">#REF!</definedName>
    <definedName name="blCantidades1">#REF!</definedName>
    <definedName name="blCantidades2" localSheetId="10">#REF!</definedName>
    <definedName name="blCantidades2" localSheetId="9">#REF!</definedName>
    <definedName name="blCantidades2">#REF!</definedName>
    <definedName name="blComentarioInf1" localSheetId="10">#REF!</definedName>
    <definedName name="blComentarioInf1" localSheetId="9">#REF!</definedName>
    <definedName name="blComentarioInf1">#REF!</definedName>
    <definedName name="blComentarioInf2" localSheetId="10">#REF!</definedName>
    <definedName name="blComentarioInf2" localSheetId="9">#REF!</definedName>
    <definedName name="blComentarioInf2">#REF!</definedName>
    <definedName name="blEjecutado" localSheetId="10">'[44]Ejecutado%'!#REF!</definedName>
    <definedName name="blEjecutado" localSheetId="9">'[44]Ejecutado%'!#REF!</definedName>
    <definedName name="blEjecutado">'[44]Ejecutado%'!#REF!</definedName>
    <definedName name="blEjecutadoPorcen">'[44]Ejecutado$'!$D$1:$CE$45</definedName>
    <definedName name="blEqCantiInf1" localSheetId="10">#REF!</definedName>
    <definedName name="blEqCantiInf1" localSheetId="9">#REF!</definedName>
    <definedName name="blEqCantiInf1">#REF!</definedName>
    <definedName name="blEqCantiInf2" localSheetId="10">#REF!</definedName>
    <definedName name="blEqCantiInf2" localSheetId="9">#REF!</definedName>
    <definedName name="blEqCantiInf2">#REF!</definedName>
    <definedName name="blEqClaseInf1" localSheetId="10">#REF!</definedName>
    <definedName name="blEqClaseInf1" localSheetId="9">#REF!</definedName>
    <definedName name="blEqClaseInf1">#REF!</definedName>
    <definedName name="blEqClaseInf2" localSheetId="10">#REF!</definedName>
    <definedName name="blEqClaseInf2" localSheetId="9">#REF!</definedName>
    <definedName name="blEqClaseInf2">#REF!</definedName>
    <definedName name="blEqTiemiInf1" localSheetId="10">#REF!</definedName>
    <definedName name="blEqTiemiInf1" localSheetId="9">#REF!</definedName>
    <definedName name="blEqTiemiInf1">#REF!</definedName>
    <definedName name="blEqTiemiInf2" localSheetId="10">#REF!</definedName>
    <definedName name="blEqTiemiInf2" localSheetId="9">#REF!</definedName>
    <definedName name="blEqTiemiInf2">#REF!</definedName>
    <definedName name="blFechaInforme" localSheetId="10">#REF!</definedName>
    <definedName name="blFechaInforme" localSheetId="9">#REF!</definedName>
    <definedName name="blFechaInforme">#REF!</definedName>
    <definedName name="blFechaInicio" localSheetId="10">#REF!</definedName>
    <definedName name="blFechaInicio" localSheetId="9">#REF!</definedName>
    <definedName name="blFechaInicio">#REF!</definedName>
    <definedName name="blFisico" localSheetId="10">#REF!</definedName>
    <definedName name="blFisico" localSheetId="9">#REF!</definedName>
    <definedName name="blFisico">#REF!</definedName>
    <definedName name="blHoraEqInf1" localSheetId="10">#REF!</definedName>
    <definedName name="blHoraEqInf1" localSheetId="9">#REF!</definedName>
    <definedName name="blHoraEqInf1">#REF!</definedName>
    <definedName name="blHoraEqInf2" localSheetId="10">#REF!</definedName>
    <definedName name="blHoraEqInf2" localSheetId="9">#REF!</definedName>
    <definedName name="blHoraEqInf2">#REF!</definedName>
    <definedName name="blHoraPerIntInf" localSheetId="10">#REF!</definedName>
    <definedName name="blHoraPerIntInf" localSheetId="9">#REF!</definedName>
    <definedName name="blHoraPerIntInf">#REF!</definedName>
    <definedName name="blHoraPerObraInf" localSheetId="10">#REF!</definedName>
    <definedName name="blHoraPerObraInf" localSheetId="9">#REF!</definedName>
    <definedName name="blHoraPerObraInf">#REF!</definedName>
    <definedName name="blHorasLluviaInf" localSheetId="10">#REF!</definedName>
    <definedName name="blHorasLluviaInf" localSheetId="9">#REF!</definedName>
    <definedName name="blHorasLluviaInf">#REF!</definedName>
    <definedName name="blImagen1" localSheetId="10">#REF!</definedName>
    <definedName name="blImagen1" localSheetId="9">#REF!</definedName>
    <definedName name="blImagen1">#REF!</definedName>
    <definedName name="blImagen2" localSheetId="10">#REF!</definedName>
    <definedName name="blImagen2" localSheetId="9">#REF!</definedName>
    <definedName name="blImagen2">#REF!</definedName>
    <definedName name="blNombreArchivo" localSheetId="10">#REF!</definedName>
    <definedName name="blNombreArchivo" localSheetId="9">#REF!</definedName>
    <definedName name="blNombreArchivo">#REF!</definedName>
    <definedName name="blObservacionesInf" localSheetId="10">#REF!</definedName>
    <definedName name="blObservacionesInf" localSheetId="9">#REF!</definedName>
    <definedName name="blObservacionesInf">#REF!</definedName>
    <definedName name="blPDT" localSheetId="10">#REF!</definedName>
    <definedName name="blPDT" localSheetId="9">#REF!</definedName>
    <definedName name="blPDT">#REF!</definedName>
    <definedName name="blPerAdmiCantInf" localSheetId="10">#REF!</definedName>
    <definedName name="blPerAdmiCantInf" localSheetId="9">#REF!</definedName>
    <definedName name="blPerAdmiCantInf">#REF!</definedName>
    <definedName name="blPerAdmiTiemInf" localSheetId="10">#REF!</definedName>
    <definedName name="blPerAdmiTiemInf" localSheetId="9">#REF!</definedName>
    <definedName name="blPerAdmiTiemInf">#REF!</definedName>
    <definedName name="blPerObraCantInf" localSheetId="10">#REF!</definedName>
    <definedName name="blPerObraCantInf" localSheetId="9">#REF!</definedName>
    <definedName name="blPerObraCantInf">#REF!</definedName>
    <definedName name="blPerObraTiemInf" localSheetId="10">#REF!</definedName>
    <definedName name="blPerObraTiemInf" localSheetId="9">#REF!</definedName>
    <definedName name="blPerObraTiemInf">#REF!</definedName>
    <definedName name="blPersonalAdminInf" localSheetId="10">#REF!</definedName>
    <definedName name="blPersonalAdminInf" localSheetId="9">#REF!</definedName>
    <definedName name="blPersonalAdminInf">#REF!</definedName>
    <definedName name="blPersonalObraInf" localSheetId="10">#REF!</definedName>
    <definedName name="blPersonalObraInf" localSheetId="9">#REF!</definedName>
    <definedName name="blPersonalObraInf">#REF!</definedName>
    <definedName name="BLPH1" localSheetId="10" hidden="1">#REF!</definedName>
    <definedName name="BLPH1" localSheetId="9" hidden="1">#REF!</definedName>
    <definedName name="BLPH1" hidden="1">#REF!</definedName>
    <definedName name="blProgramadoPesos">'[44]Programado$'!$I$1:$CK$45</definedName>
    <definedName name="blReferenciaInforme" localSheetId="10">#REF!</definedName>
    <definedName name="blReferenciaInforme" localSheetId="9">#REF!</definedName>
    <definedName name="blReferenciaInforme">#REF!</definedName>
    <definedName name="bn" localSheetId="10">#REF!</definedName>
    <definedName name="bn" localSheetId="9">#REF!</definedName>
    <definedName name="bn" localSheetId="4">#REF!</definedName>
    <definedName name="bn">#REF!</definedName>
    <definedName name="Bombas" localSheetId="10">#REF!</definedName>
    <definedName name="Bombas" localSheetId="9">#REF!</definedName>
    <definedName name="Bombas">#REF!</definedName>
    <definedName name="BONO" localSheetId="10">#REF!</definedName>
    <definedName name="BONO" localSheetId="9">#REF!</definedName>
    <definedName name="BONO">#REF!</definedName>
    <definedName name="BORDER1" localSheetId="10">[45]steel!#REF!</definedName>
    <definedName name="BORDER1" localSheetId="9">[45]steel!#REF!</definedName>
    <definedName name="BORDER1">[45]steel!#REF!</definedName>
    <definedName name="BORDET" localSheetId="10">#REF!</definedName>
    <definedName name="BORDET" localSheetId="9">#REF!</definedName>
    <definedName name="BORDET">#REF!</definedName>
    <definedName name="BORSHE" localSheetId="10">'[3]7422CW00'!#REF!</definedName>
    <definedName name="BORSHE" localSheetId="9">'[3]7422CW00'!#REF!</definedName>
    <definedName name="BORSHE">'[3]7422CW00'!#REF!</definedName>
    <definedName name="BORSUM" localSheetId="10">'[3]7422CW00'!#REF!</definedName>
    <definedName name="BORSUM" localSheetId="9">'[3]7422CW00'!#REF!</definedName>
    <definedName name="BORSUM">'[3]7422CW00'!#REF!</definedName>
    <definedName name="boxes" localSheetId="10">#REF!</definedName>
    <definedName name="boxes" localSheetId="9">#REF!</definedName>
    <definedName name="boxes">#REF!</definedName>
    <definedName name="BQ" localSheetId="10">#REF!</definedName>
    <definedName name="BQ" localSheetId="9">#REF!</definedName>
    <definedName name="BQ">#REF!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 localSheetId="10">#REF!</definedName>
    <definedName name="BREAKER" localSheetId="9">#REF!</definedName>
    <definedName name="BREAKER">#REF!</definedName>
    <definedName name="BREAKERS" localSheetId="10">#REF!</definedName>
    <definedName name="BREAKERS" localSheetId="9">#REF!</definedName>
    <definedName name="BREAKERS">#REF!</definedName>
    <definedName name="Breakers_Switches" localSheetId="10">#REF!</definedName>
    <definedName name="Breakers_Switches" localSheetId="9">#REF!</definedName>
    <definedName name="Breakers_Switches">#REF!</definedName>
    <definedName name="Breakers_y_Switches" localSheetId="10">#REF!</definedName>
    <definedName name="Breakers_y_Switches" localSheetId="9">#REF!</definedName>
    <definedName name="Breakers_y_Switches">#REF!</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0">'[47]Form5 _Pág_ 1'!#REF!</definedName>
    <definedName name="BuiltIn_Print_Area" localSheetId="9">'[47]Form5 _Pág_ 1'!#REF!</definedName>
    <definedName name="BuiltIn_Print_Area">'[47]Form5 _Pág_ 1'!#REF!</definedName>
    <definedName name="BuiltIn_Print_Area___0" localSheetId="10">'[47]Form5 _Pág_ 2'!#REF!</definedName>
    <definedName name="BuiltIn_Print_Area___0" localSheetId="9">'[47]Form5 _Pág_ 2'!#REF!</definedName>
    <definedName name="BuiltIn_Print_Area___0">'[47]Form5 _Pág_ 2'!#REF!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 localSheetId="10">#REF!</definedName>
    <definedName name="C._C." localSheetId="9">#REF!</definedName>
    <definedName name="C._C.">#REF!</definedName>
    <definedName name="C_" localSheetId="10">#REF!</definedName>
    <definedName name="C_" localSheetId="9">#REF!</definedName>
    <definedName name="C_" localSheetId="4">#REF!</definedName>
    <definedName name="C_">#REF!</definedName>
    <definedName name="CA" localSheetId="10">#REF!</definedName>
    <definedName name="CA" localSheetId="9">#REF!</definedName>
    <definedName name="CA">#REF!</definedName>
    <definedName name="Cableado" localSheetId="10">#REF!</definedName>
    <definedName name="Cableado" localSheetId="9">#REF!</definedName>
    <definedName name="Cableado">#REF!</definedName>
    <definedName name="CajDol1" localSheetId="10">#REF!</definedName>
    <definedName name="CajDol1" localSheetId="9">#REF!</definedName>
    <definedName name="CajDol1">#REF!</definedName>
    <definedName name="CajDol10" localSheetId="10">#REF!</definedName>
    <definedName name="CajDol10" localSheetId="9">#REF!</definedName>
    <definedName name="CajDol10">#REF!</definedName>
    <definedName name="CajDol11" localSheetId="10">#REF!</definedName>
    <definedName name="CajDol11" localSheetId="9">#REF!</definedName>
    <definedName name="CajDol11">#REF!</definedName>
    <definedName name="CajDol12" localSheetId="10">#REF!</definedName>
    <definedName name="CajDol12" localSheetId="9">#REF!</definedName>
    <definedName name="CajDol12">#REF!</definedName>
    <definedName name="CajDol2" localSheetId="10">#REF!</definedName>
    <definedName name="CajDol2" localSheetId="9">#REF!</definedName>
    <definedName name="CajDol2">#REF!</definedName>
    <definedName name="CajDol3" localSheetId="10">#REF!</definedName>
    <definedName name="CajDol3" localSheetId="9">#REF!</definedName>
    <definedName name="CajDol3">#REF!</definedName>
    <definedName name="CajDol4" localSheetId="10">#REF!</definedName>
    <definedName name="CajDol4" localSheetId="9">#REF!</definedName>
    <definedName name="CajDol4">#REF!</definedName>
    <definedName name="CajDol5" localSheetId="10">#REF!</definedName>
    <definedName name="CajDol5" localSheetId="9">#REF!</definedName>
    <definedName name="CajDol5">#REF!</definedName>
    <definedName name="CajDol6" localSheetId="10">#REF!</definedName>
    <definedName name="CajDol6" localSheetId="9">#REF!</definedName>
    <definedName name="CajDol6">#REF!</definedName>
    <definedName name="CajDol7" localSheetId="10">#REF!</definedName>
    <definedName name="CajDol7" localSheetId="9">#REF!</definedName>
    <definedName name="CajDol7">#REF!</definedName>
    <definedName name="CajDol8" localSheetId="10">#REF!</definedName>
    <definedName name="CajDol8" localSheetId="9">#REF!</definedName>
    <definedName name="CajDol8">#REF!</definedName>
    <definedName name="CajDol9" localSheetId="10">#REF!</definedName>
    <definedName name="CajDol9" localSheetId="9">#REF!</definedName>
    <definedName name="CajDol9">#REF!</definedName>
    <definedName name="CAMPO" localSheetId="10">#REF!</definedName>
    <definedName name="CAMPO" localSheetId="9">#REF!</definedName>
    <definedName name="CAMPO">#REF!</definedName>
    <definedName name="CANT" localSheetId="10">#REF!</definedName>
    <definedName name="CANT" localSheetId="9">#REF!</definedName>
    <definedName name="CANT" localSheetId="4">#REF!</definedName>
    <definedName name="CANT">#REF!</definedName>
    <definedName name="cantidad" localSheetId="10">'[48]TRAMO 03'!$F:$F,'[48]TRAMO 03'!$I:$I,'[48]TRAMO 03'!$K:$K,'[48]TRAMO 03'!#REF!,'[48]TRAMO 03'!#REF!,'[48]TRAMO 03'!#REF!,'[48]TRAMO 03'!#REF!,'[48]TRAMO 03'!#REF!,'[48]TRAMO 03'!#REF!,'[48]TRAMO 03'!#REF!,'[48]TRAMO 03'!#REF!,'[48]TRAMO 03'!#REF!,'[48]TRAMO 03'!#REF!,'[48]TRAMO 03'!#REF!,'[48]TRAMO 03'!#REF!,'[48]TRAMO 03'!#REF!</definedName>
    <definedName name="cantidad" localSheetId="9">'[48]TRAMO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0">#REF!</definedName>
    <definedName name="CAP" localSheetId="9">#REF!</definedName>
    <definedName name="cap" localSheetId="4">#REF!</definedName>
    <definedName name="CAP">#REF!</definedName>
    <definedName name="CAPAC._HSE" localSheetId="10">#REF!</definedName>
    <definedName name="CAPAC._HSE" localSheetId="9">#REF!</definedName>
    <definedName name="CAPAC._HSE">#REF!</definedName>
    <definedName name="CARGA" localSheetId="10">#REF!</definedName>
    <definedName name="CARGA" localSheetId="9">#REF!</definedName>
    <definedName name="CARGA">#REF!</definedName>
    <definedName name="CARGOS" localSheetId="10">#REF!</definedName>
    <definedName name="CARGOS" localSheetId="9">#REF!</definedName>
    <definedName name="CARGOS">#REF!</definedName>
    <definedName name="carlos" localSheetId="10">MODULO10.auto_abrir</definedName>
    <definedName name="carlos" localSheetId="9">MODULO10.auto_abrir</definedName>
    <definedName name="carlos" localSheetId="11">MODULO10.auto_abrir</definedName>
    <definedName name="carlos">MODULO10.auto_abrir</definedName>
    <definedName name="CBLES" localSheetId="10">#REF!</definedName>
    <definedName name="CBLES" localSheetId="9">#REF!</definedName>
    <definedName name="CBLES">#REF!</definedName>
    <definedName name="CBLES1" localSheetId="10">#REF!</definedName>
    <definedName name="CBLES1" localSheetId="9">#REF!</definedName>
    <definedName name="CBLES1">#REF!</definedName>
    <definedName name="CBRDISEÑO">[49]SECTORIZACIÓN!$A$12:$G$20</definedName>
    <definedName name="CBWorkbookPriority" hidden="1">-1602700874</definedName>
    <definedName name="CC">[50]Personalizar!$G$22:$G$25</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10">'[51]A. P. U.'!#REF!</definedName>
    <definedName name="CCCCCC" localSheetId="9">'[51]A. P. U.'!#REF!</definedName>
    <definedName name="CCCCCC" localSheetId="4">'[51]A. P. U.'!#REF!</definedName>
    <definedName name="CCCCCC">'[51]A. P. U.'!#REF!</definedName>
    <definedName name="CCT" localSheetId="10">#REF!</definedName>
    <definedName name="CCT" localSheetId="9">#REF!</definedName>
    <definedName name="CCT">#REF!</definedName>
    <definedName name="ccto210" localSheetId="10">#REF!</definedName>
    <definedName name="ccto210" localSheetId="9">#REF!</definedName>
    <definedName name="ccto210" localSheetId="4">#REF!</definedName>
    <definedName name="ccto210">#REF!</definedName>
    <definedName name="cd">[52]Hoja1!$C$81</definedName>
    <definedName name="cdcdc" localSheetId="4" hidden="1">{"via1",#N/A,TRUE,"general";"via2",#N/A,TRUE,"general";"via3",#N/A,TRUE,"general"}</definedName>
    <definedName name="cdcdc" hidden="1">{"via1",#N/A,TRUE,"general";"via2",#N/A,TRUE,"general";"via3",#N/A,TRUE,"general"}</definedName>
    <definedName name="CDctrl">[35]CDItem!$G$8</definedName>
    <definedName name="CDE" localSheetId="10">#REF!</definedName>
    <definedName name="CDE" localSheetId="9">#REF!</definedName>
    <definedName name="CDE">#REF!</definedName>
    <definedName name="cdfgrtfd" localSheetId="10" hidden="1">#REF!</definedName>
    <definedName name="cdfgrtfd" localSheetId="9" hidden="1">#REF!</definedName>
    <definedName name="cdfgrtfd" hidden="1">#REF!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4">[53]Insum!$A$3:$H$63</definedName>
    <definedName name="CEMENTO">[54]Insum!$A$3:$H$63</definedName>
    <definedName name="CGDI01" localSheetId="10">[11]Tablas!#REF!</definedName>
    <definedName name="CGDI01" localSheetId="9">[11]Tablas!#REF!</definedName>
    <definedName name="CGDI01">[11]Tablas!#REF!</definedName>
    <definedName name="CGDI02" localSheetId="10">[11]Tablas!#REF!</definedName>
    <definedName name="CGDI02" localSheetId="9">[11]Tablas!#REF!</definedName>
    <definedName name="CGDI02">[11]Tablas!#REF!</definedName>
    <definedName name="CGDI03" localSheetId="10">[11]Tablas!#REF!</definedName>
    <definedName name="CGDI03" localSheetId="9">[11]Tablas!#REF!</definedName>
    <definedName name="CGDI03">[11]Tablas!#REF!</definedName>
    <definedName name="CGDI04" localSheetId="10">[11]Tablas!#REF!</definedName>
    <definedName name="CGDI04" localSheetId="9">[11]Tablas!#REF!</definedName>
    <definedName name="CGDI04">[11]Tablas!#REF!</definedName>
    <definedName name="CGDI05" localSheetId="10">[11]Tablas!#REF!</definedName>
    <definedName name="CGDI05" localSheetId="9">[11]Tablas!#REF!</definedName>
    <definedName name="CGDI05">[11]Tablas!#REF!</definedName>
    <definedName name="CGDI06" localSheetId="10">[11]Tablas!#REF!</definedName>
    <definedName name="CGDI06" localSheetId="9">[11]Tablas!#REF!</definedName>
    <definedName name="CGDI06">[11]Tablas!#REF!</definedName>
    <definedName name="CGDI07" localSheetId="10">[11]Tablas!#REF!</definedName>
    <definedName name="CGDI07" localSheetId="9">[11]Tablas!#REF!</definedName>
    <definedName name="CGDI07">[11]Tablas!#REF!</definedName>
    <definedName name="CGDI08" localSheetId="10">[11]Tablas!#REF!</definedName>
    <definedName name="CGDI08" localSheetId="9">[11]Tablas!#REF!</definedName>
    <definedName name="CGDI08">[11]Tablas!#REF!</definedName>
    <definedName name="CGEX01" localSheetId="10">[11]Tablas!#REF!</definedName>
    <definedName name="CGEX01" localSheetId="9">[11]Tablas!#REF!</definedName>
    <definedName name="CGEX01">[11]Tablas!#REF!</definedName>
    <definedName name="CGEX02" localSheetId="10">[11]Tablas!#REF!</definedName>
    <definedName name="CGEX02" localSheetId="9">[11]Tablas!#REF!</definedName>
    <definedName name="CGEX02">[11]Tablas!#REF!</definedName>
    <definedName name="CGEX031" localSheetId="10">[11]Tablas!#REF!</definedName>
    <definedName name="CGEX031" localSheetId="9">[11]Tablas!#REF!</definedName>
    <definedName name="CGEX031">[11]Tablas!#REF!</definedName>
    <definedName name="CGEX04" localSheetId="10">[11]Tablas!#REF!</definedName>
    <definedName name="CGEX04" localSheetId="9">[11]Tablas!#REF!</definedName>
    <definedName name="CGEX04">[11]Tablas!#REF!</definedName>
    <definedName name="CGFI011" localSheetId="10">[11]Tablas!#REF!</definedName>
    <definedName name="CGFI011" localSheetId="9">[11]Tablas!#REF!</definedName>
    <definedName name="CGFI011">[11]Tablas!#REF!</definedName>
    <definedName name="CGFI012" localSheetId="10">[11]Tablas!#REF!</definedName>
    <definedName name="CGFI012" localSheetId="9">[11]Tablas!#REF!</definedName>
    <definedName name="CGFI012">[11]Tablas!#REF!</definedName>
    <definedName name="CGFI021" localSheetId="10">[11]Tablas!#REF!</definedName>
    <definedName name="CGFI021" localSheetId="9">[11]Tablas!#REF!</definedName>
    <definedName name="CGFI021">[11]Tablas!#REF!</definedName>
    <definedName name="CGFI022" localSheetId="10">[11]Tablas!#REF!</definedName>
    <definedName name="CGFI022" localSheetId="9">[11]Tablas!#REF!</definedName>
    <definedName name="CGFI022">[11]Tablas!#REF!</definedName>
    <definedName name="CGFI023" localSheetId="10">[11]Tablas!#REF!</definedName>
    <definedName name="CGFI023" localSheetId="9">[11]Tablas!#REF!</definedName>
    <definedName name="CGFI023">[11]Tablas!#REF!</definedName>
    <definedName name="CGFI024" localSheetId="10">[11]Tablas!#REF!</definedName>
    <definedName name="CGFI024" localSheetId="9">[11]Tablas!#REF!</definedName>
    <definedName name="CGFI024">[11]Tablas!#REF!</definedName>
    <definedName name="CGFI031" localSheetId="10">[11]Tablas!#REF!</definedName>
    <definedName name="CGFI031" localSheetId="9">[11]Tablas!#REF!</definedName>
    <definedName name="CGFI031">[11]Tablas!#REF!</definedName>
    <definedName name="CGFI032" localSheetId="10">[11]Tablas!#REF!</definedName>
    <definedName name="CGFI032" localSheetId="9">[11]Tablas!#REF!</definedName>
    <definedName name="CGFI032">[11]Tablas!#REF!</definedName>
    <definedName name="CGFI0331" localSheetId="10">[11]Tablas!#REF!</definedName>
    <definedName name="CGFI0331" localSheetId="9">[11]Tablas!#REF!</definedName>
    <definedName name="CGFI0331">[11]Tablas!#REF!</definedName>
    <definedName name="CGFI0332" localSheetId="10">[11]Tablas!#REF!</definedName>
    <definedName name="CGFI0332" localSheetId="9">[11]Tablas!#REF!</definedName>
    <definedName name="CGFI0332">[11]Tablas!#REF!</definedName>
    <definedName name="CGFI0333" localSheetId="10">[11]Tablas!#REF!</definedName>
    <definedName name="CGFI0333" localSheetId="9">[11]Tablas!#REF!</definedName>
    <definedName name="CGFI0333">[11]Tablas!#REF!</definedName>
    <definedName name="CGFI0334" localSheetId="10">[11]Tablas!#REF!</definedName>
    <definedName name="CGFI0334" localSheetId="9">[11]Tablas!#REF!</definedName>
    <definedName name="CGFI0334">[11]Tablas!#REF!</definedName>
    <definedName name="CGFI0335" localSheetId="10">[11]Tablas!#REF!</definedName>
    <definedName name="CGFI0335" localSheetId="9">[11]Tablas!#REF!</definedName>
    <definedName name="CGFI0335">[11]Tablas!#REF!</definedName>
    <definedName name="CGFI0341" localSheetId="10">[11]Tablas!#REF!</definedName>
    <definedName name="CGFI0341" localSheetId="9">[11]Tablas!#REF!</definedName>
    <definedName name="CGFI0341">[11]Tablas!#REF!</definedName>
    <definedName name="CGFI0343" localSheetId="10">[11]Tablas!#REF!</definedName>
    <definedName name="CGFI0343" localSheetId="9">[11]Tablas!#REF!</definedName>
    <definedName name="CGFI0343">[11]Tablas!#REF!</definedName>
    <definedName name="CGFI0344" localSheetId="10">[11]Tablas!#REF!</definedName>
    <definedName name="CGFI0344" localSheetId="9">[11]Tablas!#REF!</definedName>
    <definedName name="CGFI0344">[11]Tablas!#REF!</definedName>
    <definedName name="CGPR01" localSheetId="10">[11]Tablas!#REF!</definedName>
    <definedName name="CGPR01" localSheetId="9">[11]Tablas!#REF!</definedName>
    <definedName name="CGPR01">[11]Tablas!#REF!</definedName>
    <definedName name="CGPR021" localSheetId="10">[11]Tablas!#REF!</definedName>
    <definedName name="CGPR021" localSheetId="9">[11]Tablas!#REF!</definedName>
    <definedName name="CGPR021">[11]Tablas!#REF!</definedName>
    <definedName name="CGPR022" localSheetId="10">[11]Tablas!#REF!</definedName>
    <definedName name="CGPR022" localSheetId="9">[11]Tablas!#REF!</definedName>
    <definedName name="CGPR022">[11]Tablas!#REF!</definedName>
    <definedName name="CGPR023" localSheetId="10">[11]Tablas!#REF!</definedName>
    <definedName name="CGPR023" localSheetId="9">[11]Tablas!#REF!</definedName>
    <definedName name="CGPR023">[11]Tablas!#REF!</definedName>
    <definedName name="CGPR024" localSheetId="10">[11]Tablas!#REF!</definedName>
    <definedName name="CGPR024" localSheetId="9">[11]Tablas!#REF!</definedName>
    <definedName name="CGPR024">[11]Tablas!#REF!</definedName>
    <definedName name="CGPR031" localSheetId="10">[11]Tablas!#REF!</definedName>
    <definedName name="CGPR031" localSheetId="9">[11]Tablas!#REF!</definedName>
    <definedName name="CGPR031">[11]Tablas!#REF!</definedName>
    <definedName name="CGPR032" localSheetId="10">[11]Tablas!#REF!</definedName>
    <definedName name="CGPR032" localSheetId="9">[11]Tablas!#REF!</definedName>
    <definedName name="CGPR032">[11]Tablas!#REF!</definedName>
    <definedName name="CGPR0331" localSheetId="10">[11]Tablas!#REF!</definedName>
    <definedName name="CGPR0331" localSheetId="9">[11]Tablas!#REF!</definedName>
    <definedName name="CGPR0331">[11]Tablas!#REF!</definedName>
    <definedName name="CGPR0332" localSheetId="10">[11]Tablas!#REF!</definedName>
    <definedName name="CGPR0332" localSheetId="9">[11]Tablas!#REF!</definedName>
    <definedName name="CGPR0332">[11]Tablas!#REF!</definedName>
    <definedName name="CGPR0333" localSheetId="10">[11]Tablas!#REF!</definedName>
    <definedName name="CGPR0333" localSheetId="9">[11]Tablas!#REF!</definedName>
    <definedName name="CGPR0333">[11]Tablas!#REF!</definedName>
    <definedName name="CGPR041" localSheetId="10">[11]Tablas!#REF!</definedName>
    <definedName name="CGPR041" localSheetId="9">[11]Tablas!#REF!</definedName>
    <definedName name="CGPR041">[11]Tablas!#REF!</definedName>
    <definedName name="CGPR042" localSheetId="10">[11]Tablas!#REF!</definedName>
    <definedName name="CGPR042" localSheetId="9">[11]Tablas!#REF!</definedName>
    <definedName name="CGPR042">[11]Tablas!#REF!</definedName>
    <definedName name="CGPR043" localSheetId="10">[11]Tablas!#REF!</definedName>
    <definedName name="CGPR043" localSheetId="9">[11]Tablas!#REF!</definedName>
    <definedName name="CGPR043">[11]Tablas!#REF!</definedName>
    <definedName name="CGPR051" localSheetId="10">[11]Tablas!#REF!</definedName>
    <definedName name="CGPR051" localSheetId="9">[11]Tablas!#REF!</definedName>
    <definedName name="CGPR051">[11]Tablas!#REF!</definedName>
    <definedName name="CGPR052" localSheetId="10">[11]Tablas!#REF!</definedName>
    <definedName name="CGPR052" localSheetId="9">[11]Tablas!#REF!</definedName>
    <definedName name="CGPR052">[11]Tablas!#REF!</definedName>
    <definedName name="CGPR0531" localSheetId="10">[11]Tablas!#REF!</definedName>
    <definedName name="CGPR0531" localSheetId="9">[11]Tablas!#REF!</definedName>
    <definedName name="CGPR0531">[11]Tablas!#REF!</definedName>
    <definedName name="CGPR0532" localSheetId="10">[11]Tablas!#REF!</definedName>
    <definedName name="CGPR0532" localSheetId="9">[11]Tablas!#REF!</definedName>
    <definedName name="CGPR0532">[11]Tablas!#REF!</definedName>
    <definedName name="CGPR0533" localSheetId="10">[11]Tablas!#REF!</definedName>
    <definedName name="CGPR0533" localSheetId="9">[11]Tablas!#REF!</definedName>
    <definedName name="CGPR0533">[11]Tablas!#REF!</definedName>
    <definedName name="CGPR0534" localSheetId="10">[11]Tablas!#REF!</definedName>
    <definedName name="CGPR0534" localSheetId="9">[11]Tablas!#REF!</definedName>
    <definedName name="CGPR0534">[11]Tablas!#REF!</definedName>
    <definedName name="CGPR0541" localSheetId="10">[11]Tablas!#REF!</definedName>
    <definedName name="CGPR0541" localSheetId="9">[11]Tablas!#REF!</definedName>
    <definedName name="CGPR0541">[11]Tablas!#REF!</definedName>
    <definedName name="CGPR0542" localSheetId="10">[11]Tablas!#REF!</definedName>
    <definedName name="CGPR0542" localSheetId="9">[11]Tablas!#REF!</definedName>
    <definedName name="CGPR0542">[11]Tablas!#REF!</definedName>
    <definedName name="CGPR0543" localSheetId="10">[11]Tablas!#REF!</definedName>
    <definedName name="CGPR0543" localSheetId="9">[11]Tablas!#REF!</definedName>
    <definedName name="CGPR0543">[11]Tablas!#REF!</definedName>
    <definedName name="CGPR061" localSheetId="10">[11]Tablas!#REF!</definedName>
    <definedName name="CGPR061" localSheetId="9">[11]Tablas!#REF!</definedName>
    <definedName name="CGPR061">[11]Tablas!#REF!</definedName>
    <definedName name="CGPR062" localSheetId="10">[11]Tablas!#REF!</definedName>
    <definedName name="CGPR062" localSheetId="9">[11]Tablas!#REF!</definedName>
    <definedName name="CGPR062">[11]Tablas!#REF!</definedName>
    <definedName name="CGPR0621" localSheetId="10">[11]Tablas!#REF!</definedName>
    <definedName name="CGPR0621" localSheetId="9">[11]Tablas!#REF!</definedName>
    <definedName name="CGPR0621">[11]Tablas!#REF!</definedName>
    <definedName name="CGPR0622" localSheetId="10">[11]Tablas!#REF!</definedName>
    <definedName name="CGPR0622" localSheetId="9">[11]Tablas!#REF!</definedName>
    <definedName name="CGPR0622">[11]Tablas!#REF!</definedName>
    <definedName name="CGPR0631" localSheetId="10">[11]Tablas!#REF!</definedName>
    <definedName name="CGPR0631" localSheetId="9">[11]Tablas!#REF!</definedName>
    <definedName name="CGPR0631">[11]Tablas!#REF!</definedName>
    <definedName name="CGPR0632" localSheetId="10">[11]Tablas!#REF!</definedName>
    <definedName name="CGPR0632" localSheetId="9">[11]Tablas!#REF!</definedName>
    <definedName name="CGPR0632">[11]Tablas!#REF!</definedName>
    <definedName name="CGPR0633" localSheetId="10">[11]Tablas!#REF!</definedName>
    <definedName name="CGPR0633" localSheetId="9">[11]Tablas!#REF!</definedName>
    <definedName name="CGPR0633">[11]Tablas!#REF!</definedName>
    <definedName name="CGPR0641" localSheetId="10">[11]Tablas!#REF!</definedName>
    <definedName name="CGPR0641" localSheetId="9">[11]Tablas!#REF!</definedName>
    <definedName name="CGPR0641">[11]Tablas!#REF!</definedName>
    <definedName name="CGPR0642" localSheetId="10">[11]Tablas!#REF!</definedName>
    <definedName name="CGPR0642" localSheetId="9">[11]Tablas!#REF!</definedName>
    <definedName name="CGPR0642">[11]Tablas!#REF!</definedName>
    <definedName name="CGPR0643" localSheetId="10">[11]Tablas!#REF!</definedName>
    <definedName name="CGPR0643" localSheetId="9">[11]Tablas!#REF!</definedName>
    <definedName name="CGPR0643">[11]Tablas!#REF!</definedName>
    <definedName name="CGRF01" localSheetId="10">[11]Tablas!#REF!</definedName>
    <definedName name="CGRF01" localSheetId="9">[11]Tablas!#REF!</definedName>
    <definedName name="CGRF01">[11]Tablas!#REF!</definedName>
    <definedName name="CGRF02" localSheetId="10">[11]Tablas!#REF!</definedName>
    <definedName name="CGRF02" localSheetId="9">[11]Tablas!#REF!</definedName>
    <definedName name="CGRF02">[11]Tablas!#REF!</definedName>
    <definedName name="CGRF031" localSheetId="10">[11]Tablas!#REF!</definedName>
    <definedName name="CGRF031" localSheetId="9">[11]Tablas!#REF!</definedName>
    <definedName name="CGRF031">[11]Tablas!#REF!</definedName>
    <definedName name="CGRF032" localSheetId="10">[11]Tablas!#REF!</definedName>
    <definedName name="CGRF032" localSheetId="9">[11]Tablas!#REF!</definedName>
    <definedName name="CGRF032">[11]Tablas!#REF!</definedName>
    <definedName name="CGRF0331" localSheetId="10">[11]Tablas!#REF!</definedName>
    <definedName name="CGRF0331" localSheetId="9">[11]Tablas!#REF!</definedName>
    <definedName name="CGRF0331">[11]Tablas!#REF!</definedName>
    <definedName name="CGRF0332" localSheetId="10">[11]Tablas!#REF!</definedName>
    <definedName name="CGRF0332" localSheetId="9">[11]Tablas!#REF!</definedName>
    <definedName name="CGRF0332">[11]Tablas!#REF!</definedName>
    <definedName name="CGRF0333" localSheetId="10">[11]Tablas!#REF!</definedName>
    <definedName name="CGRF0333" localSheetId="9">[11]Tablas!#REF!</definedName>
    <definedName name="CGRF0333">[11]Tablas!#REF!</definedName>
    <definedName name="CGRF0334" localSheetId="10">[11]Tablas!#REF!</definedName>
    <definedName name="CGRF0334" localSheetId="9">[11]Tablas!#REF!</definedName>
    <definedName name="CGRF0334">[11]Tablas!#REF!</definedName>
    <definedName name="CGRF0335" localSheetId="10">[11]Tablas!#REF!</definedName>
    <definedName name="CGRF0335" localSheetId="9">[11]Tablas!#REF!</definedName>
    <definedName name="CGRF0335">[11]Tablas!#REF!</definedName>
    <definedName name="CGRF0336" localSheetId="10">[11]Tablas!#REF!</definedName>
    <definedName name="CGRF0336" localSheetId="9">[11]Tablas!#REF!</definedName>
    <definedName name="CGRF0336">[11]Tablas!#REF!</definedName>
    <definedName name="CGRF0337" localSheetId="10">[11]Tablas!#REF!</definedName>
    <definedName name="CGRF0337" localSheetId="9">[11]Tablas!#REF!</definedName>
    <definedName name="CGRF0337">[11]Tablas!#REF!</definedName>
    <definedName name="CGRF0338" localSheetId="10">[11]Tablas!#REF!</definedName>
    <definedName name="CGRF0338" localSheetId="9">[11]Tablas!#REF!</definedName>
    <definedName name="CGRF0338">[11]Tablas!#REF!</definedName>
    <definedName name="CGRF0341" localSheetId="10">[11]Tablas!#REF!</definedName>
    <definedName name="CGRF0341" localSheetId="9">[11]Tablas!#REF!</definedName>
    <definedName name="CGRF0341">[11]Tablas!#REF!</definedName>
    <definedName name="CGRF0342" localSheetId="10">[11]Tablas!#REF!</definedName>
    <definedName name="CGRF0342" localSheetId="9">[11]Tablas!#REF!</definedName>
    <definedName name="CGRF0342">[11]Tablas!#REF!</definedName>
    <definedName name="CGRF0343" localSheetId="10">[11]Tablas!#REF!</definedName>
    <definedName name="CGRF0343" localSheetId="9">[11]Tablas!#REF!</definedName>
    <definedName name="CGRF0343">[11]Tablas!#REF!</definedName>
    <definedName name="CGRF041" localSheetId="10">[11]Tablas!#REF!</definedName>
    <definedName name="CGRF041" localSheetId="9">[11]Tablas!#REF!</definedName>
    <definedName name="CGRF041">[11]Tablas!#REF!</definedName>
    <definedName name="CGRF042" localSheetId="10">[11]Tablas!#REF!</definedName>
    <definedName name="CGRF042" localSheetId="9">[11]Tablas!#REF!</definedName>
    <definedName name="CGRF042">[11]Tablas!#REF!</definedName>
    <definedName name="CGRF0431" localSheetId="10">[11]Tablas!#REF!</definedName>
    <definedName name="CGRF0431" localSheetId="9">[11]Tablas!#REF!</definedName>
    <definedName name="CGRF0431">[11]Tablas!#REF!</definedName>
    <definedName name="CGRF0432" localSheetId="10">[11]Tablas!#REF!</definedName>
    <definedName name="CGRF0432" localSheetId="9">[11]Tablas!#REF!</definedName>
    <definedName name="CGRF0432">[11]Tablas!#REF!</definedName>
    <definedName name="CGRF0433" localSheetId="10">[11]Tablas!#REF!</definedName>
    <definedName name="CGRF0433" localSheetId="9">[11]Tablas!#REF!</definedName>
    <definedName name="CGRF0433">[11]Tablas!#REF!</definedName>
    <definedName name="CGRF0441" localSheetId="10">[11]Tablas!#REF!</definedName>
    <definedName name="CGRF0441" localSheetId="9">[11]Tablas!#REF!</definedName>
    <definedName name="CGRF0441">[11]Tablas!#REF!</definedName>
    <definedName name="CGRF0442" localSheetId="10">[11]Tablas!#REF!</definedName>
    <definedName name="CGRF0442" localSheetId="9">[11]Tablas!#REF!</definedName>
    <definedName name="CGRF0442">[11]Tablas!#REF!</definedName>
    <definedName name="CGRF0443" localSheetId="10">[11]Tablas!#REF!</definedName>
    <definedName name="CGRF0443" localSheetId="9">[11]Tablas!#REF!</definedName>
    <definedName name="CGRF0443">[11]Tablas!#REF!</definedName>
    <definedName name="CGSM01" localSheetId="10">[11]Tablas!#REF!</definedName>
    <definedName name="CGSM01" localSheetId="9">[11]Tablas!#REF!</definedName>
    <definedName name="CGSM01">[11]Tablas!#REF!</definedName>
    <definedName name="CGSM02" localSheetId="10">[11]Tablas!#REF!</definedName>
    <definedName name="CGSM02" localSheetId="9">[11]Tablas!#REF!</definedName>
    <definedName name="CGSM02">[11]Tablas!#REF!</definedName>
    <definedName name="CGSM03" localSheetId="10">[11]Tablas!#REF!</definedName>
    <definedName name="CGSM03" localSheetId="9">[11]Tablas!#REF!</definedName>
    <definedName name="CGSM03">[11]Tablas!#REF!</definedName>
    <definedName name="CGSM04" localSheetId="10">[11]Tablas!#REF!</definedName>
    <definedName name="CGSM04" localSheetId="9">[11]Tablas!#REF!</definedName>
    <definedName name="CGSM04">[11]Tablas!#REF!</definedName>
    <definedName name="CGSM05" localSheetId="10">[11]Tablas!#REF!</definedName>
    <definedName name="CGSM05" localSheetId="9">[11]Tablas!#REF!</definedName>
    <definedName name="CGSM05">[11]Tablas!#REF!</definedName>
    <definedName name="CGSO011" localSheetId="10">[11]Tablas!#REF!</definedName>
    <definedName name="CGSO011" localSheetId="9">[11]Tablas!#REF!</definedName>
    <definedName name="CGSO011">[11]Tablas!#REF!</definedName>
    <definedName name="CGSO012" localSheetId="10">[11]Tablas!#REF!</definedName>
    <definedName name="CGSO012" localSheetId="9">[11]Tablas!#REF!</definedName>
    <definedName name="CGSO012">[11]Tablas!#REF!</definedName>
    <definedName name="CGSO013" localSheetId="10">[11]Tablas!#REF!</definedName>
    <definedName name="CGSO013" localSheetId="9">[11]Tablas!#REF!</definedName>
    <definedName name="CGSO013">[11]Tablas!#REF!</definedName>
    <definedName name="CGSO014" localSheetId="10">[11]Tablas!#REF!</definedName>
    <definedName name="CGSO014" localSheetId="9">[11]Tablas!#REF!</definedName>
    <definedName name="CGSO014">[11]Tablas!#REF!</definedName>
    <definedName name="CGSO02" localSheetId="10">[11]Tablas!#REF!</definedName>
    <definedName name="CGSO02" localSheetId="9">[11]Tablas!#REF!</definedName>
    <definedName name="CGSO02">[11]Tablas!#REF!</definedName>
    <definedName name="CGSO031" localSheetId="10">[11]Tablas!#REF!</definedName>
    <definedName name="CGSO031" localSheetId="9">[11]Tablas!#REF!</definedName>
    <definedName name="CGSO031">[11]Tablas!#REF!</definedName>
    <definedName name="CGSO032" localSheetId="10">[11]Tablas!#REF!</definedName>
    <definedName name="CGSO032" localSheetId="9">[11]Tablas!#REF!</definedName>
    <definedName name="CGSO032">[11]Tablas!#REF!</definedName>
    <definedName name="CGSO033" localSheetId="10">[11]Tablas!#REF!</definedName>
    <definedName name="CGSO033" localSheetId="9">[11]Tablas!#REF!</definedName>
    <definedName name="CGSO033">[11]Tablas!#REF!</definedName>
    <definedName name="CGSO034" localSheetId="10">[11]Tablas!#REF!</definedName>
    <definedName name="CGSO034" localSheetId="9">[11]Tablas!#REF!</definedName>
    <definedName name="CGSO034">[11]Tablas!#REF!</definedName>
    <definedName name="CGSO041" localSheetId="10">[11]Tablas!#REF!</definedName>
    <definedName name="CGSO041" localSheetId="9">[11]Tablas!#REF!</definedName>
    <definedName name="CGSO041">[11]Tablas!#REF!</definedName>
    <definedName name="CGSO042" localSheetId="10">[11]Tablas!#REF!</definedName>
    <definedName name="CGSO042" localSheetId="9">[11]Tablas!#REF!</definedName>
    <definedName name="CGSO042">[11]Tablas!#REF!</definedName>
    <definedName name="CGSO043" localSheetId="10">[11]Tablas!#REF!</definedName>
    <definedName name="CGSO043" localSheetId="9">[11]Tablas!#REF!</definedName>
    <definedName name="CGSO043">[11]Tablas!#REF!</definedName>
    <definedName name="CGSO044" localSheetId="10">[11]Tablas!#REF!</definedName>
    <definedName name="CGSO044" localSheetId="9">[11]Tablas!#REF!</definedName>
    <definedName name="CGSO044">[11]Tablas!#REF!</definedName>
    <definedName name="CGSO051" localSheetId="10">[11]Tablas!#REF!</definedName>
    <definedName name="CGSO051" localSheetId="9">[11]Tablas!#REF!</definedName>
    <definedName name="CGSO051">[11]Tablas!#REF!</definedName>
    <definedName name="CGSO052" localSheetId="10">[11]Tablas!#REF!</definedName>
    <definedName name="CGSO052" localSheetId="9">[11]Tablas!#REF!</definedName>
    <definedName name="CGSO052">[11]Tablas!#REF!</definedName>
    <definedName name="CGSO053" localSheetId="10">[11]Tablas!#REF!</definedName>
    <definedName name="CGSO053" localSheetId="9">[11]Tablas!#REF!</definedName>
    <definedName name="CGSO053">[11]Tablas!#REF!</definedName>
    <definedName name="CGSO054" localSheetId="10">[11]Tablas!#REF!</definedName>
    <definedName name="CGSO054" localSheetId="9">[11]Tablas!#REF!</definedName>
    <definedName name="CGSO054">[11]Tablas!#REF!</definedName>
    <definedName name="CGSO055" localSheetId="10">[11]Tablas!#REF!</definedName>
    <definedName name="CGSO055" localSheetId="9">[11]Tablas!#REF!</definedName>
    <definedName name="CGSO055">[11]Tablas!#REF!</definedName>
    <definedName name="CGSO061" localSheetId="10">[11]Tablas!#REF!</definedName>
    <definedName name="CGSO061" localSheetId="9">[11]Tablas!#REF!</definedName>
    <definedName name="CGSO061">[11]Tablas!#REF!</definedName>
    <definedName name="CGSO062" localSheetId="10">[11]Tablas!#REF!</definedName>
    <definedName name="CGSO062" localSheetId="9">[11]Tablas!#REF!</definedName>
    <definedName name="CGSO062">[11]Tablas!#REF!</definedName>
    <definedName name="CGSO063" localSheetId="10">[11]Tablas!#REF!</definedName>
    <definedName name="CGSO063" localSheetId="9">[11]Tablas!#REF!</definedName>
    <definedName name="CGSO063">[11]Tablas!#REF!</definedName>
    <definedName name="CGSO064" localSheetId="10">[11]Tablas!#REF!</definedName>
    <definedName name="CGSO064" localSheetId="9">[11]Tablas!#REF!</definedName>
    <definedName name="CGSO064">[11]Tablas!#REF!</definedName>
    <definedName name="CGTR011" localSheetId="10">[11]Tablas!#REF!</definedName>
    <definedName name="CGTR011" localSheetId="9">[11]Tablas!#REF!</definedName>
    <definedName name="CGTR011">[11]Tablas!#REF!</definedName>
    <definedName name="CGTR012" localSheetId="10">[11]Tablas!#REF!</definedName>
    <definedName name="CGTR012" localSheetId="9">[11]Tablas!#REF!</definedName>
    <definedName name="CGTR012">[11]Tablas!#REF!</definedName>
    <definedName name="CGTR021" localSheetId="10">[11]Tablas!#REF!</definedName>
    <definedName name="CGTR021" localSheetId="9">[11]Tablas!#REF!</definedName>
    <definedName name="CGTR021">[11]Tablas!#REF!</definedName>
    <definedName name="CGTR022" localSheetId="10">[11]Tablas!#REF!</definedName>
    <definedName name="CGTR022" localSheetId="9">[11]Tablas!#REF!</definedName>
    <definedName name="CGTR022">[11]Tablas!#REF!</definedName>
    <definedName name="CGTR023" localSheetId="10">[11]Tablas!#REF!</definedName>
    <definedName name="CGTR023" localSheetId="9">[11]Tablas!#REF!</definedName>
    <definedName name="CGTR023">[11]Tablas!#REF!</definedName>
    <definedName name="CGTR031" localSheetId="10">[11]Tablas!#REF!</definedName>
    <definedName name="CGTR031" localSheetId="9">[11]Tablas!#REF!</definedName>
    <definedName name="CGTR031">[11]Tablas!#REF!</definedName>
    <definedName name="CGTR032" localSheetId="10">[11]Tablas!#REF!</definedName>
    <definedName name="CGTR032" localSheetId="9">[11]Tablas!#REF!</definedName>
    <definedName name="CGTR032">[11]Tablas!#REF!</definedName>
    <definedName name="CGTR033" localSheetId="10">[11]Tablas!#REF!</definedName>
    <definedName name="CGTR033" localSheetId="9">[11]Tablas!#REF!</definedName>
    <definedName name="CGTR033">[11]Tablas!#REF!</definedName>
    <definedName name="CGTR034" localSheetId="10">[11]Tablas!#REF!</definedName>
    <definedName name="CGTR034" localSheetId="9">[11]Tablas!#REF!</definedName>
    <definedName name="CGTR034">[11]Tablas!#REF!</definedName>
    <definedName name="CGTR035" localSheetId="10">[11]Tablas!#REF!</definedName>
    <definedName name="CGTR035" localSheetId="9">[11]Tablas!#REF!</definedName>
    <definedName name="CGTR035">[11]Tablas!#REF!</definedName>
    <definedName name="CGTR036" localSheetId="10">[11]Tablas!#REF!</definedName>
    <definedName name="CGTR036" localSheetId="9">[11]Tablas!#REF!</definedName>
    <definedName name="CGTR036">[11]Tablas!#REF!</definedName>
    <definedName name="CGTR037" localSheetId="10">[11]Tablas!#REF!</definedName>
    <definedName name="CGTR037" localSheetId="9">[11]Tablas!#REF!</definedName>
    <definedName name="CGTR037">[11]Tablas!#REF!</definedName>
    <definedName name="CGTR038" localSheetId="10">[11]Tablas!#REF!</definedName>
    <definedName name="CGTR038" localSheetId="9">[11]Tablas!#REF!</definedName>
    <definedName name="CGTR038">[11]Tablas!#REF!</definedName>
    <definedName name="CGTR039" localSheetId="10">[11]Tablas!#REF!</definedName>
    <definedName name="CGTR039" localSheetId="9">[11]Tablas!#REF!</definedName>
    <definedName name="CGTR039">[11]Tablas!#REF!</definedName>
    <definedName name="CGTR041" localSheetId="10">[11]Tablas!#REF!</definedName>
    <definedName name="CGTR041" localSheetId="9">[11]Tablas!#REF!</definedName>
    <definedName name="CGTR041">[11]Tablas!#REF!</definedName>
    <definedName name="CGTR042" localSheetId="10">[11]Tablas!#REF!</definedName>
    <definedName name="CGTR042" localSheetId="9">[11]Tablas!#REF!</definedName>
    <definedName name="CGTR042">[11]Tablas!#REF!</definedName>
    <definedName name="CGTR043" localSheetId="10">[11]Tablas!#REF!</definedName>
    <definedName name="CGTR043" localSheetId="9">[11]Tablas!#REF!</definedName>
    <definedName name="CGTR043">[11]Tablas!#REF!</definedName>
    <definedName name="CGTR044" localSheetId="10">[11]Tablas!#REF!</definedName>
    <definedName name="CGTR044" localSheetId="9">[11]Tablas!#REF!</definedName>
    <definedName name="CGTR044">[11]Tablas!#REF!</definedName>
    <definedName name="CGTR051" localSheetId="10">[11]Tablas!#REF!</definedName>
    <definedName name="CGTR051" localSheetId="9">[11]Tablas!#REF!</definedName>
    <definedName name="CGTR051">[11]Tablas!#REF!</definedName>
    <definedName name="Ch" localSheetId="10">#REF!</definedName>
    <definedName name="Ch" localSheetId="9">#REF!</definedName>
    <definedName name="Ch">#REF!</definedName>
    <definedName name="CHK_PU" localSheetId="10">'[3]7422CW00'!#REF!</definedName>
    <definedName name="CHK_PU" localSheetId="9">'[3]7422CW00'!#REF!</definedName>
    <definedName name="CHK_PU">'[3]7422CW00'!#REF!</definedName>
    <definedName name="CHP" localSheetId="10">#REF!</definedName>
    <definedName name="CHP" localSheetId="9">#REF!</definedName>
    <definedName name="CHP">#REF!</definedName>
    <definedName name="CISNEROS" localSheetId="10">#REF!</definedName>
    <definedName name="CISNEROS" localSheetId="9">#REF!</definedName>
    <definedName name="CISNEROS">#REF!</definedName>
    <definedName name="cjsa" localSheetId="10" hidden="1">#REF!</definedName>
    <definedName name="cjsa" localSheetId="9" hidden="1">#REF!</definedName>
    <definedName name="cjsa" hidden="1">#REF!</definedName>
    <definedName name="CL" localSheetId="10">#REF!</definedName>
    <definedName name="CL" localSheetId="9">#REF!</definedName>
    <definedName name="CL">#REF!</definedName>
    <definedName name="cmf">[55]Hoja1!$C$27</definedName>
    <definedName name="CMIBLE" localSheetId="10">#REF!</definedName>
    <definedName name="CMIBLE" localSheetId="9">#REF!</definedName>
    <definedName name="CMIBLE">#REF!</definedName>
    <definedName name="CMIBLE1" localSheetId="10">#REF!</definedName>
    <definedName name="CMIBLE1" localSheetId="9">#REF!</definedName>
    <definedName name="CMIBLE1">#REF!</definedName>
    <definedName name="Cod" localSheetId="10">#REF!</definedName>
    <definedName name="Cod" localSheetId="9">#REF!</definedName>
    <definedName name="Cod">#REF!</definedName>
    <definedName name="CodActEco">[10]EMPRESA!$F$10</definedName>
    <definedName name="codigo" localSheetId="10">#REF!,#REF!</definedName>
    <definedName name="codigo" localSheetId="9">#REF!,#REF!</definedName>
    <definedName name="codigo">#REF!,#REF!</definedName>
    <definedName name="CodigoInversion" localSheetId="10">#REF!</definedName>
    <definedName name="CodigoInversion" localSheetId="9">#REF!</definedName>
    <definedName name="CodigoInversion">#REF!</definedName>
    <definedName name="CodigoProyecto" localSheetId="10">#REF!</definedName>
    <definedName name="CodigoProyecto" localSheetId="9">#REF!</definedName>
    <definedName name="CodigoProyecto">#REF!</definedName>
    <definedName name="Codigos" localSheetId="10">#REF!</definedName>
    <definedName name="Codigos" localSheetId="9">#REF!</definedName>
    <definedName name="Codigos">#REF!</definedName>
    <definedName name="CODOS" localSheetId="10">#REF!</definedName>
    <definedName name="CODOS" localSheetId="9">#REF!</definedName>
    <definedName name="CODOS">#REF!</definedName>
    <definedName name="cogvsiruj" localSheetId="10">[34]COMPARATIVO!#REF!</definedName>
    <definedName name="cogvsiruj" localSheetId="9">[34]COMPARATIVO!#REF!</definedName>
    <definedName name="cogvsiruj">[34]COMPARATIVO!#REF!</definedName>
    <definedName name="COLON" localSheetId="10">#REF!</definedName>
    <definedName name="COLON" localSheetId="9">#REF!</definedName>
    <definedName name="COLON">#REF!</definedName>
    <definedName name="ColTap">'[20]Coloc. e Interc. Tapones'!$E$1:$E$65536</definedName>
    <definedName name="Com">'[40]LIQUIDA-NOMINA'!$AL$4</definedName>
    <definedName name="COMIDA" localSheetId="10">#REF!</definedName>
    <definedName name="COMIDA" localSheetId="9">#REF!</definedName>
    <definedName name="COMIDA">#REF!</definedName>
    <definedName name="Compresores" localSheetId="10">#REF!</definedName>
    <definedName name="Compresores" localSheetId="9">#REF!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4">'APU-2'!ERR</definedName>
    <definedName name="COPIA">[0]!ERR</definedName>
    <definedName name="COPIA1" localSheetId="10">#REF!</definedName>
    <definedName name="COPIA1" localSheetId="9">#REF!</definedName>
    <definedName name="COPIA1">#REF!</definedName>
    <definedName name="COPIA2" localSheetId="10">#REF!</definedName>
    <definedName name="COPIA2" localSheetId="9">#REF!</definedName>
    <definedName name="COPIA2">#REF!</definedName>
    <definedName name="copiao4" localSheetId="4">'APU-2'!ERR</definedName>
    <definedName name="copiao4">[0]!ERR</definedName>
    <definedName name="corri" localSheetId="4">'APU-2'!ERR</definedName>
    <definedName name="corri">[0]!ERR</definedName>
    <definedName name="COSTO_FRENTE">[57]BITACORA!$E$1:$E$65536</definedName>
    <definedName name="costo2" localSheetId="10" hidden="1">#REF!</definedName>
    <definedName name="costo2" localSheetId="9" hidden="1">#REF!</definedName>
    <definedName name="costo2" hidden="1">#REF!</definedName>
    <definedName name="COSTODIRECTO" localSheetId="10">#REF!</definedName>
    <definedName name="COSTODIRECTO" localSheetId="9">#REF!</definedName>
    <definedName name="COSTODIRECTO" localSheetId="4">#REF!</definedName>
    <definedName name="COSTODIRECTO">#REF!</definedName>
    <definedName name="COSTOS">[58]TARIFAS!$A$1:$F$52</definedName>
    <definedName name="CRIT" localSheetId="10">#REF!</definedName>
    <definedName name="CRIT" localSheetId="9">#REF!</definedName>
    <definedName name="CRIT">#REF!</definedName>
    <definedName name="CRIT_APIAY" localSheetId="10">#REF!</definedName>
    <definedName name="CRIT_APIAY" localSheetId="9">#REF!</definedName>
    <definedName name="CRIT_APIAY">#REF!</definedName>
    <definedName name="CRIT_CHICHI" localSheetId="10">#REF!</definedName>
    <definedName name="CRIT_CHICHI" localSheetId="9">#REF!</definedName>
    <definedName name="CRIT_CHICHI">#REF!</definedName>
    <definedName name="CRIT_CHICHI1" localSheetId="10">#REF!</definedName>
    <definedName name="CRIT_CHICHI1" localSheetId="9">#REF!</definedName>
    <definedName name="CRIT_CHICHI1">#REF!</definedName>
    <definedName name="CRIT_DOL" localSheetId="10">#REF!</definedName>
    <definedName name="CRIT_DOL" localSheetId="9">#REF!</definedName>
    <definedName name="CRIT_DOL">#REF!</definedName>
    <definedName name="CRIT_DOL1" localSheetId="10">#REF!</definedName>
    <definedName name="CRIT_DOL1" localSheetId="9">#REF!</definedName>
    <definedName name="CRIT_DOL1">#REF!</definedName>
    <definedName name="CRIT1" localSheetId="10">#REF!</definedName>
    <definedName name="CRIT1" localSheetId="9">#REF!</definedName>
    <definedName name="CRIT1">#REF!</definedName>
    <definedName name="Criteria_MI">[59]civ_roma!$C$803:$G$804</definedName>
    <definedName name="Criterios_IM" localSheetId="10">'[3]7422CW00'!#REF!</definedName>
    <definedName name="Criterios_IM" localSheetId="9">'[3]7422CW00'!#REF!</definedName>
    <definedName name="Criterios_IM">'[3]7422CW00'!#REF!</definedName>
    <definedName name="Criticidad">[60]Tabla!$A$1:$A$5</definedName>
    <definedName name="cs" localSheetId="10">#REF!</definedName>
    <definedName name="cs" localSheetId="9">#REF!</definedName>
    <definedName name="cs">#REF!</definedName>
    <definedName name="CS_AVG_SIZE" localSheetId="10">#REF!</definedName>
    <definedName name="CS_AVG_SIZE" localSheetId="9">#REF!</definedName>
    <definedName name="CS_AVG_SIZE">#REF!</definedName>
    <definedName name="CS_WELDING" localSheetId="10">#REF!</definedName>
    <definedName name="CS_WELDING" localSheetId="9">#REF!</definedName>
    <definedName name="CS_WELDING">#REF!</definedName>
    <definedName name="CTA" localSheetId="10">#REF!</definedName>
    <definedName name="CTA" localSheetId="9">#REF!</definedName>
    <definedName name="CTA" localSheetId="4">#REF!</definedName>
    <definedName name="CTA">#REF!</definedName>
    <definedName name="CTE" localSheetId="10">#REF!</definedName>
    <definedName name="CTE" localSheetId="9">#REF!</definedName>
    <definedName name="CTE">#REF!</definedName>
    <definedName name="CTR" localSheetId="10">'[3]7422CW00'!#REF!</definedName>
    <definedName name="CTR" localSheetId="9">'[3]7422CW00'!#REF!</definedName>
    <definedName name="CTR">'[3]7422CW00'!#REF!</definedName>
    <definedName name="CTRPAG" localSheetId="10">'[3]7422CW00'!#REF!</definedName>
    <definedName name="CTRPAG" localSheetId="9">'[3]7422CW00'!#REF!</definedName>
    <definedName name="CTRPAG">'[3]7422CW00'!#REF!</definedName>
    <definedName name="CUAL" localSheetId="4">'APU-2'!ERR</definedName>
    <definedName name="CUAL">[0]!ERR</definedName>
    <definedName name="CUBS" localSheetId="10">#REF!</definedName>
    <definedName name="CUBS" localSheetId="9">#REF!</definedName>
    <definedName name="CUBS" localSheetId="4">#REF!</definedName>
    <definedName name="CUBS">#REF!</definedName>
    <definedName name="CUNET" localSheetId="4" hidden="1">{"via1",#N/A,TRUE,"general";"via2",#N/A,TRUE,"general";"via3",#N/A,TRUE,"general"}</definedName>
    <definedName name="CUNET" hidden="1">{"via1",#N/A,TRUE,"general";"via2",#N/A,TRUE,"general";"via3",#N/A,TRUE,"general"}</definedName>
    <definedName name="Customize" localSheetId="10">[50]!Customize</definedName>
    <definedName name="Customize" localSheetId="9">[50]!Customize</definedName>
    <definedName name="Customize" localSheetId="11">[50]!Customize</definedName>
    <definedName name="Customize">[50]!Customize</definedName>
    <definedName name="cv" localSheetId="10">#REF!</definedName>
    <definedName name="cv" localSheetId="9">#REF!</definedName>
    <definedName name="cv" localSheetId="4">#REF!</definedName>
    <definedName name="cv">#REF!</definedName>
    <definedName name="CVa">'[20]Cambio de Valv.'!$E$1:$E$65536</definedName>
    <definedName name="cvbcvbf" hidden="1">{#N/A,#N/A,TRUE,"INGENIERIA";#N/A,#N/A,TRUE,"COMPRAS";#N/A,#N/A,TRUE,"DIRECCION";#N/A,#N/A,TRUE,"RESUMEN"}</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 localSheetId="10">#REF!</definedName>
    <definedName name="D_1" localSheetId="9">#REF!</definedName>
    <definedName name="D_1">#REF!</definedName>
    <definedName name="DAFT" localSheetId="10">#REF!</definedName>
    <definedName name="DAFT" localSheetId="9">#REF!</definedName>
    <definedName name="DAFT">#REF!</definedName>
    <definedName name="DANODO" localSheetId="10">#REF!</definedName>
    <definedName name="DANODO" localSheetId="9">#REF!</definedName>
    <definedName name="DANODO">#REF!</definedName>
    <definedName name="DANODOF" localSheetId="10">#REF!</definedName>
    <definedName name="DANODOF" localSheetId="9">#REF!</definedName>
    <definedName name="DANODOF">#REF!</definedName>
    <definedName name="DANODOFT" localSheetId="10">#REF!</definedName>
    <definedName name="DANODOFT" localSheetId="9">#REF!</definedName>
    <definedName name="DANODOFT">#REF!</definedName>
    <definedName name="dario" localSheetId="10">'[23]GPI 526'!#REF!</definedName>
    <definedName name="dario" localSheetId="9">'[23]GPI 526'!#REF!</definedName>
    <definedName name="dario" localSheetId="4">'[23]GPI 526'!#REF!</definedName>
    <definedName name="dario">'[23]GPI 526'!#REF!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 localSheetId="10">#REF!</definedName>
    <definedName name="Data" localSheetId="9">#REF!</definedName>
    <definedName name="Data">#REF!</definedName>
    <definedName name="data1" localSheetId="10">#REF!</definedName>
    <definedName name="data1" localSheetId="9">#REF!</definedName>
    <definedName name="data1">#REF!</definedName>
    <definedName name="data10" localSheetId="10">#REF!</definedName>
    <definedName name="data10" localSheetId="9">#REF!</definedName>
    <definedName name="data10">#REF!</definedName>
    <definedName name="data11" localSheetId="10">#REF!</definedName>
    <definedName name="data11" localSheetId="9">#REF!</definedName>
    <definedName name="data11">#REF!</definedName>
    <definedName name="data12" localSheetId="10">#REF!</definedName>
    <definedName name="data12" localSheetId="9">#REF!</definedName>
    <definedName name="data12">#REF!</definedName>
    <definedName name="data13" localSheetId="10">#REF!</definedName>
    <definedName name="data13" localSheetId="9">#REF!</definedName>
    <definedName name="data13">#REF!</definedName>
    <definedName name="data14" localSheetId="10">#REF!</definedName>
    <definedName name="data14" localSheetId="9">#REF!</definedName>
    <definedName name="data14">#REF!</definedName>
    <definedName name="data15" localSheetId="10">#REF!</definedName>
    <definedName name="data15" localSheetId="9">#REF!</definedName>
    <definedName name="data15">#REF!</definedName>
    <definedName name="data16" localSheetId="10">#REF!</definedName>
    <definedName name="data16" localSheetId="9">#REF!</definedName>
    <definedName name="data16">#REF!</definedName>
    <definedName name="data17" localSheetId="10">#REF!</definedName>
    <definedName name="data17" localSheetId="9">#REF!</definedName>
    <definedName name="data17">#REF!</definedName>
    <definedName name="data18" localSheetId="10">#REF!</definedName>
    <definedName name="data18" localSheetId="9">#REF!</definedName>
    <definedName name="data18">#REF!</definedName>
    <definedName name="data19" localSheetId="10">#REF!</definedName>
    <definedName name="data19" localSheetId="9">#REF!</definedName>
    <definedName name="data19">#REF!</definedName>
    <definedName name="data2" localSheetId="10">#REF!</definedName>
    <definedName name="data2" localSheetId="9">#REF!</definedName>
    <definedName name="data2">#REF!</definedName>
    <definedName name="data20" localSheetId="10">#REF!</definedName>
    <definedName name="data20" localSheetId="9">#REF!</definedName>
    <definedName name="data20">#REF!</definedName>
    <definedName name="data21" localSheetId="10">#REF!</definedName>
    <definedName name="data21" localSheetId="9">#REF!</definedName>
    <definedName name="data21">#REF!</definedName>
    <definedName name="data22" localSheetId="10">#REF!</definedName>
    <definedName name="data22" localSheetId="9">#REF!</definedName>
    <definedName name="data22">#REF!</definedName>
    <definedName name="data23" localSheetId="10">#REF!</definedName>
    <definedName name="data23" localSheetId="9">#REF!</definedName>
    <definedName name="data23">#REF!</definedName>
    <definedName name="data24" localSheetId="10">#REF!</definedName>
    <definedName name="data24" localSheetId="9">#REF!</definedName>
    <definedName name="data24">#REF!</definedName>
    <definedName name="data25" localSheetId="10">#REF!</definedName>
    <definedName name="data25" localSheetId="9">#REF!</definedName>
    <definedName name="data25">#REF!</definedName>
    <definedName name="data26" localSheetId="10">#REF!</definedName>
    <definedName name="data26" localSheetId="9">#REF!</definedName>
    <definedName name="data26">#REF!</definedName>
    <definedName name="data27" localSheetId="10">#REF!</definedName>
    <definedName name="data27" localSheetId="9">#REF!</definedName>
    <definedName name="data27">#REF!</definedName>
    <definedName name="data28" localSheetId="10">#REF!</definedName>
    <definedName name="data28" localSheetId="9">#REF!</definedName>
    <definedName name="data28">#REF!</definedName>
    <definedName name="data29" localSheetId="10">#REF!</definedName>
    <definedName name="data29" localSheetId="9">#REF!</definedName>
    <definedName name="data29">#REF!</definedName>
    <definedName name="data3" localSheetId="10">#REF!</definedName>
    <definedName name="data3" localSheetId="9">#REF!</definedName>
    <definedName name="data3">#REF!</definedName>
    <definedName name="data30" localSheetId="10">#REF!</definedName>
    <definedName name="data30" localSheetId="9">#REF!</definedName>
    <definedName name="data30">#REF!</definedName>
    <definedName name="data31" localSheetId="10">#REF!</definedName>
    <definedName name="data31" localSheetId="9">#REF!</definedName>
    <definedName name="data31">#REF!</definedName>
    <definedName name="data32" localSheetId="10">#REF!</definedName>
    <definedName name="data32" localSheetId="9">#REF!</definedName>
    <definedName name="data32">#REF!</definedName>
    <definedName name="data33" localSheetId="10">#REF!</definedName>
    <definedName name="data33" localSheetId="9">#REF!</definedName>
    <definedName name="data33">#REF!</definedName>
    <definedName name="data34" localSheetId="10">#REF!</definedName>
    <definedName name="data34" localSheetId="9">#REF!</definedName>
    <definedName name="data34">#REF!</definedName>
    <definedName name="data35" localSheetId="10">#REF!</definedName>
    <definedName name="data35" localSheetId="9">#REF!</definedName>
    <definedName name="data35">#REF!</definedName>
    <definedName name="data36" localSheetId="10">#REF!</definedName>
    <definedName name="data36" localSheetId="9">#REF!</definedName>
    <definedName name="data36">#REF!</definedName>
    <definedName name="data37" localSheetId="10">#REF!</definedName>
    <definedName name="data37" localSheetId="9">#REF!</definedName>
    <definedName name="data37">#REF!</definedName>
    <definedName name="data38" localSheetId="10">#REF!</definedName>
    <definedName name="data38" localSheetId="9">#REF!</definedName>
    <definedName name="data38">#REF!</definedName>
    <definedName name="data39" localSheetId="10">#REF!</definedName>
    <definedName name="data39" localSheetId="9">#REF!</definedName>
    <definedName name="data39">#REF!</definedName>
    <definedName name="data4" localSheetId="10">#REF!</definedName>
    <definedName name="data4" localSheetId="9">#REF!</definedName>
    <definedName name="data4">#REF!</definedName>
    <definedName name="data40" localSheetId="10">#REF!</definedName>
    <definedName name="data40" localSheetId="9">#REF!</definedName>
    <definedName name="data40">#REF!</definedName>
    <definedName name="data41" localSheetId="10">#REF!</definedName>
    <definedName name="data41" localSheetId="9">#REF!</definedName>
    <definedName name="data41">#REF!</definedName>
    <definedName name="data42" localSheetId="10">#REF!</definedName>
    <definedName name="data42" localSheetId="9">#REF!</definedName>
    <definedName name="data42">#REF!</definedName>
    <definedName name="data43" localSheetId="10">#REF!</definedName>
    <definedName name="data43" localSheetId="9">#REF!</definedName>
    <definedName name="data43">#REF!</definedName>
    <definedName name="data44" localSheetId="10">#REF!</definedName>
    <definedName name="data44" localSheetId="9">#REF!</definedName>
    <definedName name="data44">#REF!</definedName>
    <definedName name="data45" localSheetId="10">#REF!</definedName>
    <definedName name="data45" localSheetId="9">#REF!</definedName>
    <definedName name="data45">#REF!</definedName>
    <definedName name="data46" localSheetId="10">#REF!</definedName>
    <definedName name="data46" localSheetId="9">#REF!</definedName>
    <definedName name="data46">#REF!</definedName>
    <definedName name="data47" localSheetId="10">#REF!</definedName>
    <definedName name="data47" localSheetId="9">#REF!</definedName>
    <definedName name="data47">#REF!</definedName>
    <definedName name="data48" localSheetId="10">#REF!</definedName>
    <definedName name="data48" localSheetId="9">#REF!</definedName>
    <definedName name="data48">#REF!</definedName>
    <definedName name="data49" localSheetId="10">#REF!</definedName>
    <definedName name="data49" localSheetId="9">#REF!</definedName>
    <definedName name="data49">#REF!</definedName>
    <definedName name="data5" localSheetId="10">#REF!</definedName>
    <definedName name="data5" localSheetId="9">#REF!</definedName>
    <definedName name="data5">#REF!</definedName>
    <definedName name="data50" localSheetId="10">#REF!</definedName>
    <definedName name="data50" localSheetId="9">#REF!</definedName>
    <definedName name="data50">#REF!</definedName>
    <definedName name="data51" localSheetId="10">#REF!</definedName>
    <definedName name="data51" localSheetId="9">#REF!</definedName>
    <definedName name="data51">#REF!</definedName>
    <definedName name="data52" localSheetId="10">#REF!</definedName>
    <definedName name="data52" localSheetId="9">#REF!</definedName>
    <definedName name="data52">#REF!</definedName>
    <definedName name="data53" localSheetId="10">#REF!</definedName>
    <definedName name="data53" localSheetId="9">#REF!</definedName>
    <definedName name="data53">#REF!</definedName>
    <definedName name="data54" localSheetId="10">#REF!</definedName>
    <definedName name="data54" localSheetId="9">#REF!</definedName>
    <definedName name="data54">#REF!</definedName>
    <definedName name="data55" localSheetId="10">#REF!</definedName>
    <definedName name="data55" localSheetId="9">#REF!</definedName>
    <definedName name="data55">#REF!</definedName>
    <definedName name="data56" localSheetId="10">#REF!</definedName>
    <definedName name="data56" localSheetId="9">#REF!</definedName>
    <definedName name="data56">#REF!</definedName>
    <definedName name="data57" localSheetId="10">#REF!</definedName>
    <definedName name="data57" localSheetId="9">#REF!</definedName>
    <definedName name="data57">#REF!</definedName>
    <definedName name="data58" localSheetId="10">#REF!</definedName>
    <definedName name="data58" localSheetId="9">#REF!</definedName>
    <definedName name="data58">#REF!</definedName>
    <definedName name="data59" localSheetId="10">#REF!</definedName>
    <definedName name="data59" localSheetId="9">#REF!</definedName>
    <definedName name="data59">#REF!</definedName>
    <definedName name="data6" localSheetId="10">#REF!</definedName>
    <definedName name="data6" localSheetId="9">#REF!</definedName>
    <definedName name="data6">#REF!</definedName>
    <definedName name="data60" localSheetId="10">#REF!</definedName>
    <definedName name="data60" localSheetId="9">#REF!</definedName>
    <definedName name="data60">#REF!</definedName>
    <definedName name="data61" localSheetId="10">#REF!</definedName>
    <definedName name="data61" localSheetId="9">#REF!</definedName>
    <definedName name="data61">#REF!</definedName>
    <definedName name="data62" localSheetId="10">#REF!</definedName>
    <definedName name="data62" localSheetId="9">#REF!</definedName>
    <definedName name="data62">#REF!</definedName>
    <definedName name="data63" localSheetId="10">#REF!</definedName>
    <definedName name="data63" localSheetId="9">#REF!</definedName>
    <definedName name="data63">#REF!</definedName>
    <definedName name="data64" localSheetId="10">#REF!</definedName>
    <definedName name="data64" localSheetId="9">#REF!</definedName>
    <definedName name="data64">#REF!</definedName>
    <definedName name="data65" localSheetId="10">#REF!</definedName>
    <definedName name="data65" localSheetId="9">#REF!</definedName>
    <definedName name="data65">#REF!</definedName>
    <definedName name="data66" localSheetId="10">#REF!</definedName>
    <definedName name="data66" localSheetId="9">#REF!</definedName>
    <definedName name="data66">#REF!</definedName>
    <definedName name="data67" localSheetId="10">#REF!</definedName>
    <definedName name="data67" localSheetId="9">#REF!</definedName>
    <definedName name="data67">#REF!</definedName>
    <definedName name="data68" localSheetId="10">#REF!</definedName>
    <definedName name="data68" localSheetId="9">#REF!</definedName>
    <definedName name="data68">#REF!</definedName>
    <definedName name="data69" localSheetId="10">#REF!</definedName>
    <definedName name="data69" localSheetId="9">#REF!</definedName>
    <definedName name="data69">#REF!</definedName>
    <definedName name="data7" localSheetId="10">#REF!</definedName>
    <definedName name="data7" localSheetId="9">#REF!</definedName>
    <definedName name="data7">#REF!</definedName>
    <definedName name="data70" localSheetId="10">#REF!</definedName>
    <definedName name="data70" localSheetId="9">#REF!</definedName>
    <definedName name="data70">#REF!</definedName>
    <definedName name="data8" localSheetId="10">#REF!</definedName>
    <definedName name="data8" localSheetId="9">#REF!</definedName>
    <definedName name="data8">#REF!</definedName>
    <definedName name="data9" localSheetId="10">#REF!</definedName>
    <definedName name="data9" localSheetId="9">#REF!</definedName>
    <definedName name="data9">#REF!</definedName>
    <definedName name="Database_MI">[59]civ_roma!$C$9:$G$799</definedName>
    <definedName name="DATO1">'[61]46'!$D$3:$CK$429</definedName>
    <definedName name="datos" localSheetId="10">#REF!</definedName>
    <definedName name="datos" localSheetId="9">#REF!</definedName>
    <definedName name="DATOS" localSheetId="4">#REF!</definedName>
    <definedName name="datos">#REF!</definedName>
    <definedName name="DBASE1" localSheetId="10">#REF!</definedName>
    <definedName name="DBASE1" localSheetId="9">#REF!</definedName>
    <definedName name="DBASE1">#REF!</definedName>
    <definedName name="DBASE2" localSheetId="10">#REF!</definedName>
    <definedName name="DBASE2" localSheetId="9">#REF!</definedName>
    <definedName name="DBASE2">#REF!</definedName>
    <definedName name="DBASE3" localSheetId="10">#REF!</definedName>
    <definedName name="DBASE3" localSheetId="9">#REF!</definedName>
    <definedName name="DBASE3">#REF!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9">#REF!</definedName>
    <definedName name="Dbgcm" localSheetId="4">#REF!</definedName>
    <definedName name="Dbgcm">#REF!</definedName>
    <definedName name="dc" localSheetId="10">#REF!</definedName>
    <definedName name="dc" localSheetId="9">#REF!</definedName>
    <definedName name="dc">#REF!</definedName>
    <definedName name="Dcacm" localSheetId="10">#REF!</definedName>
    <definedName name="Dcacm" localSheetId="9">#REF!</definedName>
    <definedName name="Dcacm" localSheetId="4">#REF!</definedName>
    <definedName name="Dcacm">#REF!</definedName>
    <definedName name="DCI" localSheetId="10">[12]Tablas!#REF!</definedName>
    <definedName name="DCI" localSheetId="9">[12]Tablas!#REF!</definedName>
    <definedName name="DCI">[12]Tablas!#REF!</definedName>
    <definedName name="DCI1_1" localSheetId="10">[12]Tablas!#REF!</definedName>
    <definedName name="DCI1_1" localSheetId="9">[12]Tablas!#REF!</definedName>
    <definedName name="DCI1_1">[12]Tablas!#REF!</definedName>
    <definedName name="DCI1_1_1" localSheetId="10">[12]Tablas!#REF!</definedName>
    <definedName name="DCI1_1_1" localSheetId="9">[12]Tablas!#REF!</definedName>
    <definedName name="DCI1_1_1">[12]Tablas!#REF!</definedName>
    <definedName name="DCI1_1_2" localSheetId="10">[12]Tablas!#REF!</definedName>
    <definedName name="DCI1_1_2" localSheetId="9">[12]Tablas!#REF!</definedName>
    <definedName name="DCI1_1_2">[12]Tablas!#REF!</definedName>
    <definedName name="DCI1_1_3" localSheetId="10">[12]Tablas!#REF!</definedName>
    <definedName name="DCI1_1_3" localSheetId="9">[12]Tablas!#REF!</definedName>
    <definedName name="DCI1_1_3">[12]Tablas!#REF!</definedName>
    <definedName name="DCI1_1_4" localSheetId="10">[12]Tablas!#REF!</definedName>
    <definedName name="DCI1_1_4" localSheetId="9">[12]Tablas!#REF!</definedName>
    <definedName name="DCI1_1_4">[12]Tablas!#REF!</definedName>
    <definedName name="DCI1_2" localSheetId="10">[12]Tablas!#REF!</definedName>
    <definedName name="DCI1_2" localSheetId="9">[12]Tablas!#REF!</definedName>
    <definedName name="DCI1_2">[12]Tablas!#REF!</definedName>
    <definedName name="DCI1_3" localSheetId="10">[12]Tablas!#REF!</definedName>
    <definedName name="DCI1_3" localSheetId="9">[12]Tablas!#REF!</definedName>
    <definedName name="DCI1_3">[12]Tablas!#REF!</definedName>
    <definedName name="DCI1_4" localSheetId="10">[12]Tablas!#REF!</definedName>
    <definedName name="DCI1_4" localSheetId="9">[12]Tablas!#REF!</definedName>
    <definedName name="DCI1_4">[12]Tablas!#REF!</definedName>
    <definedName name="DCorriente" localSheetId="10">#REF!</definedName>
    <definedName name="DCorriente" localSheetId="9">#REF!</definedName>
    <definedName name="DCorriente">#REF!</definedName>
    <definedName name="Dcorriente1" localSheetId="10">'[62]Pta a tierra'!#REF!</definedName>
    <definedName name="Dcorriente1" localSheetId="9">'[62]Pta a tierra'!#REF!</definedName>
    <definedName name="Dcorriente1">'[62]Pta a tierra'!#REF!</definedName>
    <definedName name="DCSDCTV" localSheetId="4" hidden="1">{"via1",#N/A,TRUE,"general";"via2",#N/A,TRUE,"general";"via3",#N/A,TRUE,"general"}</definedName>
    <definedName name="DCSDCTV" hidden="1">{"via1",#N/A,TRUE,"general";"via2",#N/A,TRUE,"general";"via3",#N/A,TRUE,"general"}</definedName>
    <definedName name="dd" localSheetId="10">#REF!</definedName>
    <definedName name="dd" localSheetId="9">#REF!</definedName>
    <definedName name="dd" localSheetId="4">#REF!</definedName>
    <definedName name="dd">#REF!</definedName>
    <definedName name="ddd" localSheetId="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 localSheetId="10">[12]Tablas!#REF!</definedName>
    <definedName name="DDS" localSheetId="9">[12]Tablas!#REF!</definedName>
    <definedName name="DDS">[12]Tablas!#REF!</definedName>
    <definedName name="DDS1_1" localSheetId="10">[12]Tablas!#REF!</definedName>
    <definedName name="DDS1_1" localSheetId="9">[12]Tablas!#REF!</definedName>
    <definedName name="DDS1_1">[12]Tablas!#REF!</definedName>
    <definedName name="DDS1_1_1" localSheetId="10">[12]Tablas!#REF!</definedName>
    <definedName name="DDS1_1_1" localSheetId="9">[12]Tablas!#REF!</definedName>
    <definedName name="DDS1_1_1">[12]Tablas!#REF!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manto" localSheetId="10">#REF!</definedName>
    <definedName name="demanto" localSheetId="9">#REF!</definedName>
    <definedName name="demanto" localSheetId="4">#REF!</definedName>
    <definedName name="demanto">#REF!</definedName>
    <definedName name="DEMOLICIÓN">'[63]BASE-LISTAS'!$B$24:$B$29</definedName>
    <definedName name="DEP_VPR_GRM" localSheetId="10">#REF!</definedName>
    <definedName name="DEP_VPR_GRM" localSheetId="9">#REF!</definedName>
    <definedName name="DEP_VPR_GRM">#REF!</definedName>
    <definedName name="DEP_VPR_GRN" localSheetId="10">#REF!</definedName>
    <definedName name="DEP_VPR_GRN" localSheetId="9">#REF!</definedName>
    <definedName name="DEP_VPR_GRN">#REF!</definedName>
    <definedName name="DEP_VPR_GRS" localSheetId="10">#REF!</definedName>
    <definedName name="DEP_VPR_GRS" localSheetId="9">#REF!</definedName>
    <definedName name="DEP_VPR_GRS">#REF!</definedName>
    <definedName name="DEP_VPR_GTP" localSheetId="10">#REF!</definedName>
    <definedName name="DEP_VPR_GTP" localSheetId="9">#REF!</definedName>
    <definedName name="DEP_VPR_GTP">#REF!</definedName>
    <definedName name="DEP_VPR_NA" localSheetId="10">#REF!</definedName>
    <definedName name="DEP_VPR_NA" localSheetId="9">#REF!</definedName>
    <definedName name="DEP_VPR_NA">#REF!</definedName>
    <definedName name="DEPEND">[60]Tabla!$B$1:$B$397</definedName>
    <definedName name="DEPENDENCIA">[60]Tabla!$B$1:$B$397</definedName>
    <definedName name="DEPENDENCIAS">[60]Tabla!$B$1:$B$397</definedName>
    <definedName name="DERFE" localSheetId="10">#REF!</definedName>
    <definedName name="DERFE" localSheetId="9">#REF!</definedName>
    <definedName name="DERFE">#REF!</definedName>
    <definedName name="desarrolladas">'[27]Reservas de Petróleo'!$A$2,'[27]Reservas de Petróleo'!$A$1,'[27]Reservas de Petróleo'!$D$4,'[27]Reservas de Petróleo'!$F$1:$F$65536</definedName>
    <definedName name="DESCUNMI" localSheetId="10">#REF!</definedName>
    <definedName name="DESCUNMI" localSheetId="9">#REF!</definedName>
    <definedName name="DESCUNMI">#REF!</definedName>
    <definedName name="DEST_ART" localSheetId="10">[45]steel!#REF!</definedName>
    <definedName name="DEST_ART" localSheetId="9">[45]steel!#REF!</definedName>
    <definedName name="DEST_ART">[45]steel!#REF!</definedName>
    <definedName name="DESTCOD" localSheetId="10">'[3]7422CW00'!#REF!</definedName>
    <definedName name="DESTCOD" localSheetId="9">'[3]7422CW00'!#REF!</definedName>
    <definedName name="DESTCOD">'[3]7422CW00'!#REF!</definedName>
    <definedName name="DESTFG" localSheetId="10">'[3]7422CW00'!#REF!</definedName>
    <definedName name="DESTFG" localSheetId="9">'[3]7422CW00'!#REF!</definedName>
    <definedName name="DESTFG">'[3]7422CW00'!#REF!</definedName>
    <definedName name="DESTQTY" localSheetId="10">'[3]7422CW00'!#REF!</definedName>
    <definedName name="DESTQTY" localSheetId="9">'[3]7422CW00'!#REF!</definedName>
    <definedName name="DESTQTY">'[3]7422CW00'!#REF!</definedName>
    <definedName name="DETAIL" localSheetId="10">#REF!</definedName>
    <definedName name="DETAIL" localSheetId="9">#REF!</definedName>
    <definedName name="DETAIL">#REF!</definedName>
    <definedName name="Detalle_Reserva" localSheetId="10">#REF!</definedName>
    <definedName name="Detalle_Reserva" localSheetId="9">#REF!</definedName>
    <definedName name="Detalle_Reserva">#REF!</definedName>
    <definedName name="DEX" localSheetId="10">#REF!</definedName>
    <definedName name="DEX" localSheetId="9">#REF!</definedName>
    <definedName name="DEX" localSheetId="4">#REF!</definedName>
    <definedName name="DEX">#REF!</definedName>
    <definedName name="DF" localSheetId="10">[64]Cronograma!#REF!</definedName>
    <definedName name="DF" localSheetId="9">[64]Cronograma!#REF!</definedName>
    <definedName name="DF">[64]Cronograma!#REF!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 localSheetId="10">[12]Tablas!#REF!</definedName>
    <definedName name="DGO" localSheetId="9">[12]Tablas!#REF!</definedName>
    <definedName name="DGO">[12]Tablas!#REF!</definedName>
    <definedName name="DGO1_1" localSheetId="10">[12]Tablas!#REF!</definedName>
    <definedName name="DGO1_1" localSheetId="9">[12]Tablas!#REF!</definedName>
    <definedName name="DGO1_1">[12]Tablas!#REF!</definedName>
    <definedName name="DGO1_1_1" localSheetId="10">[12]Tablas!#REF!</definedName>
    <definedName name="DGO1_1_1" localSheetId="9">[12]Tablas!#REF!</definedName>
    <definedName name="DGO1_1_1">[12]Tablas!#REF!</definedName>
    <definedName name="DGP" localSheetId="10">[12]Tablas!#REF!</definedName>
    <definedName name="DGP" localSheetId="9">[12]Tablas!#REF!</definedName>
    <definedName name="DGP">[12]Tablas!#REF!</definedName>
    <definedName name="DGP1_1" localSheetId="10">[12]Tablas!#REF!</definedName>
    <definedName name="DGP1_1" localSheetId="9">[12]Tablas!#REF!</definedName>
    <definedName name="DGP1_1">[12]Tablas!#REF!</definedName>
    <definedName name="DGP1_1_1" localSheetId="10">[12]Tablas!#REF!</definedName>
    <definedName name="DGP1_1_1" localSheetId="9">[12]Tablas!#REF!</definedName>
    <definedName name="DGP1_1_1">[12]Tablas!#REF!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 localSheetId="10">#REF!</definedName>
    <definedName name="Diámetro" localSheetId="9">#REF!</definedName>
    <definedName name="Diámetro">#REF!</definedName>
    <definedName name="diámetroft" localSheetId="10">#REF!</definedName>
    <definedName name="diámetroft" localSheetId="9">#REF!</definedName>
    <definedName name="diámetroft">#REF!</definedName>
    <definedName name="diametros" localSheetId="10">#REF!</definedName>
    <definedName name="diametros" localSheetId="9">#REF!</definedName>
    <definedName name="diametros">#REF!</definedName>
    <definedName name="diferencia" localSheetId="10">'[65]MEDIA GEOMETRICA'!$J$8,'[65]MEDIA GEOMETRICA'!$N$8,'[65]MEDIA GEOMETRICA'!$R$8,'[65]MEDIA GEOMETRICA'!$V$8,'[65]MEDIA GEOMETRICA'!$Z$8,'[65]MEDIA GEOMETRICA'!$AD$8,'[65]MEDIA GEOMETRICA'!$AH$8,'[65]MEDIA GEOMETRICA'!$AL$8,'[65]MEDIA GEOMETRICA'!#REF!,'[65]MEDIA GEOMETRICA'!#REF!</definedName>
    <definedName name="diferencia" localSheetId="9">'[65]MEDIA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0">[12]Tablas!#REF!</definedName>
    <definedName name="DIJ" localSheetId="9">[12]Tablas!#REF!</definedName>
    <definedName name="DIJ">[12]Tablas!#REF!</definedName>
    <definedName name="DIJ1_1" localSheetId="10">[12]Tablas!#REF!</definedName>
    <definedName name="DIJ1_1" localSheetId="9">[12]Tablas!#REF!</definedName>
    <definedName name="DIJ1_1">[12]Tablas!#REF!</definedName>
    <definedName name="DIJ1_1_1" localSheetId="10">[12]Tablas!#REF!</definedName>
    <definedName name="DIJ1_1_1" localSheetId="9">[12]Tablas!#REF!</definedName>
    <definedName name="DIJ1_1_1">[12]Tablas!#REF!</definedName>
    <definedName name="DIJ1_1_2" localSheetId="10">[12]Tablas!#REF!</definedName>
    <definedName name="DIJ1_1_2" localSheetId="9">[12]Tablas!#REF!</definedName>
    <definedName name="DIJ1_1_2">[12]Tablas!#REF!</definedName>
    <definedName name="DIJ1_1_3" localSheetId="10">[12]Tablas!#REF!</definedName>
    <definedName name="DIJ1_1_3" localSheetId="9">[12]Tablas!#REF!</definedName>
    <definedName name="DIJ1_1_3">[12]Tablas!#REF!</definedName>
    <definedName name="DIJ1_1_4" localSheetId="10">[12]Tablas!#REF!</definedName>
    <definedName name="DIJ1_1_4" localSheetId="9">[12]Tablas!#REF!</definedName>
    <definedName name="DIJ1_1_4">[12]Tablas!#REF!</definedName>
    <definedName name="DIJ1_1_5" localSheetId="10">[12]Tablas!#REF!</definedName>
    <definedName name="DIJ1_1_5" localSheetId="9">[12]Tablas!#REF!</definedName>
    <definedName name="DIJ1_1_5">[12]Tablas!#REF!</definedName>
    <definedName name="DIJ1_2" localSheetId="10">[12]Tablas!#REF!</definedName>
    <definedName name="DIJ1_2" localSheetId="9">[12]Tablas!#REF!</definedName>
    <definedName name="DIJ1_2">[12]Tablas!#REF!</definedName>
    <definedName name="DIJ1_3" localSheetId="10">[12]Tablas!#REF!</definedName>
    <definedName name="DIJ1_3" localSheetId="9">[12]Tablas!#REF!</definedName>
    <definedName name="DIJ1_3">[12]Tablas!#REF!</definedName>
    <definedName name="DIJ1_4" localSheetId="10">[12]Tablas!#REF!</definedName>
    <definedName name="DIJ1_4" localSheetId="9">[12]Tablas!#REF!</definedName>
    <definedName name="DIJ1_4">[12]Tablas!#REF!</definedName>
    <definedName name="DIJ1_5" localSheetId="10">[12]Tablas!#REF!</definedName>
    <definedName name="DIJ1_5" localSheetId="9">[12]Tablas!#REF!</definedName>
    <definedName name="DIJ1_5">[12]Tablas!#REF!</definedName>
    <definedName name="Direccion">[40]EMPRESA!$F$14</definedName>
    <definedName name="display_area_2" localSheetId="10">#REF!</definedName>
    <definedName name="display_area_2" localSheetId="9">#REF!</definedName>
    <definedName name="display_area_2">#REF!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 localSheetId="10">#REF!</definedName>
    <definedName name="DMxUS" localSheetId="9">#REF!</definedName>
    <definedName name="DMxUS">#REF!</definedName>
    <definedName name="do" localSheetId="10">#REF!</definedName>
    <definedName name="do" localSheetId="9">#REF!</definedName>
    <definedName name="do">#REF!</definedName>
    <definedName name="dolar" localSheetId="10">#REF!</definedName>
    <definedName name="dolar" localSheetId="9">#REF!</definedName>
    <definedName name="dolar">#REF!</definedName>
    <definedName name="DOLLAR">[66]CÁLCULOS!$H$34</definedName>
    <definedName name="DOTACIÓN" localSheetId="10">#REF!</definedName>
    <definedName name="DOTACIÓN" localSheetId="9">#REF!</definedName>
    <definedName name="DOTACIÓN">#REF!</definedName>
    <definedName name="DPI" localSheetId="10">[12]Tablas!#REF!</definedName>
    <definedName name="DPI" localSheetId="9">[12]Tablas!#REF!</definedName>
    <definedName name="DPI">[12]Tablas!#REF!</definedName>
    <definedName name="DPI1_1" localSheetId="10">[12]Tablas!#REF!</definedName>
    <definedName name="DPI1_1" localSheetId="9">[12]Tablas!#REF!</definedName>
    <definedName name="DPI1_1">[12]Tablas!#REF!</definedName>
    <definedName name="DPI1_1_1" localSheetId="10">[12]Tablas!#REF!</definedName>
    <definedName name="DPI1_1_1" localSheetId="9">[12]Tablas!#REF!</definedName>
    <definedName name="DPI1_1_1">[12]Tablas!#REF!</definedName>
    <definedName name="DPY" localSheetId="10">[12]Tablas!#REF!</definedName>
    <definedName name="DPY" localSheetId="9">[12]Tablas!#REF!</definedName>
    <definedName name="DPY">[12]Tablas!#REF!</definedName>
    <definedName name="DPY1_1" localSheetId="10">[12]Tablas!#REF!</definedName>
    <definedName name="DPY1_1" localSheetId="9">[12]Tablas!#REF!</definedName>
    <definedName name="DPY1_1">[12]Tablas!#REF!</definedName>
    <definedName name="DPY1_1_1" localSheetId="10">[12]Tablas!#REF!</definedName>
    <definedName name="DPY1_1_1" localSheetId="9">[12]Tablas!#REF!</definedName>
    <definedName name="DPY1_1_1">[12]Tablas!#REF!</definedName>
    <definedName name="DRI" localSheetId="10">[12]Tablas!#REF!</definedName>
    <definedName name="DRI" localSheetId="9">[12]Tablas!#REF!</definedName>
    <definedName name="DRI">[12]Tablas!#REF!</definedName>
    <definedName name="DRI1_1" localSheetId="10">[12]Tablas!#REF!</definedName>
    <definedName name="DRI1_1" localSheetId="9">[12]Tablas!#REF!</definedName>
    <definedName name="DRI1_1">[12]Tablas!#REF!</definedName>
    <definedName name="DRI1_1_1" localSheetId="10">[12]Tablas!#REF!</definedName>
    <definedName name="DRI1_1_1" localSheetId="9">[12]Tablas!#REF!</definedName>
    <definedName name="DRI1_1_1">[12]Tablas!#REF!</definedName>
    <definedName name="DRI1_1_2" localSheetId="10">[12]Tablas!#REF!</definedName>
    <definedName name="DRI1_1_2" localSheetId="9">[12]Tablas!#REF!</definedName>
    <definedName name="DRI1_1_2">[12]Tablas!#REF!</definedName>
    <definedName name="DRI1_1_3" localSheetId="10">[12]Tablas!#REF!</definedName>
    <definedName name="DRI1_1_3" localSheetId="9">[12]Tablas!#REF!</definedName>
    <definedName name="DRI1_1_3">[12]Tablas!#REF!</definedName>
    <definedName name="DRI1_1_4" localSheetId="10">[12]Tablas!#REF!</definedName>
    <definedName name="DRI1_1_4" localSheetId="9">[12]Tablas!#REF!</definedName>
    <definedName name="DRI1_1_4">[12]Tablas!#REF!</definedName>
    <definedName name="DRI1_2" localSheetId="10">[12]Tablas!#REF!</definedName>
    <definedName name="DRI1_2" localSheetId="9">[12]Tablas!#REF!</definedName>
    <definedName name="DRI1_2">[12]Tablas!#REF!</definedName>
    <definedName name="DRI1_3" localSheetId="10">[12]Tablas!#REF!</definedName>
    <definedName name="DRI1_3" localSheetId="9">[12]Tablas!#REF!</definedName>
    <definedName name="DRI1_3">[12]Tablas!#REF!</definedName>
    <definedName name="DRI1_4" localSheetId="10">[12]Tablas!#REF!</definedName>
    <definedName name="DRI1_4" localSheetId="9">[12]Tablas!#REF!</definedName>
    <definedName name="DRI1_4">[12]Tablas!#REF!</definedName>
    <definedName name="DRL" localSheetId="10">[12]Tablas!#REF!</definedName>
    <definedName name="DRL" localSheetId="9">[12]Tablas!#REF!</definedName>
    <definedName name="DRL">[12]Tablas!#REF!</definedName>
    <definedName name="DRL1_1" localSheetId="10">[12]Tablas!#REF!</definedName>
    <definedName name="DRL1_1" localSheetId="9">[12]Tablas!#REF!</definedName>
    <definedName name="DRL1_1">[12]Tablas!#REF!</definedName>
    <definedName name="DRL1_1_1" localSheetId="10">[12]Tablas!#REF!</definedName>
    <definedName name="DRL1_1_1" localSheetId="9">[12]Tablas!#REF!</definedName>
    <definedName name="DRL1_1_1">[12]Tablas!#REF!</definedName>
    <definedName name="DRL1_1_2" localSheetId="10">[12]Tablas!#REF!</definedName>
    <definedName name="DRL1_1_2" localSheetId="9">[12]Tablas!#REF!</definedName>
    <definedName name="DRL1_1_2">[12]Tablas!#REF!</definedName>
    <definedName name="DRL1_1_3" localSheetId="10">[12]Tablas!#REF!</definedName>
    <definedName name="DRL1_1_3" localSheetId="9">[12]Tablas!#REF!</definedName>
    <definedName name="DRL1_1_3">[12]Tablas!#REF!</definedName>
    <definedName name="DRL1_1_4" localSheetId="10">[12]Tablas!#REF!</definedName>
    <definedName name="DRL1_1_4" localSheetId="9">[12]Tablas!#REF!</definedName>
    <definedName name="DRL1_1_4">[12]Tablas!#REF!</definedName>
    <definedName name="DRL1_2" localSheetId="10">[12]Tablas!#REF!</definedName>
    <definedName name="DRL1_2" localSheetId="9">[12]Tablas!#REF!</definedName>
    <definedName name="DRL1_2">[12]Tablas!#REF!</definedName>
    <definedName name="DRL1_3" localSheetId="10">[12]Tablas!#REF!</definedName>
    <definedName name="DRL1_3" localSheetId="9">[12]Tablas!#REF!</definedName>
    <definedName name="DRL1_3">[12]Tablas!#REF!</definedName>
    <definedName name="DRL1_4" localSheetId="10">[12]Tablas!#REF!</definedName>
    <definedName name="DRL1_4" localSheetId="9">[12]Tablas!#REF!</definedName>
    <definedName name="DRL1_4">[12]Tablas!#REF!</definedName>
    <definedName name="dry" localSheetId="4" hidden="1">{"via1",#N/A,TRUE,"general";"via2",#N/A,TRUE,"general";"via3",#N/A,TRUE,"general"}</definedName>
    <definedName name="dry" hidden="1">{"via1",#N/A,TRUE,"general";"via2",#N/A,TRUE,"general";"via3",#N/A,TRUE,"general"}</definedName>
    <definedName name="DS" localSheetId="10">[64]Cronograma!#REF!</definedName>
    <definedName name="DS" localSheetId="9">[64]Cronograma!#REF!</definedName>
    <definedName name="DS">[64]Cronograma!#REF!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9">#REF!</definedName>
    <definedName name="Dsbcm" localSheetId="4">#REF!</definedName>
    <definedName name="Dsbcm">#REF!</definedName>
    <definedName name="DsctoFondo">[67]EMPRESA!$I$25</definedName>
    <definedName name="DsctoPension">[67]EMPRESA!$I$23</definedName>
    <definedName name="DsctoSalud">[67]EMPRESA!$I$24</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P" localSheetId="10">[12]Tablas!#REF!</definedName>
    <definedName name="DSP" localSheetId="9">[12]Tablas!#REF!</definedName>
    <definedName name="DSP">[12]Tablas!#REF!</definedName>
    <definedName name="DSP1_1" localSheetId="10">[12]Tablas!#REF!</definedName>
    <definedName name="DSP1_1" localSheetId="9">[12]Tablas!#REF!</definedName>
    <definedName name="DSP1_1">[12]Tablas!#REF!</definedName>
    <definedName name="DSP1_1_1" localSheetId="10">[12]Tablas!#REF!</definedName>
    <definedName name="DSP1_1_1" localSheetId="9">[12]Tablas!#REF!</definedName>
    <definedName name="DSP1_1_1">[12]Tablas!#REF!</definedName>
    <definedName name="dt" localSheetId="10">#REF!</definedName>
    <definedName name="dt" localSheetId="9">#REF!</definedName>
    <definedName name="dt">#REF!</definedName>
    <definedName name="dtrhj" localSheetId="4"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 localSheetId="10">#REF!</definedName>
    <definedName name="E" localSheetId="9">#REF!</definedName>
    <definedName name="E">#REF!</definedName>
    <definedName name="e3e33" localSheetId="4" hidden="1">{"via1",#N/A,TRUE,"general";"via2",#N/A,TRUE,"general";"via3",#N/A,TRUE,"general"}</definedName>
    <definedName name="e3e33" hidden="1">{"via1",#N/A,TRUE,"general";"via2",#N/A,TRUE,"general";"via3",#N/A,TRUE,"general"}</definedName>
    <definedName name="ECP" localSheetId="10">[12]Tablas!#REF!</definedName>
    <definedName name="ECP" localSheetId="9">[12]Tablas!#REF!</definedName>
    <definedName name="ECP">[12]Tablas!#REF!</definedName>
    <definedName name="ECP1_1" localSheetId="10">[12]Tablas!#REF!</definedName>
    <definedName name="ECP1_1" localSheetId="9">[12]Tablas!#REF!</definedName>
    <definedName name="ECP1_1">[12]Tablas!#REF!</definedName>
    <definedName name="ECP1_1_1" localSheetId="10">[12]Tablas!#REF!</definedName>
    <definedName name="ECP1_1_1" localSheetId="9">[12]Tablas!#REF!</definedName>
    <definedName name="ECP1_1_1">[12]Tablas!#REF!</definedName>
    <definedName name="EDC" localSheetId="10">#REF!</definedName>
    <definedName name="EDC" localSheetId="9">#REF!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4">'APU-2'!ERR</definedName>
    <definedName name="EE">[0]!ERR</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 localSheetId="10">#REF!</definedName>
    <definedName name="EF" localSheetId="9">#REF!</definedName>
    <definedName name="EF">#REF!</definedName>
    <definedName name="EFA" localSheetId="10">#REF!</definedName>
    <definedName name="EFA" localSheetId="9">#REF!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0">#REF!</definedName>
    <definedName name="ELIMINACIONPROYC" localSheetId="9">#REF!</definedName>
    <definedName name="ELIMINACIONPROYC">#REF!</definedName>
    <definedName name="emanto" localSheetId="10">#REF!</definedName>
    <definedName name="emanto" localSheetId="9">#REF!</definedName>
    <definedName name="emanto" localSheetId="4">#REF!</definedName>
    <definedName name="emanto">#REF!</definedName>
    <definedName name="eme" localSheetId="4">'APU-2'!ERR</definedName>
    <definedName name="eme">[0]!ERR</definedName>
    <definedName name="EMPLEADO" localSheetId="10">#REF!</definedName>
    <definedName name="EMPLEADO" localSheetId="9">#REF!</definedName>
    <definedName name="EMPLEADO">#REF!</definedName>
    <definedName name="Empresa">[40]EMPRESA!$F$6</definedName>
    <definedName name="EMULSION" localSheetId="10">#REF!</definedName>
    <definedName name="EMULSION" localSheetId="9">#REF!</definedName>
    <definedName name="EMULSION">#REF!</definedName>
    <definedName name="End_Bal" localSheetId="10">#REF!</definedName>
    <definedName name="End_Bal" localSheetId="9">#REF!</definedName>
    <definedName name="End_Bal">#REF!</definedName>
    <definedName name="ene" localSheetId="10">#REF!</definedName>
    <definedName name="ene" localSheetId="9">#REF!</definedName>
    <definedName name="ene">#REF!</definedName>
    <definedName name="Ensayos" localSheetId="10">#REF!</definedName>
    <definedName name="Ensayos" localSheetId="9">#REF!</definedName>
    <definedName name="Ensayos">#REF!</definedName>
    <definedName name="ENTRADASP" localSheetId="10">#REF!</definedName>
    <definedName name="ENTRADASP" localSheetId="9">#REF!</definedName>
    <definedName name="ENTRADASP" localSheetId="4">#REF!</definedName>
    <definedName name="ENTRADASP">#REF!</definedName>
    <definedName name="EPECIALIDAD_SIDOE" localSheetId="10">[12]Tablas!#REF!</definedName>
    <definedName name="EPECIALIDAD_SIDOE" localSheetId="9">[12]Tablas!#REF!</definedName>
    <definedName name="EPECIALIDAD_SIDOE">[12]Tablas!#REF!</definedName>
    <definedName name="equipo">[69]Equipo!$A$7:$A$65536</definedName>
    <definedName name="EQUIPO1" localSheetId="10">#REF!</definedName>
    <definedName name="EQUIPO1" localSheetId="9">#REF!</definedName>
    <definedName name="EQUIPO1">#REF!</definedName>
    <definedName name="Equipos" localSheetId="10">#REF!</definedName>
    <definedName name="Equipos" localSheetId="9">#REF!</definedName>
    <definedName name="EQUIPOS" localSheetId="4">'[70]TABLA EQUIPOS'!$A$3:$D$70</definedName>
    <definedName name="Equipos">#REF!</definedName>
    <definedName name="EQUIPOS1" localSheetId="10">#REF!</definedName>
    <definedName name="EQUIPOS1" localSheetId="9">#REF!</definedName>
    <definedName name="EQUIPOS1">#REF!</definedName>
    <definedName name="eqw" localSheetId="4"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 localSheetId="10">#REF!</definedName>
    <definedName name="ERRORE" localSheetId="9">#REF!</definedName>
    <definedName name="ERRORE">#REF!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'APU-2'!ERR</definedName>
    <definedName name="ES">[0]!ERR</definedName>
    <definedName name="ESA" localSheetId="10">#REF!</definedName>
    <definedName name="ESA" localSheetId="9">#REF!</definedName>
    <definedName name="ESA">#REF!</definedName>
    <definedName name="ESE" localSheetId="10">#REF!</definedName>
    <definedName name="ESE" localSheetId="9">#REF!</definedName>
    <definedName name="ESE">#REF!</definedName>
    <definedName name="ESPE" localSheetId="10">#REF!</definedName>
    <definedName name="ESPE" localSheetId="9">#REF!</definedName>
    <definedName name="ESPE">#REF!</definedName>
    <definedName name="ESPECIFICACION" localSheetId="10">#REF!</definedName>
    <definedName name="ESPECIFICACION" localSheetId="9">#REF!</definedName>
    <definedName name="ESPECIFICACION" localSheetId="4">#REF!</definedName>
    <definedName name="ESPECIFICACION">#REF!</definedName>
    <definedName name="Especificación" localSheetId="10">#REF!</definedName>
    <definedName name="Especificación" localSheetId="9">#REF!</definedName>
    <definedName name="Especificación" localSheetId="4">#REF!</definedName>
    <definedName name="Especificación">#REF!</definedName>
    <definedName name="ESTA" localSheetId="10">#REF!</definedName>
    <definedName name="ESTA" localSheetId="9">#REF!</definedName>
    <definedName name="ESTA">#REF!</definedName>
    <definedName name="Estados" localSheetId="10">#REF!</definedName>
    <definedName name="Estados" localSheetId="9">#REF!</definedName>
    <definedName name="Estados">#REF!</definedName>
    <definedName name="Estimate_Factor">1</definedName>
    <definedName name="ESTRAE" localSheetId="10">'[3]7422CW00'!#REF!</definedName>
    <definedName name="ESTRAE" localSheetId="9">'[3]7422CW00'!#REF!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0">#REF!</definedName>
    <definedName name="ETAP" localSheetId="9">#REF!</definedName>
    <definedName name="ETAP">#REF!</definedName>
    <definedName name="ETAPA_PACC" localSheetId="10">#REF!</definedName>
    <definedName name="ETAPA_PACC" localSheetId="9">#REF!</definedName>
    <definedName name="ETAPA_PACC">#REF!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 localSheetId="10">#REF!</definedName>
    <definedName name="EW" localSheetId="9">#REF!</definedName>
    <definedName nam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localSheetId="10" hidden="1">#REF!</definedName>
    <definedName name="EX" localSheetId="9" hidden="1">#REF!</definedName>
    <definedName name="EX" hidden="1">#REF!</definedName>
    <definedName name="EX_1" localSheetId="10" hidden="1">#REF!</definedName>
    <definedName name="EX_1" localSheetId="9" hidden="1">#REF!</definedName>
    <definedName name="EX_1" hidden="1">#REF!</definedName>
    <definedName name="EXC" localSheetId="10">#REF!</definedName>
    <definedName name="EXC" localSheetId="9">#REF!</definedName>
    <definedName name="EXC" localSheetId="4">#REF!</definedName>
    <definedName name="EXC">#REF!</definedName>
    <definedName name="EXCAV_1" localSheetId="10">#REF!</definedName>
    <definedName name="EXCAV_1" localSheetId="9">#REF!</definedName>
    <definedName name="EXCAV_1">#REF!</definedName>
    <definedName name="EXCAV_2" localSheetId="10">#REF!</definedName>
    <definedName name="EXCAV_2" localSheetId="9">#REF!</definedName>
    <definedName name="EXCAV_2">#REF!</definedName>
    <definedName name="exCEL" localSheetId="10">#REF!</definedName>
    <definedName name="exCEL" localSheetId="9">#REF!</definedName>
    <definedName name="exCEL" localSheetId="4">#REF!</definedName>
    <definedName name="exCEL">#REF!</definedName>
    <definedName name="Excel_BuiltIn_Print_Area_3" localSheetId="10">#REF!</definedName>
    <definedName name="Excel_BuiltIn_Print_Area_3" localSheetId="9">#REF!</definedName>
    <definedName name="Excel_BuiltIn_Print_Area_3" localSheetId="4">#REF!</definedName>
    <definedName name="Excel_BuiltIn_Print_Area_3">#REF!</definedName>
    <definedName name="Excel_BuiltIn_Print_Area_3_X" localSheetId="10">#REF!</definedName>
    <definedName name="Excel_BuiltIn_Print_Area_3_X" localSheetId="9">#REF!</definedName>
    <definedName name="Excel_BuiltIn_Print_Area_3_X" localSheetId="4">#REF!</definedName>
    <definedName name="Excel_BuiltIn_Print_Area_3_X">#REF!</definedName>
    <definedName name="Excel_BuiltIn_Print_Titles_10" localSheetId="10">[23]SKJ452!#REF!</definedName>
    <definedName name="Excel_BuiltIn_Print_Titles_10" localSheetId="9">[23]SKJ452!#REF!</definedName>
    <definedName name="Excel_BuiltIn_Print_Titles_10" localSheetId="4">[23]SKJ452!#REF!</definedName>
    <definedName name="Excel_BuiltIn_Print_Titles_10">[23]SKJ452!#REF!</definedName>
    <definedName name="Excel_BuiltIn_Print_Titles_11" localSheetId="10">[23]ITA878!#REF!</definedName>
    <definedName name="Excel_BuiltIn_Print_Titles_11" localSheetId="9">[23]ITA878!#REF!</definedName>
    <definedName name="Excel_BuiltIn_Print_Titles_11" localSheetId="4">[23]ITA878!#REF!</definedName>
    <definedName name="Excel_BuiltIn_Print_Titles_11">[23]ITA878!#REF!</definedName>
    <definedName name="Excel_BuiltIn_Print_Titles_12" localSheetId="10">'[23]AEA-944'!#REF!</definedName>
    <definedName name="Excel_BuiltIn_Print_Titles_12" localSheetId="9">'[23]AEA-944'!#REF!</definedName>
    <definedName name="Excel_BuiltIn_Print_Titles_12" localSheetId="4">'[23]AEA-944'!#REF!</definedName>
    <definedName name="Excel_BuiltIn_Print_Titles_12">'[23]AEA-944'!#REF!</definedName>
    <definedName name="Excel_BuiltIn_Print_Titles_13" localSheetId="10">'[23]DUB-823'!#REF!</definedName>
    <definedName name="Excel_BuiltIn_Print_Titles_13" localSheetId="9">'[23]DUB-823'!#REF!</definedName>
    <definedName name="Excel_BuiltIn_Print_Titles_13" localSheetId="4">'[23]DUB-823'!#REF!</definedName>
    <definedName name="Excel_BuiltIn_Print_Titles_13">'[23]DUB-823'!#REF!</definedName>
    <definedName name="Excel_BuiltIn_Print_Titles_14" localSheetId="10">'[23]GPI 526'!#REF!</definedName>
    <definedName name="Excel_BuiltIn_Print_Titles_14" localSheetId="9">'[23]GPI 526'!#REF!</definedName>
    <definedName name="Excel_BuiltIn_Print_Titles_14" localSheetId="4">'[23]GPI 526'!#REF!</definedName>
    <definedName name="Excel_BuiltIn_Print_Titles_14">'[23]GPI 526'!#REF!</definedName>
    <definedName name="Excel_BuiltIn_Print_Titles_15" localSheetId="10">#REF!</definedName>
    <definedName name="Excel_BuiltIn_Print_Titles_15" localSheetId="9">#REF!</definedName>
    <definedName name="Excel_BuiltIn_Print_Titles_15" localSheetId="4">#REF!</definedName>
    <definedName name="Excel_BuiltIn_Print_Titles_15">#REF!</definedName>
    <definedName name="Excel_BuiltIn_Print_Titles_16" localSheetId="10">#REF!</definedName>
    <definedName name="Excel_BuiltIn_Print_Titles_16" localSheetId="9">#REF!</definedName>
    <definedName name="Excel_BuiltIn_Print_Titles_16" localSheetId="4">#REF!</definedName>
    <definedName name="Excel_BuiltIn_Print_Titles_16">#REF!</definedName>
    <definedName name="Excel_BuiltIn_Print_Titles_17" localSheetId="10">#REF!</definedName>
    <definedName name="Excel_BuiltIn_Print_Titles_17" localSheetId="9">#REF!</definedName>
    <definedName name="Excel_BuiltIn_Print_Titles_17" localSheetId="4">#REF!</definedName>
    <definedName name="Excel_BuiltIn_Print_Titles_17">#REF!</definedName>
    <definedName name="Excel_BuiltIn_Print_Titles_18" localSheetId="10">#REF!</definedName>
    <definedName name="Excel_BuiltIn_Print_Titles_18" localSheetId="9">#REF!</definedName>
    <definedName name="Excel_BuiltIn_Print_Titles_18" localSheetId="4">#REF!</definedName>
    <definedName name="Excel_BuiltIn_Print_Titles_18">#REF!</definedName>
    <definedName name="Excel_BuiltIn_Print_Titles_19" localSheetId="10">[23]XXJ617!#REF!</definedName>
    <definedName name="Excel_BuiltIn_Print_Titles_19" localSheetId="9">[23]XXJ617!#REF!</definedName>
    <definedName name="Excel_BuiltIn_Print_Titles_19" localSheetId="4">[23]XXJ617!#REF!</definedName>
    <definedName name="Excel_BuiltIn_Print_Titles_19">[23]XXJ617!#REF!</definedName>
    <definedName name="Excel_BuiltIn_Print_Titles_20" localSheetId="10">#REF!</definedName>
    <definedName name="Excel_BuiltIn_Print_Titles_20" localSheetId="9">#REF!</definedName>
    <definedName name="Excel_BuiltIn_Print_Titles_20" localSheetId="4">#REF!</definedName>
    <definedName name="Excel_BuiltIn_Print_Titles_20">#REF!</definedName>
    <definedName name="Excel_BuiltIn_Print_Titles_21" localSheetId="10">[23]SNG_855!#REF!</definedName>
    <definedName name="Excel_BuiltIn_Print_Titles_21" localSheetId="9">[23]SNG_855!#REF!</definedName>
    <definedName name="Excel_BuiltIn_Print_Titles_21" localSheetId="4">[23]SNG_855!#REF!</definedName>
    <definedName name="Excel_BuiltIn_Print_Titles_21">[23]SNG_855!#REF!</definedName>
    <definedName name="Excel_BuiltIn_Print_Titles_23" localSheetId="10">#REF!</definedName>
    <definedName name="Excel_BuiltIn_Print_Titles_23" localSheetId="9">#REF!</definedName>
    <definedName name="Excel_BuiltIn_Print_Titles_23" localSheetId="4">#REF!</definedName>
    <definedName name="Excel_BuiltIn_Print_Titles_23">#REF!</definedName>
    <definedName name="Excel_BuiltIn_Print_Titles_3" localSheetId="10">#REF!</definedName>
    <definedName name="Excel_BuiltIn_Print_Titles_3" localSheetId="9">#REF!</definedName>
    <definedName name="Excel_BuiltIn_Print_Titles_3" localSheetId="4">#REF!</definedName>
    <definedName name="Excel_BuiltIn_Print_Titles_3">#REF!</definedName>
    <definedName name="Excel_BuiltIn_Print_Titles_5" localSheetId="10">'[23]VEA 374'!#REF!</definedName>
    <definedName name="Excel_BuiltIn_Print_Titles_5" localSheetId="9">'[23]VEA 374'!#REF!</definedName>
    <definedName name="Excel_BuiltIn_Print_Titles_5" localSheetId="4">'[23]VEA 374'!#REF!</definedName>
    <definedName name="Excel_BuiltIn_Print_Titles_5">'[23]VEA 374'!#REF!</definedName>
    <definedName name="Excel_BuiltIn_Print_Titles_5_XX" localSheetId="10">'[23]VEA 374'!#REF!</definedName>
    <definedName name="Excel_BuiltIn_Print_Titles_5_XX" localSheetId="9">'[23]VEA 374'!#REF!</definedName>
    <definedName name="Excel_BuiltIn_Print_Titles_5_XX" localSheetId="4">'[23]VEA 374'!#REF!</definedName>
    <definedName name="Excel_BuiltIn_Print_Titles_5_XX">'[23]VEA 374'!#REF!</definedName>
    <definedName name="Excel_BuiltIn_Print_Titles_6" localSheetId="10">#REF!</definedName>
    <definedName name="Excel_BuiltIn_Print_Titles_6" localSheetId="9">#REF!</definedName>
    <definedName name="Excel_BuiltIn_Print_Titles_6" localSheetId="4">#REF!</definedName>
    <definedName name="Excel_BuiltIn_Print_Titles_6">#REF!</definedName>
    <definedName name="Excel_BuiltIn_Print_Titles_7" localSheetId="10">[23]HFB024!#REF!</definedName>
    <definedName name="Excel_BuiltIn_Print_Titles_7" localSheetId="9">[23]HFB024!#REF!</definedName>
    <definedName name="Excel_BuiltIn_Print_Titles_7" localSheetId="4">[23]HFB024!#REF!</definedName>
    <definedName name="Excel_BuiltIn_Print_Titles_7">[23]HFB024!#REF!</definedName>
    <definedName name="Excel_BuiltIn_Print_Titles_8" localSheetId="10">#REF!</definedName>
    <definedName name="Excel_BuiltIn_Print_Titles_8" localSheetId="9">#REF!</definedName>
    <definedName name="Excel_BuiltIn_Print_Titles_8" localSheetId="4">#REF!</definedName>
    <definedName name="Excel_BuiltIn_Print_Titles_8">#REF!</definedName>
    <definedName name="Excel_BuiltIn_Print_Titles_9" localSheetId="10">[23]PAJ825!#REF!</definedName>
    <definedName name="Excel_BuiltIn_Print_Titles_9" localSheetId="9">[23]PAJ825!#REF!</definedName>
    <definedName name="Excel_BuiltIn_Print_Titles_9" localSheetId="4">[23]PAJ825!#REF!</definedName>
    <definedName name="Excel_BuiltIn_Print_Titles_9">[23]PAJ825!#REF!</definedName>
    <definedName name="EXCROC">'[73]Análisis de precios'!$H$52</definedName>
    <definedName name="ExtensionCoordinador" localSheetId="10">#REF!</definedName>
    <definedName name="ExtensionCoordinador" localSheetId="9">#REF!</definedName>
    <definedName name="ExtensionCoordinador">#REF!</definedName>
    <definedName name="Extra_Pay" localSheetId="10">#REF!</definedName>
    <definedName name="Extra_Pay" localSheetId="9">#REF!</definedName>
    <definedName name="Extra_Pay">#REF!</definedName>
    <definedName name="Extracción_IM" localSheetId="10">#REF!</definedName>
    <definedName name="Extracción_IM" localSheetId="9">#REF!</definedName>
    <definedName name="Extracción_IM">#REF!</definedName>
    <definedName name="Extras">'[40]LIQUIDA-NOMINA'!$AH$4</definedName>
    <definedName name="F._INGRESO" localSheetId="10">#REF!</definedName>
    <definedName name="F._INGRESO" localSheetId="9">#REF!</definedName>
    <definedName name="F._INGRESO">#REF!</definedName>
    <definedName name="F._RETIRO" localSheetId="10">#REF!</definedName>
    <definedName name="F._RETIRO" localSheetId="9">#REF!</definedName>
    <definedName name="F._RETIRO">#REF!</definedName>
    <definedName name="F.L" localSheetId="10">#REF!</definedName>
    <definedName name="F.L" localSheetId="9">#REF!</definedName>
    <definedName name="F.L">#REF!</definedName>
    <definedName name="Facilidades" localSheetId="10">#REF!</definedName>
    <definedName name="Facilidades" localSheetId="9">#REF!</definedName>
    <definedName name="Facilidades">#REF!</definedName>
    <definedName name="factor" localSheetId="10">#REF!</definedName>
    <definedName name="factor" localSheetId="9">#REF!</definedName>
    <definedName name="factor">#REF!</definedName>
    <definedName name="FACTURADO" localSheetId="10">'[74]Itemes Renovación'!#REF!</definedName>
    <definedName name="FACTURADO" localSheetId="9">'[74]Itemes Renovación'!#REF!</definedName>
    <definedName name="FACTURADO">'[74]Itemes Renovación'!#REF!</definedName>
    <definedName name="FareWellStmnt" localSheetId="10">[50]!FareWellStmnt</definedName>
    <definedName name="FareWellStmnt" localSheetId="9">[50]!FareWellStmnt</definedName>
    <definedName name="FareWellStmnt" localSheetId="11">[50]!FareWellStmnt</definedName>
    <definedName name="FareWellStmnt">[50]!FareWellStmnt</definedName>
    <definedName name="FaseProyecto" localSheetId="10">#REF!</definedName>
    <definedName name="FaseProyecto" localSheetId="9">#REF!</definedName>
    <definedName name="FaseProyecto">#REF!</definedName>
    <definedName name="FD" localSheetId="4">'APU-2'!ERR</definedName>
    <definedName name="FD">[0]!ERR</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9">#REF!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0">#REF!</definedName>
    <definedName name="FechaTerminacion" localSheetId="9">#REF!</definedName>
    <definedName name="FechaTerminacion">#REF!</definedName>
    <definedName name="fer" localSheetId="10">'[37]Res-Accide-10'!#REF!</definedName>
    <definedName name="fer" localSheetId="9">'[37]Res-Accide-10'!#REF!</definedName>
    <definedName name="fer" localSheetId="4">'[37]Res-Accide-10'!#REF!</definedName>
    <definedName name="fer">'[37]Res-Accide-10'!#REF!</definedName>
    <definedName name="ferfer" localSheetId="4" hidden="1">{"via1",#N/A,TRUE,"general";"via2",#N/A,TRUE,"general";"via3",#N/A,TRUE,"general"}</definedName>
    <definedName name="ferfer" hidden="1">{"via1",#N/A,TRUE,"general";"via2",#N/A,TRUE,"general";"via3",#N/A,TRUE,"general"}</definedName>
    <definedName name="ff" localSheetId="4">'APU-2'!ERR</definedName>
    <definedName name="ff">[0]!ERR</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4">'APU-2'!ERR</definedName>
    <definedName name="fg">[0]!ERR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 localSheetId="10">'[76]7422CW00'!#REF!</definedName>
    <definedName name="fgh" localSheetId="9">'[76]7422CW00'!#REF!</definedName>
    <definedName name="fgh">'[76]7422CW00'!#REF!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hidden="1">{#N/A,#N/A,TRUE,"1842CWN0"}</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 localSheetId="10">#REF!</definedName>
    <definedName name="fi" localSheetId="9">#REF!</definedName>
    <definedName name="fi">#REF!</definedName>
    <definedName name="FIBER" localSheetId="10">#REF!</definedName>
    <definedName name="FIBER" localSheetId="9">#REF!</definedName>
    <definedName name="FIBER">#REF!</definedName>
    <definedName name="Fil_Fechas" localSheetId="10">#REF!</definedName>
    <definedName name="Fil_Fechas" localSheetId="9">#REF!</definedName>
    <definedName name="Fil_Fechas">#REF!</definedName>
    <definedName name="fill1" localSheetId="10" hidden="1">#REF!</definedName>
    <definedName name="fill1" localSheetId="9" hidden="1">#REF!</definedName>
    <definedName name="fill1" hidden="1">#REF!</definedName>
    <definedName name="FILTROS" localSheetId="10">#REF!</definedName>
    <definedName name="FILTROS" localSheetId="9">#REF!</definedName>
    <definedName name="FILTROS">#REF!</definedName>
    <definedName name="FINANCIACION" localSheetId="4">'APU-2'!ERR</definedName>
    <definedName name="FINANCIACION">[0]!ERR</definedName>
    <definedName name="FinePrint" localSheetId="10">[50]!FinePrint</definedName>
    <definedName name="FinePrint" localSheetId="9">[50]!FinePrint</definedName>
    <definedName name="FinePrint" localSheetId="11">[50]!FinePrint</definedName>
    <definedName name="FinePrint">[50]!FinePrint</definedName>
    <definedName name="FM">1.18</definedName>
    <definedName name="fnic">[55]Hoja1!$C$13</definedName>
    <definedName name="FO">1.32</definedName>
    <definedName name="FORDESCR" localSheetId="10">'[3]7422CW00'!#REF!</definedName>
    <definedName name="FORDESCR" localSheetId="9">'[3]7422CW00'!#REF!</definedName>
    <definedName name="FORDESCR">'[3]7422CW00'!#REF!</definedName>
    <definedName name="FORM_C3">[77]Hoja1!$A$33:$N$51</definedName>
    <definedName name="FORMOLT" localSheetId="10">'[3]7422CW00'!#REF!</definedName>
    <definedName name="FORMOLT" localSheetId="9">'[3]7422CW00'!#REF!</definedName>
    <definedName name="FORMOLT">'[3]7422CW00'!#REF!</definedName>
    <definedName name="formularioCantidades" localSheetId="10">#REF!</definedName>
    <definedName name="formularioCantidades" localSheetId="9">#REF!</definedName>
    <definedName name="formularioCantidades">#REF!</definedName>
    <definedName name="FORSHE" localSheetId="10">'[3]7422CW00'!#REF!</definedName>
    <definedName name="FORSHE" localSheetId="9">'[3]7422CW00'!#REF!</definedName>
    <definedName name="FORSHE">'[3]7422CW00'!#REF!</definedName>
    <definedName name="FORUNMIS" localSheetId="10">'[3]7422CW00'!#REF!</definedName>
    <definedName name="FORUNMIS" localSheetId="9">'[3]7422CW00'!#REF!</definedName>
    <definedName name="FORUNMIS">'[3]7422CW00'!#REF!</definedName>
    <definedName name="FR">1.15</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'APU-2'!ERR</definedName>
    <definedName name="fu">[0]!ERR</definedName>
    <definedName name="Full_Print" localSheetId="10">#REF!</definedName>
    <definedName name="Full_Print" localSheetId="9">#REF!</definedName>
    <definedName name="Full_Prin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 localSheetId="10">#REF!</definedName>
    <definedName name="G" localSheetId="9">#REF!</definedName>
    <definedName name="G">#REF!</definedName>
    <definedName name="G.Eg" localSheetId="10">#REF!</definedName>
    <definedName name="G.Eg" localSheetId="9">#REF!</definedName>
    <definedName name="G.Eg">#REF!</definedName>
    <definedName name="G.Em" localSheetId="10">#REF!</definedName>
    <definedName name="G.Em" localSheetId="9">#REF!</definedName>
    <definedName name="G.Em">#REF!</definedName>
    <definedName name="G.Eo" localSheetId="10">#REF!</definedName>
    <definedName name="G.Eo" localSheetId="9">#REF!</definedName>
    <definedName name="G.Eo">#REF!</definedName>
    <definedName name="G.Ew" localSheetId="10">#REF!</definedName>
    <definedName name="G.Ew" localSheetId="9">#REF!</definedName>
    <definedName name="G.Ew">#REF!</definedName>
    <definedName name="G_C1" localSheetId="10">[12]Tablas!#REF!</definedName>
    <definedName name="G_C1" localSheetId="9">[12]Tablas!#REF!</definedName>
    <definedName name="G_C1">[12]Tablas!#REF!</definedName>
    <definedName name="G_C10" localSheetId="10">[12]Tablas!#REF!</definedName>
    <definedName name="G_C10" localSheetId="9">[12]Tablas!#REF!</definedName>
    <definedName name="G_C10">[12]Tablas!#REF!</definedName>
    <definedName name="G_C11" localSheetId="10">[12]Tablas!#REF!</definedName>
    <definedName name="G_C11" localSheetId="9">[12]Tablas!#REF!</definedName>
    <definedName name="G_C11">[12]Tablas!#REF!</definedName>
    <definedName name="G_C12" localSheetId="10">[12]Tablas!#REF!</definedName>
    <definedName name="G_C12" localSheetId="9">[12]Tablas!#REF!</definedName>
    <definedName name="G_C12">[12]Tablas!#REF!</definedName>
    <definedName name="G_C13" localSheetId="10">[12]Tablas!#REF!</definedName>
    <definedName name="G_C13" localSheetId="9">[12]Tablas!#REF!</definedName>
    <definedName name="G_C13">[12]Tablas!#REF!</definedName>
    <definedName name="G_C14" localSheetId="10">[12]Tablas!#REF!</definedName>
    <definedName name="G_C14" localSheetId="9">[12]Tablas!#REF!</definedName>
    <definedName name="G_C14">[12]Tablas!#REF!</definedName>
    <definedName name="G_C15" localSheetId="10">[12]Tablas!#REF!</definedName>
    <definedName name="G_C15" localSheetId="9">[12]Tablas!#REF!</definedName>
    <definedName name="G_C15">[12]Tablas!#REF!</definedName>
    <definedName name="G_C16" localSheetId="10">[12]Tablas!#REF!</definedName>
    <definedName name="G_C16" localSheetId="9">[12]Tablas!#REF!</definedName>
    <definedName name="G_C16">[12]Tablas!#REF!</definedName>
    <definedName name="G_C17" localSheetId="10">[12]Tablas!#REF!</definedName>
    <definedName name="G_C17" localSheetId="9">[12]Tablas!#REF!</definedName>
    <definedName name="G_C17">[12]Tablas!#REF!</definedName>
    <definedName name="G_C18" localSheetId="10">[12]Tablas!#REF!</definedName>
    <definedName name="G_C18" localSheetId="9">[12]Tablas!#REF!</definedName>
    <definedName name="G_C18">[12]Tablas!#REF!</definedName>
    <definedName name="G_C19" localSheetId="10">[12]Tablas!#REF!</definedName>
    <definedName name="G_C19" localSheetId="9">[12]Tablas!#REF!</definedName>
    <definedName name="G_C19">[12]Tablas!#REF!</definedName>
    <definedName name="G_C2" localSheetId="10">[12]Tablas!#REF!</definedName>
    <definedName name="G_C2" localSheetId="9">[12]Tablas!#REF!</definedName>
    <definedName name="G_C2">[12]Tablas!#REF!</definedName>
    <definedName name="G_C20" localSheetId="10">[12]Tablas!#REF!</definedName>
    <definedName name="G_C20" localSheetId="9">[12]Tablas!#REF!</definedName>
    <definedName name="G_C20">[12]Tablas!#REF!</definedName>
    <definedName name="G_C21" localSheetId="10">[12]Tablas!#REF!</definedName>
    <definedName name="G_C21" localSheetId="9">[12]Tablas!#REF!</definedName>
    <definedName name="G_C21">[12]Tablas!#REF!</definedName>
    <definedName name="G_C22" localSheetId="10">[12]Tablas!#REF!</definedName>
    <definedName name="G_C22" localSheetId="9">[12]Tablas!#REF!</definedName>
    <definedName name="G_C22">[12]Tablas!#REF!</definedName>
    <definedName name="G_C3" localSheetId="10">[12]Tablas!#REF!</definedName>
    <definedName name="G_C3" localSheetId="9">[12]Tablas!#REF!</definedName>
    <definedName name="G_C3">[12]Tablas!#REF!</definedName>
    <definedName name="G_C4" localSheetId="10">[12]Tablas!#REF!</definedName>
    <definedName name="G_C4" localSheetId="9">[12]Tablas!#REF!</definedName>
    <definedName name="G_C4">[12]Tablas!#REF!</definedName>
    <definedName name="G_C5" localSheetId="10">[12]Tablas!#REF!</definedName>
    <definedName name="G_C5" localSheetId="9">[12]Tablas!#REF!</definedName>
    <definedName name="G_C5">[12]Tablas!#REF!</definedName>
    <definedName name="G_C6" localSheetId="10">[12]Tablas!#REF!</definedName>
    <definedName name="G_C6" localSheetId="9">[12]Tablas!#REF!</definedName>
    <definedName name="G_C6">[12]Tablas!#REF!</definedName>
    <definedName name="G_C7" localSheetId="10">[12]Tablas!#REF!</definedName>
    <definedName name="G_C7" localSheetId="9">[12]Tablas!#REF!</definedName>
    <definedName name="G_C7">[12]Tablas!#REF!</definedName>
    <definedName name="G_C8" localSheetId="10">[12]Tablas!#REF!</definedName>
    <definedName name="G_C8" localSheetId="9">[12]Tablas!#REF!</definedName>
    <definedName name="G_C8">[12]Tablas!#REF!</definedName>
    <definedName name="G_C9" localSheetId="10">[12]Tablas!#REF!</definedName>
    <definedName name="G_C9" localSheetId="9">[12]Tablas!#REF!</definedName>
    <definedName name="G_C9">[12]Tablas!#REF!</definedName>
    <definedName name="G1_" localSheetId="10">#REF!</definedName>
    <definedName name="G1_" localSheetId="9">#REF!</definedName>
    <definedName name="G1_">#REF!</definedName>
    <definedName name="GAJ" localSheetId="10">#REF!</definedName>
    <definedName name="GAJ" localSheetId="9">#REF!</definedName>
    <definedName name="GAJ" localSheetId="4">#REF!</definedName>
    <definedName name="GAJ">#REF!</definedName>
    <definedName name="GAS" localSheetId="10">[12]Tablas!#REF!</definedName>
    <definedName name="GAS" localSheetId="9">[12]Tablas!#REF!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 localSheetId="10">[11]Tablas!#REF!</definedName>
    <definedName name="GCB" localSheetId="9">[11]Tablas!#REF!</definedName>
    <definedName name="GCB">[11]Tablas!#REF!</definedName>
    <definedName name="GCI" localSheetId="10">[12]Tablas!#REF!</definedName>
    <definedName name="GCI" localSheetId="9">[12]Tablas!#REF!</definedName>
    <definedName name="GCI">[12]Tablas!#REF!</definedName>
    <definedName name="GCN" localSheetId="10">[12]Tablas!#REF!</definedName>
    <definedName name="GCN" localSheetId="9">[12]Tablas!#REF!</definedName>
    <definedName name="GCN">[12]Tablas!#REF!</definedName>
    <definedName name="GCP" localSheetId="10">[12]Tablas!#REF!</definedName>
    <definedName name="GCP" localSheetId="9">[12]Tablas!#REF!</definedName>
    <definedName name="GCP">[12]Tablas!#REF!</definedName>
    <definedName name="GDN" localSheetId="10">[12]Tablas!#REF!</definedName>
    <definedName name="GDN" localSheetId="9">[12]Tablas!#REF!</definedName>
    <definedName name="GDN">[12]Tablas!#REF!</definedName>
    <definedName name="GDR" localSheetId="10">[12]Tablas!#REF!</definedName>
    <definedName name="GDR" localSheetId="9">[12]Tablas!#REF!</definedName>
    <definedName name="GDR">[12]Tablas!#REF!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 localSheetId="10">[12]Tablas!#REF!</definedName>
    <definedName name="GEA" localSheetId="9">[12]Tablas!#REF!</definedName>
    <definedName name="GEA">[12]Tablas!#REF!</definedName>
    <definedName name="GEA1_1" localSheetId="10">[12]Tablas!#REF!</definedName>
    <definedName name="GEA1_1" localSheetId="9">[12]Tablas!#REF!</definedName>
    <definedName name="GEA1_1">[12]Tablas!#REF!</definedName>
    <definedName name="GEA1_1_1" localSheetId="10">[12]Tablas!#REF!</definedName>
    <definedName name="GEA1_1_1" localSheetId="9">[12]Tablas!#REF!</definedName>
    <definedName name="GEA1_1_1">[12]Tablas!#REF!</definedName>
    <definedName name="GEA1_1_10" localSheetId="10">[12]Tablas!#REF!</definedName>
    <definedName name="GEA1_1_10" localSheetId="9">[12]Tablas!#REF!</definedName>
    <definedName name="GEA1_1_10">[12]Tablas!#REF!</definedName>
    <definedName name="GEA1_1_2" localSheetId="10">[12]Tablas!#REF!</definedName>
    <definedName name="GEA1_1_2" localSheetId="9">[12]Tablas!#REF!</definedName>
    <definedName name="GEA1_1_2">[12]Tablas!#REF!</definedName>
    <definedName name="GEA1_1_3" localSheetId="10">[12]Tablas!#REF!</definedName>
    <definedName name="GEA1_1_3" localSheetId="9">[12]Tablas!#REF!</definedName>
    <definedName name="GEA1_1_3">[12]Tablas!#REF!</definedName>
    <definedName name="GEA1_1_4" localSheetId="10">[12]Tablas!#REF!</definedName>
    <definedName name="GEA1_1_4" localSheetId="9">[12]Tablas!#REF!</definedName>
    <definedName name="GEA1_1_4">[12]Tablas!#REF!</definedName>
    <definedName name="GEA1_1_5" localSheetId="10">[12]Tablas!#REF!</definedName>
    <definedName name="GEA1_1_5" localSheetId="9">[12]Tablas!#REF!</definedName>
    <definedName name="GEA1_1_5">[12]Tablas!#REF!</definedName>
    <definedName name="GEA1_1_6" localSheetId="10">[12]Tablas!#REF!</definedName>
    <definedName name="GEA1_1_6" localSheetId="9">[12]Tablas!#REF!</definedName>
    <definedName name="GEA1_1_6">[12]Tablas!#REF!</definedName>
    <definedName name="GEA1_1_7" localSheetId="10">[12]Tablas!#REF!</definedName>
    <definedName name="GEA1_1_7" localSheetId="9">[12]Tablas!#REF!</definedName>
    <definedName name="GEA1_1_7">[12]Tablas!#REF!</definedName>
    <definedName name="GEA1_1_8" localSheetId="10">[12]Tablas!#REF!</definedName>
    <definedName name="GEA1_1_8" localSheetId="9">[12]Tablas!#REF!</definedName>
    <definedName name="GEA1_1_8">[12]Tablas!#REF!</definedName>
    <definedName name="GEA1_1_9" localSheetId="10">[12]Tablas!#REF!</definedName>
    <definedName name="GEA1_1_9" localSheetId="9">[12]Tablas!#REF!</definedName>
    <definedName name="GEA1_1_9">[12]Tablas!#REF!</definedName>
    <definedName name="GEA1_2" localSheetId="10">[12]Tablas!#REF!</definedName>
    <definedName name="GEA1_2" localSheetId="9">[12]Tablas!#REF!</definedName>
    <definedName name="GEA1_2">[12]Tablas!#REF!</definedName>
    <definedName name="GEA1_3" localSheetId="10">[12]Tablas!#REF!</definedName>
    <definedName name="GEA1_3" localSheetId="9">[12]Tablas!#REF!</definedName>
    <definedName name="GEA1_3">[12]Tablas!#REF!</definedName>
    <definedName name="GEA1_4" localSheetId="10">[12]Tablas!#REF!</definedName>
    <definedName name="GEA1_4" localSheetId="9">[12]Tablas!#REF!</definedName>
    <definedName name="GEA1_4">[12]Tablas!#REF!</definedName>
    <definedName name="GEC" localSheetId="10">[12]Tablas!#REF!</definedName>
    <definedName name="GEC" localSheetId="9">[12]Tablas!#REF!</definedName>
    <definedName name="GEC">[12]Tablas!#REF!</definedName>
    <definedName name="GEC_ON_DAPIAY" localSheetId="10">#REF!</definedName>
    <definedName name="GEC_ON_DAPIAY" localSheetId="9">#REF!</definedName>
    <definedName name="GEC_ON_DAPIAY">#REF!</definedName>
    <definedName name="GEC_ON_GER" localSheetId="10">#REF!</definedName>
    <definedName name="GEC_ON_GER" localSheetId="9">#REF!</definedName>
    <definedName name="GEC_ON_GER">#REF!</definedName>
    <definedName name="geg" localSheetId="4" hidden="1">{"via1",#N/A,TRUE,"general";"via2",#N/A,TRUE,"general";"via3",#N/A,TRUE,"general"}</definedName>
    <definedName name="geg" hidden="1">{"via1",#N/A,TRUE,"general";"via2",#N/A,TRUE,"general";"via3",#N/A,TRUE,"general"}</definedName>
    <definedName name="GENERAL" localSheetId="10">#REF!</definedName>
    <definedName name="GENERAL" localSheetId="9">#REF!</definedName>
    <definedName name="GENERAL">#REF!</definedName>
    <definedName name="GENERAL1" localSheetId="10">#REF!</definedName>
    <definedName name="GENERAL1" localSheetId="9">#REF!</definedName>
    <definedName name="GENERAL1">#REF!</definedName>
    <definedName name="Geotex" localSheetId="10">#REF!</definedName>
    <definedName name="Geotex" localSheetId="9">#REF!</definedName>
    <definedName name="Geotex" localSheetId="4">#REF!</definedName>
    <definedName name="Geotex">#REF!</definedName>
    <definedName name="GERENCIA" localSheetId="10">#REF!</definedName>
    <definedName name="GERENCIA" localSheetId="9">#REF!</definedName>
    <definedName name="GERENCIA">#REF!</definedName>
    <definedName name="GERENCIA1" localSheetId="10">#REF!</definedName>
    <definedName name="GERENCIA1" localSheetId="9">#REF!</definedName>
    <definedName name="GERENCIA1">#REF!</definedName>
    <definedName name="GERENCIA2" localSheetId="10">#REF!</definedName>
    <definedName name="GERENCIA2" localSheetId="9">#REF!</definedName>
    <definedName name="GERENCIA2">#REF!</definedName>
    <definedName name="Gerente">[40]EMPRESA!$F$12</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N" localSheetId="10">[12]Tablas!#REF!</definedName>
    <definedName name="GFN" localSheetId="9">[12]Tablas!#REF!</definedName>
    <definedName name="GFN">[12]Tablas!#REF!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'APU-2'!ERR</definedName>
    <definedName name="GGG">[0]!ERR</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hidden="1">{#N/A,#N/A,TRUE,"1842CWN0"}</definedName>
    <definedName name="ggtgt" localSheetId="4"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 localSheetId="10">'[76]7422CW00'!#REF!</definedName>
    <definedName name="ghf" localSheetId="9">'[76]7422CW00'!#REF!</definedName>
    <definedName name="ghf">'[76]7422CW00'!#REF!</definedName>
    <definedName name="ghfg" localSheetId="4" hidden="1">{"via1",#N/A,TRUE,"general";"via2",#N/A,TRUE,"general";"via3",#N/A,TRUE,"general"}</definedName>
    <definedName name="ghfg" hidden="1">{"via1",#N/A,TRUE,"general";"via2",#N/A,TRUE,"general";"via3",#N/A,TRUE,"general"}</definedName>
    <definedName name="ghghy" localSheetId="10">#REF!</definedName>
    <definedName name="ghghy" localSheetId="9">#REF!</definedName>
    <definedName name="ghghy">#REF!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 localSheetId="10">[12]Tablas!#REF!</definedName>
    <definedName name="GMM_ON_ASO" localSheetId="9">[12]Tablas!#REF!</definedName>
    <definedName name="GMM_ON_ASO">[12]Tablas!#REF!</definedName>
    <definedName name="GMM_ON_DMARES" localSheetId="10">#REF!</definedName>
    <definedName name="GMM_ON_DMARES" localSheetId="9">#REF!</definedName>
    <definedName name="GMM_ON_DMARES">#REF!</definedName>
    <definedName name="GMM_ON_DRIO" localSheetId="10">#REF!</definedName>
    <definedName name="GMM_ON_DRIO" localSheetId="9">#REF!</definedName>
    <definedName name="GMM_ON_DRIO">#REF!</definedName>
    <definedName name="GOR" localSheetId="10">#REF!</definedName>
    <definedName name="GOR" localSheetId="9">#REF!</definedName>
    <definedName name="GOR">#REF!</definedName>
    <definedName name="GOT" localSheetId="10">[12]Tablas!#REF!</definedName>
    <definedName name="GOT" localSheetId="9">[12]Tablas!#REF!</definedName>
    <definedName name="GOT">[12]Tablas!#REF!</definedName>
    <definedName name="GPO" localSheetId="10">[12]Tablas!#REF!</definedName>
    <definedName name="GPO" localSheetId="9">[12]Tablas!#REF!</definedName>
    <definedName name="GPO">[12]Tablas!#REF!</definedName>
    <definedName name="GPR" localSheetId="10">[12]Tablas!#REF!</definedName>
    <definedName name="GPR" localSheetId="9">[12]Tablas!#REF!</definedName>
    <definedName name="GPR">[12]Tablas!#REF!</definedName>
    <definedName name="_xlnm.Recorder" localSheetId="10">#REF!</definedName>
    <definedName name="_xlnm.Recorder" localSheetId="9">#REF!</definedName>
    <definedName name="_xlnm.Recorder">#REF!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9">#REF!</definedName>
    <definedName name="GRAF2" localSheetId="4">#REF!</definedName>
    <definedName name="GRAF2">#REF!</definedName>
    <definedName name="GRAF3" localSheetId="10">#REF!</definedName>
    <definedName name="GRAF3" localSheetId="9">#REF!</definedName>
    <definedName name="GRAF3" localSheetId="4">#REF!</definedName>
    <definedName name="GRAF3">#REF!</definedName>
    <definedName name="GRC" localSheetId="10">[12]Tablas!#REF!</definedName>
    <definedName name="GRC" localSheetId="9">[12]Tablas!#REF!</definedName>
    <definedName name="GRC">[12]Tablas!#REF!</definedName>
    <definedName name="GRC_ON_ASO" localSheetId="10">[12]Tablas!#REF!</definedName>
    <definedName name="GRC_ON_ASO" localSheetId="9">[12]Tablas!#REF!</definedName>
    <definedName name="GRC_ON_ASO">[12]Tablas!#REF!</definedName>
    <definedName name="GRC_ON_DAPIAY" localSheetId="10">#REF!</definedName>
    <definedName name="GRC_ON_DAPIAY" localSheetId="9">#REF!</definedName>
    <definedName name="GRC_ON_DAPIAY">#REF!</definedName>
    <definedName name="GRC_ON_GER" localSheetId="10">#REF!</definedName>
    <definedName name="GRC_ON_GER" localSheetId="9">#REF!</definedName>
    <definedName name="GRC_ON_GER">#REF!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M" localSheetId="10">[12]Tablas!#REF!</definedName>
    <definedName name="GRM" localSheetId="9">[12]Tablas!#REF!</definedName>
    <definedName name="GRM">[12]Tablas!#REF!</definedName>
    <definedName name="GRM_ON_DMARES" localSheetId="10">#REF!</definedName>
    <definedName name="GRM_ON_DMARES" localSheetId="9">#REF!</definedName>
    <definedName name="GRM_ON_DMARES">#REF!</definedName>
    <definedName name="GRM_ON_DRIO" localSheetId="10">#REF!</definedName>
    <definedName name="GRM_ON_DRIO" localSheetId="9">#REF!</definedName>
    <definedName name="GRM_ON_DRIO">#REF!</definedName>
    <definedName name="GRN" localSheetId="10">[12]Tablas!#REF!</definedName>
    <definedName name="GRN" localSheetId="9">[12]Tablas!#REF!</definedName>
    <definedName name="GRN">[12]Tablas!#REF!</definedName>
    <definedName name="GRN_ON_ASO" localSheetId="10">[12]Tablas!#REF!</definedName>
    <definedName name="GRN_ON_ASO" localSheetId="9">[12]Tablas!#REF!</definedName>
    <definedName name="GRN_ON_ASO">[12]Tablas!#REF!</definedName>
    <definedName name="GRN_ON_DIREC" localSheetId="10">#REF!</definedName>
    <definedName name="GRN_ON_DIREC" localSheetId="9">#REF!</definedName>
    <definedName name="GRN_ON_DIREC">#REF!</definedName>
    <definedName name="GRS" localSheetId="10">[12]Tablas!#REF!</definedName>
    <definedName name="GRS" localSheetId="9">[12]Tablas!#REF!</definedName>
    <definedName name="GRS">[12]Tablas!#REF!</definedName>
    <definedName name="GRS_ON_ASO" localSheetId="10">[12]Tablas!#REF!</definedName>
    <definedName name="GRS_ON_ASO" localSheetId="9">[12]Tablas!#REF!</definedName>
    <definedName name="GRS_ON_ASO">[12]Tablas!#REF!</definedName>
    <definedName name="GRS_ON_DIREC" localSheetId="10">#REF!</definedName>
    <definedName name="GRS_ON_DIREC" localSheetId="9">#REF!</definedName>
    <definedName name="GRS_ON_DIREC">#REF!</definedName>
    <definedName name="GRS_ON_HUIL" localSheetId="10">#REF!</definedName>
    <definedName name="GRS_ON_HUIL" localSheetId="9">#REF!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9">#REF!</definedName>
    <definedName name="GRUPO1" localSheetId="4">#REF!</definedName>
    <definedName name="GRUPO1">#REF!</definedName>
    <definedName name="GRUPO123" localSheetId="10">#REF!</definedName>
    <definedName name="GRUPO123" localSheetId="9">#REF!</definedName>
    <definedName name="GRUPO123" localSheetId="4">#REF!</definedName>
    <definedName name="GRUPO123">#REF!</definedName>
    <definedName name="GRUPO13" localSheetId="10">#REF!</definedName>
    <definedName name="GRUPO13" localSheetId="9">#REF!</definedName>
    <definedName name="GRUPO13" localSheetId="4">#REF!</definedName>
    <definedName name="GRUPO13">#REF!</definedName>
    <definedName name="GRUPO2" localSheetId="10">#REF!</definedName>
    <definedName name="GRUPO2" localSheetId="9">#REF!</definedName>
    <definedName name="GRUPO2" localSheetId="4">#REF!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 localSheetId="10">[12]Tablas!#REF!</definedName>
    <definedName name="GTC" localSheetId="9">[12]Tablas!#REF!</definedName>
    <definedName name="GTC">[12]Tablas!#REF!</definedName>
    <definedName name="GTE" localSheetId="10">[12]Tablas!#REF!</definedName>
    <definedName name="GTE" localSheetId="9">[12]Tablas!#REF!</definedName>
    <definedName name="GTE">[12]Tablas!#REF!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 localSheetId="10">#REF!</definedName>
    <definedName name="GTO_ADMON" localSheetId="9">#REF!</definedName>
    <definedName name="GTO_ADMON">#REF!</definedName>
    <definedName name="GTO_INVEST" localSheetId="10">#REF!</definedName>
    <definedName name="GTO_INVEST" localSheetId="9">#REF!</definedName>
    <definedName name="GTO_INVEST">#REF!</definedName>
    <definedName name="GTO_OPERA" localSheetId="10">#REF!</definedName>
    <definedName name="GTO_OPERA" localSheetId="9">#REF!</definedName>
    <definedName name="GTO_OPERA">#REF!</definedName>
    <definedName name="GTP" localSheetId="10">[12]Tablas!#REF!</definedName>
    <definedName name="GTP" localSheetId="9">[12]Tablas!#REF!</definedName>
    <definedName name="GTP">[12]Tablas!#REF!</definedName>
    <definedName name="GTRE" localSheetId="10">#REF!</definedName>
    <definedName name="GTRE" localSheetId="9">#REF!</definedName>
    <definedName name="GTRE" localSheetId="4">#REF!</definedName>
    <definedName name="GTRE">#REF!</definedName>
    <definedName name="h" localSheetId="10">#REF!</definedName>
    <definedName name="h" localSheetId="9">#REF!</definedName>
    <definedName name="h">#REF!</definedName>
    <definedName name="H_pump" localSheetId="10">#REF!</definedName>
    <definedName name="H_pump" localSheetId="9">#REF!</definedName>
    <definedName name="H_pump">#REF!</definedName>
    <definedName name="h9h" localSheetId="4" hidden="1">{"via1",#N/A,TRUE,"general";"via2",#N/A,TRUE,"general";"via3",#N/A,TRUE,"general"}</definedName>
    <definedName name="h9h" hidden="1">{"via1",#N/A,TRUE,"general";"via2",#N/A,TRUE,"general";"via3",#N/A,TRUE,"general"}</definedName>
    <definedName name="Hazards" localSheetId="10">#REF!</definedName>
    <definedName name="Hazards" localSheetId="9">#REF!</definedName>
    <definedName name="Hazards">#REF!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 localSheetId="10">ROW(#REF!)</definedName>
    <definedName name="Header_Row" localSheetId="9">ROW(#REF!)</definedName>
    <definedName name="Header_Row">ROW(#REF!)</definedName>
    <definedName name="hed">[55]Datos!$D$8</definedName>
    <definedName name="hen">[55]Datos!$D$9</definedName>
    <definedName name="HERRERO" localSheetId="10">#REF!</definedName>
    <definedName name="HERRERO" localSheetId="9">#REF!</definedName>
    <definedName name="HERRERO">#REF!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4">'APU-2'!ERR</definedName>
    <definedName name="hh">[0]!ERR</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4">'APU-2'!ERR</definedName>
    <definedName name="HK">[0]!ERR</definedName>
    <definedName name="HM" localSheetId="10">#REF!</definedName>
    <definedName name="HM" localSheetId="9">#REF!</definedName>
    <definedName name="HM">#REF!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9">#REF!</definedName>
    <definedName name="HOJA1" localSheetId="4">#REF!</definedName>
    <definedName name="HOJA1">#REF!</definedName>
    <definedName name="horat" localSheetId="10">'[20]Itemes Renovación'!#REF!</definedName>
    <definedName name="horat" localSheetId="9">'[20]Itemes Renovación'!#REF!</definedName>
    <definedName name="horat">'[20]Itemes Renovación'!#REF!</definedName>
    <definedName name="Hornos" localSheetId="10">#REF!</definedName>
    <definedName name="Hornos" localSheetId="9">#REF!</definedName>
    <definedName name="Hornos">#REF!</definedName>
    <definedName name="HP_stg_Hz" localSheetId="10">#REF!</definedName>
    <definedName name="HP_stg_Hz" localSheetId="9">#REF!</definedName>
    <definedName name="HP_stg_Hz">#REF!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 localSheetId="10">#REF!</definedName>
    <definedName name="hs" localSheetId="9">#REF!</definedName>
    <definedName name="hs">#REF!</definedName>
    <definedName name="hsfg" localSheetId="4" hidden="1">{"via1",#N/A,TRUE,"general";"via2",#N/A,TRUE,"general";"via3",#N/A,TRUE,"general"}</definedName>
    <definedName name="hsfg" hidden="1">{"via1",#N/A,TRUE,"general";"via2",#N/A,TRUE,"general";"via3",#N/A,TRUE,"general"}</definedName>
    <definedName name="HTAS" localSheetId="10">#REF!</definedName>
    <definedName name="HTAS" localSheetId="9">#REF!</definedName>
    <definedName name="HTAS">#REF!</definedName>
    <definedName name="HTAS1" localSheetId="10">#REF!</definedName>
    <definedName name="HTAS1" localSheetId="9">#REF!</definedName>
    <definedName name="HTAS1">#REF!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hidden="1">{"via1",#N/A,TRUE,"general";"via2",#N/A,TRUE,"general";"via3",#N/A,TRUE,"general"}</definedName>
    <definedName name="hut" localSheetId="10">#REF!</definedName>
    <definedName name="hut" localSheetId="9">#REF!</definedName>
    <definedName name="hut">#REF!</definedName>
    <definedName name="hxdfk" localSheetId="10">#REF!</definedName>
    <definedName name="hxdfk" localSheetId="9">#REF!</definedName>
    <definedName name="hxdfk">#REF!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hidden="1">{"via1",#N/A,TRUE,"general";"via2",#N/A,TRUE,"general";"via3",#N/A,TRUE,"general"}</definedName>
    <definedName name="I" localSheetId="10">#REF!</definedName>
    <definedName name="I" localSheetId="9">#REF!</definedName>
    <definedName name="I" localSheetId="4">#REF!</definedName>
    <definedName name="I">#REF!</definedName>
    <definedName name="i0" localSheetId="10">#REF!</definedName>
    <definedName name="i0" localSheetId="9">#REF!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0">#REF!</definedName>
    <definedName name="Icct" localSheetId="9">#REF!</definedName>
    <definedName name="Icct">#REF!</definedName>
    <definedName name="ICP" localSheetId="10">[12]Tablas!#REF!</definedName>
    <definedName name="ICP" localSheetId="9">[12]Tablas!#REF!</definedName>
    <definedName name="ICP">[12]Tablas!#REF!</definedName>
    <definedName name="ICP1_1" localSheetId="10">[12]Tablas!#REF!</definedName>
    <definedName name="ICP1_1" localSheetId="9">[12]Tablas!#REF!</definedName>
    <definedName name="ICP1_1">[12]Tablas!#REF!</definedName>
    <definedName name="ICP1_1_1" localSheetId="10">[12]Tablas!#REF!</definedName>
    <definedName name="ICP1_1_1" localSheetId="9">[12]Tablas!#REF!</definedName>
    <definedName name="ICP1_1_1">[12]Tablas!#REF!</definedName>
    <definedName name="ICP1_1_2" localSheetId="10">[12]Tablas!#REF!</definedName>
    <definedName name="ICP1_1_2" localSheetId="9">[12]Tablas!#REF!</definedName>
    <definedName name="ICP1_1_2">[12]Tablas!#REF!</definedName>
    <definedName name="ICP1_1_3" localSheetId="10">[12]Tablas!#REF!</definedName>
    <definedName name="ICP1_1_3" localSheetId="9">[12]Tablas!#REF!</definedName>
    <definedName name="ICP1_1_3">[12]Tablas!#REF!</definedName>
    <definedName name="ICP1_1_4" localSheetId="10">[12]Tablas!#REF!</definedName>
    <definedName name="ICP1_1_4" localSheetId="9">[12]Tablas!#REF!</definedName>
    <definedName name="ICP1_1_4">[12]Tablas!#REF!</definedName>
    <definedName name="ICP1_2" localSheetId="10">[12]Tablas!#REF!</definedName>
    <definedName name="ICP1_2" localSheetId="9">[12]Tablas!#REF!</definedName>
    <definedName name="ICP1_2">[12]Tablas!#REF!</definedName>
    <definedName name="ICP1_3" localSheetId="10">[12]Tablas!#REF!</definedName>
    <definedName name="ICP1_3" localSheetId="9">[12]Tablas!#REF!</definedName>
    <definedName name="ICP1_3">[12]Tablas!#REF!</definedName>
    <definedName name="ICP1_4" localSheetId="10">[12]Tablas!#REF!</definedName>
    <definedName name="ICP1_4" localSheetId="9">[12]Tablas!#REF!</definedName>
    <definedName name="ICP1_4">[12]Tablas!#REF!</definedName>
    <definedName name="ID" localSheetId="4">'APU-2'!ERR</definedName>
    <definedName name="ID">[0]!ERR</definedName>
    <definedName name="IF" localSheetId="10">'[51]A. P. U.'!#REF!</definedName>
    <definedName name="IF" localSheetId="9">'[51]A. P. U.'!#REF!</definedName>
    <definedName name="IF" localSheetId="4">'[51]A. P. U.'!#REF!</definedName>
    <definedName name="IF">'[51]A. P. U.'!#REF!</definedName>
    <definedName name="Ig" localSheetId="10">#REF!</definedName>
    <definedName name="Ig" localSheetId="9">#REF!</definedName>
    <definedName name="Ig">#REF!</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 localSheetId="10">#REF!</definedName>
    <definedName name="IL" localSheetId="9">#REF!</definedName>
    <definedName name="IL">#REF!</definedName>
    <definedName name="im">'[79]1'!$N$41</definedName>
    <definedName name="IMP">[25]otros!$C$3</definedName>
    <definedName name="IMPRESSION" localSheetId="10">#REF!</definedName>
    <definedName name="IMPRESSION" localSheetId="9">#REF!</definedName>
    <definedName name="IMPRESSION">#REF!</definedName>
    <definedName name="imprimir" localSheetId="10">#REF!</definedName>
    <definedName name="imprimir" localSheetId="9">#REF!</definedName>
    <definedName name="imprimir">#REF!</definedName>
    <definedName name="IMPTOS" localSheetId="10">#REF!</definedName>
    <definedName name="IMPTOS" localSheetId="9">#REF!</definedName>
    <definedName name="IMPTOS">#REF!</definedName>
    <definedName name="IMPTOS1" localSheetId="10">#REF!</definedName>
    <definedName name="IMPTOS1" localSheetId="9">#REF!</definedName>
    <definedName name="IMPTOS1">#REF!</definedName>
    <definedName name="INC" localSheetId="10">#REF!</definedName>
    <definedName name="INC" localSheetId="9">#REF!</definedName>
    <definedName name="INC">#REF!</definedName>
    <definedName name="INCR._PRODC." localSheetId="10">#REF!</definedName>
    <definedName name="INCR._PRODC." localSheetId="9">#REF!</definedName>
    <definedName name="INCR._PRODC.">#REF!</definedName>
    <definedName name="INDICE" localSheetId="10">#REF!</definedName>
    <definedName name="INDICE" localSheetId="9">#REF!</definedName>
    <definedName name="INDICE" localSheetId="4">#REF!</definedName>
    <definedName name="INDICE">#REF!</definedName>
    <definedName name="inf" localSheetId="10">#REF!</definedName>
    <definedName name="inf" localSheetId="9">#REF!</definedName>
    <definedName name="inf" localSheetId="4">#REF!</definedName>
    <definedName name="inf">#REF!</definedName>
    <definedName name="INFORME">[80]TABLAS!$A$1:$A$65536</definedName>
    <definedName name="Informe_semanal" localSheetId="10">#REF!</definedName>
    <definedName name="Informe_semanal" localSheetId="9">#REF!</definedName>
    <definedName name="Informe_semanal">#REF!</definedName>
    <definedName name="INGENIERIA1" localSheetId="10" hidden="1">#REF!</definedName>
    <definedName name="INGENIERIA1" localSheetId="9" hidden="1">#REF!</definedName>
    <definedName name="INGENIERIA1" hidden="1">#REF!</definedName>
    <definedName name="INGENIERIA11" localSheetId="10" hidden="1">#REF!</definedName>
    <definedName name="INGENIERIA11" localSheetId="9"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0">#REF!</definedName>
    <definedName name="INPU" localSheetId="9">#REF!</definedName>
    <definedName name="INPU">#REF!</definedName>
    <definedName name="INPUT" localSheetId="10">'[3]7422CW00'!#REF!</definedName>
    <definedName name="INPUT" localSheetId="9">'[3]7422CW00'!#REF!</definedName>
    <definedName name="INPUT">'[3]7422CW00'!#REF!</definedName>
    <definedName name="INSU">[81]INSUMOS!$A$1:$E$65536</definedName>
    <definedName name="Insumos_auxiliares" localSheetId="10">[82]Insumos!#REF!</definedName>
    <definedName name="Insumos_auxiliares" localSheetId="9">[82]Insumos!#REF!</definedName>
    <definedName name="Insumos_auxiliares" localSheetId="4">[82]Insumos!#REF!</definedName>
    <definedName name="Insumos_auxiliares">[82]Insumos!#REF!</definedName>
    <definedName name="Insumos_basicos" localSheetId="10">#REF!</definedName>
    <definedName name="Insumos_basicos" localSheetId="9">#REF!</definedName>
    <definedName name="Insumos_basicos" localSheetId="4">#REF!</definedName>
    <definedName name="Insumos_basicos">#REF!</definedName>
    <definedName name="Int" localSheetId="10">#REF!</definedName>
    <definedName name="Int" localSheetId="9">#REF!</definedName>
    <definedName name="Int">#REF!</definedName>
    <definedName name="InTap">[20]Interc.tapones!$E$1:$E$65536</definedName>
    <definedName name="INTER">[72]Hoja3!$F$7:$F$9</definedName>
    <definedName name="Intercambiadores" localSheetId="10">#REF!</definedName>
    <definedName name="Intercambiadores" localSheetId="9">#REF!</definedName>
    <definedName name="Intercambiadores">#REF!</definedName>
    <definedName name="Interest_Rate" localSheetId="10">#REF!</definedName>
    <definedName name="Interest_Rate" localSheetId="9">#REF!</definedName>
    <definedName name="Interest_Rate">#REF!</definedName>
    <definedName name="INTERMEDIA_I" localSheetId="10">#REF!</definedName>
    <definedName name="INTERMEDIA_I" localSheetId="9">#REF!</definedName>
    <definedName name="INTERMEDIA_I">#REF!</definedName>
    <definedName name="Interventor">[40]CONTRATO!$E$12</definedName>
    <definedName name="IntVal">'[20]Interc.válv.'!$E$1:$E$65536</definedName>
    <definedName name="INV_11">'[83]PR 1'!$A$2:$N$655</definedName>
    <definedName name="INV_Payments" localSheetId="10">[50]!INV_Payments</definedName>
    <definedName name="INV_Payments" localSheetId="9">[50]!INV_Payments</definedName>
    <definedName name="INV_Payments" localSheetId="11">[50]!INV_Payments</definedName>
    <definedName name="INV_Payments">[50]!INV_Payments</definedName>
    <definedName name="InvDol1" localSheetId="10">#REF!</definedName>
    <definedName name="InvDol1" localSheetId="9">#REF!</definedName>
    <definedName name="InvDol1">#REF!</definedName>
    <definedName name="InvDol2" localSheetId="10">#REF!</definedName>
    <definedName name="InvDol2" localSheetId="9">#REF!</definedName>
    <definedName name="InvDol2">#REF!</definedName>
    <definedName name="InvDol3" localSheetId="10">#REF!</definedName>
    <definedName name="InvDol3" localSheetId="9">#REF!</definedName>
    <definedName name="InvDol3">#REF!</definedName>
    <definedName name="InvDol4" localSheetId="10">#REF!</definedName>
    <definedName name="InvDol4" localSheetId="9">#REF!</definedName>
    <definedName name="InvDol4">#REF!</definedName>
    <definedName name="InvDol5" localSheetId="10">#REF!</definedName>
    <definedName name="InvDol5" localSheetId="9">#REF!</definedName>
    <definedName name="InvDol5">#REF!</definedName>
    <definedName name="InvDol6" localSheetId="10">#REF!</definedName>
    <definedName name="InvDol6" localSheetId="9">#REF!</definedName>
    <definedName name="InvDol6">#REF!</definedName>
    <definedName name="InvDol7" localSheetId="10">#REF!</definedName>
    <definedName name="InvDol7" localSheetId="9">#REF!</definedName>
    <definedName name="InvDol7">#REF!</definedName>
    <definedName name="InvDol8" localSheetId="10">#REF!</definedName>
    <definedName name="InvDol8" localSheetId="9">#REF!</definedName>
    <definedName name="InvDol8">#REF!</definedName>
    <definedName name="IOU" localSheetId="10">#REF!</definedName>
    <definedName name="IOU" localSheetId="9">#REF!</definedName>
    <definedName name="IOU">#REF!</definedName>
    <definedName name="IOUHH" localSheetId="4">'APU-2'!ERR</definedName>
    <definedName name="IOUHH">[0]!ERR</definedName>
    <definedName name="IP" localSheetId="10">#REF!</definedName>
    <definedName name="IP" localSheetId="9">#REF!</definedName>
    <definedName name="IP">#REF!</definedName>
    <definedName name="irng" localSheetId="10" hidden="1">#REF!</definedName>
    <definedName name="irng" localSheetId="9"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0">#REF!</definedName>
    <definedName name="ITEM1" localSheetId="9">#REF!</definedName>
    <definedName name="ITEM1" localSheetId="4">#REF!</definedName>
    <definedName name="ITEM1">#REF!</definedName>
    <definedName name="ITEM15" localSheetId="10">#REF!</definedName>
    <definedName name="ITEM15" localSheetId="9">#REF!</definedName>
    <definedName name="ITEM15" localSheetId="4">#REF!</definedName>
    <definedName name="ITEM15">#REF!</definedName>
    <definedName name="ITEM2" localSheetId="10">#REF!</definedName>
    <definedName name="ITEM2" localSheetId="9">#REF!</definedName>
    <definedName name="ITEM2" localSheetId="4">#REF!</definedName>
    <definedName name="ITEM2">#REF!</definedName>
    <definedName name="item210.3" localSheetId="10">#REF!</definedName>
    <definedName name="item210.3" localSheetId="9">#REF!</definedName>
    <definedName name="item210.3" localSheetId="4">#REF!</definedName>
    <definedName name="item210.3">#REF!</definedName>
    <definedName name="item230.1" localSheetId="10">#REF!</definedName>
    <definedName name="item230.1" localSheetId="9">#REF!</definedName>
    <definedName name="item230.1" localSheetId="4">#REF!</definedName>
    <definedName name="item230.1">#REF!</definedName>
    <definedName name="ITEM3" localSheetId="10">#REF!</definedName>
    <definedName name="ITEM3" localSheetId="9">#REF!</definedName>
    <definedName name="ITEM3" localSheetId="4">#REF!</definedName>
    <definedName name="ITEM3">#REF!</definedName>
    <definedName name="item310" localSheetId="10">#REF!</definedName>
    <definedName name="item310" localSheetId="9">#REF!</definedName>
    <definedName name="item310" localSheetId="4">#REF!</definedName>
    <definedName name="item310">#REF!</definedName>
    <definedName name="item320.2" localSheetId="10">#REF!</definedName>
    <definedName name="item320.2" localSheetId="9">#REF!</definedName>
    <definedName name="item320.2" localSheetId="4">#REF!</definedName>
    <definedName name="item320.2">#REF!</definedName>
    <definedName name="item330.1" localSheetId="10">#REF!</definedName>
    <definedName name="item330.1" localSheetId="9">#REF!</definedName>
    <definedName name="item330.1" localSheetId="4">#REF!</definedName>
    <definedName name="item330.1">#REF!</definedName>
    <definedName name="item420" localSheetId="10">#REF!</definedName>
    <definedName name="item420" localSheetId="9">#REF!</definedName>
    <definedName name="item420" localSheetId="4">#REF!</definedName>
    <definedName name="item420">#REF!</definedName>
    <definedName name="item450.2P" localSheetId="10">#REF!</definedName>
    <definedName name="item450.2P" localSheetId="9">#REF!</definedName>
    <definedName name="item450.2P" localSheetId="4">#REF!</definedName>
    <definedName name="item450.2P">#REF!</definedName>
    <definedName name="item600.1" localSheetId="10">#REF!</definedName>
    <definedName name="item600.1" localSheetId="9">#REF!</definedName>
    <definedName name="item600.1" localSheetId="4">#REF!</definedName>
    <definedName name="item600.1">#REF!</definedName>
    <definedName name="item610.1" localSheetId="10">#REF!</definedName>
    <definedName name="item610.1" localSheetId="9">#REF!</definedName>
    <definedName name="item610.1" localSheetId="4">#REF!</definedName>
    <definedName name="item610.1">#REF!</definedName>
    <definedName name="item610.2" localSheetId="10">#REF!</definedName>
    <definedName name="item610.2" localSheetId="9">#REF!</definedName>
    <definedName name="item610.2" localSheetId="4">#REF!</definedName>
    <definedName name="item610.2">#REF!</definedName>
    <definedName name="item630.4" localSheetId="10">#REF!</definedName>
    <definedName name="item630.4" localSheetId="9">#REF!</definedName>
    <definedName name="item630.4" localSheetId="4">#REF!</definedName>
    <definedName name="item630.4">#REF!</definedName>
    <definedName name="item630.6" localSheetId="10">#REF!</definedName>
    <definedName name="item630.6" localSheetId="9">#REF!</definedName>
    <definedName name="item630.6" localSheetId="4">#REF!</definedName>
    <definedName name="item630.6">#REF!</definedName>
    <definedName name="item630.7" localSheetId="10">#REF!</definedName>
    <definedName name="item630.7" localSheetId="9">#REF!</definedName>
    <definedName name="item630.7" localSheetId="4">#REF!</definedName>
    <definedName name="item630.7">#REF!</definedName>
    <definedName name="item640.3" localSheetId="10">#REF!</definedName>
    <definedName name="item640.3" localSheetId="9">#REF!</definedName>
    <definedName name="item640.3" localSheetId="4">#REF!</definedName>
    <definedName name="item640.3">#REF!</definedName>
    <definedName name="item661" localSheetId="10">#REF!</definedName>
    <definedName name="item661" localSheetId="9">#REF!</definedName>
    <definedName name="item661" localSheetId="4">#REF!</definedName>
    <definedName name="item661">#REF!</definedName>
    <definedName name="item671" localSheetId="10">#REF!</definedName>
    <definedName name="item671" localSheetId="9">#REF!</definedName>
    <definedName name="item671" localSheetId="4">#REF!</definedName>
    <definedName name="item671">#REF!</definedName>
    <definedName name="item673.1" localSheetId="10">#REF!</definedName>
    <definedName name="item673.1" localSheetId="9">#REF!</definedName>
    <definedName name="item673.1" localSheetId="4">#REF!</definedName>
    <definedName name="item673.1">#REF!</definedName>
    <definedName name="item673.3" localSheetId="10">#REF!</definedName>
    <definedName name="item673.3" localSheetId="9">#REF!</definedName>
    <definedName name="item673.3" localSheetId="4">#REF!</definedName>
    <definedName name="item673.3">#REF!</definedName>
    <definedName name="item681" localSheetId="10">#REF!</definedName>
    <definedName name="item681" localSheetId="9">#REF!</definedName>
    <definedName name="item681" localSheetId="4">#REF!</definedName>
    <definedName name="item681">#REF!</definedName>
    <definedName name="item700.1" localSheetId="10">#REF!</definedName>
    <definedName name="item700.1" localSheetId="9">#REF!</definedName>
    <definedName name="item700.1" localSheetId="4">#REF!</definedName>
    <definedName name="item700.1">#REF!</definedName>
    <definedName name="item710.1" localSheetId="10">#REF!</definedName>
    <definedName name="item710.1" localSheetId="9">#REF!</definedName>
    <definedName name="item710.1" localSheetId="4">#REF!</definedName>
    <definedName name="item710.1">#REF!</definedName>
    <definedName name="item710.2" localSheetId="10">#REF!</definedName>
    <definedName name="item710.2" localSheetId="9">#REF!</definedName>
    <definedName name="item710.2" localSheetId="4">#REF!</definedName>
    <definedName name="item710.2">#REF!</definedName>
    <definedName name="item730.1" localSheetId="10">#REF!</definedName>
    <definedName name="item730.1" localSheetId="9">#REF!</definedName>
    <definedName name="item730.1" localSheetId="4">#REF!</definedName>
    <definedName name="item730.1">#REF!</definedName>
    <definedName name="item730.2" localSheetId="10">#REF!</definedName>
    <definedName name="item730.2" localSheetId="9">#REF!</definedName>
    <definedName name="item730.2" localSheetId="4">#REF!</definedName>
    <definedName name="item730.2">#REF!</definedName>
    <definedName name="item730.2.4" localSheetId="10">#REF!</definedName>
    <definedName name="item730.2.4" localSheetId="9">#REF!</definedName>
    <definedName name="item730.2.4" localSheetId="4">#REF!</definedName>
    <definedName name="item730.2.4">#REF!</definedName>
    <definedName name="item900.2" localSheetId="10">#REF!</definedName>
    <definedName name="item900.2" localSheetId="9">#REF!</definedName>
    <definedName name="item900.2" localSheetId="4">#REF!</definedName>
    <definedName name="item900.2">#REF!</definedName>
    <definedName name="ItemCodos" localSheetId="10">#REF!</definedName>
    <definedName name="ItemCodos" localSheetId="9">#REF!</definedName>
    <definedName name="ItemCodos">#REF!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9">#REF!</definedName>
    <definedName name="IVA" localSheetId="4">#REF!</definedName>
    <definedName name="IVA">#REF!</definedName>
    <definedName name="iwjer" localSheetId="10">#REF!</definedName>
    <definedName name="iwjer" localSheetId="9">#REF!</definedName>
    <definedName name="iwjer">#REF!</definedName>
    <definedName name="iyuiuyi" localSheetId="4"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localSheetId="10" hidden="1">#REF!</definedName>
    <definedName name="jfç" localSheetId="9" hidden="1">#REF!</definedName>
    <definedName name="jfç" hidden="1">#REF!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'APU-2'!ERR</definedName>
    <definedName name="jj">[0]!ERR</definedName>
    <definedName name="jjfq" localSheetId="4" hidden="1">{"via1",#N/A,TRUE,"general";"via2",#N/A,TRUE,"general";"via3",#N/A,TRUE,"general"}</definedName>
    <definedName name="jjfq" hidden="1">{"via1",#N/A,TRUE,"general";"via2",#N/A,TRUE,"general";"via3",#N/A,TRUE,"general"}</definedName>
    <definedName name="JJJ" hidden="1">{#N/A,#N/A,FALSE,"Hoja1";#N/A,#N/A,FALSE,"Hoja2"}</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9">#REF!</definedName>
    <definedName name="jkl" localSheetId="4">#REF!</definedName>
    <definedName name="jkl">#REF!</definedName>
    <definedName name="JOHNNY" localSheetId="4">'APU-2'!ERR</definedName>
    <definedName name="JOHNNY">[0]!ERR</definedName>
    <definedName name="JRYJ" localSheetId="4"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9">#REF!</definedName>
    <definedName name="jvv" localSheetId="4">#REF!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10">#REF!</definedName>
    <definedName name="K0F1" localSheetId="9">#REF!</definedName>
    <definedName name="K0F1" localSheetId="4">#REF!</definedName>
    <definedName name="K0F1">#REF!</definedName>
    <definedName name="K0F2" localSheetId="10">#REF!</definedName>
    <definedName name="K0F2" localSheetId="9">#REF!</definedName>
    <definedName name="K0F2" localSheetId="4">#REF!</definedName>
    <definedName name="K0F2">#REF!</definedName>
    <definedName name="K10ALO" localSheetId="10">#REF!</definedName>
    <definedName name="K10ALO" localSheetId="9">#REF!</definedName>
    <definedName name="K10ALO" localSheetId="4">#REF!</definedName>
    <definedName name="K10ALO">#REF!</definedName>
    <definedName name="K11ALO" localSheetId="10">#REF!</definedName>
    <definedName name="K11ALO" localSheetId="9">#REF!</definedName>
    <definedName name="K11ALO" localSheetId="4">#REF!</definedName>
    <definedName name="K11ALO">#REF!</definedName>
    <definedName name="K1F1" localSheetId="10">#REF!</definedName>
    <definedName name="K1F1" localSheetId="9">#REF!</definedName>
    <definedName name="K1F1" localSheetId="4">#REF!</definedName>
    <definedName name="K1F1">#REF!</definedName>
    <definedName name="K1F2" localSheetId="10">#REF!</definedName>
    <definedName name="K1F2" localSheetId="9">#REF!</definedName>
    <definedName name="K1F2" localSheetId="4">#REF!</definedName>
    <definedName name="K1F2">#REF!</definedName>
    <definedName name="K2F1" localSheetId="10">#REF!</definedName>
    <definedName name="K2F1" localSheetId="9">#REF!</definedName>
    <definedName name="K2F1" localSheetId="4">#REF!</definedName>
    <definedName name="K2F1">#REF!</definedName>
    <definedName name="K2F2" localSheetId="10">#REF!</definedName>
    <definedName name="K2F2" localSheetId="9">#REF!</definedName>
    <definedName name="K2F2" localSheetId="4">#REF!</definedName>
    <definedName name="K2F2">#REF!</definedName>
    <definedName name="K3F1" localSheetId="10">#REF!</definedName>
    <definedName name="K3F1" localSheetId="9">#REF!</definedName>
    <definedName name="K3F1" localSheetId="4">#REF!</definedName>
    <definedName name="K3F1">#REF!</definedName>
    <definedName name="K3F2" localSheetId="10">#REF!</definedName>
    <definedName name="K3F2" localSheetId="9">#REF!</definedName>
    <definedName name="K3F2" localSheetId="4">#REF!</definedName>
    <definedName name="K3F2">#REF!</definedName>
    <definedName name="K4F1" localSheetId="10">#REF!</definedName>
    <definedName name="K4F1" localSheetId="9">#REF!</definedName>
    <definedName name="K4F1" localSheetId="4">#REF!</definedName>
    <definedName name="K4F1">#REF!</definedName>
    <definedName name="K4F2" localSheetId="10">#REF!</definedName>
    <definedName name="K4F2" localSheetId="9">#REF!</definedName>
    <definedName name="K4F2" localSheetId="4">#REF!</definedName>
    <definedName name="K4F2">#REF!</definedName>
    <definedName name="K5F1" localSheetId="10">#REF!</definedName>
    <definedName name="K5F1" localSheetId="9">#REF!</definedName>
    <definedName name="K5F1" localSheetId="4">#REF!</definedName>
    <definedName name="K5F1">#REF!</definedName>
    <definedName name="K5F2" localSheetId="10">#REF!</definedName>
    <definedName name="K5F2" localSheetId="9">#REF!</definedName>
    <definedName name="K5F2" localSheetId="4">#REF!</definedName>
    <definedName name="K5F2">#REF!</definedName>
    <definedName name="K6F1" localSheetId="10">#REF!</definedName>
    <definedName name="K6F1" localSheetId="9">#REF!</definedName>
    <definedName name="K6F1" localSheetId="4">#REF!</definedName>
    <definedName name="K6F1">#REF!</definedName>
    <definedName name="K6F2" localSheetId="10">#REF!</definedName>
    <definedName name="K6F2" localSheetId="9">#REF!</definedName>
    <definedName name="K6F2" localSheetId="4">#REF!</definedName>
    <definedName name="K6F2">#REF!</definedName>
    <definedName name="K7F1" localSheetId="10">#REF!</definedName>
    <definedName name="K7F1" localSheetId="9">#REF!</definedName>
    <definedName name="K7F1" localSheetId="4">#REF!</definedName>
    <definedName name="K7F1">#REF!</definedName>
    <definedName name="K7F2" localSheetId="10">#REF!</definedName>
    <definedName name="K7F2" localSheetId="9">#REF!</definedName>
    <definedName name="K7F2" localSheetId="4">#REF!</definedName>
    <definedName name="K7F2">#REF!</definedName>
    <definedName name="K8ALO" localSheetId="10">#REF!</definedName>
    <definedName name="K8ALO" localSheetId="9">#REF!</definedName>
    <definedName name="K8ALO" localSheetId="4">#REF!</definedName>
    <definedName name="K8ALO">#REF!</definedName>
    <definedName name="K8F1" localSheetId="10">#REF!</definedName>
    <definedName name="K8F1" localSheetId="9">#REF!</definedName>
    <definedName name="K8F1" localSheetId="4">#REF!</definedName>
    <definedName name="K8F1">#REF!</definedName>
    <definedName name="K8F2" localSheetId="10">#REF!</definedName>
    <definedName name="K8F2" localSheetId="9">#REF!</definedName>
    <definedName name="K8F2" localSheetId="4">#REF!</definedName>
    <definedName name="K8F2">#REF!</definedName>
    <definedName name="K9ALO" localSheetId="10">#REF!</definedName>
    <definedName name="K9ALO" localSheetId="9">#REF!</definedName>
    <definedName name="K9ALO" localSheetId="4">#REF!</definedName>
    <definedName name="K9ALO">#REF!</definedName>
    <definedName name="kdmfm" localSheetId="10" hidden="1">#REF!</definedName>
    <definedName name="kdmfm" localSheetId="9" hidden="1">#REF!</definedName>
    <definedName name="kdmfm" hidden="1">#REF!</definedName>
    <definedName name="kf" localSheetId="10">#REF!</definedName>
    <definedName name="kf" localSheetId="9">#REF!</definedName>
    <definedName name="kf">#REF!</definedName>
    <definedName name="kh" localSheetId="10">#REF!</definedName>
    <definedName name="kh" localSheetId="9">#REF!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j" localSheetId="10">#REF!</definedName>
    <definedName name="kj" localSheetId="9">#REF!</definedName>
    <definedName name="kj">#REF!</definedName>
    <definedName name="kjhkd" localSheetId="4" hidden="1">{"via1",#N/A,TRUE,"general";"via2",#N/A,TRUE,"general";"via3",#N/A,TRUE,"general"}</definedName>
    <definedName name="kjhkd" hidden="1">{"via1",#N/A,TRUE,"general";"via2",#N/A,TRUE,"general";"via3",#N/A,TRUE,"general"}</definedName>
    <definedName name="kjj" localSheetId="10">#REF!</definedName>
    <definedName name="kjj" localSheetId="9">#REF!</definedName>
    <definedName name="kjj">#REF!</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 localSheetId="10">#REF!</definedName>
    <definedName name="kk" localSheetId="9">#REF!</definedName>
    <definedName name="kk">#REF!</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4">'APU-2'!ERR</definedName>
    <definedName name="kl">[0]!ERR</definedName>
    <definedName name="klklk" localSheetId="10">#REF!</definedName>
    <definedName name="klklk" localSheetId="9">#REF!</definedName>
    <definedName name="klklk" localSheetId="4">#REF!</definedName>
    <definedName name="klklk">#REF!</definedName>
    <definedName name="km" localSheetId="10">#REF!</definedName>
    <definedName name="km" localSheetId="9">#REF!</definedName>
    <definedName name="km">#REF!</definedName>
    <definedName name="krtrk" localSheetId="4" hidden="1">{"via1",#N/A,TRUE,"general";"via2",#N/A,TRUE,"general";"via3",#N/A,TRUE,"general"}</definedName>
    <definedName name="krtrk" hidden="1">{"via1",#N/A,TRUE,"general";"via2",#N/A,TRUE,"general";"via3",#N/A,TRUE,"general"}</definedName>
    <definedName name="ks" localSheetId="10">#REF!</definedName>
    <definedName name="ks" localSheetId="9">#REF!</definedName>
    <definedName name="ks">#REF!</definedName>
    <definedName name="ksogtk" localSheetId="10">#REF!</definedName>
    <definedName name="ksogtk" localSheetId="9">#REF!</definedName>
    <definedName name="ksogtk">#REF!</definedName>
    <definedName name="kuyhgbe" localSheetId="10">#REF!</definedName>
    <definedName name="kuyhgbe" localSheetId="9">#REF!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 localSheetId="10">#REF!</definedName>
    <definedName name="L" localSheetId="9">#REF!</definedName>
    <definedName name="L">#REF!</definedName>
    <definedName name="la" localSheetId="10">#REF!</definedName>
    <definedName name="la" localSheetId="9">#REF!</definedName>
    <definedName name="la">#REF!</definedName>
    <definedName name="LAF" localSheetId="10">#REF!</definedName>
    <definedName name="LAF" localSheetId="9">#REF!</definedName>
    <definedName name="LAF">#REF!</definedName>
    <definedName name="lame" localSheetId="10" hidden="1">#REF!</definedName>
    <definedName name="lame" localSheetId="9" hidden="1">#REF!</definedName>
    <definedName name="lame" hidden="1">#REF!</definedName>
    <definedName name="LANODO" localSheetId="10">#REF!</definedName>
    <definedName name="LANODO" localSheetId="9">#REF!</definedName>
    <definedName name="LANODO">#REF!</definedName>
    <definedName name="LANODOFT" localSheetId="10">#REF!</definedName>
    <definedName name="LANODOFT" localSheetId="9">#REF!</definedName>
    <definedName name="LANODOFT">#REF!</definedName>
    <definedName name="Last_Row">#N/A</definedName>
    <definedName name="lb" localSheetId="10">#REF!</definedName>
    <definedName name="lb" localSheetId="9">#REF!</definedName>
    <definedName name="lb">#REF!</definedName>
    <definedName name="ld" localSheetId="10">#REF!</definedName>
    <definedName name="ld" localSheetId="9">#REF!</definedName>
    <definedName name="ld">#REF!</definedName>
    <definedName name="Libro1_Hoja1_Lista" localSheetId="10">[84]LISTADO!#REF!</definedName>
    <definedName name="Libro1_Hoja1_Lista" localSheetId="9">[84]LISTADO!#REF!</definedName>
    <definedName name="Libro1_Hoja1_Lista">[84]LISTADO!#REF!</definedName>
    <definedName name="LICITACION" localSheetId="10">#REF!</definedName>
    <definedName name="LICITACION" localSheetId="9">#REF!</definedName>
    <definedName name="LICITACION" localSheetId="4">#REF!</definedName>
    <definedName name="LICITACION">#REF!</definedName>
    <definedName name="LINEA" localSheetId="10">[85]CONT_ADI!#REF!</definedName>
    <definedName name="LINEA" localSheetId="9">[85]CONT_ADI!#REF!</definedName>
    <definedName name="LINEA" localSheetId="4">[85]CONT_ADI!#REF!</definedName>
    <definedName name="LINEA">[85]CONT_ADI!#REF!</definedName>
    <definedName name="ListaCantidad" localSheetId="10">#REF!</definedName>
    <definedName name="ListaCantidad" localSheetId="9">#REF!</definedName>
    <definedName name="ListaCantidad">#REF!</definedName>
    <definedName name="Listado" localSheetId="10">#REF!</definedName>
    <definedName name="Listado" localSheetId="9">#REF!</definedName>
    <definedName name="Listado">#REF!</definedName>
    <definedName name="Listado1" localSheetId="10">#REF!</definedName>
    <definedName name="Listado1" localSheetId="9">#REF!</definedName>
    <definedName name="Listado1">#REF!</definedName>
    <definedName name="ListaItem" localSheetId="10">#REF!</definedName>
    <definedName name="ListaItem" localSheetId="9">#REF!</definedName>
    <definedName name="ListaItem">#REF!</definedName>
    <definedName name="ListaUni">[86]TOTALES!$D$7:$D$654</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0">#REF!</definedName>
    <definedName name="llam" localSheetId="9">#REF!</definedName>
    <definedName name="llam">#REF!</definedName>
    <definedName name="LLL">[87]tub!$C$1:$J$39</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 localSheetId="10">#REF!</definedName>
    <definedName name="Loan_Amount" localSheetId="9">#REF!</definedName>
    <definedName name="Loan_Amount">#REF!</definedName>
    <definedName name="Loan_Start" localSheetId="10">#REF!</definedName>
    <definedName name="Loan_Start" localSheetId="9">#REF!</definedName>
    <definedName name="Loan_Start">#REF!</definedName>
    <definedName name="Loan_Years" localSheetId="10">#REF!</definedName>
    <definedName name="Loan_Years" localSheetId="9">#REF!</definedName>
    <definedName name="Loan_Years">#REF!</definedName>
    <definedName name="LOCA" localSheetId="10">[26]!absc</definedName>
    <definedName name="LOCA" localSheetId="9">[26]!absc</definedName>
    <definedName name="LOCA" localSheetId="11">[26]!absc</definedName>
    <definedName name="LOCA">[26]!absc</definedName>
    <definedName name="LOCA1" localSheetId="10">[38]!absc</definedName>
    <definedName name="LOCA1" localSheetId="9">[38]!absc</definedName>
    <definedName name="LOCA1" localSheetId="11">[38]!absc</definedName>
    <definedName name="LOCA1">[38]!absc</definedName>
    <definedName name="LOCALIZACION_Y_REPLANTEO" localSheetId="10">#REF!</definedName>
    <definedName name="LOCALIZACION_Y_REPLANTEO" localSheetId="9">#REF!</definedName>
    <definedName name="LOCALIZACION_Y_REPLANTEO" localSheetId="4">#REF!</definedName>
    <definedName name="LOCALIZACION_Y_REPLANTEO">#REF!</definedName>
    <definedName name="LOGO" localSheetId="4">'APU-2'!ERR</definedName>
    <definedName name="LOGO">[0]!ERR</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 localSheetId="10">#REF!</definedName>
    <definedName name="Longitud" localSheetId="9">#REF!</definedName>
    <definedName name="Longitud">#REF!</definedName>
    <definedName name="lp" localSheetId="10">#REF!</definedName>
    <definedName name="lp" localSheetId="9">#REF!</definedName>
    <definedName name="lp">#REF!</definedName>
    <definedName name="lplpl" localSheetId="4" hidden="1">{"via1",#N/A,TRUE,"general";"via2",#N/A,TRUE,"general";"via3",#N/A,TRUE,"general"}</definedName>
    <definedName name="lplpl" hidden="1">{"via1",#N/A,TRUE,"general";"via2",#N/A,TRUE,"general";"via3",#N/A,TRUE,"general"}</definedName>
    <definedName name="lt" localSheetId="10">#REF!</definedName>
    <definedName name="lt" localSheetId="9">#REF!</definedName>
    <definedName name="lt">#REF!</definedName>
    <definedName name="lun" localSheetId="10">'[37]Res-Accide-10'!#REF!</definedName>
    <definedName name="lun" localSheetId="9">'[37]Res-Accide-10'!#REF!</definedName>
    <definedName name="lun" localSheetId="4">'[37]Res-Accide-10'!#REF!</definedName>
    <definedName name="lun">'[37]Res-Accide-10'!#REF!</definedName>
    <definedName name="lv" localSheetId="10">#REF!</definedName>
    <definedName name="lv" localSheetId="9">#REF!</definedName>
    <definedName name="lv">#REF!</definedName>
    <definedName name="m" localSheetId="10">#REF!</definedName>
    <definedName name="m" localSheetId="9">#REF!</definedName>
    <definedName name="m">#REF!</definedName>
    <definedName name="MA" localSheetId="10">'[37]Res-Accide-10'!#REF!</definedName>
    <definedName name="MA" localSheetId="9">'[37]Res-Accide-10'!#REF!</definedName>
    <definedName name="MA" localSheetId="4">'[37]Res-Accide-10'!#REF!</definedName>
    <definedName name="MA">'[37]Res-Accide-10'!#REF!</definedName>
    <definedName name="MACR" localSheetId="10">#REF!</definedName>
    <definedName name="MACR" localSheetId="9">#REF!</definedName>
    <definedName name="MACR">#REF!</definedName>
    <definedName name="MACRDEL" localSheetId="10">'[3]7422CW00'!#REF!</definedName>
    <definedName name="MACRDEL" localSheetId="9">'[3]7422CW00'!#REF!</definedName>
    <definedName name="MACRDEL">'[3]7422CW00'!#REF!</definedName>
    <definedName name="Macroactividad" localSheetId="10">#REF!</definedName>
    <definedName name="Macroactividad" localSheetId="9">#REF!</definedName>
    <definedName name="Macroactividad">#REF!</definedName>
    <definedName name="mafdsf" localSheetId="4" hidden="1">{"via1",#N/A,TRUE,"general";"via2",#N/A,TRUE,"general";"via3",#N/A,TRUE,"general"}</definedName>
    <definedName name="mafdsf" hidden="1">{"via1",#N/A,TRUE,"general";"via2",#N/A,TRUE,"general";"via3",#N/A,TRUE,"general"}</definedName>
    <definedName name="MANUAL" localSheetId="10">#REF!</definedName>
    <definedName name="MANUAL" localSheetId="9">#REF!</definedName>
    <definedName name="MANUAL">#REF!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 localSheetId="4">[53]Insum!$A$68:$H$98</definedName>
    <definedName name="MAQUINAR">[54]Insum!$A$68:$H$98</definedName>
    <definedName name="mar" localSheetId="10">'[37]Res-Accide-10'!#REF!</definedName>
    <definedName name="mar" localSheetId="9">'[37]Res-Accide-10'!#REF!</definedName>
    <definedName name="mar" localSheetId="4">'[37]Res-Accide-10'!#REF!</definedName>
    <definedName name="mar">'[37]Res-Accide-10'!#REF!</definedName>
    <definedName name="MARCO_H" localSheetId="10">#REF!</definedName>
    <definedName name="MARCO_H" localSheetId="9">#REF!</definedName>
    <definedName name="MARCO_H">#REF!</definedName>
    <definedName name="marina" localSheetId="10">'[88]Informe Semanal 1'!#REF!</definedName>
    <definedName name="marina" localSheetId="9">'[88]Informe Semanal 1'!#REF!</definedName>
    <definedName name="marina">'[88]Informe Semanal 1'!#REF!</definedName>
    <definedName name="masor" localSheetId="4" hidden="1">{"via1",#N/A,TRUE,"general";"via2",#N/A,TRUE,"general";"via3",#N/A,TRUE,"general"}</definedName>
    <definedName name="masor" hidden="1">{"via1",#N/A,TRUE,"general";"via2",#N/A,TRUE,"general";"via3",#N/A,TRUE,"general"}</definedName>
    <definedName name="MAT" localSheetId="10">#REF!</definedName>
    <definedName name="MAT" localSheetId="9">#REF!</definedName>
    <definedName name="MAT" localSheetId="4">#REF!</definedName>
    <definedName name="MAT">#REF!</definedName>
    <definedName name="MATERIAL">'[70]TABLA MATERIALES'!$A$3:$D$654</definedName>
    <definedName name="materiales">[69]materiales!$A$7:$A$1317</definedName>
    <definedName name="materiales1" localSheetId="10">#REF!</definedName>
    <definedName name="materiales1" localSheetId="9">#REF!</definedName>
    <definedName name="materiales1">#REF!</definedName>
    <definedName name="MaterialTub" localSheetId="10">#REF!</definedName>
    <definedName name="MaterialTub" localSheetId="9">#REF!</definedName>
    <definedName name="MaterialTub">#REF!</definedName>
    <definedName name="MATRIZ" localSheetId="10">#REF!</definedName>
    <definedName name="MATRIZ" localSheetId="9">#REF!</definedName>
    <definedName name="MATRIZ">#REF!</definedName>
    <definedName name="MATRIZ_DE_DATOS" localSheetId="10">#REF!</definedName>
    <definedName name="MATRIZ_DE_DATOS" localSheetId="9">#REF!</definedName>
    <definedName name="MATRIZ_DE_DATOS">#REF!</definedName>
    <definedName name="MCCs" localSheetId="10">#REF!</definedName>
    <definedName name="MCCs" localSheetId="9">#REF!</definedName>
    <definedName name="MCCs">#REF!</definedName>
    <definedName name="mdd" localSheetId="4" hidden="1">{"via1",#N/A,TRUE,"general";"via2",#N/A,TRUE,"general";"via3",#N/A,TRUE,"general"}</definedName>
    <definedName name="mdd" hidden="1">{"via1",#N/A,TRUE,"general";"via2",#N/A,TRUE,"general";"via3",#N/A,TRUE,"general"}</definedName>
    <definedName name="mediah_reposo_comida" localSheetId="10">'[89]CCP,LEYES, Y DEC.'!#REF!</definedName>
    <definedName name="mediah_reposo_comida" localSheetId="9">'[89]CCP,LEYES, Y DEC.'!#REF!</definedName>
    <definedName name="mediah_reposo_comida">'[89]CCP,LEYES, Y DEC.'!#REF!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 localSheetId="10">'[3]7422CW00'!#REF!</definedName>
    <definedName name="MENU1" localSheetId="9">'[3]7422CW00'!#REF!</definedName>
    <definedName name="MENU1">'[3]7422CW00'!#REF!</definedName>
    <definedName name="MENU2" localSheetId="10">'[3]7422CW00'!#REF!</definedName>
    <definedName name="MENU2" localSheetId="9">'[3]7422CW00'!#REF!</definedName>
    <definedName name="MENU2">'[3]7422CW00'!#REF!</definedName>
    <definedName name="MENU3" localSheetId="10">'[3]7422CW00'!#REF!</definedName>
    <definedName name="MENU3" localSheetId="9">'[3]7422CW00'!#REF!</definedName>
    <definedName name="MENU3">'[3]7422CW00'!#REF!</definedName>
    <definedName name="MENU4" localSheetId="10">'[3]7422CW00'!#REF!</definedName>
    <definedName name="MENU4" localSheetId="9">'[3]7422CW00'!#REF!</definedName>
    <definedName name="MENU4">'[3]7422CW00'!#REF!</definedName>
    <definedName name="MENU5" localSheetId="10">'[3]7422CW00'!#REF!</definedName>
    <definedName name="MENU5" localSheetId="9">'[3]7422CW00'!#REF!</definedName>
    <definedName name="MENU5">'[3]7422CW00'!#REF!</definedName>
    <definedName name="MENU6" localSheetId="10">'[3]7422CW00'!#REF!</definedName>
    <definedName name="MENU6" localSheetId="9">'[3]7422CW00'!#REF!</definedName>
    <definedName name="MENU6">'[3]7422CW00'!#REF!</definedName>
    <definedName name="MES">[25]PRESUPUESTO!$C$13</definedName>
    <definedName name="MesCotiz">'[10]LIQ-NOM'!$H$3</definedName>
    <definedName name="MesCotizacion">'[40]LIQUIDA-NOMINA'!$H$3</definedName>
    <definedName name="MESES" localSheetId="10">#REF!</definedName>
    <definedName name="MESES" localSheetId="9">#REF!</definedName>
    <definedName name="MESES" localSheetId="4">#REF!</definedName>
    <definedName name="MESES">#REF!</definedName>
    <definedName name="MesesMora">'[10]LIQ-NOM'!$I$3</definedName>
    <definedName name="Meta1" localSheetId="10">#REF!</definedName>
    <definedName name="Meta1" localSheetId="9">#REF!</definedName>
    <definedName name="Meta1">#REF!</definedName>
    <definedName name="Meta2" localSheetId="10">#REF!</definedName>
    <definedName name="Meta2" localSheetId="9">#REF!</definedName>
    <definedName name="Meta2">#REF!</definedName>
    <definedName name="Meta3" localSheetId="10">#REF!</definedName>
    <definedName name="Meta3" localSheetId="9">#REF!</definedName>
    <definedName name="Meta3">#REF!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i_Salida" localSheetId="10">#REF!</definedName>
    <definedName name="Mi_Salida" localSheetId="9">#REF!</definedName>
    <definedName name="Mi_Salida">#REF!</definedName>
    <definedName name="Mi_Salida1" localSheetId="10">#REF!</definedName>
    <definedName name="Mi_Salida1" localSheetId="9">#REF!</definedName>
    <definedName name="Mi_Salida1">#REF!</definedName>
    <definedName name="MICR" localSheetId="10">#REF!</definedName>
    <definedName name="MICR" localSheetId="9">#REF!</definedName>
    <definedName name="MICR">#REF!</definedName>
    <definedName name="MIN_MAX_sma" localSheetId="10">#REF!</definedName>
    <definedName name="MIN_MAX_sma" localSheetId="9">#REF!</definedName>
    <definedName name="MIN_MAX_sma">#REF!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 localSheetId="10">#REF!</definedName>
    <definedName name="MJU" localSheetId="9">#REF!</definedName>
    <definedName name="MJU">#REF!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hidden="1">{#N/A,#N/A,FALSE,"Hoja1";#N/A,#N/A,FALSE,"Hoja2"}</definedName>
    <definedName name="MOD" localSheetId="10">#REF!</definedName>
    <definedName name="MOD" localSheetId="9">#REF!</definedName>
    <definedName name="MOD">#REF!</definedName>
    <definedName name="MODIVejec" hidden="1">{#N/A,#N/A,FALSE,"Hoja1";#N/A,#N/A,FALSE,"Hoja2"}</definedName>
    <definedName name="Módulo3.anexo1" localSheetId="10">[9]!Módulo3.anexo1</definedName>
    <definedName name="Módulo3.anexo1" localSheetId="9">[9]!Módulo3.anexo1</definedName>
    <definedName name="Módulo3.anexo1" localSheetId="11">[9]!Módulo3.anexo1</definedName>
    <definedName name="Módulo3.anexo1">[9]!Módulo3.anexo1</definedName>
    <definedName name="Módulo3.anexo10" localSheetId="10">[9]!Módulo3.anexo10</definedName>
    <definedName name="Módulo3.anexo10" localSheetId="9">[9]!Módulo3.anexo10</definedName>
    <definedName name="Módulo3.anexo10" localSheetId="11">[9]!Módulo3.anexo10</definedName>
    <definedName name="Módulo3.anexo10">[9]!Módulo3.anexo10</definedName>
    <definedName name="Módulo3.anexo11" localSheetId="10">[9]!Módulo3.anexo11</definedName>
    <definedName name="Módulo3.anexo11" localSheetId="9">[9]!Módulo3.anexo11</definedName>
    <definedName name="Módulo3.anexo11" localSheetId="11">[9]!Módulo3.anexo11</definedName>
    <definedName name="Módulo3.anexo11">[9]!Módulo3.anexo11</definedName>
    <definedName name="Módulo3.anexo12" localSheetId="10">[9]!Módulo3.anexo12</definedName>
    <definedName name="Módulo3.anexo12" localSheetId="9">[9]!Módulo3.anexo12</definedName>
    <definedName name="Módulo3.anexo12" localSheetId="11">[9]!Módulo3.anexo12</definedName>
    <definedName name="Módulo3.anexo12">[9]!Módulo3.anexo12</definedName>
    <definedName name="Módulo3.anexo3" localSheetId="10">[9]!Módulo3.anexo3</definedName>
    <definedName name="Módulo3.anexo3" localSheetId="9">[9]!Módulo3.anexo3</definedName>
    <definedName name="Módulo3.anexo3" localSheetId="11">[9]!Módulo3.anexo3</definedName>
    <definedName name="Módulo3.anexo3">[9]!Módulo3.anexo3</definedName>
    <definedName name="Módulo3.anexo4" localSheetId="10">[9]!Módulo3.anexo4</definedName>
    <definedName name="Módulo3.anexo4" localSheetId="9">[9]!Módulo3.anexo4</definedName>
    <definedName name="Módulo3.anexo4" localSheetId="11">[9]!Módulo3.anexo4</definedName>
    <definedName name="Módulo3.anexo4">[9]!Módulo3.anexo4</definedName>
    <definedName name="Módulo3.anexo5" localSheetId="10">[9]!Módulo3.anexo5</definedName>
    <definedName name="Módulo3.anexo5" localSheetId="9">[9]!Módulo3.anexo5</definedName>
    <definedName name="Módulo3.anexo5" localSheetId="11">[9]!Módulo3.anexo5</definedName>
    <definedName name="Módulo3.anexo5">[9]!Módulo3.anexo5</definedName>
    <definedName name="Módulo3.anexo6" localSheetId="10">[9]!Módulo3.anexo6</definedName>
    <definedName name="Módulo3.anexo6" localSheetId="9">[9]!Módulo3.anexo6</definedName>
    <definedName name="Módulo3.anexo6" localSheetId="11">[9]!Módulo3.anexo6</definedName>
    <definedName name="Módulo3.anexo6">[9]!Módulo3.anexo6</definedName>
    <definedName name="Módulo8.anexo16" localSheetId="10">[9]!Módulo8.anexo16</definedName>
    <definedName name="Módulo8.anexo16" localSheetId="9">[9]!Módulo8.anexo16</definedName>
    <definedName name="Módulo8.anexo16" localSheetId="11">[9]!Módulo8.anexo16</definedName>
    <definedName name="Módulo8.anexo16">[9]!Módulo8.anexo16</definedName>
    <definedName name="MOE" hidden="1">{#N/A,#N/A,FALSE,"Hoja1";#N/A,#N/A,FALSE,"Hoja2"}</definedName>
    <definedName name="MONEDA">[90]Tablas!$AO$6:$AO$7</definedName>
    <definedName name="mono" localSheetId="10">#REF!</definedName>
    <definedName name="mono" localSheetId="9">#REF!</definedName>
    <definedName name="mono">#REF!</definedName>
    <definedName name="MontoVigenciasA1" localSheetId="10">#REF!</definedName>
    <definedName name="MontoVigenciasA1" localSheetId="9">#REF!</definedName>
    <definedName name="MontoVigenciasA1">#REF!</definedName>
    <definedName name="MontoVigenciasA2" localSheetId="10">#REF!</definedName>
    <definedName name="MontoVigenciasA2" localSheetId="9">#REF!</definedName>
    <definedName name="MontoVigenciasA2">#REF!</definedName>
    <definedName name="MontoVigenciasA3" localSheetId="10">#REF!</definedName>
    <definedName name="MontoVigenciasA3" localSheetId="9">#REF!</definedName>
    <definedName name="MontoVigenciasA3">#REF!</definedName>
    <definedName name="MontoVigenciasA4" localSheetId="10">#REF!</definedName>
    <definedName name="MontoVigenciasA4" localSheetId="9">#REF!</definedName>
    <definedName name="MontoVigenciasA4">#REF!</definedName>
    <definedName name="MontoVigenciasA5" localSheetId="10">#REF!</definedName>
    <definedName name="MontoVigenciasA5" localSheetId="9">#REF!</definedName>
    <definedName name="MontoVigenciasA5">#REF!</definedName>
    <definedName name="Mora">[10]EMPRESA!$I$29</definedName>
    <definedName name="MORON" localSheetId="10">#REF!</definedName>
    <definedName name="MORON" localSheetId="9">#REF!</definedName>
    <definedName name="MORON">#REF!</definedName>
    <definedName name="MRLART" localSheetId="10">[2]STRSUMM0!#REF!</definedName>
    <definedName name="MRLART" localSheetId="9">[2]STRSUMM0!#REF!</definedName>
    <definedName name="MRLART">[2]STRSUMM0!#REF!</definedName>
    <definedName name="MRSUPDET" localSheetId="10">[45]steel!#REF!</definedName>
    <definedName name="MRSUPDET" localSheetId="9">[45]steel!#REF!</definedName>
    <definedName name="MRSUPDET">[45]steel!#REF!</definedName>
    <definedName name="Mtz_Avance" localSheetId="10">#REF!</definedName>
    <definedName name="Mtz_Avance" localSheetId="9">#REF!</definedName>
    <definedName name="Mtz_Avance">#REF!</definedName>
    <definedName name="Mv" localSheetId="10">#REF!</definedName>
    <definedName name="Mv" localSheetId="9">#REF!</definedName>
    <definedName name="Mv">#REF!</definedName>
    <definedName name="n" localSheetId="4" hidden="1">{"via1",#N/A,TRUE,"general";"via2",#N/A,TRUE,"general";"via3",#N/A,TRUE,"general"}</definedName>
    <definedName name="n" hidden="1">{"via1",#N/A,TRUE,"general";"via2",#N/A,TRUE,"general";"via3",#N/A,TRUE,"general"}</definedName>
    <definedName name="Nada" localSheetId="10">[50]!Nada</definedName>
    <definedName name="Nada" localSheetId="9">[50]!Nada</definedName>
    <definedName name="Nada" localSheetId="11">[50]!Nada</definedName>
    <definedName name="Nada">[50]!Nada</definedName>
    <definedName name="Nafta_2">'[91] ASR+Nafta'!$K$19:$AS$19</definedName>
    <definedName name="Nafta2">'[91] ASR+Nafta'!$K$19:$AS$19</definedName>
    <definedName name="Nafta3">'[91]Todos+Nafta'!$K$19:$AS$19</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 localSheetId="10">#REF!</definedName>
    <definedName name="ng" localSheetId="9">#REF!</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 localSheetId="10">#REF!</definedName>
    <definedName name="NH" localSheetId="9">#REF!</definedName>
    <definedName name="NH">#REF!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 localSheetId="10">#REF!</definedName>
    <definedName name="Nmax" localSheetId="9">#REF!</definedName>
    <definedName name="Nmax">#REF!</definedName>
    <definedName name="nmdlf" localSheetId="10">#REF!</definedName>
    <definedName name="nmdlf" localSheetId="9">#REF!</definedName>
    <definedName name="nmdlf">#REF!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'APU-2'!ERR</definedName>
    <definedName name="NO">[0]!ERR</definedName>
    <definedName name="No_desarrolladas">'[27]Reservas de Petróleo'!$A$2,'[27]Reservas de Petróleo'!$A$1,'[27]Reservas de Petróleo'!$D$4,'[27]Reservas de Petróleo'!$G$1:$G$65536</definedName>
    <definedName name="NOMBRE" localSheetId="10">#REF!</definedName>
    <definedName name="NOMBRE" localSheetId="9">#REF!</definedName>
    <definedName name="NOMBRE" localSheetId="4">#REF!</definedName>
    <definedName name="NOMBRE">#REF!</definedName>
    <definedName name="NombreCoordinador" localSheetId="10">#REF!</definedName>
    <definedName name="NombreCoordinador" localSheetId="9">#REF!</definedName>
    <definedName name="NombreCoordinador">#REF!</definedName>
    <definedName name="NombreDependencia" localSheetId="10">#REF!</definedName>
    <definedName name="NombreDependencia" localSheetId="9">#REF!</definedName>
    <definedName name="NombreDependencia">#REF!</definedName>
    <definedName name="NombreProyecto" localSheetId="10">#REF!</definedName>
    <definedName name="NombreProyecto" localSheetId="9">#REF!</definedName>
    <definedName name="NombreProyecto">#REF!</definedName>
    <definedName name="NombreVicepresidencia" localSheetId="10">#REF!</definedName>
    <definedName name="NombreVicepresidencia" localSheetId="9">#REF!</definedName>
    <definedName name="NombreVicepresidencia">#REF!</definedName>
    <definedName name="Norte" localSheetId="10">#REF!</definedName>
    <definedName name="Norte" localSheetId="9">#REF!</definedName>
    <definedName name="Norte">#REF!</definedName>
    <definedName name="NPAGE" localSheetId="10">[2]STRSUMM0!#REF!</definedName>
    <definedName name="NPAGE" localSheetId="9">[2]STRSUMM0!#REF!</definedName>
    <definedName name="NPAGE">[2]STRSUMM0!#REF!</definedName>
    <definedName name="NUEVO" localSheetId="10">#REF!</definedName>
    <definedName name="NUEVO" localSheetId="9">#REF!</definedName>
    <definedName name="NUEVO" localSheetId="4">#REF!</definedName>
    <definedName name="NUEVO">#REF!</definedName>
    <definedName name="Num_Pmt_Per_Year" localSheetId="10">#REF!</definedName>
    <definedName name="Num_Pmt_Per_Year" localSheetId="9">#REF!</definedName>
    <definedName name="Num_Pmt_Per_Year">#REF!</definedName>
    <definedName name="Number_of_Payments" localSheetId="10">MATCH(0.01,'ANIDADOS AGUACLARA'!End_Bal,-1)+1</definedName>
    <definedName name="Number_of_Payments" localSheetId="9">MATCH(0.01,'ANIDADOS SABANALARGA '!End_Bal,-1)+1</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10">#REF!</definedName>
    <definedName name="º1" localSheetId="9">#REF!</definedName>
    <definedName name="º1" localSheetId="4">#REF!</definedName>
    <definedName name="º1">#REF!</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 localSheetId="10">#REF!</definedName>
    <definedName name="ObjetivoProyecto" localSheetId="9">#REF!</definedName>
    <definedName name="ObjetivoProyecto">#REF!</definedName>
    <definedName name="Obra" localSheetId="10">#REF!</definedName>
    <definedName name="Obra" localSheetId="9">#REF!</definedName>
    <definedName name="Obra" localSheetId="4">#REF!</definedName>
    <definedName name="Obra">#REF!</definedName>
    <definedName name="obras" localSheetId="10" hidden="1">#REF!</definedName>
    <definedName name="obras" localSheetId="9" hidden="1">#REF!</definedName>
    <definedName name="obras" hidden="1">#REF!</definedName>
    <definedName name="obras1" localSheetId="10">DATE(YEAR([92]!Loan_Start),MONTH([92]!Loan_Start)+Payment_Number,DAY([92]!Loan_Start))</definedName>
    <definedName name="obras1" localSheetId="9">DATE(YEAR([92]!Loan_Start),MONTH([92]!Loan_Start)+Payment_Number,DAY([92]!Loan_Start))</definedName>
    <definedName name="obras1" localSheetId="11">DATE(YEAR([92]!Loan_Start),MONTH([92]!Loan_Start)+Payment_Number,DAY([92]!Loan_Start))</definedName>
    <definedName name="obras1">DATE(YEAR([92]!Loan_Start),MONTH([92]!Loan_Start)+Payment_Number,DAY([92]!Loan_Start))</definedName>
    <definedName name="obras11" localSheetId="10" hidden="1">#REF!</definedName>
    <definedName name="obras11" localSheetId="9" hidden="1">#REF!</definedName>
    <definedName name="obras11" hidden="1">#REF!</definedName>
    <definedName name="obras111" localSheetId="10">DATE(YEAR([93]!Loan_Start),MONTH([93]!Loan_Start)+Payment_Number,DAY([93]!Loan_Start))</definedName>
    <definedName name="obras111" localSheetId="9">DATE(YEAR([93]!Loan_Start),MONTH([93]!Loan_Start)+Payment_Number,DAY([93]!Loan_Start))</definedName>
    <definedName name="obras111" localSheetId="11">DATE(YEAR([93]!Loan_Start),MONTH([93]!Loan_Start)+Payment_Number,DAY([93]!Loan_Start))</definedName>
    <definedName name="obras111">DATE(YEAR([93]!Loan_Start),MONTH([93]!Loan_Start)+Payment_Number,DAY([93]!Loan_Start))</definedName>
    <definedName name="OCD" localSheetId="10">[12]Tablas!#REF!</definedName>
    <definedName name="OCD" localSheetId="9">[12]Tablas!#REF!</definedName>
    <definedName name="OCD">[12]Tablas!#REF!</definedName>
    <definedName name="OCD1_1" localSheetId="10">[12]Tablas!#REF!</definedName>
    <definedName name="OCD1_1" localSheetId="9">[12]Tablas!#REF!</definedName>
    <definedName name="OCD1_1">[12]Tablas!#REF!</definedName>
    <definedName name="OCD1_1_1" localSheetId="10">[12]Tablas!#REF!</definedName>
    <definedName name="OCD1_1_1" localSheetId="9">[12]Tablas!#REF!</definedName>
    <definedName name="OCD1_1_1">[12]Tablas!#REF!</definedName>
    <definedName name="OCI" localSheetId="10">[12]Tablas!#REF!</definedName>
    <definedName name="OCI" localSheetId="9">[12]Tablas!#REF!</definedName>
    <definedName name="OCI">[12]Tablas!#REF!</definedName>
    <definedName name="OCI1_1" localSheetId="10">[12]Tablas!#REF!</definedName>
    <definedName name="OCI1_1" localSheetId="9">[12]Tablas!#REF!</definedName>
    <definedName name="OCI1_1">[12]Tablas!#REF!</definedName>
    <definedName name="OCI1_1_1" localSheetId="10">[12]Tablas!#REF!</definedName>
    <definedName name="OCI1_1_1" localSheetId="9">[12]Tablas!#REF!</definedName>
    <definedName name="OCI1_1_1">[12]Tablas!#REF!</definedName>
    <definedName name="OCTUBRE" hidden="1">{#N/A,#N/A,FALSE,"orthoflow";#N/A,#N/A,FALSE,"Miscelaneos";#N/A,#N/A,FALSE,"Instrumentacio";#N/A,#N/A,FALSE,"Electrico";#N/A,#N/A,FALSE,"Valv. Seguridad"}</definedName>
    <definedName name="OD" localSheetId="10">#REF!</definedName>
    <definedName name="OD" localSheetId="9">#REF!</definedName>
    <definedName name="OD">#REF!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 localSheetId="10">#REF!</definedName>
    <definedName name="OÑ" localSheetId="9">#REF!</definedName>
    <definedName name="OÑ">#REF!</definedName>
    <definedName name="ooo" localSheetId="4"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pcion" localSheetId="10">#REF!</definedName>
    <definedName name="opcion" localSheetId="9">#REF!</definedName>
    <definedName name="opcion">#REF!</definedName>
    <definedName name="Operario" localSheetId="10">#REF!</definedName>
    <definedName name="Operario" localSheetId="9">#REF!</definedName>
    <definedName name="Operario">#REF!</definedName>
    <definedName name="OR" localSheetId="10">#REF!</definedName>
    <definedName name="OR" localSheetId="9">#REF!</definedName>
    <definedName name="OR">#REF!</definedName>
    <definedName name="ORIGEN" localSheetId="10">#REF!</definedName>
    <definedName name="ORIGEN" localSheetId="9">#REF!</definedName>
    <definedName name="ORIGEN">#REF!</definedName>
    <definedName name="ORIGINAL" hidden="1">{#N/A,#N/A,FALSE,"orthoflow";#N/A,#N/A,FALSE,"Miscelaneos";#N/A,#N/A,FALSE,"Instrumentacio";#N/A,#N/A,FALSE,"Electrico";#N/A,#N/A,FALSE,"Valv. Seguridad"}</definedName>
    <definedName name="OROZCO" localSheetId="10" hidden="1">[7]INST!#REF!</definedName>
    <definedName name="OROZCO" localSheetId="9" hidden="1">[7]INST!#REF!</definedName>
    <definedName name="OROZCO" hidden="1">[7]INST!#REF!</definedName>
    <definedName name="otros">[69]otros!$A$6:$A$1235</definedName>
    <definedName name="OTROS1" localSheetId="10">#REF!</definedName>
    <definedName name="OTROS1" localSheetId="9">#REF!</definedName>
    <definedName name="OTROS1">#REF!</definedName>
    <definedName name="OUT" localSheetId="10">#REF!</definedName>
    <definedName name="OUT" localSheetId="9">#REF!</definedName>
    <definedName name="OUT">#REF!</definedName>
    <definedName name="P" localSheetId="10">#REF!</definedName>
    <definedName name="P" localSheetId="9">#REF!</definedName>
    <definedName name="P">#REF!</definedName>
    <definedName name="P_Yacimiento" localSheetId="10">#REF!</definedName>
    <definedName name="P_Yacimiento" localSheetId="9">#REF!</definedName>
    <definedName name="P_Yacimiento">#REF!</definedName>
    <definedName name="p0p0" localSheetId="4" hidden="1">{"via1",#N/A,TRUE,"general";"via2",#N/A,TRUE,"general";"via3",#N/A,TRUE,"general"}</definedName>
    <definedName name="p0p0" hidden="1">{"via1",#N/A,TRUE,"general";"via2",#N/A,TRUE,"general";"via3",#N/A,TRUE,"general"}</definedName>
    <definedName name="Page____1____of____2" localSheetId="10">#REF!</definedName>
    <definedName name="Page____1____of____2" localSheetId="9">#REF!</definedName>
    <definedName name="Page____1____of____2">#REF!</definedName>
    <definedName name="Parametro_Peso">[57]Tablas!$A$1:$A$65536</definedName>
    <definedName name="Pay_Date" localSheetId="10">#REF!</definedName>
    <definedName name="Pay_Date" localSheetId="9">#REF!</definedName>
    <definedName name="Pay_Date">#REF!</definedName>
    <definedName name="Pay_Num" localSheetId="10">#REF!</definedName>
    <definedName name="Pay_Num" localSheetId="9">#REF!</definedName>
    <definedName name="Pay_Num">#REF!</definedName>
    <definedName name="Payment_Date" localSheetId="10">DATE(YEAR('ANIDADOS AGUACLARA'!Loan_Start),MONTH('ANIDADOS AGUACLARA'!Loan_Start)+Payment_Number,DAY('ANIDADOS AGUACLARA'!Loan_Start))</definedName>
    <definedName name="Payment_Date" localSheetId="9">DATE(YEAR('ANIDADOS SABANALARGA '!Loan_Start),MONTH('ANIDADOS SABANALARGA '!Loan_Start)+Payment_Number,DAY('ANIDADOS SABANALARGA '!Loan_Start))</definedName>
    <definedName name="Payment_Date" localSheetId="11">DATE(YEAR([0]!Loan_Start),MONTH([0]!Loan_Start)+Payment_Number,DAY([0]!Loan_Start))</definedName>
    <definedName name="Payment_Date">DATE(YEAR(Loan_Start),MONTH(Loan_Start)+Payment_Number,DAY(Loan_Start))</definedName>
    <definedName name="Payment_Date1" localSheetId="10">DATE(YEAR([93]!Loan_Start),MONTH([93]!Loan_Start)+Payment_Number,DAY([93]!Loan_Start))</definedName>
    <definedName name="Payment_Date1" localSheetId="9">DATE(YEAR([93]!Loan_Start),MONTH([93]!Loan_Start)+Payment_Number,DAY([93]!Loan_Start))</definedName>
    <definedName name="Payment_Date1" localSheetId="11">DATE(YEAR([93]!Loan_Start),MONTH([93]!Loan_Start)+Payment_Number,DAY([93]!Loan_Start))</definedName>
    <definedName name="Payment_Date1">DATE(YEAR([93]!Loan_Start),MONTH([93]!Loan_Start)+Payment_Number,DAY([93]!Loan_Start))</definedName>
    <definedName name="Payment_Needed">"Pago necesario"</definedName>
    <definedName name="Pb" localSheetId="10">#REF!</definedName>
    <definedName name="Pb" localSheetId="9">#REF!</definedName>
    <definedName name="Pb">#REF!</definedName>
    <definedName name="Pd" localSheetId="10">#REF!</definedName>
    <definedName name="Pd" localSheetId="9">#REF!</definedName>
    <definedName name="Pd">#REF!</definedName>
    <definedName name="PEPE" localSheetId="4">'APU-2'!ERR</definedName>
    <definedName name="PEPE">[0]!ERR</definedName>
    <definedName name="Periodo">[42]Hoja1!$C$1</definedName>
    <definedName name="PeriodoPago">'[40]LIQUIDA-NOMINA'!$C$4</definedName>
    <definedName name="PeriodoRepago" localSheetId="10">#REF!</definedName>
    <definedName name="PeriodoRepago" localSheetId="9">#REF!</definedName>
    <definedName name="PeriodoRepago">#REF!</definedName>
    <definedName name="PeriodoRepagoCCP" localSheetId="10">#REF!</definedName>
    <definedName name="PeriodoRepagoCCP" localSheetId="9">#REF!</definedName>
    <definedName name="PeriodoRepagoCCP">#REF!</definedName>
    <definedName name="phed">[55]Hoja1!$C$4</definedName>
    <definedName name="phen">[55]Hoja1!$C$5</definedName>
    <definedName name="Pindis" localSheetId="10">#REF!</definedName>
    <definedName name="Pindis" localSheetId="9">#REF!</definedName>
    <definedName name="Pindis">#REF!</definedName>
    <definedName name="pint" localSheetId="10">'[76]7422CW00'!#REF!</definedName>
    <definedName name="pint" localSheetId="9">'[76]7422CW00'!#REF!</definedName>
    <definedName name="pint">'[76]7422CW00'!#REF!</definedName>
    <definedName name="pintura" localSheetId="10">'[76]7422CW00'!#REF!</definedName>
    <definedName name="pintura" localSheetId="9">'[76]7422CW00'!#REF!</definedName>
    <definedName name="pintura">'[76]7422CW00'!#REF!</definedName>
    <definedName name="pintyura" localSheetId="10">[94]STRSUMM0!#REF!</definedName>
    <definedName name="pintyura" localSheetId="9">[94]STRSUMM0!#REF!</definedName>
    <definedName name="pintyura">[94]STRSUMM0!#REF!</definedName>
    <definedName name="PIP" localSheetId="10">#REF!</definedName>
    <definedName name="PIP" localSheetId="9">#REF!</definedName>
    <definedName name="PIP">#REF!</definedName>
    <definedName name="Piscinas" localSheetId="10">#REF!</definedName>
    <definedName name="Piscinas" localSheetId="9">#REF!</definedName>
    <definedName name="Piscinas">#REF!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 localSheetId="10">#REF!</definedName>
    <definedName name="pkwsem" localSheetId="9">#REF!</definedName>
    <definedName name="pkwsem">#REF!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 localSheetId="10">#REF!</definedName>
    <definedName name="Platinas" localSheetId="9">#REF!</definedName>
    <definedName name="Platinas">#REF!</definedName>
    <definedName name="Plazo">[35]BASES!$E$27</definedName>
    <definedName name="PlazoAIU" localSheetId="10">#REF!</definedName>
    <definedName name="PlazoAIU" localSheetId="9">#REF!</definedName>
    <definedName name="PlazoAIU" localSheetId="4">#REF!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 localSheetId="10">#REF!</definedName>
    <definedName name="PMP" localSheetId="9">#REF!</definedName>
    <definedName name="PMP">#REF!</definedName>
    <definedName name="POCETAS" localSheetId="10">#REF!</definedName>
    <definedName name="POCETAS" localSheetId="9">#REF!</definedName>
    <definedName name="POCETAS" localSheetId="4">#REF!</definedName>
    <definedName name="POCETAS">#REF!</definedName>
    <definedName name="POIUP" localSheetId="4"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10">#REF!</definedName>
    <definedName name="popu" localSheetId="9">#REF!</definedName>
    <definedName name="popu" localSheetId="4">#REF!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9">#REF!</definedName>
    <definedName name="porc" localSheetId="4">#REF!</definedName>
    <definedName name="porc">#REF!</definedName>
    <definedName name="PORCE">[36]BASES!$E$26</definedName>
    <definedName name="Porcentaje" localSheetId="10">#REF!</definedName>
    <definedName name="Porcentaje" localSheetId="9">#REF!</definedName>
    <definedName name="Porcentaje">#REF!</definedName>
    <definedName name="PORCENTAJE1" localSheetId="10">#REF!</definedName>
    <definedName name="PORCENTAJE1" localSheetId="9">#REF!</definedName>
    <definedName name="PORCENTAJE1">#REF!</definedName>
    <definedName name="PORTADA2" localSheetId="10">'[95]Hoja 1 '!#REF!</definedName>
    <definedName name="PORTADA2" localSheetId="9">'[95]Hoja 1 '!#REF!</definedName>
    <definedName name="PORTADA2">'[95]Hoja 1 '!#REF!</definedName>
    <definedName name="POSICION_PRESUP" localSheetId="10">[11]Tablas!#REF!</definedName>
    <definedName name="POSICION_PRESUP" localSheetId="9">[11]Tablas!#REF!</definedName>
    <definedName name="POSICION_PRESUP">[11]Tablas!#REF!</definedName>
    <definedName name="POSICIONES" localSheetId="10">#REF!</definedName>
    <definedName name="POSICIONES" localSheetId="9">#REF!</definedName>
    <definedName name="POSICIONES">#REF!</definedName>
    <definedName name="pouig" localSheetId="4"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9">#REF!</definedName>
    <definedName name="PPtoNorte">#REF!</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10">#REF!</definedName>
    <definedName name="PRE" localSheetId="9">#REF!</definedName>
    <definedName name="PRE" localSheetId="4">#REF!</definedName>
    <definedName name="PRE">#REF!</definedName>
    <definedName name="Precio" localSheetId="10">#REF!</definedName>
    <definedName name="Precio" localSheetId="9">#REF!</definedName>
    <definedName name="Precio">#REF!</definedName>
    <definedName name="precio2" localSheetId="10">#REF!</definedName>
    <definedName name="precio2" localSheetId="9">#REF!</definedName>
    <definedName name="precio2">#REF!</definedName>
    <definedName name="PrecioS" localSheetId="10">#REF!</definedName>
    <definedName name="PrecioS" localSheetId="9">#REF!</definedName>
    <definedName name="PrecioS">#REF!</definedName>
    <definedName name="PREST" localSheetId="10">#REF!</definedName>
    <definedName name="PREST" localSheetId="9">#REF!</definedName>
    <definedName name="PREST" localSheetId="4">#REF!</definedName>
    <definedName name="PREST">#REF!</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 localSheetId="10">#REF!</definedName>
    <definedName name="Princ" localSheetId="9">#REF!</definedName>
    <definedName name="Princ">#REF!</definedName>
    <definedName name="Print_Area_MI" localSheetId="10">#REF!</definedName>
    <definedName name="Print_Area_MI" localSheetId="9">#REF!</definedName>
    <definedName name="Print_Area_MI" localSheetId="4">#REF!</definedName>
    <definedName name="Print_Area_MI">#REF!</definedName>
    <definedName name="Print_Area_Reset" localSheetId="10">OFFSET('ANIDADOS AGUACLARA'!Full_Print,0,0,[0]!Last_Row)</definedName>
    <definedName name="Print_Area_Reset" localSheetId="9">OFFSET('ANIDADOS SABANALARGA '!Full_Print,0,0,[0]!Last_Row)</definedName>
    <definedName name="Print_Area_Reset">OFFSET(Full_Print,0,0,Last_Row)</definedName>
    <definedName name="PRINT_TITLES_MI">#N/A</definedName>
    <definedName name="PRINT1" localSheetId="10">'[3]7422CW00'!#REF!</definedName>
    <definedName name="PRINT1" localSheetId="9">'[3]7422CW00'!#REF!</definedName>
    <definedName name="PRINT1">'[3]7422CW00'!#REF!</definedName>
    <definedName name="PRINT2" localSheetId="10">'[3]7422CW00'!#REF!</definedName>
    <definedName name="PRINT2" localSheetId="9">'[3]7422CW00'!#REF!</definedName>
    <definedName name="PRINT2">'[3]7422CW00'!#REF!</definedName>
    <definedName name="PRIVADO" localSheetId="10">#REF!</definedName>
    <definedName name="PRIVADO" localSheetId="9">#REF!</definedName>
    <definedName name="PRIVADO">#REF!</definedName>
    <definedName name="prn">[55]Hoja1!$C$3</definedName>
    <definedName name="prnf">[55]Hoja1!$C$6</definedName>
    <definedName name="ProbRange">0</definedName>
    <definedName name="ProbRangeMit">0</definedName>
    <definedName name="PROC" localSheetId="10">#REF!</definedName>
    <definedName name="PROC" localSheetId="9">#REF!</definedName>
    <definedName name="PROC">#REF!</definedName>
    <definedName name="PROCEDIM_SELECC" localSheetId="10">#REF!</definedName>
    <definedName name="PROCEDIM_SELECC" localSheetId="9">#REF!</definedName>
    <definedName name="PROCEDIM_SELECC">#REF!</definedName>
    <definedName name="PROCESO" localSheetId="10">#REF!</definedName>
    <definedName name="PROCESO" localSheetId="9">#REF!</definedName>
    <definedName name="PROCESO">#REF!</definedName>
    <definedName name="PRODUCTO" localSheetId="10">#REF!</definedName>
    <definedName name="PRODUCTO" localSheetId="9">#REF!</definedName>
    <definedName name="PRODUCTO">#REF!</definedName>
    <definedName name="PrOfic">[35]BASES!$B$31</definedName>
    <definedName name="PROGDES" localSheetId="10">#REF!</definedName>
    <definedName name="PROGDES" localSheetId="9">#REF!</definedName>
    <definedName name="PROGDES">#REF!</definedName>
    <definedName name="Programa" localSheetId="10">#REF!</definedName>
    <definedName name="Programa" localSheetId="9">#REF!</definedName>
    <definedName name="Programa">#REF!</definedName>
    <definedName name="programainv" localSheetId="4">'APU-2'!ERR</definedName>
    <definedName name="programainv">[0]!ERR</definedName>
    <definedName name="Proponente" localSheetId="10">#REF!</definedName>
    <definedName name="Proponente" localSheetId="9">#REF!</definedName>
    <definedName name="Proponente" localSheetId="4">#REF!</definedName>
    <definedName name="Proponente">#REF!</definedName>
    <definedName name="PRUEBA" localSheetId="10">[96]!absc</definedName>
    <definedName name="PRUEBA" localSheetId="9">[96]!absc</definedName>
    <definedName name="PRUEBA" localSheetId="11">[96]!absc</definedName>
    <definedName name="PRUEBA">[96]!absc</definedName>
    <definedName name="prueba1" localSheetId="10">[96]!absc</definedName>
    <definedName name="prueba1" localSheetId="9">[96]!absc</definedName>
    <definedName name="prueba1" localSheetId="11">[96]!absc</definedName>
    <definedName name="prueba1">[96]!absc</definedName>
    <definedName name="PRUEBA2" localSheetId="10">#REF!</definedName>
    <definedName name="PRUEBA2" localSheetId="9">#REF!</definedName>
    <definedName name="PRUEBA2" localSheetId="4">#REF!</definedName>
    <definedName name="PRUEBA2">#REF!</definedName>
    <definedName name="ps" localSheetId="10">#REF!</definedName>
    <definedName name="ps" localSheetId="9">#REF!</definedName>
    <definedName name="ps">#REF!</definedName>
    <definedName name="PSTRESS_RELIEVI" localSheetId="10">#REF!</definedName>
    <definedName name="PSTRESS_RELIEVI" localSheetId="9">#REF!</definedName>
    <definedName name="PSTRESS_RELIEVI">#REF!</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W" localSheetId="10">#REF!</definedName>
    <definedName name="PW" localSheetId="9">#REF!</definedName>
    <definedName name="PW">#REF!</definedName>
    <definedName name="Pwf">'[97]ORITO 02 '!$A$12</definedName>
    <definedName name="Pwf_actual">'[97]ORITO 02 '!$E$6</definedName>
    <definedName name="Pwf_i">[46]medelo!$A$66:$A$83</definedName>
    <definedName name="Pwf_min">'[97]ORITO 02 '!$E$8</definedName>
    <definedName name="Pwfd" localSheetId="10">#REF!</definedName>
    <definedName name="Pwfd" localSheetId="9">#REF!</definedName>
    <definedName name="Pwfd">#REF!</definedName>
    <definedName name="Q" localSheetId="10">#REF!</definedName>
    <definedName name="Q" localSheetId="9">#REF!</definedName>
    <definedName name="Q" localSheetId="4">#REF!</definedName>
    <definedName name="Q">#REF!</definedName>
    <definedName name="Q_actual">'[97]ORITO 02 '!$E$7</definedName>
    <definedName name="Q_BRUTO" localSheetId="10">#REF!</definedName>
    <definedName name="Q_BRUTO" localSheetId="9">#REF!</definedName>
    <definedName name="Q_BRUT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10">#REF!</definedName>
    <definedName name="qaz" localSheetId="9">#REF!</definedName>
    <definedName name="qaz" localSheetId="4">#REF!</definedName>
    <definedName name="qaz">#REF!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4" hidden="1">{"via1",#N/A,TRUE,"general";"via2",#N/A,TRUE,"general";"via3",#N/A,TRUE,"general"}</definedName>
    <definedName name="qqqqqw" hidden="1">{"via1",#N/A,TRUE,"general";"via2",#N/A,TRUE,"general";"via3",#N/A,TRUE,"general"}</definedName>
    <definedName name="QS" localSheetId="10">#REF!</definedName>
    <definedName name="QS" localSheetId="9">#REF!</definedName>
    <definedName name="QS">#REF!</definedName>
    <definedName name="Qt">'[97]ORITO 02 '!$E$9</definedName>
    <definedName name="QTIES" localSheetId="10">#REF!</definedName>
    <definedName name="QTIES" localSheetId="9">#REF!</definedName>
    <definedName name="QTIES">#REF!</definedName>
    <definedName name="QTY" localSheetId="10">#REF!</definedName>
    <definedName name="QTY" localSheetId="9">#REF!</definedName>
    <definedName name="QTY">#REF!</definedName>
    <definedName name="qw" localSheetId="4"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 localSheetId="10">#REF!</definedName>
    <definedName name="QWE" localSheetId="9">#REF!</definedName>
    <definedName name="QWE">#REF!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4">'APU-2'!ERR</definedName>
    <definedName name="QWERTY">[0]!ERR</definedName>
    <definedName name="qwewertet" hidden="1">{#N/A,#N/A,TRUE,"1842CWN0"}</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 localSheetId="10">#REF!</definedName>
    <definedName name="R._SECO" localSheetId="9">#REF!</definedName>
    <definedName name="R._SECO">#REF!</definedName>
    <definedName name="R_2" localSheetId="10">#REF!</definedName>
    <definedName name="R_2" localSheetId="9">#REF!</definedName>
    <definedName name="R_2">#REF!</definedName>
    <definedName name="R_c" localSheetId="10">#REF!</definedName>
    <definedName name="R_c" localSheetId="9">#REF!</definedName>
    <definedName name="R_c">#REF!</definedName>
    <definedName name="RANGO_FECHA" localSheetId="10">#REF!</definedName>
    <definedName name="RANGO_FECHA" localSheetId="9">#REF!</definedName>
    <definedName name="RANGO_FECHA">#REF!</definedName>
    <definedName name="Rates" localSheetId="10">#REF!</definedName>
    <definedName name="Rates" localSheetId="9">#REF!</definedName>
    <definedName name="Rates">#REF!</definedName>
    <definedName name="RD" localSheetId="10">#REF!</definedName>
    <definedName name="RD" localSheetId="9">#REF!</definedName>
    <definedName name="RD">#REF!</definedName>
    <definedName name="rdq" localSheetId="10">#REF!</definedName>
    <definedName name="rdq" localSheetId="9">#REF!</definedName>
    <definedName name="rdq">#REF!</definedName>
    <definedName name="Reactores" localSheetId="10">#REF!</definedName>
    <definedName name="Reactores" localSheetId="9">#REF!</definedName>
    <definedName name="Reactores">#REF!</definedName>
    <definedName name="Recall_2">'[91] ASR+Nafta'!$E$9:$E$21</definedName>
    <definedName name="Recall_3">'[91]Todos+Nafta'!$E$9:$E$21</definedName>
    <definedName name="recursos">[98]RECURSOS!$A$8:$A$204</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0">#REF!</definedName>
    <definedName name="RegistroCoordinador" localSheetId="9">#REF!</definedName>
    <definedName name="RegistroCoordinador">#REF!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4">'APU-2'!ERR</definedName>
    <definedName name="REICIO">[0]!ERR</definedName>
    <definedName name="Reimbursement">"Reembolso"</definedName>
    <definedName name="reinicio" localSheetId="4">'APU-2'!ERR</definedName>
    <definedName name="reinicio">[0]!ERR</definedName>
    <definedName name="REJHE" localSheetId="4" hidden="1">{"via1",#N/A,TRUE,"general";"via2",#N/A,TRUE,"general";"via3",#N/A,TRUE,"general"}</definedName>
    <definedName name="REJHE" hidden="1">{"via1",#N/A,TRUE,"general";"via2",#N/A,TRUE,"general";"via3",#N/A,TRUE,"general"}</definedName>
    <definedName name="rell" localSheetId="10">#REF!</definedName>
    <definedName name="rell" localSheetId="9">#REF!</definedName>
    <definedName name="rell" localSheetId="4">#REF!</definedName>
    <definedName name="rell">#REF!</definedName>
    <definedName name="remanentes">'[27]Reservas de Petróleo'!$A$2,'[27]Reservas de Petróleo'!$A$1,'[27]Reservas de Petróleo'!$D$4,'[27]Reservas de Petróleo'!$H$1:$H$65536</definedName>
    <definedName name="rendimiento" localSheetId="10">#REF!</definedName>
    <definedName name="rendimiento" localSheetId="9">#REF!</definedName>
    <definedName name="rendimiento">#REF!</definedName>
    <definedName name="RENDIMIENTO____CARGA" localSheetId="10">#REF!</definedName>
    <definedName name="RENDIMIENTO____CARGA" localSheetId="9">#REF!</definedName>
    <definedName name="RENDIMIENTO____CARGA">#REF!</definedName>
    <definedName name="REPXXX" localSheetId="10">#REF!</definedName>
    <definedName name="REPXXX" localSheetId="9">#REF!</definedName>
    <definedName name="REPXXX">#REF!</definedName>
    <definedName name="Requerimiento" localSheetId="10">#REF!</definedName>
    <definedName name="Requerimiento" localSheetId="9">#REF!</definedName>
    <definedName name="Requerimiento">#REF!</definedName>
    <definedName name="Requerimientos" localSheetId="10">#REF!</definedName>
    <definedName name="Requerimientos" localSheetId="9">#REF!</definedName>
    <definedName name="Requerimientos">#REF!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 localSheetId="10">#REF!</definedName>
    <definedName name="RES" localSheetId="9">#REF!</definedName>
    <definedName name="RES">#REF!</definedName>
    <definedName name="Resistividad" localSheetId="10">#REF!</definedName>
    <definedName name="Resistividad" localSheetId="9">#REF!</definedName>
    <definedName name="Resistividad">#REF!</definedName>
    <definedName name="RESU" localSheetId="10">#REF!</definedName>
    <definedName name="RESU" localSheetId="9">#REF!</definedName>
    <definedName name="resu" localSheetId="4">[99]original_sist!$B$1:$L$167</definedName>
    <definedName name="RESU">#REF!</definedName>
    <definedName name="resu8" localSheetId="10">[9]!resu8</definedName>
    <definedName name="resu8" localSheetId="9">[9]!resu8</definedName>
    <definedName name="resu8" localSheetId="11">[9]!resu8</definedName>
    <definedName name="resu8">[9]!resu8</definedName>
    <definedName name="resufi" localSheetId="10">#REF!</definedName>
    <definedName name="resufi" localSheetId="9">#REF!</definedName>
    <definedName name="resufi">#REF!</definedName>
    <definedName name="resufi1" localSheetId="10">#REF!</definedName>
    <definedName name="resufi1" localSheetId="9">#REF!</definedName>
    <definedName name="resufi1">#REF!</definedName>
    <definedName name="resumen" localSheetId="10">#REF!</definedName>
    <definedName name="resumen" localSheetId="9">#REF!</definedName>
    <definedName name="resumen">#REF!</definedName>
    <definedName name="resumen_final" localSheetId="10">#REF!</definedName>
    <definedName name="resumen_final" localSheetId="9">#REF!</definedName>
    <definedName name="resumen_final">#REF!</definedName>
    <definedName name="resumen_final1" localSheetId="10">#REF!</definedName>
    <definedName name="resumen_final1" localSheetId="9">#REF!</definedName>
    <definedName name="resumen_final1">#REF!</definedName>
    <definedName name="Retenc">[35]BASES!$E$31</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FV" localSheetId="10">#REF!</definedName>
    <definedName name="RFV" localSheetId="9">#REF!</definedName>
    <definedName name="RFV">#REF!</definedName>
    <definedName name="RG" localSheetId="10">#REF!</definedName>
    <definedName name="RG" localSheetId="9">#REF!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 localSheetId="10">[100]Ingenieria!#REF!</definedName>
    <definedName name="RID" localSheetId="9">[100]Ingenieria!#REF!</definedName>
    <definedName name="RID">[100]Ingenieria!#REF!</definedName>
    <definedName name="RISP" localSheetId="10">'[3]7422CW00'!#REF!</definedName>
    <definedName name="RISP" localSheetId="9">'[3]7422CW00'!#REF!</definedName>
    <definedName name="RISP">'[3]7422CW00'!#REF!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0">#REF!,#REF!,#REF!</definedName>
    <definedName name="Ro" localSheetId="9">#REF!,#REF!,#REF!</definedName>
    <definedName name="Ro">#REF!,#REF!,#REF!</definedName>
    <definedName name="rr" localSheetId="4">'APU-2'!ERR</definedName>
    <definedName name="rr">[0]!ERR</definedName>
    <definedName name="rrr" localSheetId="4" hidden="1">{"via1",#N/A,TRUE,"general";"via2",#N/A,TRUE,"general";"via3",#N/A,TRUE,"general"}</definedName>
    <definedName name="rrr" hidden="1">{"via1",#N/A,TRUE,"general";"via2",#N/A,TRUE,"general";"via3",#N/A,TRUE,"general"}</definedName>
    <definedName name="rrrr" localSheetId="10">'[101]Form5 _Pág_ 1'!#REF!</definedName>
    <definedName name="rrrr" localSheetId="9">'[101]Form5 _Pág_ 1'!#REF!</definedName>
    <definedName name="rrrr">'[101]Form5 _Pág_ 1'!#REF!</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 localSheetId="10">#REF!</definedName>
    <definedName name="Rs" localSheetId="9">#REF!</definedName>
    <definedName name="Rs">#REF!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 localSheetId="10">#REF!</definedName>
    <definedName name="RSS" localSheetId="9">#REF!</definedName>
    <definedName name="RSS">#REF!</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 localSheetId="10">#REF!</definedName>
    <definedName name="RUT" localSheetId="9">#REF!</definedName>
    <definedName name="RUT">#REF!</definedName>
    <definedName name="rutu" localSheetId="4"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4">'APU-2'!ERR</definedName>
    <definedName name="s">[0]!ERR</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4">'APU-2'!ERR</definedName>
    <definedName name="salarios">[0]!ERR</definedName>
    <definedName name="SalConv">'[10]DATOS CONTRATO'!$G$14</definedName>
    <definedName name="SALID1" localSheetId="10">#REF!</definedName>
    <definedName name="SALID1" localSheetId="9">#REF!</definedName>
    <definedName name="SALID1">#REF!</definedName>
    <definedName name="SalMinimo">[35]BASES!$E$41</definedName>
    <definedName name="sbgfbgdr" localSheetId="4" hidden="1">{"via1",#N/A,TRUE,"general";"via2",#N/A,TRUE,"general";"via3",#N/A,TRUE,"general"}</definedName>
    <definedName name="sbgfbgdr" hidden="1">{"via1",#N/A,TRUE,"general";"via2",#N/A,TRUE,"general";"via3",#N/A,TRUE,"general"}</definedName>
    <definedName name="SBS" localSheetId="10">#REF!</definedName>
    <definedName name="SBS" localSheetId="9">#REF!</definedName>
    <definedName name="SBS">#REF!</definedName>
    <definedName name="Sched_Pay" localSheetId="10">#REF!</definedName>
    <definedName name="Sched_Pay" localSheetId="9">#REF!</definedName>
    <definedName name="Sched_Pay">#REF!</definedName>
    <definedName name="Scheduled_Extra_Payments" localSheetId="10">#REF!</definedName>
    <definedName name="Scheduled_Extra_Payments" localSheetId="9">#REF!</definedName>
    <definedName name="Scheduled_Extra_Payments">#REF!</definedName>
    <definedName name="Scheduled_Interest_Rate" localSheetId="10">#REF!</definedName>
    <definedName name="Scheduled_Interest_Rate" localSheetId="9">#REF!</definedName>
    <definedName name="Scheduled_Interest_Rate">#REF!</definedName>
    <definedName name="Scheduled_Monthly_Payment" localSheetId="10">#REF!</definedName>
    <definedName name="Scheduled_Monthly_Payment" localSheetId="9">#REF!</definedName>
    <definedName name="Scheduled_Monthly_Payment">#REF!</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9">#REF!</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ECTOR" localSheetId="10">#REF!</definedName>
    <definedName name="SECTOR" localSheetId="9">#REF!</definedName>
    <definedName name="SECTOR" localSheetId="4">#REF!</definedName>
    <definedName name="SECTOR">#REF!</definedName>
    <definedName name="SEMANA_C3" localSheetId="10">#REF!</definedName>
    <definedName name="SEMANA_C3" localSheetId="9">#REF!</definedName>
    <definedName name="SEMANA_C3">#REF!</definedName>
    <definedName name="sena">[55]Hoja1!$C$14</definedName>
    <definedName name="SERO" localSheetId="4">'APU-2'!ERR</definedName>
    <definedName name="SERO">[0]!ERR</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 localSheetId="10">[45]steel!#REF!</definedName>
    <definedName name="SHEE_INT" localSheetId="9">[45]steel!#REF!</definedName>
    <definedName name="SHEE_INT">[45]steel!#REF!</definedName>
    <definedName name="SHEET" localSheetId="10">'[3]7422CW00'!#REF!</definedName>
    <definedName name="SHEET" localSheetId="9">'[3]7422CW00'!#REF!</definedName>
    <definedName name="SHEET">'[3]7422CW00'!#REF!</definedName>
    <definedName name="SHEET_KP">[45]steel!$C$7:$L$47</definedName>
    <definedName name="SHEET_MR">[45]steel!$C$7:$J$47</definedName>
    <definedName name="SHEET1" localSheetId="10">#REF!</definedName>
    <definedName name="SHEET1" localSheetId="9">#REF!</definedName>
    <definedName name="SHEET1">#REF!</definedName>
    <definedName name="SHEET10" localSheetId="10">#REF!</definedName>
    <definedName name="SHEET10" localSheetId="9">#REF!</definedName>
    <definedName name="SHEET10">#REF!</definedName>
    <definedName name="SHEET11" localSheetId="10">#REF!</definedName>
    <definedName name="SHEET11" localSheetId="9">#REF!</definedName>
    <definedName name="SHEET11">#REF!</definedName>
    <definedName name="SHEET12" localSheetId="10">#REF!</definedName>
    <definedName name="SHEET12" localSheetId="9">#REF!</definedName>
    <definedName name="SHEET12">#REF!</definedName>
    <definedName name="SHEET13" localSheetId="10">#REF!</definedName>
    <definedName name="SHEET13" localSheetId="9">#REF!</definedName>
    <definedName name="SHEET13">#REF!</definedName>
    <definedName name="SHEET14" localSheetId="10">#REF!</definedName>
    <definedName name="SHEET14" localSheetId="9">#REF!</definedName>
    <definedName name="SHEET14">#REF!</definedName>
    <definedName name="SHEET15" localSheetId="10">#REF!</definedName>
    <definedName name="SHEET15" localSheetId="9">#REF!</definedName>
    <definedName name="SHEET15">#REF!</definedName>
    <definedName name="SHEET16" localSheetId="10">#REF!</definedName>
    <definedName name="SHEET16" localSheetId="9">#REF!</definedName>
    <definedName name="SHEET16">#REF!</definedName>
    <definedName name="SHEET17" localSheetId="10">#REF!</definedName>
    <definedName name="SHEET17" localSheetId="9">#REF!</definedName>
    <definedName name="SHEET17">#REF!</definedName>
    <definedName name="SHEET18" localSheetId="10">#REF!</definedName>
    <definedName name="SHEET18" localSheetId="9">#REF!</definedName>
    <definedName name="SHEET18">#REF!</definedName>
    <definedName name="SHEET19" localSheetId="10">#REF!</definedName>
    <definedName name="SHEET19" localSheetId="9">#REF!</definedName>
    <definedName name="SHEET19">#REF!</definedName>
    <definedName name="SHEET2" localSheetId="10">#REF!</definedName>
    <definedName name="SHEET2" localSheetId="9">#REF!</definedName>
    <definedName name="SHEET2">#REF!</definedName>
    <definedName name="SHEET20" localSheetId="10">#REF!</definedName>
    <definedName name="SHEET20" localSheetId="9">#REF!</definedName>
    <definedName name="SHEET20">#REF!</definedName>
    <definedName name="SHEET21" localSheetId="10">#REF!</definedName>
    <definedName name="SHEET21" localSheetId="9">#REF!</definedName>
    <definedName name="SHEET21">#REF!</definedName>
    <definedName name="SHEET22" localSheetId="10">#REF!</definedName>
    <definedName name="SHEET22" localSheetId="9">#REF!</definedName>
    <definedName name="SHEET22">#REF!</definedName>
    <definedName name="SHEET23" localSheetId="10">#REF!</definedName>
    <definedName name="SHEET23" localSheetId="9">#REF!</definedName>
    <definedName name="SHEET23">#REF!</definedName>
    <definedName name="SHEET24" localSheetId="10">#REF!</definedName>
    <definedName name="SHEET24" localSheetId="9">#REF!</definedName>
    <definedName name="SHEET24">#REF!</definedName>
    <definedName name="SHEET25" localSheetId="10">#REF!</definedName>
    <definedName name="SHEET25" localSheetId="9">#REF!</definedName>
    <definedName name="SHEET25">#REF!</definedName>
    <definedName name="SHEET26" localSheetId="10">#REF!</definedName>
    <definedName name="SHEET26" localSheetId="9">#REF!</definedName>
    <definedName name="SHEET26">#REF!</definedName>
    <definedName name="SHEET3" localSheetId="10">#REF!</definedName>
    <definedName name="SHEET3" localSheetId="9">#REF!</definedName>
    <definedName name="SHEET3">#REF!</definedName>
    <definedName name="SHEET4" localSheetId="10">#REF!</definedName>
    <definedName name="SHEET4" localSheetId="9">#REF!</definedName>
    <definedName name="SHEET4">#REF!</definedName>
    <definedName name="SHEET5" localSheetId="10">#REF!</definedName>
    <definedName name="SHEET5" localSheetId="9">#REF!</definedName>
    <definedName name="SHEET5">#REF!</definedName>
    <definedName name="SHEET6" localSheetId="10">#REF!</definedName>
    <definedName name="SHEET6" localSheetId="9">#REF!</definedName>
    <definedName name="SHEET6">#REF!</definedName>
    <definedName name="SHEET7" localSheetId="10">#REF!</definedName>
    <definedName name="SHEET7" localSheetId="9">#REF!</definedName>
    <definedName name="SHEET7">#REF!</definedName>
    <definedName name="SHEET8" localSheetId="10">#REF!</definedName>
    <definedName name="SHEET8" localSheetId="9">#REF!</definedName>
    <definedName name="SHEET8">#REF!</definedName>
    <definedName name="SHEET9" localSheetId="10">#REF!</definedName>
    <definedName name="SHEET9" localSheetId="9">#REF!</definedName>
    <definedName name="SHEET9">#REF!</definedName>
    <definedName name="SI" localSheetId="4">'APU-2'!ERR</definedName>
    <definedName name="SI">[0]!ERR</definedName>
    <definedName name="SINGOLO" localSheetId="10">'[3]7422CW00'!#REF!</definedName>
    <definedName name="SINGOLO" localSheetId="9">'[3]7422CW00'!#REF!</definedName>
    <definedName name="SINGOLO">'[3]7422CW00'!#REF!</definedName>
    <definedName name="SISISIS" localSheetId="4">'APU-2'!ERR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0">#REF!</definedName>
    <definedName name="SOLD._4_" localSheetId="9">#REF!</definedName>
    <definedName name="SOLD._4_">#REF!</definedName>
    <definedName name="SOLD._6_" localSheetId="10">#REF!</definedName>
    <definedName name="SOLD._6_" localSheetId="9">#REF!</definedName>
    <definedName name="SOLD._6_">#REF!</definedName>
    <definedName name="SOLD._8_" localSheetId="10">#REF!</definedName>
    <definedName name="SOLD._8_" localSheetId="9">#REF!</definedName>
    <definedName name="SOLD._8_">#REF!</definedName>
    <definedName name="solver_adj" localSheetId="4" hidden="1">'APU-2'!#REF!</definedName>
    <definedName name="solver_adj" localSheetId="0" hidden="1">'PRESUPUESTO OFICIAL (Entidad)'!#REF!</definedName>
    <definedName name="solver_adj" localSheetId="11" hidden="1">'PROPUESTA ECONOMICA(Proponente)'!$K$42</definedName>
    <definedName name="solver_cvg" localSheetId="4" hidden="1">0.0001</definedName>
    <definedName name="solver_cvg" localSheetId="0" hidden="1">0.0001</definedName>
    <definedName name="solver_cvg" localSheetId="11" hidden="1">0.0001</definedName>
    <definedName name="solver_drv" localSheetId="4" hidden="1">1</definedName>
    <definedName name="solver_drv" localSheetId="0" hidden="1">1</definedName>
    <definedName name="solver_drv" localSheetId="11" hidden="1">1</definedName>
    <definedName name="solver_est" localSheetId="4" hidden="1">1</definedName>
    <definedName name="solver_est" localSheetId="0" hidden="1">1</definedName>
    <definedName name="solver_est" localSheetId="11" hidden="1">1</definedName>
    <definedName name="solver_itr" localSheetId="4" hidden="1">100</definedName>
    <definedName name="solver_itr" localSheetId="0" hidden="1">100</definedName>
    <definedName name="solver_itr" localSheetId="11" hidden="1">100</definedName>
    <definedName name="solver_lhs1" localSheetId="4" hidden="1">'APU-2'!#REF!</definedName>
    <definedName name="solver_lhs1" localSheetId="0" hidden="1">'PRESUPUESTO OFICIAL (Entidad)'!$K$72</definedName>
    <definedName name="solver_lhs1" localSheetId="11" hidden="1">'PROPUESTA ECONOMICA(Proponente)'!$K$54</definedName>
    <definedName name="solver_lin" localSheetId="4" hidden="1">2</definedName>
    <definedName name="solver_lin" localSheetId="0" hidden="1">2</definedName>
    <definedName name="solver_lin" localSheetId="11" hidden="1">2</definedName>
    <definedName name="solver_neg" localSheetId="4" hidden="1">2</definedName>
    <definedName name="solver_neg" localSheetId="0" hidden="1">2</definedName>
    <definedName name="solver_neg" localSheetId="11" hidden="1">2</definedName>
    <definedName name="solver_num" localSheetId="4" hidden="1">1</definedName>
    <definedName name="solver_num" localSheetId="0" hidden="1">1</definedName>
    <definedName name="solver_num" localSheetId="11" hidden="1">1</definedName>
    <definedName name="solver_nwt" localSheetId="4" hidden="1">1</definedName>
    <definedName name="solver_nwt" localSheetId="0" hidden="1">1</definedName>
    <definedName name="solver_nwt" localSheetId="11" hidden="1">1</definedName>
    <definedName name="solver_opt" localSheetId="4" hidden="1">'APU-2'!#REF!</definedName>
    <definedName name="solver_opt" localSheetId="0" hidden="1">'PRESUPUESTO OFICIAL (Entidad)'!$K$72</definedName>
    <definedName name="solver_opt" localSheetId="11" hidden="1">'PROPUESTA ECONOMICA(Proponente)'!$K$54</definedName>
    <definedName name="solver_pre" localSheetId="4" hidden="1">0.000001</definedName>
    <definedName name="solver_pre" localSheetId="0" hidden="1">0.000001</definedName>
    <definedName name="solver_pre" localSheetId="11" hidden="1">0.000001</definedName>
    <definedName name="solver_rel1" localSheetId="4" hidden="1">2</definedName>
    <definedName name="solver_rel1" localSheetId="0" hidden="1">2</definedName>
    <definedName name="solver_rel1" localSheetId="11" hidden="1">2</definedName>
    <definedName name="solver_rhs1" localSheetId="4" hidden="1">'APU-2'!#REF!</definedName>
    <definedName name="solver_rhs1" localSheetId="0" hidden="1">'PRESUPUESTO OFICIAL (Entidad)'!$K$73</definedName>
    <definedName name="solver_rhs1" localSheetId="11" hidden="1">'PROPUESTA ECONOMICA(Proponente)'!$K$55</definedName>
    <definedName name="solver_scl" localSheetId="4" hidden="1">2</definedName>
    <definedName name="solver_scl" localSheetId="0" hidden="1">2</definedName>
    <definedName name="solver_scl" localSheetId="11" hidden="1">2</definedName>
    <definedName name="solver_sho" localSheetId="4" hidden="1">2</definedName>
    <definedName name="solver_sho" localSheetId="0" hidden="1">2</definedName>
    <definedName name="solver_sho" localSheetId="11" hidden="1">2</definedName>
    <definedName name="solver_tim" localSheetId="4" hidden="1">100</definedName>
    <definedName name="solver_tim" localSheetId="0" hidden="1">100</definedName>
    <definedName name="solver_tim" localSheetId="11" hidden="1">100</definedName>
    <definedName name="solver_tol" localSheetId="4" hidden="1">0.05</definedName>
    <definedName name="solver_tol" localSheetId="0" hidden="1">0.05</definedName>
    <definedName name="solver_tol" localSheetId="11" hidden="1">0.05</definedName>
    <definedName name="solver_typ" localSheetId="4" hidden="1">3</definedName>
    <definedName name="solver_typ" localSheetId="0" hidden="1">3</definedName>
    <definedName name="solver_typ" localSheetId="11" hidden="1">3</definedName>
    <definedName name="solver_val" localSheetId="4" hidden="1">490454</definedName>
    <definedName name="solver_val" localSheetId="0" hidden="1">63899000000</definedName>
    <definedName name="solver_val" localSheetId="11" hidden="1">63899000000</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9">#REF!</definedName>
    <definedName name="SS" localSheetId="4">#REF!</definedName>
    <definedName name="SS">#REF!</definedName>
    <definedName name="SS_AVG_SIZE" localSheetId="10">#REF!</definedName>
    <definedName name="SS_AVG_SIZE" localSheetId="9">#REF!</definedName>
    <definedName name="SS_AVG_SIZE">#REF!</definedName>
    <definedName name="SS_WELDING" localSheetId="10">#REF!</definedName>
    <definedName name="SS_WELDING" localSheetId="9">#REF!</definedName>
    <definedName name="SS_WELDING">#REF!</definedName>
    <definedName name="ssa">[55]Hoja1!$C$25</definedName>
    <definedName name="ssh">[55]Hoja1!$C$24</definedName>
    <definedName name="sss" localSheetId="10">MODULO10.auto_abrir</definedName>
    <definedName name="sss" localSheetId="9">MODULO10.auto_abrir</definedName>
    <definedName name="sss" localSheetId="11">MODULO10.auto_abrir</definedName>
    <definedName name="sss">MODULO10.auto_abrir</definedName>
    <definedName name="SSSS" localSheetId="4">'APU-2'!ERR</definedName>
    <definedName name="SSSS">[0]!ERR</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 localSheetId="10">#REF!</definedName>
    <definedName name="St" localSheetId="9">#REF!</definedName>
    <definedName name="St">#REF!</definedName>
    <definedName name="ST_BLDG" localSheetId="10">'[3]7422CW00'!#REF!</definedName>
    <definedName name="ST_BLDG" localSheetId="9">'[3]7422CW00'!#REF!</definedName>
    <definedName name="ST_BLDG">'[3]7422CW00'!#REF!</definedName>
    <definedName name="ST_CW" localSheetId="10">'[3]7422CW00'!#REF!</definedName>
    <definedName name="ST_CW" localSheetId="9">'[3]7422CW00'!#REF!</definedName>
    <definedName name="ST_CW">'[3]7422CW00'!#REF!</definedName>
    <definedName name="STALO1" localSheetId="10">'[3]7422CW00'!#REF!</definedName>
    <definedName name="STALO1" localSheetId="9">'[3]7422CW00'!#REF!</definedName>
    <definedName name="STALO1">'[3]7422CW00'!#REF!</definedName>
    <definedName name="STAMPA" localSheetId="10">#REF!</definedName>
    <definedName name="STAMPA" localSheetId="9">#REF!</definedName>
    <definedName name="STAMPA">#REF!</definedName>
    <definedName name="STANU" localSheetId="10">'[3]7422CW00'!#REF!</definedName>
    <definedName name="STANU" localSheetId="9">'[3]7422CW00'!#REF!</definedName>
    <definedName name="STANU">'[3]7422CW00'!#REF!</definedName>
    <definedName name="START" localSheetId="10">#REF!</definedName>
    <definedName name="START" localSheetId="9">#REF!</definedName>
    <definedName name="START">#REF!</definedName>
    <definedName name="START1" localSheetId="10">'[3]7422CW00'!#REF!</definedName>
    <definedName name="START1" localSheetId="9">'[3]7422CW00'!#REF!</definedName>
    <definedName name="START1">'[3]7422CW00'!#REF!</definedName>
    <definedName name="STENU" localSheetId="10">'[3]7422CW00'!#REF!</definedName>
    <definedName name="STENU" localSheetId="9">'[3]7422CW00'!#REF!</definedName>
    <definedName name="STENU">'[3]7422CW00'!#REF!</definedName>
    <definedName name="Stock" localSheetId="10">'[102]PxQ Cantidades'!#REF!</definedName>
    <definedName name="Stock" localSheetId="9">'[102]PxQ Cantidades'!#REF!</definedName>
    <definedName name="Stock">'[102]PxQ Cantidades'!#REF!</definedName>
    <definedName name="STONU" localSheetId="10">'[3]7422CW00'!#REF!</definedName>
    <definedName name="STONU" localSheetId="9">'[3]7422CW00'!#REF!</definedName>
    <definedName name="STONU">'[3]7422CW00'!#REF!</definedName>
    <definedName name="STRESS_RELIEVIN" localSheetId="10">#REF!</definedName>
    <definedName name="STRESS_RELIEVIN" localSheetId="9">#REF!</definedName>
    <definedName name="STRESS_RELIEVIN">#REF!</definedName>
    <definedName name="STSUMM" localSheetId="10">'[3]7422CW00'!#REF!</definedName>
    <definedName name="STSUMM" localSheetId="9">'[3]7422CW00'!#REF!</definedName>
    <definedName name="STSUMM">'[3]7422CW00'!#REF!</definedName>
    <definedName name="stt" localSheetId="4" hidden="1">{"via1",#N/A,TRUE,"general";"via2",#N/A,TRUE,"general";"via3",#N/A,TRUE,"general"}</definedName>
    <definedName name="stt" hidden="1">{"via1",#N/A,TRUE,"general";"via2",#N/A,TRUE,"general";"via3",#N/A,TRUE,"general"}</definedName>
    <definedName name="SUBSUELO" localSheetId="10">#REF!</definedName>
    <definedName name="SUBSUELO" localSheetId="9">#REF!</definedName>
    <definedName name="SUBSUELO">#REF!</definedName>
    <definedName name="Subtotal" localSheetId="10">#REF!</definedName>
    <definedName name="Subtotal" localSheetId="9">#REF!</definedName>
    <definedName name="Subtotal">#REF!</definedName>
    <definedName name="SUELDO" localSheetId="10">#REF!</definedName>
    <definedName name="SUELDO" localSheetId="9">#REF!</definedName>
    <definedName name="SUELDO">#REF!</definedName>
    <definedName name="suma">[52]Hoja1!$F$60</definedName>
    <definedName name="Summary" localSheetId="10">#REF!</definedName>
    <definedName name="Summary" localSheetId="9">#REF!</definedName>
    <definedName name="Summary" localSheetId="4">#REF!</definedName>
    <definedName name="Summary">#REF!</definedName>
    <definedName name="SUP_ART" localSheetId="10">[45]steel!#REF!</definedName>
    <definedName name="SUP_ART" localSheetId="9">[45]steel!#REF!</definedName>
    <definedName name="SUP_ART">[45]steel!#REF!</definedName>
    <definedName name="SUP_VEX" localSheetId="10">#REF!</definedName>
    <definedName name="SUP_VEX" localSheetId="9">#REF!</definedName>
    <definedName name="SUP_VEX">#REF!</definedName>
    <definedName name="SUP_VPR" localSheetId="10">#REF!</definedName>
    <definedName name="SUP_VPR" localSheetId="9">#REF!</definedName>
    <definedName name="SUP_VPR">#REF!</definedName>
    <definedName name="SUP_VPR_GEC" localSheetId="10">#REF!</definedName>
    <definedName name="SUP_VPR_GEC" localSheetId="9">#REF!</definedName>
    <definedName name="SUP_VPR_GEC">#REF!</definedName>
    <definedName name="SUP_VPR_GMM" localSheetId="10">#REF!</definedName>
    <definedName name="SUP_VPR_GMM" localSheetId="9">#REF!</definedName>
    <definedName name="SUP_VPR_GMM">#REF!</definedName>
    <definedName name="SUP_VPR_GRC" localSheetId="10">#REF!</definedName>
    <definedName name="SUP_VPR_GRC" localSheetId="9">#REF!</definedName>
    <definedName name="SUP_VPR_GRC">#REF!</definedName>
    <definedName name="SUP_VPR_GRM" localSheetId="10">#REF!</definedName>
    <definedName name="SUP_VPR_GRM" localSheetId="9">#REF!</definedName>
    <definedName name="SUP_VPR_GRM">#REF!</definedName>
    <definedName name="SUP_VPR_GRN" localSheetId="10">#REF!</definedName>
    <definedName name="SUP_VPR_GRN" localSheetId="9">#REF!</definedName>
    <definedName name="SUP_VPR_GRN">#REF!</definedName>
    <definedName name="SUP_VPR_GRS" localSheetId="10">#REF!</definedName>
    <definedName name="SUP_VPR_GRS" localSheetId="9">#REF!</definedName>
    <definedName name="SUP_VPR_GRS">#REF!</definedName>
    <definedName name="SUP_VPR_GTP" localSheetId="10">[12]Tablas!#REF!</definedName>
    <definedName name="SUP_VPR_GTP" localSheetId="9">[12]Tablas!#REF!</definedName>
    <definedName name="SUP_VPR_GTP">[12]Tablas!#REF!</definedName>
    <definedName name="SUP_VPR_NA" localSheetId="10">#REF!</definedName>
    <definedName name="SUP_VPR_NA" localSheetId="9">#REF!</definedName>
    <definedName name="SUP_VPR_NA">#REF!</definedName>
    <definedName name="SUPER">[57]Tablas!$H$1:$H$65536</definedName>
    <definedName name="SUPERFICIE" localSheetId="10">#REF!</definedName>
    <definedName name="SUPERFICIE" localSheetId="9">#REF!</definedName>
    <definedName name="SUPERFICIE">#REF!</definedName>
    <definedName name="sw" localSheetId="4">'APU-2'!ERR</definedName>
    <definedName name="sw">[0]!ERR</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10">[21]!absc</definedName>
    <definedName name="t" localSheetId="9">[21]!absc</definedName>
    <definedName name="t" localSheetId="11">[21]!absc</definedName>
    <definedName name="t">[21]!absc</definedName>
    <definedName name="t_1" localSheetId="10">Scheduled_Payment+Extra_Payment</definedName>
    <definedName name="t_1" localSheetId="9">Scheduled_Payment+Extra_Payment</definedName>
    <definedName name="t_1" localSheetId="11">Scheduled_Payment+Extra_Payment</definedName>
    <definedName name="t_1">Scheduled_Payment+Extra_Payment</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0">#REF!</definedName>
    <definedName name="TABLA" localSheetId="9">#REF!</definedName>
    <definedName name="TABLA" localSheetId="4">#REF!</definedName>
    <definedName name="TABLA">#REF!</definedName>
    <definedName name="tabla1">[103]Hoja3!$B$4:$F$28</definedName>
    <definedName name="TABLEKP" localSheetId="10">'[3]7422CW00'!#REF!</definedName>
    <definedName name="TABLEKP" localSheetId="9">'[3]7422CW00'!#REF!</definedName>
    <definedName name="TABLEKP">'[3]7422CW00'!#REF!</definedName>
    <definedName name="TABLEPRI" localSheetId="10">#REF!</definedName>
    <definedName name="TABLEPRI" localSheetId="9">#REF!</definedName>
    <definedName name="TABLEPRI">#REF!</definedName>
    <definedName name="Tambores" localSheetId="10">#REF!</definedName>
    <definedName name="Tambores" localSheetId="9">#REF!</definedName>
    <definedName name="Tambores">#REF!</definedName>
    <definedName name="Tanques" localSheetId="10">#REF!</definedName>
    <definedName name="Tanques" localSheetId="9">#REF!</definedName>
    <definedName name="Tanques">#REF!</definedName>
    <definedName name="TAREAS_INICIALES" localSheetId="10">#REF!</definedName>
    <definedName name="TAREAS_INICIALES" localSheetId="9">#REF!</definedName>
    <definedName name="TAREAS_INICIALES">#REF!</definedName>
    <definedName name="TARIFA" localSheetId="10">#REF!</definedName>
    <definedName name="TARIFA" localSheetId="9">#REF!</definedName>
    <definedName name="TARIFA">#REF!</definedName>
    <definedName name="TarifaPension">[40]EMPRESA!$F$24</definedName>
    <definedName name="TARIFAS">[104]TARIFAS!$A$1:$F$52</definedName>
    <definedName name="TarifaSalud">[40]EMPRESA!$F$26</definedName>
    <definedName name="Tasa" localSheetId="10">#REF!</definedName>
    <definedName name="Tasa" localSheetId="9">#REF!</definedName>
    <definedName name="Tasa">#REF!</definedName>
    <definedName name="TASA_DE_CAMBIO" localSheetId="10">#REF!</definedName>
    <definedName name="TASA_DE_CAMBIO" localSheetId="9">#REF!</definedName>
    <definedName name="TASA_DE_CAMBIO">#REF!</definedName>
    <definedName name="Tasa1">'[105]Bases 2A'!$C$20</definedName>
    <definedName name="TasaCCP" localSheetId="10">#REF!</definedName>
    <definedName name="TasaCCP" localSheetId="9">#REF!</definedName>
    <definedName name="TasaCCP">#REF!</definedName>
    <definedName name="Tax" localSheetId="10">#REF!</definedName>
    <definedName name="Tax" localSheetId="9">#REF!</definedName>
    <definedName name="Tax">#REF!</definedName>
    <definedName name="TB_EVENTOS_OTS_ANUAL" localSheetId="10">#REF!</definedName>
    <definedName name="TB_EVENTOS_OTS_ANUAL" localSheetId="9">#REF!</definedName>
    <definedName name="TB_EVENTOS_OTS_ANUAL">#REF!</definedName>
    <definedName name="tc" localSheetId="10">#REF!</definedName>
    <definedName name="tc" localSheetId="9">#REF!</definedName>
    <definedName name="tc">#REF!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0">#REF!</definedName>
    <definedName name="TEMA1" localSheetId="9">#REF!</definedName>
    <definedName name="TEMA1">#REF!</definedName>
    <definedName name="TEMA10" localSheetId="10">#REF!</definedName>
    <definedName name="TEMA10" localSheetId="9">#REF!</definedName>
    <definedName name="TEMA10">#REF!</definedName>
    <definedName name="TEMA2" localSheetId="10">#REF!</definedName>
    <definedName name="TEMA2" localSheetId="9">#REF!</definedName>
    <definedName name="TEMA2">#REF!</definedName>
    <definedName name="TEMA3" localSheetId="10">#REF!</definedName>
    <definedName name="TEMA3" localSheetId="9">#REF!</definedName>
    <definedName name="TEMA3">#REF!</definedName>
    <definedName name="TEMA4" localSheetId="10">#REF!</definedName>
    <definedName name="TEMA4" localSheetId="9">#REF!</definedName>
    <definedName name="TEMA4">#REF!</definedName>
    <definedName name="TEMA5" localSheetId="10">#REF!</definedName>
    <definedName name="TEMA5" localSheetId="9">#REF!</definedName>
    <definedName name="TEMA5">#REF!</definedName>
    <definedName name="TEMA6" localSheetId="10">#REF!</definedName>
    <definedName name="TEMA6" localSheetId="9">#REF!</definedName>
    <definedName name="TEMA6">#REF!</definedName>
    <definedName name="TEMA7" localSheetId="10">#REF!</definedName>
    <definedName name="TEMA7" localSheetId="9">#REF!</definedName>
    <definedName name="TEMA7">#REF!</definedName>
    <definedName name="TEMA8" localSheetId="10">#REF!</definedName>
    <definedName name="TEMA8" localSheetId="9">#REF!</definedName>
    <definedName name="TEMA8">#REF!</definedName>
    <definedName name="TEMA9" localSheetId="10">#REF!</definedName>
    <definedName name="TEMA9" localSheetId="9">#REF!</definedName>
    <definedName name="TEMA9">#REF!</definedName>
    <definedName name="TEMAS_PACC" localSheetId="10">#REF!</definedName>
    <definedName name="TEMAS_PACC" localSheetId="9">#REF!</definedName>
    <definedName name="TEMAS_PACC">#REF!</definedName>
    <definedName name="TER" localSheetId="4">'APU-2'!ERR</definedName>
    <definedName name="TER">[0]!ERR</definedName>
    <definedName name="TERM" localSheetId="4">'APU-2'!ERR</definedName>
    <definedName name="TERM">[0]!ERR</definedName>
    <definedName name="TÉRMINOS" localSheetId="4">'APU-2'!ERR</definedName>
    <definedName name="TÉRMINOS">[0]!ERR</definedName>
    <definedName name="TERR">[25]PRESUPUESTO!$I$7</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GB" localSheetId="10">#REF!</definedName>
    <definedName name="TGB" localSheetId="9">#REF!</definedName>
    <definedName name="TGB">#REF!</definedName>
    <definedName name="TH" localSheetId="10">#REF!</definedName>
    <definedName name="TH" localSheetId="9">#REF!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 localSheetId="10">#REF!</definedName>
    <definedName name="THP" localSheetId="9">#REF!</definedName>
    <definedName name="THP">#REF!</definedName>
    <definedName name="thtj" localSheetId="4" hidden="1">{"via1",#N/A,TRUE,"general";"via2",#N/A,TRUE,"general";"via3",#N/A,TRUE,"general"}</definedName>
    <definedName name="thtj" hidden="1">{"via1",#N/A,TRUE,"general";"via2",#N/A,TRUE,"general";"via3",#N/A,TRUE,"general"}</definedName>
    <definedName name="TIEMPO">[36]BASES!$E$27</definedName>
    <definedName name="TIPO" localSheetId="10">#REF!</definedName>
    <definedName name="TIPO" localSheetId="9">#REF!</definedName>
    <definedName name="TIPO">#REF!</definedName>
    <definedName name="TIPO_GRUPO" localSheetId="10">#REF!</definedName>
    <definedName name="TIPO_GRUPO" localSheetId="9">#REF!</definedName>
    <definedName name="TIPO_GRUPO">#REF!</definedName>
    <definedName name="TipoGC">[90]Tablas!$U$6:$U$15</definedName>
    <definedName name="TipoNeces">[90]Tablas!$Q$6:$Q$8</definedName>
    <definedName name="TipoPro" localSheetId="10">#REF!</definedName>
    <definedName name="TipoPro" localSheetId="9">#REF!</definedName>
    <definedName name="TipoPro">#REF!</definedName>
    <definedName name="Tipoproceso" localSheetId="10">#REF!</definedName>
    <definedName name="Tipoproceso" localSheetId="9">#REF!</definedName>
    <definedName name="Tipoproceso">#REF!</definedName>
    <definedName name="TIR" localSheetId="10">#REF!</definedName>
    <definedName name="TIR" localSheetId="9">#REF!</definedName>
    <definedName name="TIR">#REF!</definedName>
    <definedName name="TITLE" localSheetId="10">#REF!</definedName>
    <definedName name="TITLE" localSheetId="9">#REF!</definedName>
    <definedName name="TITLE">#REF!</definedName>
    <definedName name="titu" localSheetId="10">#REF!</definedName>
    <definedName name="titu" localSheetId="9">#REF!</definedName>
    <definedName name="titu">#REF!</definedName>
    <definedName name="titu2" localSheetId="10">#REF!</definedName>
    <definedName name="titu2" localSheetId="9">#REF!</definedName>
    <definedName name="titu2">#REF!</definedName>
    <definedName name="TITULO" localSheetId="10">#REF!</definedName>
    <definedName name="TITULO" localSheetId="9">#REF!</definedName>
    <definedName name="TITULO" localSheetId="4">#REF!</definedName>
    <definedName name="TITULO">#REF!</definedName>
    <definedName name="_xlnm.Print_Titles">#N/A</definedName>
    <definedName name="Títulos_a_imprimir_IM" localSheetId="10">#REF!</definedName>
    <definedName name="Títulos_a_imprimir_IM" localSheetId="9">#REF!</definedName>
    <definedName name="Títulos_a_imprimir_IM" localSheetId="4">#REF!</definedName>
    <definedName name="Títulos_a_imprimir_IM">#REF!</definedName>
    <definedName name="tk">'[10]DATOS CONTRATO'!$E$18</definedName>
    <definedName name="TK_1" localSheetId="10" hidden="1">[22]INST!#REF!</definedName>
    <definedName name="TK_1" localSheetId="9" hidden="1">[22]INST!#REF!</definedName>
    <definedName name="TK_1" hidden="1">[22]INST!#REF!</definedName>
    <definedName name="TKSLCI07">[10]EMPRESA!$F$22</definedName>
    <definedName name="tld">[55]Datos!$D$14</definedName>
    <definedName name="TOPGENER" localSheetId="10">#REF!</definedName>
    <definedName name="TOPGENER" localSheetId="9">#REF!</definedName>
    <definedName name="TOPGENER">#REF!</definedName>
    <definedName name="TOPGENER1" localSheetId="10">#REF!</definedName>
    <definedName name="TOPGENER1" localSheetId="9">#REF!</definedName>
    <definedName name="TOPGENER1">#REF!</definedName>
    <definedName name="TOPMENU" localSheetId="10">#REF!</definedName>
    <definedName name="TOPMENU" localSheetId="9">#REF!</definedName>
    <definedName name="TOPMENU">#REF!</definedName>
    <definedName name="Torres" localSheetId="10">#REF!</definedName>
    <definedName name="Torres" localSheetId="9">#REF!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 localSheetId="10">#REF!</definedName>
    <definedName name="TOT" localSheetId="9">#REF!</definedName>
    <definedName name="TOT">#REF!</definedName>
    <definedName name="TOTAL" localSheetId="10">#REF!</definedName>
    <definedName name="TOTAL" localSheetId="9">#REF!</definedName>
    <definedName name="TOTAL" localSheetId="4">#REF!</definedName>
    <definedName name="TOTAL">#REF!</definedName>
    <definedName name="Total_Interest" localSheetId="10">#REF!</definedName>
    <definedName name="Total_Interest" localSheetId="9">#REF!</definedName>
    <definedName name="Total_Interest">#REF!</definedName>
    <definedName name="Total_Pay" localSheetId="10">#REF!</definedName>
    <definedName name="Total_Pay" localSheetId="9">#REF!</definedName>
    <definedName name="Total_Pay">#REF!</definedName>
    <definedName name="Total_Payment" localSheetId="10">Scheduled_Payment+Extra_Payment</definedName>
    <definedName name="Total_Payment" localSheetId="9">Scheduled_Payment+Extra_Payment</definedName>
    <definedName name="Total_Payment" localSheetId="11">Scheduled_Payment+Extra_Payment</definedName>
    <definedName name="Total_Payment">Scheduled_Payment+Extra_Payment</definedName>
    <definedName name="Total_Payment1" localSheetId="10">Scheduled_Payment+Extra_Payment</definedName>
    <definedName name="Total_Payment1" localSheetId="9">Scheduled_Payment+Extra_Payment</definedName>
    <definedName name="Total_Payment1" localSheetId="11">Scheduled_Payment+Extra_Payment</definedName>
    <definedName name="Total_Payment1">Scheduled_Payment+Extra_Payment</definedName>
    <definedName name="total1" localSheetId="10">#REF!</definedName>
    <definedName name="total1" localSheetId="9">#REF!</definedName>
    <definedName name="total1">#REF!</definedName>
    <definedName name="TotalCesantias">'[40]NOMINA 1'!$N$38</definedName>
    <definedName name="TOTALHH" localSheetId="10">#REF!</definedName>
    <definedName name="TOTALHH" localSheetId="9">#REF!</definedName>
    <definedName name="TOTALHH">#REF!</definedName>
    <definedName name="TOTALHH1" localSheetId="10">#REF!</definedName>
    <definedName name="TOTALHH1" localSheetId="9">#REF!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0">#REF!</definedName>
    <definedName name="TOTSHE1" localSheetId="9">#REF!</definedName>
    <definedName name="TOTSHE1">#REF!</definedName>
    <definedName name="TOTSHE10" localSheetId="10">#REF!</definedName>
    <definedName name="TOTSHE10" localSheetId="9">#REF!</definedName>
    <definedName name="TOTSHE10">#REF!</definedName>
    <definedName name="TOTSHE11" localSheetId="10">#REF!</definedName>
    <definedName name="TOTSHE11" localSheetId="9">#REF!</definedName>
    <definedName name="TOTSHE11">#REF!</definedName>
    <definedName name="TOTSHE12" localSheetId="10">#REF!</definedName>
    <definedName name="TOTSHE12" localSheetId="9">#REF!</definedName>
    <definedName name="TOTSHE12">#REF!</definedName>
    <definedName name="TOTSHE13" localSheetId="10">#REF!</definedName>
    <definedName name="TOTSHE13" localSheetId="9">#REF!</definedName>
    <definedName name="TOTSHE13">#REF!</definedName>
    <definedName name="TOTSHE14" localSheetId="10">#REF!</definedName>
    <definedName name="TOTSHE14" localSheetId="9">#REF!</definedName>
    <definedName name="TOTSHE14">#REF!</definedName>
    <definedName name="TOTSHE15" localSheetId="10">#REF!</definedName>
    <definedName name="TOTSHE15" localSheetId="9">#REF!</definedName>
    <definedName name="TOTSHE15">#REF!</definedName>
    <definedName name="TOTSHE16" localSheetId="10">#REF!</definedName>
    <definedName name="TOTSHE16" localSheetId="9">#REF!</definedName>
    <definedName name="TOTSHE16">#REF!</definedName>
    <definedName name="TOTSHE17" localSheetId="10">#REF!</definedName>
    <definedName name="TOTSHE17" localSheetId="9">#REF!</definedName>
    <definedName name="TOTSHE17">#REF!</definedName>
    <definedName name="TOTSHE18" localSheetId="10">#REF!</definedName>
    <definedName name="TOTSHE18" localSheetId="9">#REF!</definedName>
    <definedName name="TOTSHE18">#REF!</definedName>
    <definedName name="TOTSHE19" localSheetId="10">#REF!</definedName>
    <definedName name="TOTSHE19" localSheetId="9">#REF!</definedName>
    <definedName name="TOTSHE19">#REF!</definedName>
    <definedName name="TOTSHE2" localSheetId="10">#REF!</definedName>
    <definedName name="TOTSHE2" localSheetId="9">#REF!</definedName>
    <definedName name="TOTSHE2">#REF!</definedName>
    <definedName name="TOTSHE20" localSheetId="10">#REF!</definedName>
    <definedName name="TOTSHE20" localSheetId="9">#REF!</definedName>
    <definedName name="TOTSHE20">#REF!</definedName>
    <definedName name="TOTSHE21" localSheetId="10">#REF!</definedName>
    <definedName name="TOTSHE21" localSheetId="9">#REF!</definedName>
    <definedName name="TOTSHE21">#REF!</definedName>
    <definedName name="TOTSHE22" localSheetId="10">#REF!</definedName>
    <definedName name="TOTSHE22" localSheetId="9">#REF!</definedName>
    <definedName name="TOTSHE22">#REF!</definedName>
    <definedName name="TOTSHE23" localSheetId="10">#REF!</definedName>
    <definedName name="TOTSHE23" localSheetId="9">#REF!</definedName>
    <definedName name="TOTSHE23">#REF!</definedName>
    <definedName name="TOTSHE24" localSheetId="10">#REF!</definedName>
    <definedName name="TOTSHE24" localSheetId="9">#REF!</definedName>
    <definedName name="TOTSHE24">#REF!</definedName>
    <definedName name="TOTSHE25" localSheetId="10">#REF!</definedName>
    <definedName name="TOTSHE25" localSheetId="9">#REF!</definedName>
    <definedName name="TOTSHE25">#REF!</definedName>
    <definedName name="TOTSHE26" localSheetId="10">#REF!</definedName>
    <definedName name="TOTSHE26" localSheetId="9">#REF!</definedName>
    <definedName name="TOTSHE26">#REF!</definedName>
    <definedName name="TOTSHE3" localSheetId="10">#REF!</definedName>
    <definedName name="TOTSHE3" localSheetId="9">#REF!</definedName>
    <definedName name="TOTSHE3">#REF!</definedName>
    <definedName name="TOTSHE4" localSheetId="10">#REF!</definedName>
    <definedName name="TOTSHE4" localSheetId="9">#REF!</definedName>
    <definedName name="TOTSHE4">#REF!</definedName>
    <definedName name="TOTSHE5" localSheetId="10">#REF!</definedName>
    <definedName name="TOTSHE5" localSheetId="9">#REF!</definedName>
    <definedName name="TOTSHE5">#REF!</definedName>
    <definedName name="TOTSHE6" localSheetId="10">#REF!</definedName>
    <definedName name="TOTSHE6" localSheetId="9">#REF!</definedName>
    <definedName name="TOTSHE6">#REF!</definedName>
    <definedName name="TOTSHE7" localSheetId="10">#REF!</definedName>
    <definedName name="TOTSHE7" localSheetId="9">#REF!</definedName>
    <definedName name="TOTSHE7">#REF!</definedName>
    <definedName name="TOTSHE8" localSheetId="10">#REF!</definedName>
    <definedName name="TOTSHE8" localSheetId="9">#REF!</definedName>
    <definedName name="TOTSHE8">#REF!</definedName>
    <definedName name="TOTSHE9" localSheetId="10">#REF!</definedName>
    <definedName name="TOTSHE9" localSheetId="9">#REF!</definedName>
    <definedName name="TOTSHE9">#REF!</definedName>
    <definedName name="TotVac">'[10]NOMINA-1'!$N$36</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 localSheetId="10">#REF!</definedName>
    <definedName name="TrainSpec" localSheetId="9">#REF!</definedName>
    <definedName name="TrainSpec">#REF!</definedName>
    <definedName name="Transmisores" localSheetId="10">#REF!</definedName>
    <definedName name="Transmisores" localSheetId="9">#REF!</definedName>
    <definedName name="Transmisores">#REF!</definedName>
    <definedName name="Transporte">'[10]DATOS CONTRATO'!$E$16</definedName>
    <definedName name="TRAT" localSheetId="4">[106]desmonte!$E$48</definedName>
    <definedName name="TRAT">[107]desmonte!$E$48</definedName>
    <definedName name="TREM" localSheetId="10">#REF!</definedName>
    <definedName name="TREM" localSheetId="9">#REF!</definedName>
    <definedName name="TREM">#REF!</definedName>
    <definedName name="Trenes" localSheetId="10">#REF!</definedName>
    <definedName name="Trenes" localSheetId="9">#REF!</definedName>
    <definedName name="Tren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 localSheetId="10">#REF!</definedName>
    <definedName name="tri" localSheetId="9">#REF!</definedName>
    <definedName name="tri">#REF!</definedName>
    <definedName name="Trimestre1" localSheetId="10">#REF!</definedName>
    <definedName name="Trimestre1" localSheetId="9">#REF!</definedName>
    <definedName name="Trimestre1">#REF!</definedName>
    <definedName name="Trimestre2" localSheetId="10">#REF!</definedName>
    <definedName name="Trimestre2" localSheetId="9">#REF!</definedName>
    <definedName name="Trimestre2">#REF!</definedName>
    <definedName name="Trimestre3" localSheetId="10">#REF!</definedName>
    <definedName name="Trimestre3" localSheetId="9">#REF!</definedName>
    <definedName name="Trimestre3">#REF!</definedName>
    <definedName name="Trimestre4" localSheetId="10">#REF!</definedName>
    <definedName name="Trimestre4" localSheetId="9">#REF!</definedName>
    <definedName name="Trimestre4">#REF!</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9">#REF!</definedName>
    <definedName name="TtCD" localSheetId="4">#REF!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BERIA" localSheetId="10" hidden="1">#REF!</definedName>
    <definedName name="TUBERIA" localSheetId="9" hidden="1">#REF!</definedName>
    <definedName name="TUBERIA" hidden="1">#REF!</definedName>
    <definedName name="Tubería" localSheetId="10">#REF!</definedName>
    <definedName name="Tubería" localSheetId="9">#REF!</definedName>
    <definedName name="Tubería">#REF!</definedName>
    <definedName name="TUBERIA1" localSheetId="10" hidden="1">#REF!</definedName>
    <definedName name="TUBERIA1" localSheetId="9" hidden="1">#REF!</definedName>
    <definedName name="TUBERIA1" hidden="1">#REF!</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 localSheetId="10">'[89]CCP,LEYES, Y DEC.'!#REF!</definedName>
    <definedName name="tvmenor90min" localSheetId="9">'[89]CCP,LEYES, Y DEC.'!#REF!</definedName>
    <definedName name="tvmenor90min">'[89]CCP,LEYES, Y DEC.'!#REF!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10">#REF!</definedName>
    <definedName name="U" localSheetId="9">#REF!</definedName>
    <definedName name="U" localSheetId="4">#REF!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10">#REF!</definedName>
    <definedName name="Ubicación" localSheetId="9">#REF!</definedName>
    <definedName name="Ubicación" localSheetId="4">#REF!</definedName>
    <definedName name="Ubicación">#REF!</definedName>
    <definedName name="UFrm2InUse">1</definedName>
    <definedName name="UI" localSheetId="4" hidden="1">{"via1",#N/A,TRUE,"general";"via2",#N/A,TRUE,"general";"via3",#N/A,TRUE,"general"}</definedName>
    <definedName name="UI" hidden="1">{"via1",#N/A,TRUE,"general";"via2",#N/A,TRUE,"general";"via3",#N/A,TRUE,"general"}</definedName>
    <definedName name="UIC" localSheetId="10">[12]Tablas!#REF!</definedName>
    <definedName name="UIC" localSheetId="9">[12]Tablas!#REF!</definedName>
    <definedName name="UIC">[12]Tablas!#REF!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 localSheetId="10">#REF!</definedName>
    <definedName name="UK" localSheetId="9">#REF!</definedName>
    <definedName name="UK">#REF!</definedName>
    <definedName name="UN_PRI" localSheetId="10">#REF!</definedName>
    <definedName name="UN_PRI" localSheetId="9">#REF!</definedName>
    <definedName name="UN_PRI">#REF!</definedName>
    <definedName name="UNIT">'[109]Lista APU'!$A$3:$D$479</definedName>
    <definedName name="UNITARIO">[110]Unitarios!$A$3:$D$13</definedName>
    <definedName name="Unitarios" localSheetId="10">#REF!</definedName>
    <definedName name="Unitarios" localSheetId="9">#REF!</definedName>
    <definedName name="Unitarios" localSheetId="4">#REF!</definedName>
    <definedName name="Unitarios">#REF!</definedName>
    <definedName name="unj" localSheetId="10" hidden="1">[18]INST!#REF!</definedName>
    <definedName name="unj" localSheetId="9" hidden="1">[18]INST!#REF!</definedName>
    <definedName name="unj" hidden="1">[18]INST!#REF!</definedName>
    <definedName name="uno" localSheetId="4">'APU-2'!ERR</definedName>
    <definedName name="uno">[0]!ERR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4">'APU-2'!ERR</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 localSheetId="10">#REF!</definedName>
    <definedName name="USxCOL" localSheetId="9">#REF!</definedName>
    <definedName name="USxCOL">#REF!</definedName>
    <definedName name="ut">'[79]1'!$N$42</definedName>
    <definedName name="UTL">[25]otros!$C$4</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10">#REF!</definedName>
    <definedName name="VALDES" localSheetId="9">#REF!</definedName>
    <definedName name="VALDES" localSheetId="4">#REF!</definedName>
    <definedName name="VALDES">#REF!</definedName>
    <definedName name="valor1" localSheetId="10">#REF!</definedName>
    <definedName name="valor1" localSheetId="9">#REF!</definedName>
    <definedName name="valor1" localSheetId="4">#REF!</definedName>
    <definedName name="valor1">#REF!</definedName>
    <definedName name="valor2" localSheetId="10">#REF!</definedName>
    <definedName name="valor2" localSheetId="9">#REF!</definedName>
    <definedName name="valor2" localSheetId="4">#REF!</definedName>
    <definedName name="valor2">#REF!</definedName>
    <definedName name="VALOR3" localSheetId="10">#REF!</definedName>
    <definedName name="VALOR3" localSheetId="9">#REF!</definedName>
    <definedName name="VALOR3" localSheetId="4">#REF!</definedName>
    <definedName name="VALOR3">#REF!</definedName>
    <definedName name="ValorCto">[111]CONTRATO!$E$9</definedName>
    <definedName name="ValorEjecutado" localSheetId="10">#REF!</definedName>
    <definedName name="ValorEjecutado" localSheetId="9">#REF!</definedName>
    <definedName name="ValorEjecutado">#REF!</definedName>
    <definedName name="ValorProyecto" localSheetId="10">#REF!</definedName>
    <definedName name="ValorProyecto" localSheetId="9">#REF!</definedName>
    <definedName name="ValorProyecto">#REF!</definedName>
    <definedName name="ValorRecursosComprometidos" localSheetId="10">#REF!</definedName>
    <definedName name="ValorRecursosComprometidos" localSheetId="9">#REF!</definedName>
    <definedName name="ValorRecursosComprometidos">#REF!</definedName>
    <definedName name="Values_Entered" localSheetId="10">IF('ANIDADOS AGUACLARA'!Loan_Amount*'ANIDADOS AGUACLARA'!Interest_Rate*'ANIDADOS AGUACLARA'!Loan_Years*'ANIDADOS AGUACLARA'!Loan_Start&gt;0,1,0)</definedName>
    <definedName name="Values_Entered" localSheetId="9">IF('ANIDADOS SABANALARGA '!Loan_Amount*'ANIDADOS SABANALARGA '!Interest_Rate*'ANIDADOS SABANALARGA '!Loan_Years*'ANIDADOS SABANALARGA '!Loan_Start&gt;0,1,0)</definedName>
    <definedName name="Values_Entered">IF(Loan_Amount*Interest_Rate*Loan_Years*Loan_Start&gt;0,1,0)</definedName>
    <definedName name="Válvulas" localSheetId="10">#REF!</definedName>
    <definedName name="Válvulas" localSheetId="9">#REF!</definedName>
    <definedName name="Válvulas">#REF!</definedName>
    <definedName name="Var">[20]Varios.!$E$1:$E$65536</definedName>
    <definedName name="VARIACION1" localSheetId="10">#REF!</definedName>
    <definedName name="VARIACION1" localSheetId="9">#REF!</definedName>
    <definedName name="VARIACION1">#REF!</definedName>
    <definedName name="Varios" localSheetId="10">#REF!</definedName>
    <definedName name="Varios" localSheetId="9">#REF!</definedName>
    <definedName name="Varios">#REF!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 localSheetId="10">#REF!</definedName>
    <definedName name="vc" localSheetId="9">#REF!</definedName>
    <definedName name="vc">#REF!</definedName>
    <definedName name="vct" localSheetId="10">#REF!</definedName>
    <definedName name="vct" localSheetId="9">#REF!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10">#REF!</definedName>
    <definedName name="VentaAiu" localSheetId="9">#REF!</definedName>
    <definedName name="VentaAiu" localSheetId="4">#REF!</definedName>
    <definedName name="VentaAiu">#REF!</definedName>
    <definedName name="VEX" localSheetId="10">[12]Tablas!#REF!</definedName>
    <definedName name="VEX" localSheetId="9">[12]Tablas!#REF!</definedName>
    <definedName name="VEX">[12]Tablas!#REF!</definedName>
    <definedName name="VEX_ON" localSheetId="10">#REF!</definedName>
    <definedName name="VEX_ON" localSheetId="9">#REF!</definedName>
    <definedName name="VEX_ON">#REF!</definedName>
    <definedName name="VEX1_1" localSheetId="10">[12]Tablas!#REF!</definedName>
    <definedName name="VEX1_1" localSheetId="9">[12]Tablas!#REF!</definedName>
    <definedName name="VEX1_1">[12]Tablas!#REF!</definedName>
    <definedName name="VEX1_1_1" localSheetId="10">[12]Tablas!#REF!</definedName>
    <definedName name="VEX1_1_1" localSheetId="9">[12]Tablas!#REF!</definedName>
    <definedName name="VEX1_1_1">[12]Tablas!#REF!</definedName>
    <definedName name="VEX1_1_2" localSheetId="10">[12]Tablas!#REF!</definedName>
    <definedName name="VEX1_1_2" localSheetId="9">[12]Tablas!#REF!</definedName>
    <definedName name="VEX1_1_2">[12]Tablas!#REF!</definedName>
    <definedName name="VEX1_1_3" localSheetId="10">[12]Tablas!#REF!</definedName>
    <definedName name="VEX1_1_3" localSheetId="9">[12]Tablas!#REF!</definedName>
    <definedName name="VEX1_1_3">[12]Tablas!#REF!</definedName>
    <definedName name="VEX1_1_4" localSheetId="10">[12]Tablas!#REF!</definedName>
    <definedName name="VEX1_1_4" localSheetId="9">[12]Tablas!#REF!</definedName>
    <definedName name="VEX1_1_4">[12]Tablas!#REF!</definedName>
    <definedName name="VEX1_2" localSheetId="10">[12]Tablas!#REF!</definedName>
    <definedName name="VEX1_2" localSheetId="9">[12]Tablas!#REF!</definedName>
    <definedName name="VEX1_2">[12]Tablas!#REF!</definedName>
    <definedName name="VEX1_3" localSheetId="10">[12]Tablas!#REF!</definedName>
    <definedName name="VEX1_3" localSheetId="9">[12]Tablas!#REF!</definedName>
    <definedName name="VEX1_3">[12]Tablas!#REF!</definedName>
    <definedName name="VFA" localSheetId="10">[12]Tablas!#REF!</definedName>
    <definedName name="VFA" localSheetId="9">[12]Tablas!#REF!</definedName>
    <definedName name="VFA">[12]Tablas!#REF!</definedName>
    <definedName name="VFA1_1" localSheetId="10">[12]Tablas!#REF!</definedName>
    <definedName name="VFA1_1" localSheetId="9">[12]Tablas!#REF!</definedName>
    <definedName name="VFA1_1">[12]Tablas!#REF!</definedName>
    <definedName name="VFA1_1_1" localSheetId="10">[12]Tablas!#REF!</definedName>
    <definedName name="VFA1_1_1" localSheetId="9">[12]Tablas!#REF!</definedName>
    <definedName name="VFA1_1_1">[12]Tablas!#REF!</definedName>
    <definedName name="VFA1_1_2" localSheetId="10">[12]Tablas!#REF!</definedName>
    <definedName name="VFA1_1_2" localSheetId="9">[12]Tablas!#REF!</definedName>
    <definedName name="VFA1_1_2">[12]Tablas!#REF!</definedName>
    <definedName name="VFA1_1_3" localSheetId="10">[12]Tablas!#REF!</definedName>
    <definedName name="VFA1_1_3" localSheetId="9">[12]Tablas!#REF!</definedName>
    <definedName name="VFA1_1_3">[12]Tablas!#REF!</definedName>
    <definedName name="VFA1_1_4" localSheetId="10">[12]Tablas!#REF!</definedName>
    <definedName name="VFA1_1_4" localSheetId="9">[12]Tablas!#REF!</definedName>
    <definedName name="VFA1_1_4">[12]Tablas!#REF!</definedName>
    <definedName name="VFA1_1_5" localSheetId="10">[12]Tablas!#REF!</definedName>
    <definedName name="VFA1_1_5" localSheetId="9">[12]Tablas!#REF!</definedName>
    <definedName name="VFA1_1_5">[12]Tablas!#REF!</definedName>
    <definedName name="VFA1_1_6" localSheetId="10">[12]Tablas!#REF!</definedName>
    <definedName name="VFA1_1_6" localSheetId="9">[12]Tablas!#REF!</definedName>
    <definedName name="VFA1_1_6">[12]Tablas!#REF!</definedName>
    <definedName name="VFA1_2" localSheetId="10">[12]Tablas!#REF!</definedName>
    <definedName name="VFA1_2" localSheetId="9">[12]Tablas!#REF!</definedName>
    <definedName name="VFA1_2">[12]Tablas!#REF!</definedName>
    <definedName name="VFA1_3" localSheetId="10">[12]Tablas!#REF!</definedName>
    <definedName name="VFA1_3" localSheetId="9">[12]Tablas!#REF!</definedName>
    <definedName name="VFA1_3">[12]Tablas!#REF!</definedName>
    <definedName name="vfbgnhyt" localSheetId="4" hidden="1">{"via1",#N/A,TRUE,"general";"via2",#N/A,TRUE,"general";"via3",#N/A,TRUE,"general"}</definedName>
    <definedName name="vfbgnhyt" hidden="1">{"via1",#N/A,TRUE,"general";"via2",#N/A,TRUE,"general";"via3",#N/A,TRUE,"general"}</definedName>
    <definedName name="vfh" localSheetId="10">'[76]7422CW00'!#REF!</definedName>
    <definedName name="vfh" localSheetId="9">'[76]7422CW00'!#REF!</definedName>
    <definedName name="vfh">'[76]7422CW00'!#REF!</definedName>
    <definedName name="VFR" localSheetId="10">#REF!</definedName>
    <definedName name="VFR" localSheetId="9">#REF!</definedName>
    <definedName name="VFR">#REF!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 localSheetId="10">#REF!</definedName>
    <definedName name="VIA" localSheetId="9">#REF!</definedName>
    <definedName name="VIA">#REF!</definedName>
    <definedName name="VICEP_DIRECC">[90]Tablas!$A$6:$A$26</definedName>
    <definedName name="VigenciaDolares" localSheetId="10">#REF!</definedName>
    <definedName name="VigenciaDolares" localSheetId="9">#REF!</definedName>
    <definedName name="VigenciaDolares">#REF!</definedName>
    <definedName name="VigenciaPesos" localSheetId="10">#REF!</definedName>
    <definedName name="VigenciaPesos" localSheetId="9">#REF!</definedName>
    <definedName name="VigenciaPesos">#REF!</definedName>
    <definedName name="VIGFUTURA">[90]Tablas!$J$6:$J$8</definedName>
    <definedName name="VIT" localSheetId="10">[12]Tablas!#REF!</definedName>
    <definedName name="VIT" localSheetId="9">[12]Tablas!#REF!</definedName>
    <definedName name="VIT">[12]Tablas!#REF!</definedName>
    <definedName name="VIT1_1" localSheetId="10">[12]Tablas!#REF!</definedName>
    <definedName name="VIT1_1" localSheetId="9">[12]Tablas!#REF!</definedName>
    <definedName name="VIT1_1">[12]Tablas!#REF!</definedName>
    <definedName name="VIT1_1_1" localSheetId="10">[12]Tablas!#REF!</definedName>
    <definedName name="VIT1_1_1" localSheetId="9">[12]Tablas!#REF!</definedName>
    <definedName name="VIT1_1_1">[12]Tablas!#REF!</definedName>
    <definedName name="VIT1_1_10" localSheetId="10">[12]Tablas!#REF!</definedName>
    <definedName name="VIT1_1_10" localSheetId="9">[12]Tablas!#REF!</definedName>
    <definedName name="VIT1_1_10">[12]Tablas!#REF!</definedName>
    <definedName name="VIT1_1_11" localSheetId="10">[12]Tablas!#REF!</definedName>
    <definedName name="VIT1_1_11" localSheetId="9">[12]Tablas!#REF!</definedName>
    <definedName name="VIT1_1_11">[12]Tablas!#REF!</definedName>
    <definedName name="VIT1_1_12" localSheetId="10">[12]Tablas!#REF!</definedName>
    <definedName name="VIT1_1_12" localSheetId="9">[12]Tablas!#REF!</definedName>
    <definedName name="VIT1_1_12">[12]Tablas!#REF!</definedName>
    <definedName name="VIT1_1_13" localSheetId="10">[12]Tablas!#REF!</definedName>
    <definedName name="VIT1_1_13" localSheetId="9">[12]Tablas!#REF!</definedName>
    <definedName name="VIT1_1_13">[12]Tablas!#REF!</definedName>
    <definedName name="VIT1_1_14" localSheetId="10">[12]Tablas!#REF!</definedName>
    <definedName name="VIT1_1_14" localSheetId="9">[12]Tablas!#REF!</definedName>
    <definedName name="VIT1_1_14">[12]Tablas!#REF!</definedName>
    <definedName name="VIT1_1_15" localSheetId="10">[12]Tablas!#REF!</definedName>
    <definedName name="VIT1_1_15" localSheetId="9">[12]Tablas!#REF!</definedName>
    <definedName name="VIT1_1_15">[12]Tablas!#REF!</definedName>
    <definedName name="VIT1_1_16" localSheetId="10">[12]Tablas!#REF!</definedName>
    <definedName name="VIT1_1_16" localSheetId="9">[12]Tablas!#REF!</definedName>
    <definedName name="VIT1_1_16">[12]Tablas!#REF!</definedName>
    <definedName name="VIt1_1_17" localSheetId="10">[12]Tablas!#REF!</definedName>
    <definedName name="VIt1_1_17" localSheetId="9">[12]Tablas!#REF!</definedName>
    <definedName name="VIt1_1_17">[12]Tablas!#REF!</definedName>
    <definedName name="VIT1_1_18" localSheetId="10">[12]Tablas!#REF!</definedName>
    <definedName name="VIT1_1_18" localSheetId="9">[12]Tablas!#REF!</definedName>
    <definedName name="VIT1_1_18">[12]Tablas!#REF!</definedName>
    <definedName name="VIt1_1_19" localSheetId="10">[12]Tablas!#REF!</definedName>
    <definedName name="VIt1_1_19" localSheetId="9">[12]Tablas!#REF!</definedName>
    <definedName name="VIt1_1_19">[12]Tablas!#REF!</definedName>
    <definedName name="VIT1_1_2" localSheetId="10">[12]Tablas!#REF!</definedName>
    <definedName name="VIT1_1_2" localSheetId="9">[12]Tablas!#REF!</definedName>
    <definedName name="VIT1_1_2">[12]Tablas!#REF!</definedName>
    <definedName name="VIT1_1_20" localSheetId="10">[12]Tablas!#REF!</definedName>
    <definedName name="VIT1_1_20" localSheetId="9">[12]Tablas!#REF!</definedName>
    <definedName name="VIT1_1_20">[12]Tablas!#REF!</definedName>
    <definedName name="VIT1_1_3" localSheetId="10">[12]Tablas!#REF!</definedName>
    <definedName name="VIT1_1_3" localSheetId="9">[12]Tablas!#REF!</definedName>
    <definedName name="VIT1_1_3">[12]Tablas!#REF!</definedName>
    <definedName name="VIT1_1_4" localSheetId="10">[12]Tablas!#REF!</definedName>
    <definedName name="VIT1_1_4" localSheetId="9">[12]Tablas!#REF!</definedName>
    <definedName name="VIT1_1_4">[12]Tablas!#REF!</definedName>
    <definedName name="VIT1_1_5" localSheetId="10">[12]Tablas!#REF!</definedName>
    <definedName name="VIT1_1_5" localSheetId="9">[12]Tablas!#REF!</definedName>
    <definedName name="VIT1_1_5">[12]Tablas!#REF!</definedName>
    <definedName name="VIT1_1_6" localSheetId="10">[12]Tablas!#REF!</definedName>
    <definedName name="VIT1_1_6" localSheetId="9">[12]Tablas!#REF!</definedName>
    <definedName name="VIT1_1_6">[12]Tablas!#REF!</definedName>
    <definedName name="VIT1_1_7" localSheetId="10">[12]Tablas!#REF!</definedName>
    <definedName name="VIT1_1_7" localSheetId="9">[12]Tablas!#REF!</definedName>
    <definedName name="VIT1_1_7">[12]Tablas!#REF!</definedName>
    <definedName name="VIT1_1_8" localSheetId="10">[12]Tablas!#REF!</definedName>
    <definedName name="VIT1_1_8" localSheetId="9">[12]Tablas!#REF!</definedName>
    <definedName name="VIT1_1_8">[12]Tablas!#REF!</definedName>
    <definedName name="VIT1_1_9" localSheetId="10">[12]Tablas!#REF!</definedName>
    <definedName name="VIT1_1_9" localSheetId="9">[12]Tablas!#REF!</definedName>
    <definedName name="VIT1_1_9">[12]Tablas!#REF!</definedName>
    <definedName name="VIT1_2" localSheetId="10">[12]Tablas!#REF!</definedName>
    <definedName name="VIT1_2" localSheetId="9">[12]Tablas!#REF!</definedName>
    <definedName name="VIT1_2">[12]Tablas!#REF!</definedName>
    <definedName name="VIT1_3" localSheetId="10">[12]Tablas!#REF!</definedName>
    <definedName name="VIT1_3" localSheetId="9">[12]Tablas!#REF!</definedName>
    <definedName name="VIT1_3">[12]Tablas!#REF!</definedName>
    <definedName name="VIT1_4" localSheetId="10">[12]Tablas!#REF!</definedName>
    <definedName name="VIT1_4" localSheetId="9">[12]Tablas!#REF!</definedName>
    <definedName name="VIT1_4">[12]Tablas!#REF!</definedName>
    <definedName name="VIT1_5" localSheetId="10">[12]Tablas!#REF!</definedName>
    <definedName name="VIT1_5" localSheetId="9">[12]Tablas!#REF!</definedName>
    <definedName name="VIT1_5">[12]Tablas!#REF!</definedName>
    <definedName name="VIT1_6" localSheetId="10">[12]Tablas!#REF!</definedName>
    <definedName name="VIT1_6" localSheetId="9">[12]Tablas!#REF!</definedName>
    <definedName name="VIT1_6">[12]Tablas!#REF!</definedName>
    <definedName name="vital5">[50]Personalizar!$E$15</definedName>
    <definedName name="vk" localSheetId="4"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 localSheetId="10">#REF!</definedName>
    <definedName name="vp" localSheetId="9">#REF!</definedName>
    <definedName name="vp">#REF!</definedName>
    <definedName name="VPN" localSheetId="10">#REF!</definedName>
    <definedName name="VPN" localSheetId="9">#REF!</definedName>
    <definedName name="VPN">#REF!</definedName>
    <definedName name="VPNCCP" localSheetId="10">#REF!</definedName>
    <definedName name="VPNCCP" localSheetId="9">#REF!</definedName>
    <definedName name="VPNCCP">#REF!</definedName>
    <definedName name="VPNInversion" localSheetId="10">#REF!</definedName>
    <definedName name="VPNInversion" localSheetId="9">#REF!</definedName>
    <definedName name="VPNInversion">#REF!</definedName>
    <definedName name="VPNInversionCCP" localSheetId="10">#REF!</definedName>
    <definedName name="VPNInversionCCP" localSheetId="9">#REF!</definedName>
    <definedName name="VPNInversionCCP">#REF!</definedName>
    <definedName name="VPR" localSheetId="10">#REF!</definedName>
    <definedName name="VPR" localSheetId="9">#REF!</definedName>
    <definedName name="VPR">#REF!</definedName>
    <definedName name="VPR_COMBUS" localSheetId="10">#REF!</definedName>
    <definedName name="VPR_COMBUS" localSheetId="9">#REF!</definedName>
    <definedName name="VPR_COMBUS">#REF!</definedName>
    <definedName name="VPR_CRUDO" localSheetId="10">#REF!</definedName>
    <definedName name="VPR_CRUDO" localSheetId="9">#REF!</definedName>
    <definedName name="VPR_CRUDO">#REF!</definedName>
    <definedName name="VPR_GAS" localSheetId="10">#REF!</definedName>
    <definedName name="VPR_GAS" localSheetId="9">#REF!</definedName>
    <definedName name="VPR_GAS">#REF!</definedName>
    <definedName name="VPR_ON" localSheetId="10">#REF!</definedName>
    <definedName name="VPR_ON" localSheetId="9">#REF!</definedName>
    <definedName name="VPR_ON">#REF!</definedName>
    <definedName name="VPR1_1" localSheetId="10">[12]Tablas!#REF!</definedName>
    <definedName name="VPR1_1" localSheetId="9">[12]Tablas!#REF!</definedName>
    <definedName name="VPR1_1">[12]Tablas!#REF!</definedName>
    <definedName name="VPR1_1_1" localSheetId="10">[12]Tablas!#REF!</definedName>
    <definedName name="VPR1_1_1" localSheetId="9">[12]Tablas!#REF!</definedName>
    <definedName name="VPR1_1_1">[12]Tablas!#REF!</definedName>
    <definedName name="VPR1_1_10" localSheetId="10">[12]Tablas!#REF!</definedName>
    <definedName name="VPR1_1_10" localSheetId="9">[12]Tablas!#REF!</definedName>
    <definedName name="VPR1_1_10">[12]Tablas!#REF!</definedName>
    <definedName name="VPR1_1_11" localSheetId="10">[12]Tablas!#REF!</definedName>
    <definedName name="VPR1_1_11" localSheetId="9">[12]Tablas!#REF!</definedName>
    <definedName name="VPR1_1_11">[12]Tablas!#REF!</definedName>
    <definedName name="VPR1_1_12" localSheetId="10">[12]Tablas!#REF!</definedName>
    <definedName name="VPR1_1_12" localSheetId="9">[12]Tablas!#REF!</definedName>
    <definedName name="VPR1_1_12">[12]Tablas!#REF!</definedName>
    <definedName name="VPR1_1_13" localSheetId="10">[12]Tablas!#REF!</definedName>
    <definedName name="VPR1_1_13" localSheetId="9">[12]Tablas!#REF!</definedName>
    <definedName name="VPR1_1_13">[12]Tablas!#REF!</definedName>
    <definedName name="VPR1_1_14" localSheetId="10">[12]Tablas!#REF!</definedName>
    <definedName name="VPR1_1_14" localSheetId="9">[12]Tablas!#REF!</definedName>
    <definedName name="VPR1_1_14">[12]Tablas!#REF!</definedName>
    <definedName name="VPR1_1_15" localSheetId="10">[12]Tablas!#REF!</definedName>
    <definedName name="VPR1_1_15" localSheetId="9">[12]Tablas!#REF!</definedName>
    <definedName name="VPR1_1_15">[12]Tablas!#REF!</definedName>
    <definedName name="VPR1_1_16" localSheetId="10">[12]Tablas!#REF!</definedName>
    <definedName name="VPR1_1_16" localSheetId="9">[12]Tablas!#REF!</definedName>
    <definedName name="VPR1_1_16">[12]Tablas!#REF!</definedName>
    <definedName name="VPR1_1_17" localSheetId="10">[12]Tablas!#REF!</definedName>
    <definedName name="VPR1_1_17" localSheetId="9">[12]Tablas!#REF!</definedName>
    <definedName name="VPR1_1_17">[12]Tablas!#REF!</definedName>
    <definedName name="VPR1_1_18" localSheetId="10">[12]Tablas!#REF!</definedName>
    <definedName name="VPR1_1_18" localSheetId="9">[12]Tablas!#REF!</definedName>
    <definedName name="VPR1_1_18">[12]Tablas!#REF!</definedName>
    <definedName name="VPR1_1_19" localSheetId="10">[12]Tablas!#REF!</definedName>
    <definedName name="VPR1_1_19" localSheetId="9">[12]Tablas!#REF!</definedName>
    <definedName name="VPR1_1_19">[12]Tablas!#REF!</definedName>
    <definedName name="VPR1_1_2" localSheetId="10">[12]Tablas!#REF!</definedName>
    <definedName name="VPR1_1_2" localSheetId="9">[12]Tablas!#REF!</definedName>
    <definedName name="VPR1_1_2">[12]Tablas!#REF!</definedName>
    <definedName name="VPR1_1_20" localSheetId="10">[12]Tablas!#REF!</definedName>
    <definedName name="VPR1_1_20" localSheetId="9">[12]Tablas!#REF!</definedName>
    <definedName name="VPR1_1_20">[12]Tablas!#REF!</definedName>
    <definedName name="VPR1_1_21" localSheetId="10">[12]Tablas!#REF!</definedName>
    <definedName name="VPR1_1_21" localSheetId="9">[12]Tablas!#REF!</definedName>
    <definedName name="VPR1_1_21">[12]Tablas!#REF!</definedName>
    <definedName name="VPR1_1_22" localSheetId="10">[12]Tablas!#REF!</definedName>
    <definedName name="VPR1_1_22" localSheetId="9">[12]Tablas!#REF!</definedName>
    <definedName name="VPR1_1_22">[12]Tablas!#REF!</definedName>
    <definedName name="VPR1_1_23" localSheetId="10">[12]Tablas!#REF!</definedName>
    <definedName name="VPR1_1_23" localSheetId="9">[12]Tablas!#REF!</definedName>
    <definedName name="VPR1_1_23">[12]Tablas!#REF!</definedName>
    <definedName name="VPR1_1_24" localSheetId="10">[12]Tablas!#REF!</definedName>
    <definedName name="VPR1_1_24" localSheetId="9">[12]Tablas!#REF!</definedName>
    <definedName name="VPR1_1_24">[12]Tablas!#REF!</definedName>
    <definedName name="VPR1_1_25" localSheetId="10">[12]Tablas!#REF!</definedName>
    <definedName name="VPR1_1_25" localSheetId="9">[12]Tablas!#REF!</definedName>
    <definedName name="VPR1_1_25">[12]Tablas!#REF!</definedName>
    <definedName name="VPR1_1_26" localSheetId="10">[12]Tablas!#REF!</definedName>
    <definedName name="VPR1_1_26" localSheetId="9">[12]Tablas!#REF!</definedName>
    <definedName name="VPR1_1_26">[12]Tablas!#REF!</definedName>
    <definedName name="VPR1_1_27" localSheetId="10">[12]Tablas!#REF!</definedName>
    <definedName name="VPR1_1_27" localSheetId="9">[12]Tablas!#REF!</definedName>
    <definedName name="VPR1_1_27">[12]Tablas!#REF!</definedName>
    <definedName name="VPR1_1_28" localSheetId="10">[12]Tablas!#REF!</definedName>
    <definedName name="VPR1_1_28" localSheetId="9">[12]Tablas!#REF!</definedName>
    <definedName name="VPR1_1_28">[12]Tablas!#REF!</definedName>
    <definedName name="VPR1_1_29" localSheetId="10">[12]Tablas!#REF!</definedName>
    <definedName name="VPR1_1_29" localSheetId="9">[12]Tablas!#REF!</definedName>
    <definedName name="VPR1_1_29">[12]Tablas!#REF!</definedName>
    <definedName name="VPR1_1_3" localSheetId="10">[12]Tablas!#REF!</definedName>
    <definedName name="VPR1_1_3" localSheetId="9">[12]Tablas!#REF!</definedName>
    <definedName name="VPR1_1_3">[12]Tablas!#REF!</definedName>
    <definedName name="VPR1_1_30" localSheetId="10">[12]Tablas!#REF!</definedName>
    <definedName name="VPR1_1_30" localSheetId="9">[12]Tablas!#REF!</definedName>
    <definedName name="VPR1_1_30">[12]Tablas!#REF!</definedName>
    <definedName name="VPR1_1_31" localSheetId="10">[12]Tablas!#REF!</definedName>
    <definedName name="VPR1_1_31" localSheetId="9">[12]Tablas!#REF!</definedName>
    <definedName name="VPR1_1_31">[12]Tablas!#REF!</definedName>
    <definedName name="VPR1_1_32" localSheetId="10">[12]Tablas!#REF!</definedName>
    <definedName name="VPR1_1_32" localSheetId="9">[12]Tablas!#REF!</definedName>
    <definedName name="VPR1_1_32">[12]Tablas!#REF!</definedName>
    <definedName name="VPR1_1_4" localSheetId="10">[12]Tablas!#REF!</definedName>
    <definedName name="VPR1_1_4" localSheetId="9">[12]Tablas!#REF!</definedName>
    <definedName name="VPR1_1_4">[12]Tablas!#REF!</definedName>
    <definedName name="VPR1_1_5" localSheetId="10">[12]Tablas!#REF!</definedName>
    <definedName name="VPR1_1_5" localSheetId="9">[12]Tablas!#REF!</definedName>
    <definedName name="VPR1_1_5">[12]Tablas!#REF!</definedName>
    <definedName name="VPR1_1_6" localSheetId="10">[12]Tablas!#REF!</definedName>
    <definedName name="VPR1_1_6" localSheetId="9">[12]Tablas!#REF!</definedName>
    <definedName name="VPR1_1_6">[12]Tablas!#REF!</definedName>
    <definedName name="VPR1_1_7" localSheetId="10">[12]Tablas!#REF!</definedName>
    <definedName name="VPR1_1_7" localSheetId="9">[12]Tablas!#REF!</definedName>
    <definedName name="VPR1_1_7">[12]Tablas!#REF!</definedName>
    <definedName name="VPR1_1_8" localSheetId="10">[12]Tablas!#REF!</definedName>
    <definedName name="VPR1_1_8" localSheetId="9">[12]Tablas!#REF!</definedName>
    <definedName name="VPR1_1_8">[12]Tablas!#REF!</definedName>
    <definedName name="VPR1_1_9" localSheetId="10">[12]Tablas!#REF!</definedName>
    <definedName name="VPR1_1_9" localSheetId="9">[12]Tablas!#REF!</definedName>
    <definedName name="VPR1_1_9">[12]Tablas!#REF!</definedName>
    <definedName name="VPR1_2" localSheetId="10">[12]Tablas!#REF!</definedName>
    <definedName name="VPR1_2" localSheetId="9">[12]Tablas!#REF!</definedName>
    <definedName name="VPR1_2">[12]Tablas!#REF!</definedName>
    <definedName name="VPR1_3" localSheetId="10">[12]Tablas!#REF!</definedName>
    <definedName name="VPR1_3" localSheetId="9">[12]Tablas!#REF!</definedName>
    <definedName name="VPR1_3">[12]Tablas!#REF!</definedName>
    <definedName name="VPR1_4" localSheetId="10">[12]Tablas!#REF!</definedName>
    <definedName name="VPR1_4" localSheetId="9">[12]Tablas!#REF!</definedName>
    <definedName name="VPR1_4">[12]Tablas!#REF!</definedName>
    <definedName name="VPR1_5" localSheetId="10">[12]Tablas!#REF!</definedName>
    <definedName name="VPR1_5" localSheetId="9">[12]Tablas!#REF!</definedName>
    <definedName name="VPR1_5">[12]Tablas!#REF!</definedName>
    <definedName name="VPR1_6" localSheetId="10">[12]Tablas!#REF!</definedName>
    <definedName name="VPR1_6" localSheetId="9">[12]Tablas!#REF!</definedName>
    <definedName name="VPR1_6">[12]Tablas!#REF!</definedName>
    <definedName name="vpt" localSheetId="10">#REF!</definedName>
    <definedName name="vpt" localSheetId="9">#REF!</definedName>
    <definedName name="vpt">#REF!</definedName>
    <definedName name="VRP" localSheetId="10">[12]Tablas!#REF!</definedName>
    <definedName name="VRP" localSheetId="9">[12]Tablas!#REF!</definedName>
    <definedName name="VRP">[12]Tablas!#REF!</definedName>
    <definedName name="VRP_PETROQ" localSheetId="10">#REF!</definedName>
    <definedName name="VRP_PETROQ" localSheetId="9">#REF!</definedName>
    <definedName name="VRP_PETROQ">#REF!</definedName>
    <definedName name="VRP1_1" localSheetId="10">[12]Tablas!#REF!</definedName>
    <definedName name="VRP1_1" localSheetId="9">[12]Tablas!#REF!</definedName>
    <definedName name="VRP1_1">[12]Tablas!#REF!</definedName>
    <definedName name="VRP1_1_1" localSheetId="10">[12]Tablas!#REF!</definedName>
    <definedName name="VRP1_1_1" localSheetId="9">[12]Tablas!#REF!</definedName>
    <definedName name="VRP1_1_1">[12]Tablas!#REF!</definedName>
    <definedName name="VRP1_1_10" localSheetId="10">[12]Tablas!#REF!</definedName>
    <definedName name="VRP1_1_10" localSheetId="9">[12]Tablas!#REF!</definedName>
    <definedName name="VRP1_1_10">[12]Tablas!#REF!</definedName>
    <definedName name="VRP1_1_11" localSheetId="10">[12]Tablas!#REF!</definedName>
    <definedName name="VRP1_1_11" localSheetId="9">[12]Tablas!#REF!</definedName>
    <definedName name="VRP1_1_11">[12]Tablas!#REF!</definedName>
    <definedName name="VRP1_1_12" localSheetId="10">[12]Tablas!#REF!</definedName>
    <definedName name="VRP1_1_12" localSheetId="9">[12]Tablas!#REF!</definedName>
    <definedName name="VRP1_1_12">[12]Tablas!#REF!</definedName>
    <definedName name="VRP1_1_13" localSheetId="10">[12]Tablas!#REF!</definedName>
    <definedName name="VRP1_1_13" localSheetId="9">[12]Tablas!#REF!</definedName>
    <definedName name="VRP1_1_13">[12]Tablas!#REF!</definedName>
    <definedName name="VRP1_1_14" localSheetId="10">[12]Tablas!#REF!</definedName>
    <definedName name="VRP1_1_14" localSheetId="9">[12]Tablas!#REF!</definedName>
    <definedName name="VRP1_1_14">[12]Tablas!#REF!</definedName>
    <definedName name="VRP1_1_15" localSheetId="10">[12]Tablas!#REF!</definedName>
    <definedName name="VRP1_1_15" localSheetId="9">[12]Tablas!#REF!</definedName>
    <definedName name="VRP1_1_15">[12]Tablas!#REF!</definedName>
    <definedName name="VRP1_1_16" localSheetId="10">[12]Tablas!#REF!</definedName>
    <definedName name="VRP1_1_16" localSheetId="9">[12]Tablas!#REF!</definedName>
    <definedName name="VRP1_1_16">[12]Tablas!#REF!</definedName>
    <definedName name="VRP1_1_17" localSheetId="10">[12]Tablas!#REF!</definedName>
    <definedName name="VRP1_1_17" localSheetId="9">[12]Tablas!#REF!</definedName>
    <definedName name="VRP1_1_17">[12]Tablas!#REF!</definedName>
    <definedName name="VRP1_1_18" localSheetId="10">[12]Tablas!#REF!</definedName>
    <definedName name="VRP1_1_18" localSheetId="9">[12]Tablas!#REF!</definedName>
    <definedName name="VRP1_1_18">[12]Tablas!#REF!</definedName>
    <definedName name="VRP1_1_19" localSheetId="10">[12]Tablas!#REF!</definedName>
    <definedName name="VRP1_1_19" localSheetId="9">[12]Tablas!#REF!</definedName>
    <definedName name="VRP1_1_19">[12]Tablas!#REF!</definedName>
    <definedName name="VRP1_1_2" localSheetId="10">[12]Tablas!#REF!</definedName>
    <definedName name="VRP1_1_2" localSheetId="9">[12]Tablas!#REF!</definedName>
    <definedName name="VRP1_1_2">[12]Tablas!#REF!</definedName>
    <definedName name="VRP1_1_20" localSheetId="10">[12]Tablas!#REF!</definedName>
    <definedName name="VRP1_1_20" localSheetId="9">[12]Tablas!#REF!</definedName>
    <definedName name="VRP1_1_20">[12]Tablas!#REF!</definedName>
    <definedName name="VRP1_1_21" localSheetId="10">[12]Tablas!#REF!</definedName>
    <definedName name="VRP1_1_21" localSheetId="9">[12]Tablas!#REF!</definedName>
    <definedName name="VRP1_1_21">[12]Tablas!#REF!</definedName>
    <definedName name="VRP1_1_22" localSheetId="10">[12]Tablas!#REF!</definedName>
    <definedName name="VRP1_1_22" localSheetId="9">[12]Tablas!#REF!</definedName>
    <definedName name="VRP1_1_22">[12]Tablas!#REF!</definedName>
    <definedName name="VRP1_1_23" localSheetId="10">[12]Tablas!#REF!</definedName>
    <definedName name="VRP1_1_23" localSheetId="9">[12]Tablas!#REF!</definedName>
    <definedName name="VRP1_1_23">[12]Tablas!#REF!</definedName>
    <definedName name="VRP1_1_3" localSheetId="10">[12]Tablas!#REF!</definedName>
    <definedName name="VRP1_1_3" localSheetId="9">[12]Tablas!#REF!</definedName>
    <definedName name="VRP1_1_3">[12]Tablas!#REF!</definedName>
    <definedName name="VRP1_1_4" localSheetId="10">[12]Tablas!#REF!</definedName>
    <definedName name="VRP1_1_4" localSheetId="9">[12]Tablas!#REF!</definedName>
    <definedName name="VRP1_1_4">[12]Tablas!#REF!</definedName>
    <definedName name="VRP1_1_5" localSheetId="10">[12]Tablas!#REF!</definedName>
    <definedName name="VRP1_1_5" localSheetId="9">[12]Tablas!#REF!</definedName>
    <definedName name="VRP1_1_5">[12]Tablas!#REF!</definedName>
    <definedName name="VRP1_1_6" localSheetId="10">[12]Tablas!#REF!</definedName>
    <definedName name="VRP1_1_6" localSheetId="9">[12]Tablas!#REF!</definedName>
    <definedName name="VRP1_1_6">[12]Tablas!#REF!</definedName>
    <definedName name="VRP1_1_7" localSheetId="10">[12]Tablas!#REF!</definedName>
    <definedName name="VRP1_1_7" localSheetId="9">[12]Tablas!#REF!</definedName>
    <definedName name="VRP1_1_7">[12]Tablas!#REF!</definedName>
    <definedName name="VRP1_1_8" localSheetId="10">[12]Tablas!#REF!</definedName>
    <definedName name="VRP1_1_8" localSheetId="9">[12]Tablas!#REF!</definedName>
    <definedName name="VRP1_1_8">[12]Tablas!#REF!</definedName>
    <definedName name="VRP1_1_9" localSheetId="10">[12]Tablas!#REF!</definedName>
    <definedName name="VRP1_1_9" localSheetId="9">[12]Tablas!#REF!</definedName>
    <definedName name="VRP1_1_9">[12]Tablas!#REF!</definedName>
    <definedName name="VRP1_2" localSheetId="10">[12]Tablas!#REF!</definedName>
    <definedName name="VRP1_2" localSheetId="9">[12]Tablas!#REF!</definedName>
    <definedName name="VRP1_2">[12]Tablas!#REF!</definedName>
    <definedName name="VRP1_3" localSheetId="10">[12]Tablas!#REF!</definedName>
    <definedName name="VRP1_3" localSheetId="9">[12]Tablas!#REF!</definedName>
    <definedName name="VRP1_3">[12]Tablas!#REF!</definedName>
    <definedName name="VRP1_4" localSheetId="10">[12]Tablas!#REF!</definedName>
    <definedName name="VRP1_4" localSheetId="9">[12]Tablas!#REF!</definedName>
    <definedName name="VRP1_4">[12]Tablas!#REF!</definedName>
    <definedName name="vsdfj" localSheetId="4" hidden="1">{"via1",#N/A,TRUE,"general";"via2",#N/A,TRUE,"general";"via3",#N/A,TRUE,"general"}</definedName>
    <definedName name="vsdfj" hidden="1">{"via1",#N/A,TRUE,"general";"via2",#N/A,TRUE,"general";"via3",#N/A,TRUE,"general"}</definedName>
    <definedName name="VSM" localSheetId="10">[12]Tablas!#REF!</definedName>
    <definedName name="VSM" localSheetId="9">[12]Tablas!#REF!</definedName>
    <definedName name="VSM">[12]Tablas!#REF!</definedName>
    <definedName name="VSM1_1" localSheetId="10">[12]Tablas!#REF!</definedName>
    <definedName name="VSM1_1" localSheetId="9">[12]Tablas!#REF!</definedName>
    <definedName name="VSM1_1">[12]Tablas!#REF!</definedName>
    <definedName name="VSM1_1_1" localSheetId="10">[12]Tablas!#REF!</definedName>
    <definedName name="VSM1_1_1" localSheetId="9">[12]Tablas!#REF!</definedName>
    <definedName name="VSM1_1_1">[12]Tablas!#REF!</definedName>
    <definedName name="VSM1_1_2" localSheetId="10">[12]Tablas!#REF!</definedName>
    <definedName name="VSM1_1_2" localSheetId="9">[12]Tablas!#REF!</definedName>
    <definedName name="VSM1_1_2">[12]Tablas!#REF!</definedName>
    <definedName name="VSM1_1_3" localSheetId="10">[12]Tablas!#REF!</definedName>
    <definedName name="VSM1_1_3" localSheetId="9">[12]Tablas!#REF!</definedName>
    <definedName name="VSM1_1_3">[12]Tablas!#REF!</definedName>
    <definedName name="VSM1_1_4" localSheetId="10">[12]Tablas!#REF!</definedName>
    <definedName name="VSM1_1_4" localSheetId="9">[12]Tablas!#REF!</definedName>
    <definedName name="VSM1_1_4">[12]Tablas!#REF!</definedName>
    <definedName name="VSM1_1_5" localSheetId="10">[12]Tablas!#REF!</definedName>
    <definedName name="VSM1_1_5" localSheetId="9">[12]Tablas!#REF!</definedName>
    <definedName name="VSM1_1_5">[12]Tablas!#REF!</definedName>
    <definedName name="VSM1_2" localSheetId="10">[12]Tablas!#REF!</definedName>
    <definedName name="VSM1_2" localSheetId="9">[12]Tablas!#REF!</definedName>
    <definedName name="VSM1_2">[12]Tablas!#REF!</definedName>
    <definedName name="VSM1_3" localSheetId="10">[12]Tablas!#REF!</definedName>
    <definedName name="VSM1_3" localSheetId="9">[12]Tablas!#REF!</definedName>
    <definedName name="VSM1_3">[12]Tablas!#REF!</definedName>
    <definedName name="VSM1_4" localSheetId="10">[12]Tablas!#REF!</definedName>
    <definedName name="VSM1_4" localSheetId="9">[12]Tablas!#REF!</definedName>
    <definedName name="VSM1_4">[12]Tablas!#REF!</definedName>
    <definedName name="VSM1_5" localSheetId="10">[12]Tablas!#REF!</definedName>
    <definedName name="VSM1_5" localSheetId="9">[12]Tablas!#REF!</definedName>
    <definedName name="VSM1_5">[12]Tablas!#REF!</definedName>
    <definedName name="vsp" localSheetId="10">#REF!</definedName>
    <definedName name="vsp" localSheetId="9">#REF!</definedName>
    <definedName name="vsp">#REF!</definedName>
    <definedName name="vt" localSheetId="4" hidden="1">{"via1",#N/A,TRUE,"general";"via2",#N/A,TRUE,"general";"via3",#N/A,TRUE,"general"}</definedName>
    <definedName name="vt" hidden="1">{"via1",#N/A,TRUE,"general";"via2",#N/A,TRUE,"general";"via3",#N/A,TRUE,"general"}</definedName>
    <definedName name="vutil" localSheetId="10">#REF!</definedName>
    <definedName name="vutil" localSheetId="9">#REF!</definedName>
    <definedName name="vutil">#REF!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 localSheetId="10">#REF!</definedName>
    <definedName name="Vvkmh" localSheetId="9">#REF!</definedName>
    <definedName name="Vvkmh">#REF!</definedName>
    <definedName name="Vvmph" localSheetId="10">#REF!</definedName>
    <definedName name="Vvmph" localSheetId="9">#REF!</definedName>
    <definedName name="Vvmph">#REF!</definedName>
    <definedName name="VVV" localSheetId="10">#REF!</definedName>
    <definedName name="VVV" localSheetId="9">#REF!</definedName>
    <definedName name="VVV" localSheetId="4">#REF!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AGE_RATE" localSheetId="10">#REF!</definedName>
    <definedName name="WAGE_RATE" localSheetId="9">#REF!</definedName>
    <definedName name="WAGE_RATE">#REF!</definedName>
    <definedName name="Wage0100" localSheetId="10">#REF!</definedName>
    <definedName name="Wage0100" localSheetId="9">#REF!</definedName>
    <definedName name="Wage0100">#REF!</definedName>
    <definedName name="Wage0200" localSheetId="10">#REF!</definedName>
    <definedName name="Wage0200" localSheetId="9">#REF!</definedName>
    <definedName name="Wage0200">#REF!</definedName>
    <definedName name="WBS" localSheetId="10">'[112]2004'!#REF!</definedName>
    <definedName name="WBS" localSheetId="9">'[112]2004'!#REF!</definedName>
    <definedName name="WBS">'[112]2004'!#REF!</definedName>
    <definedName name="Wcut" localSheetId="10">#REF!</definedName>
    <definedName name="Wcut" localSheetId="9">#REF!</definedName>
    <definedName name="Wcut">#REF!</definedName>
    <definedName name="WD" localSheetId="10">#REF!</definedName>
    <definedName name="WD" localSheetId="9">#REF!</definedName>
    <definedName name="WD">#REF!</definedName>
    <definedName name="WDD" hidden="1">{#N/A,#N/A,FALSE,"orthoflow";#N/A,#N/A,FALSE,"Miscelaneos";#N/A,#N/A,FALSE,"Instrumentacio";#N/A,#N/A,FALSE,"Electrico";#N/A,#N/A,FALSE,"Valv. Seguridad"}</definedName>
    <definedName name="WDFSDF" localSheetId="10">'[37]Res-Accide-10'!#REF!</definedName>
    <definedName name="WDFSDF" localSheetId="9">'[37]Res-Accide-10'!#REF!</definedName>
    <definedName name="WDFSDF" localSheetId="4">'[37]Res-Accide-10'!#REF!</definedName>
    <definedName name="WDFSDF">'[37]Res-Accide-10'!#REF!</definedName>
    <definedName name="wedw" localSheetId="10">#REF!</definedName>
    <definedName name="wedw" localSheetId="9">#REF!</definedName>
    <definedName name="wedw">#REF!</definedName>
    <definedName name="WEFWE" localSheetId="10">'[37]Res-Accide-10'!#REF!</definedName>
    <definedName name="WEFWE" localSheetId="9">'[37]Res-Accide-10'!#REF!</definedName>
    <definedName name="WEFWE" localSheetId="4">'[37]Res-Accide-10'!#REF!</definedName>
    <definedName name="WEFWE">'[37]Res-Accide-10'!#REF!</definedName>
    <definedName name="WER">'[37]Res-Accide-10'!$S$2:$S$7</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10">'[37]Res-Accide-10'!#REF!</definedName>
    <definedName name="WILSON" localSheetId="9">'[37]Res-Accide-10'!#REF!</definedName>
    <definedName name="WILSON" localSheetId="4">'[37]Res-Accide-10'!#REF!</definedName>
    <definedName name="WILSON">'[37]Res-Accide-10'!#REF!</definedName>
    <definedName name="WQ" localSheetId="10">#REF!</definedName>
    <definedName name="WQ" localSheetId="9">#REF!</definedName>
    <definedName name="WQ">#REF!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 localSheetId="10">#REF!</definedName>
    <definedName name="WSX" localSheetId="9">#REF!</definedName>
    <definedName name="WSX">#REF!</definedName>
    <definedName name="Wtot" localSheetId="10">#REF!</definedName>
    <definedName name="Wtot" localSheetId="9">#REF!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 localSheetId="10">[1]LIQUIDACION!#REF!</definedName>
    <definedName name="WW" localSheetId="9">[1]LIQUIDACION!#REF!</definedName>
    <definedName name="WW">[1]LIQUIDACION!#REF!</definedName>
    <definedName name="wwded3" localSheetId="4"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 localSheetId="10">#REF!</definedName>
    <definedName name="x" localSheetId="9">#REF!</definedName>
    <definedName name="x">#REF!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 localSheetId="10">#REF!</definedName>
    <definedName name="XD" localSheetId="9">#REF!</definedName>
    <definedName name="XD">#REF!</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10">#REF!</definedName>
    <definedName name="XX" localSheetId="9">#REF!</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X" localSheetId="10" hidden="1">#REF!</definedName>
    <definedName name="XXXX" localSheetId="9" hidden="1">#REF!</definedName>
    <definedName name="XXXX" hidden="1">#REF!</definedName>
    <definedName name="xxxxx" localSheetId="10">[113]!absc</definedName>
    <definedName name="xxxxx" localSheetId="9">[113]!absc</definedName>
    <definedName name="xxxxx" localSheetId="11">[113]!absc</definedName>
    <definedName name="xxxxx">[113]!absc</definedName>
    <definedName name="xxxxxds" localSheetId="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0">#REF!</definedName>
    <definedName name="XXXXXXXXXX" localSheetId="9">#REF!</definedName>
    <definedName name="XXXXXXXXXX" localSheetId="4">#REF!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10">#REF!</definedName>
    <definedName name="XXXXXXXXXXXX" localSheetId="9">#REF!</definedName>
    <definedName name="XXXXXXXXXXXX" localSheetId="4">#REF!</definedName>
    <definedName name="XXXXXXXXXXXX">#REF!</definedName>
    <definedName name="XZS" localSheetId="10" hidden="1">#REF!</definedName>
    <definedName name="XZS" localSheetId="9" hidden="1">#REF!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10">[26]!absc</definedName>
    <definedName name="Y" localSheetId="9">[26]!absc</definedName>
    <definedName name="Y" localSheetId="11">[26]!absc</definedName>
    <definedName name="Y">[26]!absc</definedName>
    <definedName name="y6y6" localSheetId="4" hidden="1">{"via1",#N/A,TRUE,"general";"via2",#N/A,TRUE,"general";"via3",#N/A,TRUE,"general"}</definedName>
    <definedName name="y6y6" hidden="1">{"via1",#N/A,TRUE,"general";"via2",#N/A,TRUE,"general";"via3",#N/A,TRUE,"general"}</definedName>
    <definedName name="YA" localSheetId="10">#REF!</definedName>
    <definedName name="YA" localSheetId="9">#REF!</definedName>
    <definedName name="YA" localSheetId="4">#REF!</definedName>
    <definedName name="YA">#REF!</definedName>
    <definedName name="yery" localSheetId="4" hidden="1">{"via1",#N/A,TRUE,"general";"via2",#N/A,TRUE,"general";"via3",#N/A,TRUE,"general"}</definedName>
    <definedName name="yery" hidden="1">{"via1",#N/A,TRUE,"general";"via2",#N/A,TRUE,"general";"via3",#N/A,TRUE,"general"}</definedName>
    <definedName name="YHN" localSheetId="10">#REF!</definedName>
    <definedName name="YHN" localSheetId="9">#REF!</definedName>
    <definedName name="YHN">#REF!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 localSheetId="10">#REF!</definedName>
    <definedName name="YJ" localSheetId="9">#REF!</definedName>
    <definedName name="YJ">#REF!</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 localSheetId="10">#REF!</definedName>
    <definedName name="YT" localSheetId="9">#REF!</definedName>
    <definedName name="YT">#REF!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4" hidden="1">{"via1",#N/A,TRUE,"general";"via2",#N/A,TRUE,"general";"via3",#N/A,TRUE,"general"}</definedName>
    <definedName name="zdervr" hidden="1">{"via1",#N/A,TRUE,"general";"via2",#N/A,TRUE,"general";"via3",#N/A,TRUE,"general"}</definedName>
    <definedName name="ZDF" localSheetId="10">#REF!</definedName>
    <definedName name="ZDF" localSheetId="9">#REF!</definedName>
    <definedName name="ZDF" localSheetId="4">#REF!</definedName>
    <definedName name="ZDF">#REF!</definedName>
    <definedName name="ZONA1" localSheetId="10">#REF!</definedName>
    <definedName name="ZONA1" localSheetId="9">#REF!</definedName>
    <definedName name="ZONA1">#REF!</definedName>
    <definedName name="ZONA3" localSheetId="10">#REF!</definedName>
    <definedName name="ZONA3" localSheetId="9">#REF!</definedName>
    <definedName name="ZONA3">#REF!</definedName>
    <definedName name="ZONA4" localSheetId="10">#REF!</definedName>
    <definedName name="ZONA4" localSheetId="9">#REF!</definedName>
    <definedName name="ZONA4">#REF!</definedName>
    <definedName name="zx" localSheetId="4">'APU-2'!ERR</definedName>
    <definedName name="zx">[0]!ERR</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10">'[51]A. P. U.'!#REF!</definedName>
    <definedName name="ZZZZZZZZZZZ" localSheetId="9">'[51]A. P. U.'!#REF!</definedName>
    <definedName name="ZZZZZZZZZZZ" localSheetId="4">'[51]A.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265" l="1"/>
  <c r="K65" i="265"/>
  <c r="K60" i="265"/>
  <c r="K61" i="265"/>
  <c r="K62" i="265"/>
  <c r="K63" i="265"/>
  <c r="K64" i="265"/>
  <c r="K59" i="265"/>
  <c r="K57" i="265"/>
  <c r="K56" i="265"/>
  <c r="K49" i="265"/>
  <c r="K50" i="265"/>
  <c r="K51" i="265"/>
  <c r="K52" i="265"/>
  <c r="K45" i="265"/>
  <c r="K41" i="265"/>
  <c r="K42" i="265"/>
  <c r="K43" i="265"/>
  <c r="K44" i="265"/>
  <c r="K40" i="265"/>
  <c r="K38" i="265"/>
  <c r="K37" i="265"/>
  <c r="K36" i="265"/>
  <c r="K34" i="265"/>
  <c r="K26" i="265"/>
  <c r="K27" i="265"/>
  <c r="K28" i="265"/>
  <c r="K29" i="265"/>
  <c r="K30" i="265"/>
  <c r="K31" i="265"/>
  <c r="K32" i="265"/>
  <c r="K33" i="265"/>
  <c r="K25" i="265"/>
  <c r="K20" i="265"/>
  <c r="K23" i="265" s="1"/>
  <c r="K21" i="265"/>
  <c r="K22" i="265"/>
  <c r="K19" i="265"/>
  <c r="K16" i="265"/>
  <c r="K17" i="265" s="1"/>
  <c r="K15" i="265"/>
  <c r="K48" i="265"/>
  <c r="K53" i="265" l="1"/>
  <c r="O274" i="268"/>
  <c r="O275" i="268"/>
  <c r="J559" i="272"/>
  <c r="L559" i="272" s="1"/>
  <c r="J558" i="272"/>
  <c r="L558" i="272" s="1"/>
  <c r="J557" i="272"/>
  <c r="L557" i="272" s="1"/>
  <c r="J556" i="272"/>
  <c r="L556" i="272" s="1"/>
  <c r="A553" i="272"/>
  <c r="B554" i="272"/>
  <c r="L566" i="272"/>
  <c r="L565" i="272"/>
  <c r="L564" i="272"/>
  <c r="L563" i="272"/>
  <c r="L562" i="272"/>
  <c r="L561" i="272"/>
  <c r="L560" i="272"/>
  <c r="L554" i="272"/>
  <c r="J498" i="272"/>
  <c r="K16" i="279"/>
  <c r="L16" i="279"/>
  <c r="L567" i="272" l="1"/>
  <c r="H63" i="265"/>
  <c r="G63" i="265"/>
  <c r="H62" i="265"/>
  <c r="G62" i="265"/>
  <c r="G61" i="265"/>
  <c r="H61" i="265"/>
  <c r="H60" i="265"/>
  <c r="G60" i="265"/>
  <c r="G59" i="265"/>
  <c r="H59" i="265"/>
  <c r="H56" i="265"/>
  <c r="G56" i="265"/>
  <c r="H52" i="265"/>
  <c r="G52" i="265"/>
  <c r="G51" i="265"/>
  <c r="H51" i="265"/>
  <c r="H50" i="265"/>
  <c r="G50" i="265"/>
  <c r="G49" i="265"/>
  <c r="H49" i="265"/>
  <c r="H48" i="265"/>
  <c r="G48" i="265"/>
  <c r="G44" i="265"/>
  <c r="H44" i="265"/>
  <c r="H43" i="265"/>
  <c r="G43" i="265"/>
  <c r="H42" i="265"/>
  <c r="G42" i="265"/>
  <c r="F554" i="272" s="1"/>
  <c r="H41" i="265"/>
  <c r="G41" i="265"/>
  <c r="H40" i="265"/>
  <c r="G40" i="265"/>
  <c r="H37" i="265"/>
  <c r="G37" i="265"/>
  <c r="H36" i="265"/>
  <c r="G36" i="265"/>
  <c r="H33" i="265"/>
  <c r="G33" i="265"/>
  <c r="G32" i="265"/>
  <c r="H32" i="265"/>
  <c r="G31" i="265"/>
  <c r="H31" i="265"/>
  <c r="G30" i="265"/>
  <c r="H30" i="265"/>
  <c r="G29" i="265"/>
  <c r="H29" i="265"/>
  <c r="G28" i="265"/>
  <c r="H28" i="265"/>
  <c r="G27" i="265"/>
  <c r="H27" i="265"/>
  <c r="G26" i="265"/>
  <c r="H26" i="265"/>
  <c r="G25" i="265"/>
  <c r="H25" i="265"/>
  <c r="G22" i="265"/>
  <c r="H22" i="265"/>
  <c r="G21" i="265"/>
  <c r="H20" i="265"/>
  <c r="D6" i="279"/>
  <c r="K27" i="279"/>
  <c r="L27" i="279" s="1"/>
  <c r="K26" i="279"/>
  <c r="L26" i="279" s="1"/>
  <c r="K25" i="279"/>
  <c r="L25" i="279" s="1"/>
  <c r="K15" i="279"/>
  <c r="J554" i="272" l="1"/>
  <c r="I42" i="265"/>
  <c r="L15" i="279"/>
  <c r="M13" i="279" s="1"/>
  <c r="M24" i="279"/>
  <c r="G20" i="265"/>
  <c r="O521" i="274" l="1"/>
  <c r="O522" i="274"/>
  <c r="O523" i="274"/>
  <c r="O514" i="274"/>
  <c r="O520" i="274"/>
  <c r="O499" i="274"/>
  <c r="O500" i="274"/>
  <c r="O501" i="274"/>
  <c r="O502" i="274"/>
  <c r="O503" i="274"/>
  <c r="O504" i="274"/>
  <c r="O505" i="274"/>
  <c r="O506" i="274"/>
  <c r="O507" i="274"/>
  <c r="O498" i="274"/>
  <c r="O491" i="274"/>
  <c r="O492" i="274"/>
  <c r="O490" i="274"/>
  <c r="O439" i="274"/>
  <c r="O440" i="274"/>
  <c r="O441" i="274"/>
  <c r="O432" i="274"/>
  <c r="O438" i="274"/>
  <c r="O422" i="274"/>
  <c r="O423" i="274"/>
  <c r="O424" i="274"/>
  <c r="O425" i="274"/>
  <c r="O414" i="274"/>
  <c r="O415" i="274"/>
  <c r="O421" i="274"/>
  <c r="O413" i="274"/>
  <c r="O362" i="274"/>
  <c r="O363" i="274"/>
  <c r="O364" i="274"/>
  <c r="O361" i="274"/>
  <c r="O355" i="274"/>
  <c r="O346" i="274"/>
  <c r="O347" i="274"/>
  <c r="O348" i="274"/>
  <c r="O345" i="274"/>
  <c r="O338" i="274"/>
  <c r="O339" i="274"/>
  <c r="O337" i="274"/>
  <c r="O285" i="274"/>
  <c r="O279" i="274"/>
  <c r="O270" i="274"/>
  <c r="O271" i="274"/>
  <c r="O272" i="274"/>
  <c r="O269" i="274"/>
  <c r="O262" i="274"/>
  <c r="O263" i="274"/>
  <c r="O261" i="274"/>
  <c r="O210" i="274"/>
  <c r="O211" i="274"/>
  <c r="O212" i="274"/>
  <c r="O209" i="274"/>
  <c r="O203" i="274"/>
  <c r="O194" i="274"/>
  <c r="O195" i="274"/>
  <c r="O196" i="274"/>
  <c r="O193" i="274"/>
  <c r="O186" i="274"/>
  <c r="O187" i="274"/>
  <c r="O185" i="274"/>
  <c r="O134" i="274"/>
  <c r="O135" i="274"/>
  <c r="O136" i="274"/>
  <c r="O133" i="274"/>
  <c r="O127" i="274"/>
  <c r="O118" i="274"/>
  <c r="O119" i="274"/>
  <c r="O120" i="274"/>
  <c r="O117" i="274"/>
  <c r="O110" i="274"/>
  <c r="O111" i="274"/>
  <c r="O109" i="274"/>
  <c r="O58" i="274"/>
  <c r="O59" i="274"/>
  <c r="O60" i="274"/>
  <c r="O57" i="274"/>
  <c r="O51" i="274"/>
  <c r="O50" i="274"/>
  <c r="O39" i="274"/>
  <c r="O40" i="274"/>
  <c r="O41" i="274"/>
  <c r="O42" i="274"/>
  <c r="O43" i="274"/>
  <c r="O44" i="274"/>
  <c r="O38" i="274"/>
  <c r="O30" i="274"/>
  <c r="O31" i="274"/>
  <c r="O32" i="274"/>
  <c r="O29" i="274"/>
  <c r="O366" i="268"/>
  <c r="O367" i="268"/>
  <c r="O368" i="268"/>
  <c r="O365" i="268"/>
  <c r="O359" i="268"/>
  <c r="O350" i="268"/>
  <c r="O351" i="268"/>
  <c r="O352" i="268"/>
  <c r="O349" i="268"/>
  <c r="O342" i="268"/>
  <c r="O343" i="268"/>
  <c r="O341" i="268"/>
  <c r="O290" i="268"/>
  <c r="O291" i="268"/>
  <c r="O292" i="268"/>
  <c r="O289" i="268"/>
  <c r="O283" i="268"/>
  <c r="O282" i="268"/>
  <c r="O276" i="268"/>
  <c r="O273" i="268"/>
  <c r="O266" i="268"/>
  <c r="O267" i="268"/>
  <c r="O265" i="268"/>
  <c r="O212" i="268"/>
  <c r="O213" i="268"/>
  <c r="O214" i="268"/>
  <c r="O211" i="268"/>
  <c r="O205" i="268"/>
  <c r="O204" i="268"/>
  <c r="O196" i="268"/>
  <c r="O197" i="268"/>
  <c r="O198" i="268"/>
  <c r="O195" i="268"/>
  <c r="O188" i="268"/>
  <c r="O189" i="268"/>
  <c r="O187" i="268"/>
  <c r="O133" i="268"/>
  <c r="O134" i="268"/>
  <c r="O135" i="268"/>
  <c r="O132" i="268"/>
  <c r="O126" i="268"/>
  <c r="O125" i="268"/>
  <c r="O117" i="268"/>
  <c r="O118" i="268"/>
  <c r="O119" i="268"/>
  <c r="O116" i="268"/>
  <c r="O109" i="268"/>
  <c r="O110" i="268"/>
  <c r="O108" i="268"/>
  <c r="O54" i="268"/>
  <c r="O55" i="268"/>
  <c r="O56" i="268"/>
  <c r="O53" i="268"/>
  <c r="O47" i="268"/>
  <c r="O46" i="268"/>
  <c r="O38" i="268"/>
  <c r="O39" i="268"/>
  <c r="O40" i="268"/>
  <c r="O37" i="268"/>
  <c r="O30" i="268"/>
  <c r="O31" i="268"/>
  <c r="O29" i="268"/>
  <c r="N1718" i="271"/>
  <c r="N1725" i="271"/>
  <c r="N1726" i="271"/>
  <c r="N1727" i="271"/>
  <c r="N1724" i="271"/>
  <c r="N1717" i="271"/>
  <c r="N1709" i="271"/>
  <c r="N1710" i="271"/>
  <c r="N1711" i="271"/>
  <c r="N1708" i="271"/>
  <c r="N1701" i="271"/>
  <c r="N1702" i="271"/>
  <c r="N1700" i="271"/>
  <c r="N1646" i="271"/>
  <c r="N1647" i="271"/>
  <c r="N1648" i="271"/>
  <c r="N1639" i="271"/>
  <c r="N1645" i="271"/>
  <c r="N1638" i="271"/>
  <c r="N1631" i="271"/>
  <c r="N1632" i="271"/>
  <c r="N1623" i="271"/>
  <c r="N1624" i="271"/>
  <c r="N1630" i="271"/>
  <c r="N1622" i="271"/>
  <c r="N1568" i="271"/>
  <c r="N1569" i="271"/>
  <c r="N1570" i="271"/>
  <c r="N1567" i="271"/>
  <c r="N1561" i="271"/>
  <c r="N1560" i="271"/>
  <c r="N1552" i="271"/>
  <c r="N1553" i="271"/>
  <c r="N1554" i="271"/>
  <c r="N1544" i="271"/>
  <c r="N1545" i="271"/>
  <c r="N1551" i="271"/>
  <c r="N1543" i="271"/>
  <c r="N1489" i="271"/>
  <c r="N1490" i="271"/>
  <c r="N1491" i="271"/>
  <c r="N1488" i="271"/>
  <c r="N1482" i="271"/>
  <c r="N1481" i="271"/>
  <c r="N1473" i="271"/>
  <c r="N1474" i="271"/>
  <c r="N1475" i="271"/>
  <c r="N1472" i="271"/>
  <c r="N1465" i="271"/>
  <c r="N1466" i="271"/>
  <c r="N1464" i="271"/>
  <c r="N1410" i="271"/>
  <c r="N1411" i="271"/>
  <c r="N1412" i="271"/>
  <c r="N1409" i="271"/>
  <c r="N1403" i="271"/>
  <c r="N1402" i="271"/>
  <c r="N1394" i="271"/>
  <c r="N1395" i="271"/>
  <c r="N1396" i="271"/>
  <c r="N1393" i="271"/>
  <c r="N1386" i="271"/>
  <c r="N1387" i="271"/>
  <c r="N1385" i="271"/>
  <c r="N1331" i="271"/>
  <c r="N1332" i="271"/>
  <c r="N1333" i="271"/>
  <c r="N1330" i="271"/>
  <c r="N1324" i="271"/>
  <c r="N1323" i="271"/>
  <c r="N1315" i="271"/>
  <c r="N1316" i="271"/>
  <c r="N1317" i="271"/>
  <c r="N1314" i="271"/>
  <c r="N1307" i="271"/>
  <c r="N1308" i="271"/>
  <c r="N1306" i="271"/>
  <c r="N1252" i="271"/>
  <c r="N1253" i="271"/>
  <c r="N1254" i="271"/>
  <c r="N1251" i="271"/>
  <c r="N1245" i="271"/>
  <c r="N1232" i="271"/>
  <c r="N1233" i="271"/>
  <c r="N1234" i="271"/>
  <c r="N1235" i="271"/>
  <c r="N1236" i="271"/>
  <c r="N1237" i="271"/>
  <c r="N1238" i="271"/>
  <c r="N1231" i="271"/>
  <c r="N1222" i="271"/>
  <c r="N1223" i="271"/>
  <c r="N1224" i="271"/>
  <c r="N1225" i="271"/>
  <c r="N1221" i="271"/>
  <c r="N1167" i="271"/>
  <c r="N1168" i="271"/>
  <c r="N1169" i="271"/>
  <c r="N1166" i="271"/>
  <c r="N1160" i="271"/>
  <c r="N1151" i="271"/>
  <c r="N1152" i="271"/>
  <c r="N1153" i="271"/>
  <c r="N1150" i="271"/>
  <c r="N1143" i="271"/>
  <c r="N1144" i="271"/>
  <c r="N1142" i="271"/>
  <c r="N1088" i="271"/>
  <c r="N1089" i="271"/>
  <c r="N1090" i="271"/>
  <c r="N1087" i="271"/>
  <c r="N1081" i="271"/>
  <c r="N1071" i="271"/>
  <c r="N1072" i="271"/>
  <c r="N1074" i="271"/>
  <c r="N1064" i="271"/>
  <c r="N1065" i="271"/>
  <c r="N1063" i="271"/>
  <c r="N1009" i="271"/>
  <c r="N1010" i="271"/>
  <c r="N1011" i="271"/>
  <c r="N1008" i="271"/>
  <c r="N1002" i="271"/>
  <c r="N1001" i="271"/>
  <c r="N992" i="271"/>
  <c r="N993" i="271"/>
  <c r="N995" i="271"/>
  <c r="N985" i="271"/>
  <c r="N986" i="271"/>
  <c r="N984" i="271"/>
  <c r="N930" i="271"/>
  <c r="N931" i="271"/>
  <c r="N932" i="271"/>
  <c r="N929" i="271"/>
  <c r="N923" i="271"/>
  <c r="N912" i="271"/>
  <c r="N913" i="271"/>
  <c r="N914" i="271"/>
  <c r="N915" i="271"/>
  <c r="N905" i="271"/>
  <c r="N906" i="271"/>
  <c r="N904" i="271"/>
  <c r="N850" i="271"/>
  <c r="N851" i="271"/>
  <c r="N852" i="271"/>
  <c r="N849" i="271"/>
  <c r="N843" i="271"/>
  <c r="N834" i="271"/>
  <c r="N835" i="271"/>
  <c r="N836" i="271"/>
  <c r="N833" i="271"/>
  <c r="N826" i="271"/>
  <c r="N827" i="271"/>
  <c r="N825" i="271"/>
  <c r="N771" i="271"/>
  <c r="N772" i="271"/>
  <c r="N773" i="271"/>
  <c r="N770" i="271"/>
  <c r="N764" i="271"/>
  <c r="N763" i="271"/>
  <c r="N754" i="271"/>
  <c r="N755" i="271"/>
  <c r="N756" i="271"/>
  <c r="N753" i="271"/>
  <c r="N746" i="271"/>
  <c r="N747" i="271"/>
  <c r="N745" i="271"/>
  <c r="N691" i="271"/>
  <c r="N692" i="271"/>
  <c r="N693" i="271"/>
  <c r="N690" i="271"/>
  <c r="N684" i="271"/>
  <c r="N683" i="271"/>
  <c r="N674" i="271"/>
  <c r="N675" i="271"/>
  <c r="N676" i="271"/>
  <c r="N673" i="271"/>
  <c r="N666" i="271"/>
  <c r="N667" i="271"/>
  <c r="N665" i="271"/>
  <c r="N611" i="271" l="1"/>
  <c r="N612" i="271"/>
  <c r="N613" i="271"/>
  <c r="N610" i="271"/>
  <c r="N604" i="271"/>
  <c r="N594" i="271"/>
  <c r="N595" i="271"/>
  <c r="N596" i="271"/>
  <c r="N593" i="271"/>
  <c r="N586" i="271"/>
  <c r="N587" i="271"/>
  <c r="N585" i="271"/>
  <c r="N531" i="271"/>
  <c r="N532" i="271"/>
  <c r="N533" i="271"/>
  <c r="N530" i="271"/>
  <c r="N524" i="271"/>
  <c r="N523" i="271"/>
  <c r="N515" i="271"/>
  <c r="N516" i="271"/>
  <c r="N517" i="271"/>
  <c r="N507" i="271"/>
  <c r="N508" i="271"/>
  <c r="N506" i="271"/>
  <c r="N452" i="271"/>
  <c r="N453" i="271"/>
  <c r="N454" i="271"/>
  <c r="N451" i="271"/>
  <c r="N445" i="271"/>
  <c r="N433" i="271"/>
  <c r="N434" i="271"/>
  <c r="N435" i="271"/>
  <c r="N436" i="271"/>
  <c r="N437" i="271"/>
  <c r="N438" i="271"/>
  <c r="N432" i="271"/>
  <c r="N425" i="271"/>
  <c r="N426" i="271"/>
  <c r="N424" i="271"/>
  <c r="N370" i="271"/>
  <c r="N371" i="271"/>
  <c r="N372" i="271"/>
  <c r="N369" i="271"/>
  <c r="N363" i="271"/>
  <c r="N354" i="271"/>
  <c r="N355" i="271"/>
  <c r="N356" i="271"/>
  <c r="N353" i="271"/>
  <c r="N346" i="271"/>
  <c r="N347" i="271"/>
  <c r="N345" i="271"/>
  <c r="N291" i="271"/>
  <c r="N292" i="271"/>
  <c r="N293" i="271"/>
  <c r="N290" i="271"/>
  <c r="N284" i="271"/>
  <c r="N283" i="271"/>
  <c r="N275" i="271"/>
  <c r="N276" i="271"/>
  <c r="N277" i="271"/>
  <c r="N274" i="271"/>
  <c r="N267" i="271"/>
  <c r="N268" i="271"/>
  <c r="N266" i="271"/>
  <c r="N212" i="271" l="1"/>
  <c r="N213" i="271"/>
  <c r="N214" i="271"/>
  <c r="N211" i="271"/>
  <c r="N205" i="271"/>
  <c r="N204" i="271"/>
  <c r="N196" i="271"/>
  <c r="N197" i="271"/>
  <c r="N198" i="271"/>
  <c r="N195" i="271"/>
  <c r="N188" i="271"/>
  <c r="N189" i="271"/>
  <c r="N187" i="271"/>
  <c r="N133" i="271"/>
  <c r="N134" i="271"/>
  <c r="N135" i="271"/>
  <c r="N132" i="271"/>
  <c r="N126" i="271"/>
  <c r="N125" i="271"/>
  <c r="N117" i="271"/>
  <c r="N118" i="271"/>
  <c r="N119" i="271"/>
  <c r="N116" i="271"/>
  <c r="N109" i="271"/>
  <c r="N110" i="271"/>
  <c r="N108" i="271"/>
  <c r="N54" i="271"/>
  <c r="N55" i="271"/>
  <c r="N56" i="271"/>
  <c r="N53" i="271"/>
  <c r="N47" i="271"/>
  <c r="N46" i="271"/>
  <c r="N38" i="271"/>
  <c r="N39" i="271"/>
  <c r="N40" i="271"/>
  <c r="N37" i="271"/>
  <c r="N31" i="271"/>
  <c r="N30" i="271"/>
  <c r="N29" i="271"/>
  <c r="H19" i="265"/>
  <c r="G19" i="265"/>
  <c r="H16" i="265"/>
  <c r="G16" i="265"/>
  <c r="H15" i="265"/>
  <c r="G15" i="265"/>
  <c r="L219" i="275" l="1"/>
  <c r="L184" i="275"/>
  <c r="L149" i="275"/>
  <c r="L114" i="275"/>
  <c r="L79" i="275"/>
  <c r="L44" i="275"/>
  <c r="A43" i="275"/>
  <c r="L9" i="275"/>
  <c r="A8" i="275"/>
  <c r="L149" i="270"/>
  <c r="B149" i="270"/>
  <c r="F149" i="270"/>
  <c r="L114" i="270"/>
  <c r="B114" i="270"/>
  <c r="F114" i="270"/>
  <c r="L79" i="270"/>
  <c r="B79" i="270"/>
  <c r="F79" i="270"/>
  <c r="A78" i="270"/>
  <c r="L44" i="270"/>
  <c r="B44" i="270"/>
  <c r="F44" i="270"/>
  <c r="A495" i="272"/>
  <c r="A524" i="272"/>
  <c r="A583" i="272"/>
  <c r="A612" i="272"/>
  <c r="B613" i="272"/>
  <c r="B584" i="272"/>
  <c r="B525" i="272"/>
  <c r="B496" i="272"/>
  <c r="I301" i="272" l="1"/>
  <c r="I302" i="272"/>
  <c r="O508" i="274" l="1"/>
  <c r="C485" i="274"/>
  <c r="O524" i="274" l="1"/>
  <c r="C408" i="274"/>
  <c r="C332" i="274"/>
  <c r="C256" i="274"/>
  <c r="C180" i="274"/>
  <c r="C104" i="274"/>
  <c r="C24" i="274"/>
  <c r="C336" i="268"/>
  <c r="C260" i="268"/>
  <c r="C182" i="268"/>
  <c r="B1695" i="271"/>
  <c r="B1617" i="271"/>
  <c r="B1538" i="271"/>
  <c r="B1459" i="271"/>
  <c r="B1380" i="271"/>
  <c r="B1301" i="271"/>
  <c r="B1216" i="271"/>
  <c r="B1137" i="271"/>
  <c r="B1058" i="271"/>
  <c r="B979" i="271"/>
  <c r="B899" i="271"/>
  <c r="B820" i="271"/>
  <c r="B740" i="271"/>
  <c r="B660" i="271"/>
  <c r="B580" i="271"/>
  <c r="B501" i="271"/>
  <c r="B419" i="271"/>
  <c r="B340" i="271"/>
  <c r="F144" i="272"/>
  <c r="L157" i="272"/>
  <c r="L156" i="272"/>
  <c r="L155" i="272"/>
  <c r="L154" i="272"/>
  <c r="L153" i="272"/>
  <c r="L152" i="272"/>
  <c r="L151" i="272"/>
  <c r="L150" i="272"/>
  <c r="L149" i="272"/>
  <c r="L148" i="272"/>
  <c r="L147" i="272"/>
  <c r="L146" i="272"/>
  <c r="L144" i="272"/>
  <c r="B144" i="272"/>
  <c r="O493" i="274" l="1"/>
  <c r="L158" i="272"/>
  <c r="N439" i="271"/>
  <c r="N455" i="271"/>
  <c r="N427" i="271"/>
  <c r="L153" i="270"/>
  <c r="L154" i="270"/>
  <c r="J82" i="270"/>
  <c r="L82" i="270" s="1"/>
  <c r="L93" i="270"/>
  <c r="L92" i="270"/>
  <c r="L91" i="270"/>
  <c r="L90" i="270"/>
  <c r="L89" i="270"/>
  <c r="L88" i="270"/>
  <c r="L87" i="270"/>
  <c r="L86" i="270"/>
  <c r="L85" i="270"/>
  <c r="L84" i="270"/>
  <c r="L83" i="270"/>
  <c r="A113" i="270"/>
  <c r="L116" i="270"/>
  <c r="L117" i="270"/>
  <c r="L118" i="270"/>
  <c r="L119" i="270"/>
  <c r="L120" i="270"/>
  <c r="L121" i="270"/>
  <c r="L122" i="270"/>
  <c r="L123" i="270"/>
  <c r="L124" i="270"/>
  <c r="L125" i="270"/>
  <c r="L126" i="270"/>
  <c r="L127" i="270"/>
  <c r="L128" i="270"/>
  <c r="J81" i="270"/>
  <c r="L81" i="270" s="1"/>
  <c r="O215" i="268"/>
  <c r="O206" i="268"/>
  <c r="J144" i="272" l="1"/>
  <c r="I22" i="265"/>
  <c r="L129" i="270"/>
  <c r="J114" i="270" s="1"/>
  <c r="L94" i="270"/>
  <c r="I50" i="265" s="1"/>
  <c r="O199" i="268"/>
  <c r="O190" i="268"/>
  <c r="O217" i="268" l="1"/>
  <c r="M224" i="268" s="1"/>
  <c r="O224" i="268" s="1"/>
  <c r="J79" i="270"/>
  <c r="M223" i="268" l="1"/>
  <c r="O223" i="268" s="1"/>
  <c r="M222" i="268"/>
  <c r="O222" i="268" l="1"/>
  <c r="O225" i="268" s="1"/>
  <c r="O227" i="268" s="1"/>
  <c r="J50" i="265" s="1"/>
  <c r="M470" i="277" l="1"/>
  <c r="M469" i="277"/>
  <c r="M468" i="277"/>
  <c r="M467" i="277"/>
  <c r="M461" i="277"/>
  <c r="M452" i="277"/>
  <c r="M451" i="277"/>
  <c r="M450" i="277"/>
  <c r="M449" i="277"/>
  <c r="M443" i="277"/>
  <c r="M442" i="277"/>
  <c r="M441" i="277"/>
  <c r="M402" i="277"/>
  <c r="M401" i="277"/>
  <c r="M400" i="277"/>
  <c r="M399" i="277"/>
  <c r="M393" i="277"/>
  <c r="M384" i="277"/>
  <c r="M383" i="277"/>
  <c r="M382" i="277"/>
  <c r="M381" i="277"/>
  <c r="M375" i="277"/>
  <c r="M374" i="277"/>
  <c r="M373" i="277"/>
  <c r="M333" i="277"/>
  <c r="M332" i="277"/>
  <c r="M331" i="277"/>
  <c r="M330" i="277"/>
  <c r="M324" i="277"/>
  <c r="M315" i="277"/>
  <c r="M314" i="277"/>
  <c r="M313" i="277"/>
  <c r="M312" i="277"/>
  <c r="M306" i="277"/>
  <c r="M305" i="277"/>
  <c r="M304" i="277"/>
  <c r="M264" i="277"/>
  <c r="M263" i="277"/>
  <c r="M262" i="277"/>
  <c r="M261" i="277"/>
  <c r="M255" i="277"/>
  <c r="M254" i="277"/>
  <c r="M246" i="277"/>
  <c r="M245" i="277"/>
  <c r="M244" i="277"/>
  <c r="M243" i="277"/>
  <c r="M237" i="277"/>
  <c r="M236" i="277"/>
  <c r="M235" i="277"/>
  <c r="M195" i="277"/>
  <c r="M194" i="277"/>
  <c r="M193" i="277"/>
  <c r="M192" i="277"/>
  <c r="M186" i="277"/>
  <c r="M185" i="277"/>
  <c r="M184" i="277"/>
  <c r="M183" i="277"/>
  <c r="M177" i="277"/>
  <c r="M176" i="277"/>
  <c r="M175" i="277"/>
  <c r="M174" i="277"/>
  <c r="M168" i="277"/>
  <c r="M167" i="277"/>
  <c r="M166" i="277"/>
  <c r="M126" i="277"/>
  <c r="M125" i="277"/>
  <c r="M124" i="277"/>
  <c r="M123" i="277"/>
  <c r="M117" i="277"/>
  <c r="M116" i="277"/>
  <c r="M115" i="277"/>
  <c r="M114" i="277"/>
  <c r="M108" i="277"/>
  <c r="M107" i="277"/>
  <c r="M106" i="277"/>
  <c r="M105" i="277"/>
  <c r="M99" i="277"/>
  <c r="M98" i="277"/>
  <c r="M97" i="277"/>
  <c r="M56" i="277"/>
  <c r="M55" i="277"/>
  <c r="M54" i="277"/>
  <c r="M53" i="277"/>
  <c r="M47" i="277"/>
  <c r="M46" i="277"/>
  <c r="M45" i="277"/>
  <c r="M44" i="277"/>
  <c r="M38" i="277"/>
  <c r="M37" i="277"/>
  <c r="M36" i="277"/>
  <c r="M35" i="277"/>
  <c r="M29" i="277"/>
  <c r="M28" i="277"/>
  <c r="M27" i="277"/>
  <c r="M469" i="276"/>
  <c r="M468" i="276"/>
  <c r="M467" i="276"/>
  <c r="M466" i="276"/>
  <c r="M460" i="276"/>
  <c r="M451" i="276"/>
  <c r="M450" i="276"/>
  <c r="M449" i="276"/>
  <c r="M448" i="276"/>
  <c r="M442" i="276"/>
  <c r="M441" i="276"/>
  <c r="M440" i="276"/>
  <c r="M402" i="276"/>
  <c r="M401" i="276"/>
  <c r="M400" i="276"/>
  <c r="M399" i="276"/>
  <c r="M393" i="276"/>
  <c r="M384" i="276"/>
  <c r="M383" i="276"/>
  <c r="M382" i="276"/>
  <c r="M381" i="276"/>
  <c r="M375" i="276"/>
  <c r="M374" i="276"/>
  <c r="M373" i="276"/>
  <c r="M334" i="276"/>
  <c r="M333" i="276"/>
  <c r="M332" i="276"/>
  <c r="M331" i="276"/>
  <c r="M325" i="276"/>
  <c r="M316" i="276"/>
  <c r="M315" i="276"/>
  <c r="M314" i="276"/>
  <c r="M313" i="276"/>
  <c r="M317" i="276" s="1"/>
  <c r="M307" i="276"/>
  <c r="M306" i="276"/>
  <c r="M305" i="276"/>
  <c r="M264" i="276"/>
  <c r="M263" i="276"/>
  <c r="M262" i="276"/>
  <c r="M261" i="276"/>
  <c r="M255" i="276"/>
  <c r="M254" i="276"/>
  <c r="M246" i="276"/>
  <c r="M245" i="276"/>
  <c r="M244" i="276"/>
  <c r="M243" i="276"/>
  <c r="M237" i="276"/>
  <c r="M236" i="276"/>
  <c r="M235" i="276"/>
  <c r="M195" i="276"/>
  <c r="M194" i="276"/>
  <c r="M193" i="276"/>
  <c r="M192" i="276"/>
  <c r="M186" i="276"/>
  <c r="M185" i="276"/>
  <c r="M184" i="276"/>
  <c r="M183" i="276"/>
  <c r="M177" i="276"/>
  <c r="M176" i="276"/>
  <c r="M175" i="276"/>
  <c r="M174" i="276"/>
  <c r="M168" i="276"/>
  <c r="M167" i="276"/>
  <c r="M166" i="276"/>
  <c r="M126" i="276"/>
  <c r="M125" i="276"/>
  <c r="M124" i="276"/>
  <c r="M123" i="276"/>
  <c r="M117" i="276"/>
  <c r="M116" i="276"/>
  <c r="M115" i="276"/>
  <c r="M114" i="276"/>
  <c r="M108" i="276"/>
  <c r="M107" i="276"/>
  <c r="M106" i="276"/>
  <c r="M105" i="276"/>
  <c r="M99" i="276"/>
  <c r="M98" i="276"/>
  <c r="M97" i="276"/>
  <c r="M56" i="276"/>
  <c r="M55" i="276"/>
  <c r="M54" i="276"/>
  <c r="M53" i="276"/>
  <c r="M47" i="276"/>
  <c r="M46" i="276"/>
  <c r="M45" i="276"/>
  <c r="M44" i="276"/>
  <c r="M38" i="276"/>
  <c r="M37" i="276"/>
  <c r="M36" i="276"/>
  <c r="M35" i="276"/>
  <c r="M29" i="276"/>
  <c r="M28" i="276"/>
  <c r="M27" i="276"/>
  <c r="M109" i="277" l="1"/>
  <c r="M196" i="277"/>
  <c r="M169" i="277"/>
  <c r="M118" i="277"/>
  <c r="M178" i="277"/>
  <c r="M30" i="277"/>
  <c r="M238" i="277"/>
  <c r="M316" i="277"/>
  <c r="M307" i="277"/>
  <c r="M127" i="277"/>
  <c r="M187" i="277"/>
  <c r="M198" i="277" s="1"/>
  <c r="M358" i="268" s="1"/>
  <c r="O358" i="268" s="1"/>
  <c r="M100" i="277"/>
  <c r="M265" i="276"/>
  <c r="M100" i="276"/>
  <c r="M238" i="276"/>
  <c r="M335" i="276"/>
  <c r="M385" i="276"/>
  <c r="M247" i="277"/>
  <c r="M334" i="277"/>
  <c r="M385" i="277"/>
  <c r="M57" i="276"/>
  <c r="M109" i="276"/>
  <c r="M127" i="276"/>
  <c r="M178" i="276"/>
  <c r="M196" i="276"/>
  <c r="M247" i="276"/>
  <c r="M403" i="276"/>
  <c r="M452" i="276"/>
  <c r="M376" i="277"/>
  <c r="M403" i="277"/>
  <c r="M453" i="277"/>
  <c r="M39" i="276"/>
  <c r="M30" i="276"/>
  <c r="M169" i="276"/>
  <c r="M308" i="276"/>
  <c r="M376" i="276"/>
  <c r="M443" i="276"/>
  <c r="M470" i="276"/>
  <c r="M39" i="277"/>
  <c r="M48" i="277"/>
  <c r="M57" i="277"/>
  <c r="M265" i="277"/>
  <c r="M444" i="277"/>
  <c r="M471" i="277"/>
  <c r="M187" i="276"/>
  <c r="M118" i="276"/>
  <c r="M48" i="276"/>
  <c r="L152" i="275"/>
  <c r="L153" i="275"/>
  <c r="L154" i="275"/>
  <c r="L155" i="275"/>
  <c r="L156" i="275"/>
  <c r="L157" i="275"/>
  <c r="L158" i="275"/>
  <c r="L159" i="275"/>
  <c r="L160" i="275"/>
  <c r="L161" i="275"/>
  <c r="L162" i="275"/>
  <c r="L163" i="275"/>
  <c r="L151" i="275"/>
  <c r="M59" i="276" l="1"/>
  <c r="K392" i="276" s="1"/>
  <c r="M392" i="276" s="1"/>
  <c r="M129" i="276"/>
  <c r="K252" i="276" s="1"/>
  <c r="M252" i="276" s="1"/>
  <c r="M129" i="277"/>
  <c r="K390" i="277" s="1"/>
  <c r="M390" i="277" s="1"/>
  <c r="M59" i="277"/>
  <c r="K323" i="277" s="1"/>
  <c r="M323" i="277" s="1"/>
  <c r="K322" i="277"/>
  <c r="M322" i="277" s="1"/>
  <c r="K459" i="277"/>
  <c r="M459" i="277" s="1"/>
  <c r="M198" i="276"/>
  <c r="M126" i="274" s="1"/>
  <c r="O126" i="274" s="1"/>
  <c r="K391" i="277"/>
  <c r="M391" i="277" s="1"/>
  <c r="K253" i="277"/>
  <c r="M253" i="277" s="1"/>
  <c r="M278" i="274"/>
  <c r="O278" i="274" s="1"/>
  <c r="K322" i="276"/>
  <c r="M322" i="276" s="1"/>
  <c r="L152" i="270"/>
  <c r="L155" i="270"/>
  <c r="L156" i="270"/>
  <c r="L157" i="270"/>
  <c r="L158" i="270"/>
  <c r="L159" i="270"/>
  <c r="L160" i="270"/>
  <c r="L161" i="270"/>
  <c r="L162" i="270"/>
  <c r="L163" i="270"/>
  <c r="L151" i="270"/>
  <c r="M513" i="274" l="1"/>
  <c r="O513" i="274" s="1"/>
  <c r="O515" i="274" s="1"/>
  <c r="O526" i="274" s="1"/>
  <c r="K457" i="276"/>
  <c r="M457" i="276" s="1"/>
  <c r="K324" i="276"/>
  <c r="M324" i="276" s="1"/>
  <c r="K459" i="276"/>
  <c r="M459" i="276" s="1"/>
  <c r="K323" i="276"/>
  <c r="M323" i="276" s="1"/>
  <c r="K390" i="276"/>
  <c r="M390" i="276" s="1"/>
  <c r="K391" i="276"/>
  <c r="M391" i="276" s="1"/>
  <c r="M394" i="276" s="1"/>
  <c r="M405" i="276" s="1"/>
  <c r="M326" i="276"/>
  <c r="M337" i="276" s="1"/>
  <c r="K458" i="276"/>
  <c r="M458" i="276" s="1"/>
  <c r="M461" i="276" s="1"/>
  <c r="M472" i="276" s="1"/>
  <c r="K253" i="276"/>
  <c r="M253" i="276" s="1"/>
  <c r="M256" i="276" s="1"/>
  <c r="M267" i="276" s="1"/>
  <c r="M202" i="274"/>
  <c r="O202" i="274" s="1"/>
  <c r="M354" i="274"/>
  <c r="O354" i="274" s="1"/>
  <c r="M431" i="274"/>
  <c r="O431" i="274" s="1"/>
  <c r="K252" i="277"/>
  <c r="M252" i="277" s="1"/>
  <c r="M256" i="277" s="1"/>
  <c r="M267" i="277" s="1"/>
  <c r="K458" i="277"/>
  <c r="M458" i="277" s="1"/>
  <c r="K321" i="277"/>
  <c r="M321" i="277" s="1"/>
  <c r="K460" i="277"/>
  <c r="M460" i="277" s="1"/>
  <c r="K392" i="277"/>
  <c r="M392" i="277" s="1"/>
  <c r="M325" i="277"/>
  <c r="M336" i="277" s="1"/>
  <c r="M394" i="277"/>
  <c r="M405" i="277" s="1"/>
  <c r="M531" i="274"/>
  <c r="O531" i="274" s="1"/>
  <c r="M532" i="274"/>
  <c r="O532" i="274" s="1"/>
  <c r="M533" i="274"/>
  <c r="O533" i="274" s="1"/>
  <c r="F219" i="275"/>
  <c r="B219" i="275"/>
  <c r="L221" i="275"/>
  <c r="L187" i="275"/>
  <c r="L188" i="275"/>
  <c r="L189" i="275"/>
  <c r="L190" i="275"/>
  <c r="L191" i="275"/>
  <c r="L192" i="275"/>
  <c r="L193" i="275"/>
  <c r="L194" i="275"/>
  <c r="L195" i="275"/>
  <c r="L196" i="275"/>
  <c r="L197" i="275"/>
  <c r="L198" i="275"/>
  <c r="L186" i="275"/>
  <c r="F184" i="275"/>
  <c r="B184" i="275"/>
  <c r="B149" i="275"/>
  <c r="B114" i="275"/>
  <c r="B79" i="275"/>
  <c r="B44" i="275"/>
  <c r="B9" i="275"/>
  <c r="F9" i="275"/>
  <c r="F149" i="275"/>
  <c r="F114" i="275"/>
  <c r="F79" i="275"/>
  <c r="F44" i="275"/>
  <c r="L117" i="275"/>
  <c r="L118" i="275"/>
  <c r="L119" i="275"/>
  <c r="L120" i="275"/>
  <c r="L121" i="275"/>
  <c r="L122" i="275"/>
  <c r="L123" i="275"/>
  <c r="L124" i="275"/>
  <c r="L125" i="275"/>
  <c r="L126" i="275"/>
  <c r="L127" i="275"/>
  <c r="L128" i="275"/>
  <c r="L116" i="275"/>
  <c r="M462" i="277" l="1"/>
  <c r="M473" i="277" s="1"/>
  <c r="O534" i="274"/>
  <c r="O536" i="274" s="1"/>
  <c r="J64" i="265" s="1"/>
  <c r="O353" i="268"/>
  <c r="O369" i="268"/>
  <c r="O344" i="268"/>
  <c r="L82" i="275" l="1"/>
  <c r="L83" i="275"/>
  <c r="L84" i="275"/>
  <c r="L85" i="275"/>
  <c r="L86" i="275"/>
  <c r="L87" i="275"/>
  <c r="L88" i="275"/>
  <c r="L89" i="275"/>
  <c r="L90" i="275"/>
  <c r="L91" i="275"/>
  <c r="L92" i="275"/>
  <c r="L93" i="275"/>
  <c r="L81" i="275"/>
  <c r="L46" i="275"/>
  <c r="L12" i="275"/>
  <c r="L13" i="275"/>
  <c r="L14" i="275"/>
  <c r="L15" i="275"/>
  <c r="L16" i="275"/>
  <c r="L17" i="275"/>
  <c r="L18" i="275"/>
  <c r="L19" i="275"/>
  <c r="L20" i="275"/>
  <c r="L21" i="275"/>
  <c r="L22" i="275"/>
  <c r="L23" i="275"/>
  <c r="L11" i="275"/>
  <c r="L268" i="275"/>
  <c r="L267" i="275"/>
  <c r="L266" i="275"/>
  <c r="L265" i="275"/>
  <c r="L264" i="275"/>
  <c r="L263" i="275"/>
  <c r="L262" i="275"/>
  <c r="L261" i="275"/>
  <c r="L260" i="275"/>
  <c r="L259" i="275"/>
  <c r="L258" i="275"/>
  <c r="L257" i="275"/>
  <c r="L256" i="275"/>
  <c r="L233" i="275"/>
  <c r="L232" i="275"/>
  <c r="L231" i="275"/>
  <c r="L230" i="275"/>
  <c r="L229" i="275"/>
  <c r="L228" i="275"/>
  <c r="L227" i="275"/>
  <c r="L226" i="275"/>
  <c r="L225" i="275"/>
  <c r="L224" i="275"/>
  <c r="L223" i="275"/>
  <c r="L222" i="275"/>
  <c r="L199" i="275"/>
  <c r="L164" i="275"/>
  <c r="L129" i="275"/>
  <c r="L58" i="275"/>
  <c r="L57" i="275"/>
  <c r="L56" i="275"/>
  <c r="L55" i="275"/>
  <c r="L54" i="275"/>
  <c r="L53" i="275"/>
  <c r="L52" i="275"/>
  <c r="L51" i="275"/>
  <c r="L50" i="275"/>
  <c r="L49" i="275"/>
  <c r="L48" i="275"/>
  <c r="L47" i="275"/>
  <c r="L234" i="275" l="1"/>
  <c r="J219" i="275" s="1"/>
  <c r="L269" i="275"/>
  <c r="J254" i="275" s="1"/>
  <c r="L59" i="275"/>
  <c r="J44" i="275"/>
  <c r="I59" i="265"/>
  <c r="J184" i="275"/>
  <c r="I63" i="265"/>
  <c r="L94" i="275"/>
  <c r="J114" i="275"/>
  <c r="I61" i="265"/>
  <c r="J149" i="275"/>
  <c r="I62" i="265"/>
  <c r="I64" i="265" l="1"/>
  <c r="J79" i="275"/>
  <c r="I60" i="265"/>
  <c r="L24" i="275"/>
  <c r="J9" i="275" l="1"/>
  <c r="I56" i="265"/>
  <c r="O288" i="274"/>
  <c r="O287" i="274"/>
  <c r="O286" i="274"/>
  <c r="O52" i="274"/>
  <c r="O426" i="274" l="1"/>
  <c r="O264" i="274"/>
  <c r="O45" i="274"/>
  <c r="O121" i="274"/>
  <c r="O349" i="274"/>
  <c r="O273" i="274"/>
  <c r="O188" i="274"/>
  <c r="O197" i="274"/>
  <c r="O112" i="274"/>
  <c r="O137" i="274"/>
  <c r="O213" i="274"/>
  <c r="O289" i="274"/>
  <c r="O365" i="274"/>
  <c r="O442" i="274"/>
  <c r="O340" i="274"/>
  <c r="O416" i="274"/>
  <c r="O33" i="274"/>
  <c r="O61" i="274"/>
  <c r="O63" i="274" l="1"/>
  <c r="M69" i="274" s="1"/>
  <c r="O69" i="274" s="1"/>
  <c r="M68" i="274" l="1"/>
  <c r="O68" i="274" s="1"/>
  <c r="M70" i="274"/>
  <c r="O70" i="274" s="1"/>
  <c r="O71" i="274" l="1"/>
  <c r="O73" i="274" s="1"/>
  <c r="J56" i="265" s="1"/>
  <c r="L616" i="272"/>
  <c r="L617" i="272"/>
  <c r="L618" i="272"/>
  <c r="L619" i="272"/>
  <c r="L620" i="272"/>
  <c r="L621" i="272"/>
  <c r="L622" i="272"/>
  <c r="L623" i="272"/>
  <c r="L624" i="272"/>
  <c r="F613" i="272"/>
  <c r="F584" i="272"/>
  <c r="J615" i="272"/>
  <c r="L615" i="272" s="1"/>
  <c r="L587" i="272"/>
  <c r="L588" i="272"/>
  <c r="L589" i="272"/>
  <c r="L590" i="272"/>
  <c r="L591" i="272"/>
  <c r="L592" i="272"/>
  <c r="L593" i="272"/>
  <c r="L594" i="272"/>
  <c r="L595" i="272"/>
  <c r="J586" i="272"/>
  <c r="L586" i="272" s="1"/>
  <c r="F525" i="272"/>
  <c r="L530" i="272"/>
  <c r="L531" i="272"/>
  <c r="L532" i="272"/>
  <c r="L533" i="272"/>
  <c r="L534" i="272"/>
  <c r="L535" i="272"/>
  <c r="L536" i="272"/>
  <c r="J529" i="272"/>
  <c r="L529" i="272" s="1"/>
  <c r="J528" i="272"/>
  <c r="L528" i="272" s="1"/>
  <c r="J527" i="272"/>
  <c r="L527" i="272" s="1"/>
  <c r="F496" i="272"/>
  <c r="L498" i="272"/>
  <c r="L467" i="272"/>
  <c r="B467" i="272"/>
  <c r="F467" i="272"/>
  <c r="J469" i="272"/>
  <c r="L469" i="272" s="1"/>
  <c r="A466" i="272"/>
  <c r="L439" i="272"/>
  <c r="B439" i="272"/>
  <c r="F439" i="272"/>
  <c r="A438" i="272"/>
  <c r="L443" i="272"/>
  <c r="L444" i="272"/>
  <c r="L445" i="272"/>
  <c r="L446" i="272"/>
  <c r="L447" i="272"/>
  <c r="L448" i="272"/>
  <c r="L449" i="272"/>
  <c r="J442" i="272"/>
  <c r="L442" i="272" s="1"/>
  <c r="J441" i="272"/>
  <c r="L441" i="272" s="1"/>
  <c r="L412" i="272"/>
  <c r="L413" i="272"/>
  <c r="L414" i="272"/>
  <c r="L415" i="272"/>
  <c r="L416" i="272"/>
  <c r="L417" i="272"/>
  <c r="L418" i="272"/>
  <c r="L419" i="272"/>
  <c r="L420" i="272"/>
  <c r="L421" i="272"/>
  <c r="L409" i="272"/>
  <c r="B409" i="272"/>
  <c r="F409" i="272"/>
  <c r="A408" i="272"/>
  <c r="L411" i="272"/>
  <c r="L384" i="272"/>
  <c r="L385" i="272"/>
  <c r="L386" i="272"/>
  <c r="L387" i="272"/>
  <c r="L388" i="272"/>
  <c r="L389" i="272"/>
  <c r="L390" i="272"/>
  <c r="L391" i="272"/>
  <c r="J383" i="272"/>
  <c r="L383" i="272" s="1"/>
  <c r="J382" i="272"/>
  <c r="L382" i="272" s="1"/>
  <c r="L380" i="272"/>
  <c r="B380" i="272"/>
  <c r="F380" i="272"/>
  <c r="A379" i="272"/>
  <c r="L353" i="272"/>
  <c r="L354" i="272"/>
  <c r="L355" i="272"/>
  <c r="L356" i="272"/>
  <c r="L357" i="272"/>
  <c r="L358" i="272"/>
  <c r="L359" i="272"/>
  <c r="L360" i="272"/>
  <c r="L361" i="272"/>
  <c r="L362" i="272"/>
  <c r="L349" i="272"/>
  <c r="B349" i="272"/>
  <c r="F349" i="272"/>
  <c r="A348" i="272"/>
  <c r="J352" i="272"/>
  <c r="L352" i="272" s="1"/>
  <c r="J351" i="272"/>
  <c r="L351" i="272" s="1"/>
  <c r="L323" i="272"/>
  <c r="L324" i="272"/>
  <c r="L325" i="272"/>
  <c r="L326" i="272"/>
  <c r="L327" i="272"/>
  <c r="L328" i="272"/>
  <c r="L329" i="272"/>
  <c r="L330" i="272"/>
  <c r="L331" i="272"/>
  <c r="L322" i="272"/>
  <c r="L320" i="272"/>
  <c r="B320" i="272"/>
  <c r="F320" i="272"/>
  <c r="A319" i="272"/>
  <c r="L302" i="272"/>
  <c r="L301" i="272"/>
  <c r="I299" i="272"/>
  <c r="L299" i="272" s="1"/>
  <c r="I300" i="272"/>
  <c r="L300" i="272" s="1"/>
  <c r="I298" i="272"/>
  <c r="L298" i="272" s="1"/>
  <c r="I297" i="272"/>
  <c r="L297" i="272" s="1"/>
  <c r="I296" i="272"/>
  <c r="L296" i="272" s="1"/>
  <c r="H295" i="272"/>
  <c r="I295" i="272" s="1"/>
  <c r="L295" i="272" s="1"/>
  <c r="I294" i="272"/>
  <c r="L294" i="272" s="1"/>
  <c r="L292" i="272"/>
  <c r="B292" i="272"/>
  <c r="F292" i="272"/>
  <c r="A291" i="272"/>
  <c r="L265" i="272"/>
  <c r="L266" i="272"/>
  <c r="L267" i="272"/>
  <c r="L268" i="272"/>
  <c r="L269" i="272"/>
  <c r="L270" i="272"/>
  <c r="L271" i="272"/>
  <c r="L272" i="272"/>
  <c r="L273" i="272"/>
  <c r="L274" i="272"/>
  <c r="J264" i="272"/>
  <c r="L264" i="272" s="1"/>
  <c r="J263" i="272"/>
  <c r="L263" i="272" s="1"/>
  <c r="L261" i="272"/>
  <c r="B261" i="272"/>
  <c r="F261" i="272"/>
  <c r="A260" i="272"/>
  <c r="A230" i="272"/>
  <c r="L235" i="272"/>
  <c r="L236" i="272"/>
  <c r="L237" i="272"/>
  <c r="L238" i="272"/>
  <c r="L239" i="272"/>
  <c r="L240" i="272"/>
  <c r="L241" i="272"/>
  <c r="L242" i="272"/>
  <c r="L243" i="272"/>
  <c r="J234" i="272"/>
  <c r="L234" i="272" s="1"/>
  <c r="J233" i="272"/>
  <c r="L233" i="272" s="1"/>
  <c r="L231" i="272"/>
  <c r="B231" i="272"/>
  <c r="F231" i="272"/>
  <c r="F203" i="272"/>
  <c r="B203" i="272"/>
  <c r="A202" i="272"/>
  <c r="L207" i="272"/>
  <c r="L208" i="272"/>
  <c r="L209" i="272"/>
  <c r="L210" i="272"/>
  <c r="L211" i="272"/>
  <c r="L212" i="272"/>
  <c r="L213" i="272"/>
  <c r="J206" i="272"/>
  <c r="L206" i="272" s="1"/>
  <c r="J205" i="272"/>
  <c r="L205" i="272" s="1"/>
  <c r="L203" i="272"/>
  <c r="B175" i="272"/>
  <c r="L613" i="272"/>
  <c r="L584" i="272"/>
  <c r="L525" i="272"/>
  <c r="L507" i="272"/>
  <c r="L506" i="272"/>
  <c r="L505" i="272"/>
  <c r="L504" i="272"/>
  <c r="L503" i="272"/>
  <c r="L502" i="272"/>
  <c r="L501" i="272"/>
  <c r="L500" i="272"/>
  <c r="L499" i="272"/>
  <c r="L496" i="272"/>
  <c r="L478" i="272"/>
  <c r="L477" i="272"/>
  <c r="L476" i="272"/>
  <c r="L475" i="272"/>
  <c r="L474" i="272"/>
  <c r="L473" i="272"/>
  <c r="L472" i="272"/>
  <c r="L471" i="272"/>
  <c r="L470" i="272"/>
  <c r="L180" i="272"/>
  <c r="L181" i="272"/>
  <c r="L182" i="272"/>
  <c r="L183" i="272"/>
  <c r="L184" i="272"/>
  <c r="L185" i="272"/>
  <c r="J179" i="272"/>
  <c r="L179" i="272" s="1"/>
  <c r="J178" i="272"/>
  <c r="L178" i="272" s="1"/>
  <c r="J177" i="272"/>
  <c r="L177" i="272" s="1"/>
  <c r="L175" i="272"/>
  <c r="F175" i="272"/>
  <c r="A174" i="272"/>
  <c r="A148" i="270"/>
  <c r="A43" i="270"/>
  <c r="L121" i="272"/>
  <c r="L122" i="272"/>
  <c r="L123" i="272"/>
  <c r="L124" i="272"/>
  <c r="L125" i="272"/>
  <c r="L126" i="272"/>
  <c r="J120" i="272"/>
  <c r="L120" i="272" s="1"/>
  <c r="J119" i="272"/>
  <c r="L119" i="272" s="1"/>
  <c r="L117" i="272"/>
  <c r="F117" i="272"/>
  <c r="B117" i="272"/>
  <c r="A116" i="272"/>
  <c r="L98" i="272"/>
  <c r="L99" i="272"/>
  <c r="J97" i="272"/>
  <c r="L97" i="272" s="1"/>
  <c r="J96" i="272"/>
  <c r="L96" i="272" s="1"/>
  <c r="J95" i="272"/>
  <c r="L95" i="272" s="1"/>
  <c r="J94" i="272"/>
  <c r="L94" i="272" s="1"/>
  <c r="J93" i="272"/>
  <c r="L93" i="272" s="1"/>
  <c r="J92" i="272"/>
  <c r="L92" i="272" s="1"/>
  <c r="L90" i="272"/>
  <c r="B90" i="272"/>
  <c r="F90" i="272"/>
  <c r="A89" i="272"/>
  <c r="L36" i="272"/>
  <c r="F36" i="272"/>
  <c r="B36" i="272"/>
  <c r="L62" i="272"/>
  <c r="B62" i="272"/>
  <c r="F62" i="272"/>
  <c r="A61" i="272"/>
  <c r="L66" i="272"/>
  <c r="L67" i="272"/>
  <c r="L68" i="272"/>
  <c r="L69" i="272"/>
  <c r="L70" i="272"/>
  <c r="L71" i="272"/>
  <c r="L72" i="272"/>
  <c r="J65" i="272"/>
  <c r="L65" i="272" s="1"/>
  <c r="J64" i="272"/>
  <c r="L64" i="272" s="1"/>
  <c r="A35" i="272"/>
  <c r="L40" i="272"/>
  <c r="L41" i="272"/>
  <c r="L42" i="272"/>
  <c r="L43" i="272"/>
  <c r="L44" i="272"/>
  <c r="J39" i="272"/>
  <c r="L39" i="272" s="1"/>
  <c r="J38" i="272"/>
  <c r="L38" i="272" s="1"/>
  <c r="L13" i="272"/>
  <c r="L14" i="272"/>
  <c r="L15" i="272"/>
  <c r="L16" i="272"/>
  <c r="L17" i="272"/>
  <c r="L18" i="272"/>
  <c r="J12" i="272"/>
  <c r="L12" i="272" s="1"/>
  <c r="J11" i="272"/>
  <c r="L11" i="272" s="1"/>
  <c r="L9" i="272"/>
  <c r="B9" i="272"/>
  <c r="F9" i="272"/>
  <c r="A8" i="272"/>
  <c r="L422" i="272" l="1"/>
  <c r="J409" i="272" s="1"/>
  <c r="L332" i="272"/>
  <c r="J320" i="272" s="1"/>
  <c r="L508" i="272"/>
  <c r="L596" i="272"/>
  <c r="I43" i="265" s="1"/>
  <c r="L479" i="272"/>
  <c r="L625" i="272"/>
  <c r="J584" i="272"/>
  <c r="L537" i="272"/>
  <c r="L450" i="272"/>
  <c r="L392" i="272"/>
  <c r="L363" i="272"/>
  <c r="L303" i="272"/>
  <c r="L275" i="272"/>
  <c r="L244" i="272"/>
  <c r="L214" i="272"/>
  <c r="L186" i="272"/>
  <c r="L127" i="272"/>
  <c r="L100" i="272"/>
  <c r="L73" i="272"/>
  <c r="L45" i="272"/>
  <c r="L19" i="272"/>
  <c r="I33" i="265" l="1"/>
  <c r="I30" i="265"/>
  <c r="J203" i="272"/>
  <c r="I26" i="265"/>
  <c r="J349" i="272"/>
  <c r="I31" i="265"/>
  <c r="J90" i="272"/>
  <c r="I20" i="265"/>
  <c r="J231" i="272"/>
  <c r="I27" i="265"/>
  <c r="J380" i="272"/>
  <c r="I32" i="265"/>
  <c r="J9" i="272"/>
  <c r="I15" i="265"/>
  <c r="J117" i="272"/>
  <c r="I21" i="265"/>
  <c r="J261" i="272"/>
  <c r="I28" i="265"/>
  <c r="J439" i="272"/>
  <c r="I36" i="265"/>
  <c r="J613" i="272"/>
  <c r="I44" i="265"/>
  <c r="J36" i="272"/>
  <c r="I16" i="265"/>
  <c r="J175" i="272"/>
  <c r="I25" i="265"/>
  <c r="J292" i="272"/>
  <c r="I29" i="265"/>
  <c r="J525" i="272"/>
  <c r="I41" i="265"/>
  <c r="J467" i="272"/>
  <c r="I37" i="265"/>
  <c r="J496" i="272"/>
  <c r="I40" i="265"/>
  <c r="J62" i="272"/>
  <c r="I19" i="265"/>
  <c r="I51" i="265" l="1"/>
  <c r="L164" i="270"/>
  <c r="I52" i="265" s="1"/>
  <c r="J149" i="270" l="1"/>
  <c r="M1073" i="271"/>
  <c r="M994" i="271"/>
  <c r="M916" i="271"/>
  <c r="M757" i="271"/>
  <c r="M677" i="271"/>
  <c r="M597" i="271"/>
  <c r="M467" i="273" l="1"/>
  <c r="M466" i="273"/>
  <c r="M465" i="273"/>
  <c r="M464" i="273"/>
  <c r="M458" i="273"/>
  <c r="M449" i="273"/>
  <c r="M448" i="273"/>
  <c r="M447" i="273"/>
  <c r="M446" i="273"/>
  <c r="M440" i="273"/>
  <c r="M439" i="273"/>
  <c r="M438" i="273"/>
  <c r="M400" i="273"/>
  <c r="M399" i="273"/>
  <c r="M398" i="273"/>
  <c r="M397" i="273"/>
  <c r="M391" i="273"/>
  <c r="M382" i="273"/>
  <c r="M381" i="273"/>
  <c r="M380" i="273"/>
  <c r="M379" i="273"/>
  <c r="M373" i="273"/>
  <c r="M372" i="273"/>
  <c r="M371" i="273"/>
  <c r="M332" i="273"/>
  <c r="M331" i="273"/>
  <c r="M330" i="273"/>
  <c r="M329" i="273"/>
  <c r="M323" i="273"/>
  <c r="M314" i="273"/>
  <c r="M313" i="273"/>
  <c r="M312" i="273"/>
  <c r="M311" i="273"/>
  <c r="M315" i="273" s="1"/>
  <c r="M305" i="273"/>
  <c r="M304" i="273"/>
  <c r="M303" i="273"/>
  <c r="M262" i="273"/>
  <c r="M261" i="273"/>
  <c r="M260" i="273"/>
  <c r="M259" i="273"/>
  <c r="M253" i="273"/>
  <c r="M252" i="273"/>
  <c r="M244" i="273"/>
  <c r="M243" i="273"/>
  <c r="M242" i="273"/>
  <c r="M241" i="273"/>
  <c r="M235" i="273"/>
  <c r="M234" i="273"/>
  <c r="M233" i="273"/>
  <c r="M195" i="273"/>
  <c r="M194" i="273"/>
  <c r="M193" i="273"/>
  <c r="M192" i="273"/>
  <c r="M196" i="273" s="1"/>
  <c r="M186" i="273"/>
  <c r="M185" i="273"/>
  <c r="M184" i="273"/>
  <c r="M183" i="273"/>
  <c r="M177" i="273"/>
  <c r="M176" i="273"/>
  <c r="M175" i="273"/>
  <c r="M174" i="273"/>
  <c r="M168" i="273"/>
  <c r="M167" i="273"/>
  <c r="M166" i="273"/>
  <c r="M127" i="273"/>
  <c r="M126" i="273"/>
  <c r="M125" i="273"/>
  <c r="M124" i="273"/>
  <c r="M118" i="273"/>
  <c r="M117" i="273"/>
  <c r="M116" i="273"/>
  <c r="M115" i="273"/>
  <c r="M109" i="273"/>
  <c r="M108" i="273"/>
  <c r="M107" i="273"/>
  <c r="M106" i="273"/>
  <c r="M110" i="273" s="1"/>
  <c r="M100" i="273"/>
  <c r="M99" i="273"/>
  <c r="M98" i="273"/>
  <c r="M56" i="273"/>
  <c r="M55" i="273"/>
  <c r="M54" i="273"/>
  <c r="M53" i="273"/>
  <c r="M47" i="273"/>
  <c r="M46" i="273"/>
  <c r="M45" i="273"/>
  <c r="M44" i="273"/>
  <c r="M38" i="273"/>
  <c r="M37" i="273"/>
  <c r="M36" i="273"/>
  <c r="M35" i="273"/>
  <c r="M29" i="273"/>
  <c r="M28" i="273"/>
  <c r="M27" i="273"/>
  <c r="M30" i="273" l="1"/>
  <c r="M169" i="273"/>
  <c r="M178" i="273"/>
  <c r="M236" i="273"/>
  <c r="M374" i="273"/>
  <c r="M306" i="273"/>
  <c r="M128" i="273"/>
  <c r="M187" i="273"/>
  <c r="M101" i="273"/>
  <c r="M245" i="273"/>
  <c r="M333" i="273"/>
  <c r="M383" i="273"/>
  <c r="M401" i="273"/>
  <c r="M450" i="273"/>
  <c r="M39" i="273"/>
  <c r="M57" i="273"/>
  <c r="M263" i="273"/>
  <c r="M441" i="273"/>
  <c r="M468" i="273"/>
  <c r="M119" i="273"/>
  <c r="M48" i="273"/>
  <c r="M198" i="273"/>
  <c r="B103" i="271"/>
  <c r="N1388" i="271"/>
  <c r="N1239" i="271"/>
  <c r="N765" i="271"/>
  <c r="N525" i="271"/>
  <c r="N348" i="271"/>
  <c r="L444" i="271" l="1"/>
  <c r="N444" i="271" s="1"/>
  <c r="N446" i="271" s="1"/>
  <c r="N457" i="271" s="1"/>
  <c r="L1244" i="271"/>
  <c r="M59" i="273"/>
  <c r="K390" i="273" s="1"/>
  <c r="M390" i="273" s="1"/>
  <c r="M130" i="273"/>
  <c r="L362" i="271" s="1"/>
  <c r="N362" i="271" s="1"/>
  <c r="N364" i="271" s="1"/>
  <c r="L462" i="271"/>
  <c r="N462" i="271" s="1"/>
  <c r="L463" i="271"/>
  <c r="N463" i="271" s="1"/>
  <c r="L464" i="271"/>
  <c r="N464" i="271" s="1"/>
  <c r="N1640" i="271"/>
  <c r="N1226" i="271"/>
  <c r="N853" i="271"/>
  <c r="N1334" i="271"/>
  <c r="N837" i="271"/>
  <c r="N1562" i="271"/>
  <c r="N1325" i="271"/>
  <c r="N1633" i="271"/>
  <c r="N1712" i="271"/>
  <c r="N534" i="271"/>
  <c r="N933" i="271"/>
  <c r="N1571" i="271"/>
  <c r="N1625" i="271"/>
  <c r="N1703" i="271"/>
  <c r="N1154" i="271"/>
  <c r="N285" i="271"/>
  <c r="N357" i="271"/>
  <c r="N373" i="271"/>
  <c r="N1003" i="271"/>
  <c r="N1309" i="271"/>
  <c r="N1476" i="271"/>
  <c r="N1483" i="271"/>
  <c r="N1012" i="271"/>
  <c r="N1170" i="271"/>
  <c r="N748" i="271"/>
  <c r="N774" i="271"/>
  <c r="N1091" i="271"/>
  <c r="N294" i="271"/>
  <c r="N614" i="271"/>
  <c r="N668" i="271"/>
  <c r="N694" i="271"/>
  <c r="N1145" i="271"/>
  <c r="N1318" i="271"/>
  <c r="N1413" i="271"/>
  <c r="N1492" i="271"/>
  <c r="N1719" i="271"/>
  <c r="N278" i="271"/>
  <c r="N907" i="271"/>
  <c r="N1728" i="271"/>
  <c r="N509" i="271"/>
  <c r="N588" i="271"/>
  <c r="N685" i="271"/>
  <c r="N1066" i="271"/>
  <c r="N1255" i="271"/>
  <c r="N1397" i="271"/>
  <c r="N1404" i="271"/>
  <c r="N1649" i="271"/>
  <c r="O360" i="268"/>
  <c r="O371" i="268" s="1"/>
  <c r="O433" i="274"/>
  <c r="O444" i="274" s="1"/>
  <c r="O128" i="274"/>
  <c r="O139" i="274" s="1"/>
  <c r="O356" i="274"/>
  <c r="O367" i="274" s="1"/>
  <c r="O280" i="274"/>
  <c r="O291" i="274" s="1"/>
  <c r="O204" i="274"/>
  <c r="O215" i="274" s="1"/>
  <c r="L1159" i="271"/>
  <c r="L603" i="271"/>
  <c r="L1080" i="271"/>
  <c r="L842" i="271"/>
  <c r="L922" i="271"/>
  <c r="N1546" i="271"/>
  <c r="N1555" i="271"/>
  <c r="N1467" i="271"/>
  <c r="N987" i="271"/>
  <c r="N828" i="271"/>
  <c r="K321" i="273"/>
  <c r="M321" i="273" s="1"/>
  <c r="K251" i="273"/>
  <c r="M251" i="273" s="1"/>
  <c r="K456" i="273"/>
  <c r="M456" i="273" s="1"/>
  <c r="K389" i="273"/>
  <c r="M389" i="273" s="1"/>
  <c r="N269" i="271"/>
  <c r="K455" i="273" l="1"/>
  <c r="M455" i="273" s="1"/>
  <c r="K322" i="273"/>
  <c r="M322" i="273" s="1"/>
  <c r="K320" i="273"/>
  <c r="M320" i="273" s="1"/>
  <c r="K250" i="273"/>
  <c r="M250" i="273" s="1"/>
  <c r="K457" i="273"/>
  <c r="M457" i="273" s="1"/>
  <c r="M324" i="273"/>
  <c r="M335" i="273" s="1"/>
  <c r="K388" i="273"/>
  <c r="M388" i="273" s="1"/>
  <c r="M392" i="273" s="1"/>
  <c r="M403" i="273" s="1"/>
  <c r="M254" i="273"/>
  <c r="M265" i="273" s="1"/>
  <c r="L1073" i="271" s="1"/>
  <c r="N465" i="271"/>
  <c r="N467" i="271" s="1"/>
  <c r="J22" i="265" s="1"/>
  <c r="N1244" i="271"/>
  <c r="N1246" i="271" s="1"/>
  <c r="N1257" i="271" s="1"/>
  <c r="L1263" i="271" s="1"/>
  <c r="N1263" i="271" s="1"/>
  <c r="N842" i="271"/>
  <c r="N844" i="271" s="1"/>
  <c r="N855" i="271" s="1"/>
  <c r="L860" i="271" s="1"/>
  <c r="N860" i="271" s="1"/>
  <c r="N1159" i="271"/>
  <c r="N1161" i="271" s="1"/>
  <c r="N1172" i="271" s="1"/>
  <c r="L1179" i="271" s="1"/>
  <c r="N1179" i="271" s="1"/>
  <c r="N1080" i="271"/>
  <c r="N1082" i="271" s="1"/>
  <c r="N922" i="271"/>
  <c r="N924" i="271" s="1"/>
  <c r="N603" i="271"/>
  <c r="N605" i="271" s="1"/>
  <c r="N1336" i="271"/>
  <c r="L1342" i="271" s="1"/>
  <c r="N1342" i="271" s="1"/>
  <c r="N1494" i="271"/>
  <c r="L1501" i="271" s="1"/>
  <c r="N1501" i="271" s="1"/>
  <c r="N1651" i="271"/>
  <c r="L1657" i="271" s="1"/>
  <c r="N1657" i="271" s="1"/>
  <c r="N375" i="271"/>
  <c r="L382" i="271" s="1"/>
  <c r="N382" i="271" s="1"/>
  <c r="N1730" i="271"/>
  <c r="L1736" i="271" s="1"/>
  <c r="N1736" i="271" s="1"/>
  <c r="N1415" i="271"/>
  <c r="L1420" i="271" s="1"/>
  <c r="N1420" i="271" s="1"/>
  <c r="N296" i="271"/>
  <c r="M222" i="274"/>
  <c r="O222" i="274" s="1"/>
  <c r="M221" i="274"/>
  <c r="O221" i="274" s="1"/>
  <c r="M220" i="274"/>
  <c r="O220" i="274" s="1"/>
  <c r="M451" i="274"/>
  <c r="O451" i="274" s="1"/>
  <c r="M449" i="274"/>
  <c r="O449" i="274" s="1"/>
  <c r="M450" i="274"/>
  <c r="O450" i="274" s="1"/>
  <c r="M296" i="274"/>
  <c r="O296" i="274" s="1"/>
  <c r="M298" i="274"/>
  <c r="O298" i="274" s="1"/>
  <c r="M297" i="274"/>
  <c r="O297" i="274" s="1"/>
  <c r="M145" i="274"/>
  <c r="O145" i="274" s="1"/>
  <c r="M146" i="274"/>
  <c r="O146" i="274" s="1"/>
  <c r="M144" i="274"/>
  <c r="O144" i="274" s="1"/>
  <c r="M374" i="274"/>
  <c r="O374" i="274" s="1"/>
  <c r="M373" i="274"/>
  <c r="O373" i="274" s="1"/>
  <c r="M372" i="274"/>
  <c r="O372" i="274" s="1"/>
  <c r="M378" i="268"/>
  <c r="O378" i="268" s="1"/>
  <c r="M376" i="268"/>
  <c r="O376" i="268" s="1"/>
  <c r="M377" i="268"/>
  <c r="O377" i="268" s="1"/>
  <c r="N1573" i="271"/>
  <c r="L1579" i="271" s="1"/>
  <c r="N1579" i="271" s="1"/>
  <c r="L1343" i="271"/>
  <c r="N1343" i="271" s="1"/>
  <c r="L1341" i="271"/>
  <c r="N1341" i="271" s="1"/>
  <c r="M459" i="273" l="1"/>
  <c r="M470" i="273" s="1"/>
  <c r="L514" i="271" s="1"/>
  <c r="L994" i="271"/>
  <c r="L597" i="271"/>
  <c r="L757" i="271"/>
  <c r="N757" i="271" s="1"/>
  <c r="N758" i="271" s="1"/>
  <c r="N776" i="271" s="1"/>
  <c r="L677" i="271"/>
  <c r="L916" i="271"/>
  <c r="N916" i="271" s="1"/>
  <c r="L1735" i="271"/>
  <c r="N1735" i="271" s="1"/>
  <c r="N514" i="271"/>
  <c r="N518" i="271" s="1"/>
  <c r="N536" i="271" s="1"/>
  <c r="N677" i="271"/>
  <c r="N678" i="271" s="1"/>
  <c r="N696" i="271" s="1"/>
  <c r="N597" i="271"/>
  <c r="N598" i="271" s="1"/>
  <c r="N616" i="271" s="1"/>
  <c r="N1073" i="271"/>
  <c r="N1075" i="271" s="1"/>
  <c r="N1093" i="271" s="1"/>
  <c r="N994" i="271"/>
  <c r="N996" i="271" s="1"/>
  <c r="N1014" i="271" s="1"/>
  <c r="L1658" i="271"/>
  <c r="N1658" i="271" s="1"/>
  <c r="L1656" i="271"/>
  <c r="N1656" i="271" s="1"/>
  <c r="L380" i="271"/>
  <c r="N380" i="271" s="1"/>
  <c r="L381" i="271"/>
  <c r="N381" i="271" s="1"/>
  <c r="L1500" i="271"/>
  <c r="L862" i="271"/>
  <c r="N862" i="271" s="1"/>
  <c r="L1499" i="271"/>
  <c r="N1499" i="271" s="1"/>
  <c r="L1737" i="271"/>
  <c r="N1737" i="271" s="1"/>
  <c r="L1177" i="271"/>
  <c r="N1177" i="271" s="1"/>
  <c r="L861" i="271"/>
  <c r="L1264" i="271"/>
  <c r="N1264" i="271" s="1"/>
  <c r="L1421" i="271"/>
  <c r="N1421" i="271" s="1"/>
  <c r="L1422" i="271"/>
  <c r="N1422" i="271" s="1"/>
  <c r="L1178" i="271"/>
  <c r="N1178" i="271" s="1"/>
  <c r="L1262" i="271"/>
  <c r="N1262" i="271" s="1"/>
  <c r="L303" i="271"/>
  <c r="N303" i="271" s="1"/>
  <c r="L302" i="271"/>
  <c r="N302" i="271" s="1"/>
  <c r="L301" i="271"/>
  <c r="N301" i="271" s="1"/>
  <c r="L1578" i="271"/>
  <c r="N1578" i="271" s="1"/>
  <c r="L1580" i="271"/>
  <c r="N1580" i="271" s="1"/>
  <c r="O375" i="274"/>
  <c r="O377" i="274" s="1"/>
  <c r="J62" i="265" s="1"/>
  <c r="O452" i="274"/>
  <c r="O454" i="274" s="1"/>
  <c r="O379" i="268"/>
  <c r="O381" i="268" s="1"/>
  <c r="J52" i="265" s="1"/>
  <c r="O147" i="274"/>
  <c r="O149" i="274" s="1"/>
  <c r="J59" i="265" s="1"/>
  <c r="O299" i="274"/>
  <c r="O301" i="274" s="1"/>
  <c r="J61" i="265" s="1"/>
  <c r="O223" i="274"/>
  <c r="O225" i="274" s="1"/>
  <c r="J60" i="265" s="1"/>
  <c r="N1344" i="271"/>
  <c r="N1346" i="271" s="1"/>
  <c r="J37" i="265" s="1"/>
  <c r="N917" i="271" l="1"/>
  <c r="N935" i="271" s="1"/>
  <c r="N1738" i="271"/>
  <c r="N1740" i="271" s="1"/>
  <c r="J44" i="265" s="1"/>
  <c r="L1100" i="271"/>
  <c r="N1100" i="271" s="1"/>
  <c r="L1098" i="271"/>
  <c r="N1098" i="271" s="1"/>
  <c r="L1099" i="271"/>
  <c r="N1099" i="271" s="1"/>
  <c r="L621" i="271"/>
  <c r="N621" i="271" s="1"/>
  <c r="L623" i="271"/>
  <c r="N623" i="271" s="1"/>
  <c r="L622" i="271"/>
  <c r="N622" i="271" s="1"/>
  <c r="L1019" i="271"/>
  <c r="N1019" i="271" s="1"/>
  <c r="L1020" i="271"/>
  <c r="N1020" i="271" s="1"/>
  <c r="L1021" i="271"/>
  <c r="N1021" i="271" s="1"/>
  <c r="L701" i="271"/>
  <c r="N701" i="271" s="1"/>
  <c r="L702" i="271"/>
  <c r="N702" i="271" s="1"/>
  <c r="L703" i="271"/>
  <c r="N703" i="271" s="1"/>
  <c r="L781" i="271"/>
  <c r="N781" i="271" s="1"/>
  <c r="L783" i="271"/>
  <c r="N783" i="271" s="1"/>
  <c r="L782" i="271"/>
  <c r="N782" i="271" s="1"/>
  <c r="L542" i="271"/>
  <c r="N542" i="271" s="1"/>
  <c r="L541" i="271"/>
  <c r="N541" i="271" s="1"/>
  <c r="L543" i="271"/>
  <c r="N543" i="271" s="1"/>
  <c r="N1500" i="271"/>
  <c r="N1502" i="271" s="1"/>
  <c r="N1504" i="271" s="1"/>
  <c r="J41" i="265" s="1"/>
  <c r="N1659" i="271"/>
  <c r="N1661" i="271" s="1"/>
  <c r="J43" i="265" s="1"/>
  <c r="N1265" i="271"/>
  <c r="N1267" i="271" s="1"/>
  <c r="J36" i="265" s="1"/>
  <c r="N1180" i="271"/>
  <c r="N1182" i="271" s="1"/>
  <c r="J33" i="265" s="1"/>
  <c r="N861" i="271"/>
  <c r="N863" i="271" s="1"/>
  <c r="N865" i="271" s="1"/>
  <c r="J29" i="265" s="1"/>
  <c r="N383" i="271"/>
  <c r="N385" i="271" s="1"/>
  <c r="J21" i="265" s="1"/>
  <c r="N1423" i="271"/>
  <c r="N1425" i="271" s="1"/>
  <c r="J40" i="265" s="1"/>
  <c r="N304" i="271"/>
  <c r="N306" i="271" s="1"/>
  <c r="J20" i="265" s="1"/>
  <c r="N1581" i="271"/>
  <c r="N1583" i="271" s="1"/>
  <c r="J42" i="265" s="1"/>
  <c r="J63" i="265"/>
  <c r="N784" i="271" l="1"/>
  <c r="N786" i="271" s="1"/>
  <c r="J28" i="265" s="1"/>
  <c r="L941" i="271"/>
  <c r="N941" i="271" s="1"/>
  <c r="L942" i="271"/>
  <c r="N942" i="271" s="1"/>
  <c r="L940" i="271"/>
  <c r="N940" i="271" s="1"/>
  <c r="N1101" i="271"/>
  <c r="N1103" i="271" s="1"/>
  <c r="J32" i="265" s="1"/>
  <c r="N1022" i="271"/>
  <c r="N1024" i="271" s="1"/>
  <c r="J31" i="265" s="1"/>
  <c r="N544" i="271"/>
  <c r="N546" i="271" s="1"/>
  <c r="J25" i="265" s="1"/>
  <c r="N704" i="271"/>
  <c r="N706" i="271" s="1"/>
  <c r="J27" i="265" s="1"/>
  <c r="N624" i="271"/>
  <c r="N626" i="271" s="1"/>
  <c r="J26" i="265" s="1"/>
  <c r="N48" i="271"/>
  <c r="N57" i="271"/>
  <c r="N136" i="271"/>
  <c r="N127" i="271"/>
  <c r="N120" i="271"/>
  <c r="N215" i="271"/>
  <c r="N111" i="271"/>
  <c r="N41" i="271"/>
  <c r="N199" i="271"/>
  <c r="N206" i="271"/>
  <c r="N190" i="271"/>
  <c r="N32" i="271"/>
  <c r="C103" i="268"/>
  <c r="C24" i="268"/>
  <c r="L16" i="270"/>
  <c r="L17" i="270"/>
  <c r="L18" i="270"/>
  <c r="L19" i="270"/>
  <c r="L20" i="270"/>
  <c r="L21" i="270"/>
  <c r="L22" i="270"/>
  <c r="L23" i="270"/>
  <c r="L47" i="270"/>
  <c r="L48" i="270"/>
  <c r="L49" i="270"/>
  <c r="L50" i="270"/>
  <c r="L51" i="270"/>
  <c r="L52" i="270"/>
  <c r="L53" i="270"/>
  <c r="L54" i="270"/>
  <c r="L55" i="270"/>
  <c r="L56" i="270"/>
  <c r="L57" i="270"/>
  <c r="L58" i="270"/>
  <c r="J46" i="270"/>
  <c r="L46" i="270" s="1"/>
  <c r="N943" i="271" l="1"/>
  <c r="N945" i="271" s="1"/>
  <c r="J30" i="265" s="1"/>
  <c r="N59" i="271"/>
  <c r="L66" i="271" s="1"/>
  <c r="N66" i="271" s="1"/>
  <c r="N138" i="271"/>
  <c r="L143" i="271" s="1"/>
  <c r="N143" i="271" s="1"/>
  <c r="N217" i="271"/>
  <c r="L144" i="271" l="1"/>
  <c r="N144" i="271" s="1"/>
  <c r="L145" i="271"/>
  <c r="N145" i="271" s="1"/>
  <c r="L64" i="271"/>
  <c r="N64" i="271" s="1"/>
  <c r="L65" i="271"/>
  <c r="N65" i="271" s="1"/>
  <c r="L224" i="271"/>
  <c r="N224" i="271" s="1"/>
  <c r="L222" i="271"/>
  <c r="N222" i="271" s="1"/>
  <c r="L223" i="271"/>
  <c r="N223" i="271" s="1"/>
  <c r="L59" i="270"/>
  <c r="N146" i="271" l="1"/>
  <c r="N148" i="271" s="1"/>
  <c r="J16" i="265" s="1"/>
  <c r="N67" i="271"/>
  <c r="N69" i="271" s="1"/>
  <c r="J15" i="265" s="1"/>
  <c r="N225" i="271"/>
  <c r="N227" i="271" s="1"/>
  <c r="J19" i="265" s="1"/>
  <c r="J44" i="270"/>
  <c r="I49" i="265"/>
  <c r="A8" i="270"/>
  <c r="L9" i="270"/>
  <c r="F9" i="270"/>
  <c r="B9" i="270"/>
  <c r="J15" i="270"/>
  <c r="L15" i="270" s="1"/>
  <c r="J14" i="270"/>
  <c r="L14" i="270" s="1"/>
  <c r="J13" i="270"/>
  <c r="L13" i="270" s="1"/>
  <c r="J12" i="270"/>
  <c r="L12" i="270" s="1"/>
  <c r="J11" i="270"/>
  <c r="L11" i="270" s="1"/>
  <c r="O48" i="268"/>
  <c r="O57" i="268" l="1"/>
  <c r="O284" i="268"/>
  <c r="O41" i="268"/>
  <c r="O136" i="268"/>
  <c r="O120" i="268"/>
  <c r="O127" i="268"/>
  <c r="O293" i="268"/>
  <c r="O268" i="268"/>
  <c r="O277" i="268"/>
  <c r="L24" i="270"/>
  <c r="I48" i="265" s="1"/>
  <c r="O111" i="268"/>
  <c r="O32" i="268"/>
  <c r="O138" i="268" l="1"/>
  <c r="M144" i="268" s="1"/>
  <c r="O144" i="268" s="1"/>
  <c r="O59" i="268"/>
  <c r="M66" i="268" s="1"/>
  <c r="O66" i="268" s="1"/>
  <c r="O295" i="268"/>
  <c r="M301" i="268" s="1"/>
  <c r="O301" i="268" s="1"/>
  <c r="J9" i="270"/>
  <c r="M302" i="268" l="1"/>
  <c r="O302" i="268" s="1"/>
  <c r="M300" i="268"/>
  <c r="O300" i="268" s="1"/>
  <c r="M143" i="268"/>
  <c r="O143" i="268" s="1"/>
  <c r="M145" i="268"/>
  <c r="M65" i="268"/>
  <c r="O65" i="268" s="1"/>
  <c r="M64" i="268"/>
  <c r="O64" i="268" s="1"/>
  <c r="O145" i="268" l="1"/>
  <c r="O146" i="268" s="1"/>
  <c r="O148" i="268" s="1"/>
  <c r="J49" i="265" s="1"/>
  <c r="O303" i="268"/>
  <c r="O305" i="268" s="1"/>
  <c r="J51" i="265" s="1"/>
  <c r="O67" i="268"/>
  <c r="O69" i="268" s="1"/>
  <c r="J48" i="265" s="1"/>
  <c r="K66" i="265" l="1"/>
  <c r="G9" i="279" s="1"/>
  <c r="L32" i="279" l="1"/>
  <c r="L33" i="279"/>
  <c r="L31" i="279"/>
  <c r="L29" i="279"/>
  <c r="L34" i="279"/>
  <c r="L30" i="279"/>
  <c r="L19" i="279"/>
  <c r="H27" i="279"/>
  <c r="H25" i="279"/>
  <c r="L23" i="279"/>
  <c r="L21" i="279"/>
  <c r="G8" i="279"/>
  <c r="L20" i="279"/>
  <c r="H26" i="279"/>
  <c r="L22" i="279"/>
  <c r="L35" i="279" l="1"/>
  <c r="L36" i="279" s="1"/>
  <c r="M18" i="279"/>
  <c r="N18" i="279" s="1"/>
  <c r="M38" i="279"/>
  <c r="N38" i="279" s="1"/>
  <c r="M39" i="279"/>
  <c r="N24" i="279"/>
  <c r="N13" i="279"/>
  <c r="H36" i="279" l="1"/>
  <c r="M28" i="279"/>
  <c r="N28" i="279" s="1"/>
  <c r="N39" i="279"/>
  <c r="M37" i="279" l="1"/>
  <c r="H37" i="279" s="1"/>
  <c r="H40" i="279" s="1"/>
  <c r="M40" i="279" l="1"/>
  <c r="N37" i="27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Orlando González Roa</author>
  </authors>
  <commentList>
    <comment ref="L36" authorId="0" shapeId="0" xr:uid="{00000000-0006-0000-0100-000001000000}">
      <text>
        <r>
          <rPr>
            <b/>
            <sz val="9"/>
            <rFont val="Tahoma"/>
            <family val="2"/>
          </rPr>
          <t>Diego Orlando González Roa:</t>
        </r>
        <r>
          <rPr>
            <sz val="9"/>
            <rFont val="Tahoma"/>
            <family val="2"/>
          </rPr>
          <t xml:space="preserve">
OBSERVACIÓN: La sobretasa bomberil se calcula sobre ICA más avisos y tableros, pero el estudio previo indica "3% sobre el valor liquidado de industria y comercio".
RECOMENDACIÓN: Unificar la base de cálculo con el estatuto de rentas municipal.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Orlando González Roa</author>
  </authors>
  <commentList>
    <comment ref="B64" authorId="0" shapeId="0" xr:uid="{00000000-0006-0000-0300-000001000000}">
      <text>
        <r>
          <rPr>
            <b/>
            <sz val="9"/>
            <rFont val="Tahoma"/>
            <family val="2"/>
          </rPr>
          <t>Diego Orlando González Roa:</t>
        </r>
        <r>
          <rPr>
            <sz val="9"/>
            <rFont val="Tahoma"/>
            <family val="2"/>
          </rPr>
          <t xml:space="preserve">
OBSERVACIÓN: Los APU aplican Administración 28%, Imprevistos 1% y Utilidad 5% (34%), mientras que la hoja AIU obtiene Administración 27% y un total del 33%.
RECOMENDACIÓN: Unificar los porcentajes de los APU con el análisis de AIU.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Diego Orlando González Roa</author>
  </authors>
  <commentList>
    <comment ref="C11" authorId="0" shapeId="0" xr:uid="{00000000-0006-0000-0B00-000001000000}">
      <text>
        <r>
          <rPr>
            <b/>
            <sz val="9"/>
            <rFont val="Tahoma"/>
            <family val="2"/>
          </rPr>
          <t>Diego Orlando González Roa:</t>
        </r>
        <r>
          <rPr>
            <sz val="9"/>
            <rFont val="Tahoma"/>
            <family val="2"/>
          </rPr>
          <t xml:space="preserve">
OBSERVACIÓN: El formulario para el proponente no tiene ítems, unidades ni cantidades, y su estructura de subtotales (5 grupos) no corresponde a los 8 capítulos del presupuesto oficial.
RECOMENDACIÓN: Replicar en este formulario los ítems, unidades y cantidades del presupuesto oficial, para que los proponentes solo diligencien el valor unitario.</t>
        </r>
      </text>
    </comment>
  </commentList>
</comments>
</file>

<file path=xl/sharedStrings.xml><?xml version="1.0" encoding="utf-8"?>
<sst xmlns="http://schemas.openxmlformats.org/spreadsheetml/2006/main" count="6288" uniqueCount="457">
  <si>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</si>
  <si>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</si>
  <si>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</si>
  <si>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</si>
  <si>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</si>
  <si>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</si>
  <si>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</si>
  <si>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</si>
  <si>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</si>
  <si>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</si>
  <si>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</si>
  <si>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</si>
  <si>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</si>
  <si>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</si>
  <si>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</si>
  <si>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</si>
  <si>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</si>
  <si>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</si>
  <si>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</si>
  <si>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</si>
  <si>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</si>
  <si>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</si>
  <si>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</si>
  <si>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</si>
  <si>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</si>
  <si>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</si>
  <si>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</si>
  <si>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</si>
  <si>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</si>
  <si>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</si>
  <si>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</si>
  <si>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</si>
  <si>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</si>
  <si>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</si>
  <si>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</si>
  <si>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</si>
  <si>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</si>
  <si>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</si>
  <si>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</si>
  <si>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</si>
  <si>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</si>
  <si>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</si>
  <si>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</si>
  <si>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</si>
  <si>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</si>
  <si>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</si>
  <si>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</si>
  <si>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</si>
  <si>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</si>
  <si>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</si>
  <si>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</si>
  <si>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</si>
  <si>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</si>
  <si>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</si>
  <si>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</si>
  <si>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</si>
  <si>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</si>
  <si>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</si>
  <si>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</si>
  <si>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</si>
  <si>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</si>
  <si>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</si>
  <si>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</si>
  <si>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</si>
  <si>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</si>
  <si>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</si>
  <si>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</si>
  <si>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</si>
  <si>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</si>
  <si>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</si>
  <si>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</si>
  <si>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</si>
  <si>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</si>
  <si>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</si>
  <si>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</si>
  <si>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</si>
  <si>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</si>
  <si>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</si>
  <si>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</si>
  <si>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</si>
  <si>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</si>
  <si>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</si>
  <si>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</si>
  <si>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 xml:space="preserve"> </t>
  </si>
  <si>
    <t>1. DESMONTE Y DEMOLICIONES</t>
  </si>
  <si>
    <t>M2</t>
  </si>
  <si>
    <t>M3</t>
  </si>
  <si>
    <t>Demolicion de estructura a nivel en concreto reforzado, con retiro</t>
  </si>
  <si>
    <t>2. PRELIMINARES</t>
  </si>
  <si>
    <t>Excavacion manual en material comun</t>
  </si>
  <si>
    <t>Relleno con base granular seleccionada o clasificada, compactada y transportada</t>
  </si>
  <si>
    <t>ML</t>
  </si>
  <si>
    <t xml:space="preserve">3. ESTRUCTURAS EN CONCRETO Y MURO </t>
  </si>
  <si>
    <t>Concreto para solado resistencia 175 kg/cm2 -2500 PSI</t>
  </si>
  <si>
    <t>Zapata en concreto para cimentacion de resistencia 3500 Psi</t>
  </si>
  <si>
    <t>Viga de amarre para cimentación en concreto de 3500 Psi</t>
  </si>
  <si>
    <t>Columna en concreto de resistencia 3500 psi</t>
  </si>
  <si>
    <t>Acero de Refuerzo Grado 60</t>
  </si>
  <si>
    <t>Pedestal en concreto de 3000 PSI</t>
  </si>
  <si>
    <t>Placa base en concreto 3000 psi e=0.10 m reforzada con malla Q-5 de 6 mm</t>
  </si>
  <si>
    <t>Muro en ladrillo rejilla 0.12 m (12 x 24 x 6) fachada</t>
  </si>
  <si>
    <t>UND</t>
  </si>
  <si>
    <t>4. CARPINTERIA METALICA</t>
  </si>
  <si>
    <t>5. PINTURA</t>
  </si>
  <si>
    <t>Pintura en esmalte sobre malla de cerramiento</t>
  </si>
  <si>
    <t>Pintura en esmalte para estructura metalica existente tipo: correas, cerchas, laminas y angulos, alto 250 -1000 mm y Ancho 150-250 mm, 2 manos</t>
  </si>
  <si>
    <t>Pintura gris basalto para estructura de concreto</t>
  </si>
  <si>
    <t>Pintura tuberia de 4" a 6", anticorrosivo + esmalte sintetico. (2 manos c/u)</t>
  </si>
  <si>
    <t>Pintura tuberia de 2" a 3", anticorrosivo + esmalte sintetico. (2 manos c/u)</t>
  </si>
  <si>
    <t>6. MALLA CERRAMIENTO</t>
  </si>
  <si>
    <t>Malla para cerramiento lateral cancha calibre No 5,
hueco 13 cm, 100% nylon. Suministro e Instal</t>
  </si>
  <si>
    <t>Malla para cerramiento techo calibre No 3, hueco 13
cm, 100% nylon. Suministro e Instal.</t>
  </si>
  <si>
    <t>7. CARPINTERIA METÁLICA</t>
  </si>
  <si>
    <t>Tuberia metalica tipo conduit EMT 3/4" incluye accesorios de montaje y elementos de fijacion.
Suministro e instalacion</t>
  </si>
  <si>
    <t>Coraza tipo americana Liquid Tight 3/4" - recubierta PVC</t>
  </si>
  <si>
    <t>Caja de paso metálica de 10 cm x 10 cm, tipo pesado de aluminio para la iluminación. Suministro y montaje</t>
  </si>
  <si>
    <t>Luminaria tipo led hermética IP65, 2x18W, 3200 lm incluye: cable encauchetado 3x16 AWG, clavija de caucho y elementos de fijación. Suministro e instalacion</t>
  </si>
  <si>
    <t>Salida para iluminacion, en tubería metálica tipo conduit EMT 1/2". Incluye: caja metálica semipesada 5800, accesorios de montaje, cable de cobre 3x12 AWG-THHN, Toma monofásica  doble con polo a tierra 5A con tapa.</t>
  </si>
  <si>
    <t>ALCALDIA MUNICIPAL DE SABANALARGA</t>
  </si>
  <si>
    <t>Herramienta menor 10% M.O. AA</t>
  </si>
  <si>
    <t>HR</t>
  </si>
  <si>
    <t>Malla para cerramiento lateral calibre No. 5 hueco 13cm 100% Nylon</t>
  </si>
  <si>
    <t>Andamio tubular</t>
  </si>
  <si>
    <t>Cuadrilla BB (Instalaciones)</t>
  </si>
  <si>
    <t>DEPARTAMENTO DE CASANARE</t>
  </si>
  <si>
    <t xml:space="preserve">   MUNICIPIO DE SABANALARGA</t>
  </si>
  <si>
    <t>MEMORIAS DE CALCULO</t>
  </si>
  <si>
    <t>OBJETO:</t>
  </si>
  <si>
    <t>CANT. PROGRAMADA</t>
  </si>
  <si>
    <t>DIAGRAMA / ESQUEMA</t>
  </si>
  <si>
    <t>LOCALIZACION</t>
  </si>
  <si>
    <t>ANCHO</t>
  </si>
  <si>
    <t>LARGO</t>
  </si>
  <si>
    <t>ALTO</t>
  </si>
  <si>
    <t>AREA</t>
  </si>
  <si>
    <t>TOTAL</t>
  </si>
  <si>
    <t>CERRAMIENTO LATERAL NORTE</t>
  </si>
  <si>
    <t>CERRAMIENTO LATERAL SUR</t>
  </si>
  <si>
    <t>CERRAMIENTO LATERAL ESTE</t>
  </si>
  <si>
    <t>REFUERZO  CERRAMIENTO</t>
  </si>
  <si>
    <t>NOTA:</t>
  </si>
  <si>
    <t>Elaboró:</t>
  </si>
  <si>
    <t>MONICA YULIETH RODRIGUEZ TORRES</t>
  </si>
  <si>
    <t>Profesional de Apoyo</t>
  </si>
  <si>
    <t>Secretaria de Planeacion y obras Publicas</t>
  </si>
  <si>
    <t>S.P.O.P</t>
  </si>
  <si>
    <t>Supervisor</t>
  </si>
  <si>
    <t>FRANCISCO EFRAIN TUAY JARAMILLO</t>
  </si>
  <si>
    <t>1-POLIDEPORTIVO  - EL SECRETO</t>
  </si>
  <si>
    <t>2-CANCHA SINTÈTICA - EL MIRADOR DEL UPIA</t>
  </si>
  <si>
    <t>POLIDEPORTIVO CUBIERTO -AGUACLARA</t>
  </si>
  <si>
    <t>8.ILUMINACIÓN</t>
  </si>
  <si>
    <t>CERRAMIENTO SUPERIOR</t>
  </si>
  <si>
    <t>CERRAMIENTO 5% POR ONDULACION</t>
  </si>
  <si>
    <t>Volqueta (6 m3)</t>
  </si>
  <si>
    <t>Cuadrilla AA (Albañileria)</t>
  </si>
  <si>
    <t>Herramienta menor 10% M.O. AA -4</t>
  </si>
  <si>
    <t>compresor 250 Lb cpm (1 martillo neumatico)</t>
  </si>
  <si>
    <t>Cuadrilla AA - 4</t>
  </si>
  <si>
    <t>Puntilla con cabeza 2"</t>
  </si>
  <si>
    <t>Durmiente -abarco 4x4</t>
  </si>
  <si>
    <t>Cuadrilla AA  (Albañileria)</t>
  </si>
  <si>
    <t>Base Triturada T.max 1 1/2"</t>
  </si>
  <si>
    <t>Herramienta menor 10% M.O AA</t>
  </si>
  <si>
    <t>Vibrocompactador tipo rana</t>
  </si>
  <si>
    <t>Transporte de materiales (arena, piedra, comun, tierra) -m3</t>
  </si>
  <si>
    <t>Formulario 1 - Propuesta económica  - Documento tipo de selección abreviada de menor cuantía - versión 2</t>
  </si>
  <si>
    <t>Código</t>
  </si>
  <si>
    <t>CCE-EICP-FM-25</t>
  </si>
  <si>
    <t>Versión</t>
  </si>
  <si>
    <t>[La entidad podrá utilizar este formato para la presentación de los análisis de precios unitarios el contratista en la oportunidad prevista en el numeral 8.1. del Documento Base]</t>
  </si>
  <si>
    <t>ANA</t>
  </si>
  <si>
    <t>Transporte de material (triturado) - m³</t>
  </si>
  <si>
    <t>Transporte por volumen en via (sin pavimentada)</t>
  </si>
  <si>
    <t>M3-KM</t>
  </si>
  <si>
    <t>Transporte por volumen en via (pavimentada)</t>
  </si>
  <si>
    <t>Transporte por volumen en via (sin pav-montaña)</t>
  </si>
  <si>
    <t>Profesional de Apoyo S.P.O.P</t>
  </si>
  <si>
    <t>Secretaria de Planeación y Obras Públicas</t>
  </si>
  <si>
    <t>Transporte de materiales (arena, piedra, comun, tierra) - m³</t>
  </si>
  <si>
    <t>transporte de materiales - t</t>
  </si>
  <si>
    <t>TN</t>
  </si>
  <si>
    <t>T-KM</t>
  </si>
  <si>
    <t xml:space="preserve"> Mortero 1:4 (desperdicio 5%)</t>
  </si>
  <si>
    <t>Herramienta menor 5% M.O. Ayudante 1</t>
  </si>
  <si>
    <t>Cemento gris</t>
  </si>
  <si>
    <t>KG</t>
  </si>
  <si>
    <t>Agua para obra</t>
  </si>
  <si>
    <t>LT</t>
  </si>
  <si>
    <t>Arena lavada de rio</t>
  </si>
  <si>
    <t>Transporte de materiales - t</t>
  </si>
  <si>
    <t>Ayudante de construccion 1</t>
  </si>
  <si>
    <t>Concreto 3000 Psi 210 Kg/cm2 (Basico, 5% desperdicio)</t>
  </si>
  <si>
    <t>Herramienta menor 10% M.O. AA-5</t>
  </si>
  <si>
    <t>Mezcladora de 9 ft</t>
  </si>
  <si>
    <t>kg</t>
  </si>
  <si>
    <t>l</t>
  </si>
  <si>
    <t>m³</t>
  </si>
  <si>
    <t>Triturado de 1/2¨-3/4¨</t>
  </si>
  <si>
    <t>t</t>
  </si>
  <si>
    <t>Transporte de materiales (triturado) - m³</t>
  </si>
  <si>
    <t>Cuadrilla AA-5</t>
  </si>
  <si>
    <t>Concreto 3500 Psi 245 Kg/cm2 (Basico, 5% desperdicio)</t>
  </si>
  <si>
    <t>Concreto 2500 Psi 175 kg/cm2 (Basico, 5% desperdicio)</t>
  </si>
  <si>
    <r>
      <t>M</t>
    </r>
    <r>
      <rPr>
        <b/>
        <vertAlign val="superscript"/>
        <sz val="8"/>
        <rFont val="Arial Narrow"/>
        <family val="2"/>
      </rPr>
      <t>3</t>
    </r>
    <r>
      <rPr>
        <b/>
        <sz val="8"/>
        <rFont val="Arial Narrow"/>
        <family val="2"/>
      </rPr>
      <t xml:space="preserve"> o Ton/Km</t>
    </r>
  </si>
  <si>
    <r>
      <t>Nombre:</t>
    </r>
    <r>
      <rPr>
        <b/>
        <sz val="11"/>
        <rFont val="Verdana"/>
        <family val="2"/>
      </rPr>
      <t xml:space="preserve"> </t>
    </r>
  </si>
  <si>
    <t>Hidrolavadora 5 HP</t>
  </si>
  <si>
    <t>Andamio tubular stand (inc. Tijeras)</t>
  </si>
  <si>
    <t>Cuadrilla KK (Aseo))</t>
  </si>
  <si>
    <t>Concreto 2500 Psi 175Kg/cm2 (Basico, 5% desperdicio)</t>
  </si>
  <si>
    <t>Vibrador de concreto</t>
  </si>
  <si>
    <t>Durmiente - ordinario 5 x 5</t>
  </si>
  <si>
    <t>Tabla chapa ordinario 0.30</t>
  </si>
  <si>
    <t>Vara de clavo 3M -1</t>
  </si>
  <si>
    <t>m</t>
  </si>
  <si>
    <t>lb</t>
  </si>
  <si>
    <t>m3</t>
  </si>
  <si>
    <t>Transporte de materiles - t</t>
  </si>
  <si>
    <t>Tabla burra Ordinaria 0.25</t>
  </si>
  <si>
    <t>Repisa Ordinario 3 m</t>
  </si>
  <si>
    <t>Durmiente ordinario 4 x 4 x 3.0 m</t>
  </si>
  <si>
    <t>Herramienta menor 05% M.O AA</t>
  </si>
  <si>
    <t>Paral telescopico a 3.70 m</t>
  </si>
  <si>
    <t>Concreto 3500 Psi 210 Kg/cm2 (Basico, 5% desperdicio)</t>
  </si>
  <si>
    <t>Tabla burra cedro macho 0.30</t>
  </si>
  <si>
    <t>DÍA</t>
  </si>
  <si>
    <t>LB</t>
  </si>
  <si>
    <t>Hoja Segueta</t>
  </si>
  <si>
    <t>Alambre negro No 18 o 17</t>
  </si>
  <si>
    <t>Acero de refuerzo 60000 Psi</t>
  </si>
  <si>
    <t>Concreto 3000 psi 210 Kg/cm2 (Basico, 5% desperdicio)</t>
  </si>
  <si>
    <t>Durmiente  - ordinario 5x5</t>
  </si>
  <si>
    <t>Tiras alistada 3x3x3</t>
  </si>
  <si>
    <t>Varas de Clavo 3M- 1</t>
  </si>
  <si>
    <t>Transporte de materiales  - t</t>
  </si>
  <si>
    <t>Tabla chapa ordinaria 0,10 m</t>
  </si>
  <si>
    <t>Malla electrosoldada Q-5 o M-188 (2.35 x 6m)</t>
  </si>
  <si>
    <t>Cortadora ladrillo sin disco</t>
  </si>
  <si>
    <t>Mortero 1:4 (desperdicio 5%)</t>
  </si>
  <si>
    <t>Ladrillo prensado rejilla o liviano 24 x 12 x 6 cm aprox</t>
  </si>
  <si>
    <t>Disco Diamantado 14" corte concreto, ladrillo o baldosa</t>
  </si>
  <si>
    <t>Herramienta menor 10% M.O BB</t>
  </si>
  <si>
    <t>Cuadrilla BB(Instalaciones)</t>
  </si>
  <si>
    <t>Acero de refuerzo 60000 Psi (liso)</t>
  </si>
  <si>
    <t>Broca de acero 7/8" X8"</t>
  </si>
  <si>
    <t>Disco corte/desbaste metal 7"x1/4" o similar</t>
  </si>
  <si>
    <t>Malla eslabonada Cal. 10 de 2"</t>
  </si>
  <si>
    <t>Oxigeno industrial</t>
  </si>
  <si>
    <t>Platina 1 1/4" x 1/8"</t>
  </si>
  <si>
    <t>Platina 1/8" x 3/4"</t>
  </si>
  <si>
    <t>Soldadura electrosoldada 6013 de 1/8"</t>
  </si>
  <si>
    <t>Herramienta menor 10% M.O HH</t>
  </si>
  <si>
    <t>Equipo de soldadura Marca Linconl 600 A</t>
  </si>
  <si>
    <t>Pulidora electrica manual sin disco 7"</t>
  </si>
  <si>
    <t>Taladro percutor mediano - 1/2"</t>
  </si>
  <si>
    <t>transporte de material - t</t>
  </si>
  <si>
    <t>CuadrillaHH(metalicas)</t>
  </si>
  <si>
    <t>Anticorrosivo gris/blanco/rojo</t>
  </si>
  <si>
    <t>Disco de corte desbaste metal 7" *1/4" o similar</t>
  </si>
  <si>
    <t>Esmalte mate supersintetico de 1a calidad tipo pintuco o similar</t>
  </si>
  <si>
    <t>Equipo de pintura con compresor</t>
  </si>
  <si>
    <t>Esmalte brillante tipo Pintulux de Pintuco o similar</t>
  </si>
  <si>
    <t>Herramienta menor 10% M.O CC-1</t>
  </si>
  <si>
    <t>Cuadrilla CC-1 (Pintura)</t>
  </si>
  <si>
    <t>Thinner</t>
  </si>
  <si>
    <t>GL</t>
  </si>
  <si>
    <t>Agua para Obra</t>
  </si>
  <si>
    <t xml:space="preserve">Lija Pliego No.120 de 9" x 11* (230 x 280 mm) </t>
  </si>
  <si>
    <t xml:space="preserve">Pintura Gris Basalto </t>
  </si>
  <si>
    <t>Esmalte mate supersintetico de la calidad tipo Pintuco o Similar</t>
  </si>
  <si>
    <t>Cuadrilla HH 2 (Metálicas)</t>
  </si>
  <si>
    <t>MALLA ESTE (1-2)(A-H)</t>
  </si>
  <si>
    <t>MALLA OESTE (1-2)(A-H)</t>
  </si>
  <si>
    <t>CONCRETO BASE DE JUEGOS 1,2,3,4</t>
  </si>
  <si>
    <t>BASE MALLA CONTRAIMPACTOS EXISTENTE</t>
  </si>
  <si>
    <t>Z-ESTE (A-H)(1-2)</t>
  </si>
  <si>
    <t>Z-OESTE (A-H)(1-2`)</t>
  </si>
  <si>
    <t>ZAPATAS ESTE A-H</t>
  </si>
  <si>
    <t>ZAPATAS OESTE A-H</t>
  </si>
  <si>
    <t>VIGAS ESTE A-H</t>
  </si>
  <si>
    <t>VIGAS OESTE A-H</t>
  </si>
  <si>
    <t xml:space="preserve">AREA PLACA </t>
  </si>
  <si>
    <t>PEDESTAL JUEGOS</t>
  </si>
  <si>
    <t>ZONA PLACA ESTE (A-H)(1-2)</t>
  </si>
  <si>
    <t>ZONA PLACA OESTE (A-H)(1-2)</t>
  </si>
  <si>
    <t>VIGAS - MURO CONTRAIMPACTO ESTE</t>
  </si>
  <si>
    <t>VIGA 1(A-H)  ZONA ESTE</t>
  </si>
  <si>
    <t>VIGA 1(A-H)  ZONA OESTE</t>
  </si>
  <si>
    <t>PEDESTALES JUEGOS</t>
  </si>
  <si>
    <t>FLEJES 1/4" - PEDESTALES</t>
  </si>
  <si>
    <t>LONGITUD</t>
  </si>
  <si>
    <t>PESO ML</t>
  </si>
  <si>
    <t>JUEGO # 1</t>
  </si>
  <si>
    <t>JUEGO # 2</t>
  </si>
  <si>
    <t>JUEGO # 3</t>
  </si>
  <si>
    <t>JUEGO # 4</t>
  </si>
  <si>
    <t>EJE (A-B)(1-2) ESTE</t>
  </si>
  <si>
    <t>EJE H(1-2) OESTE</t>
  </si>
  <si>
    <t>MALLA ESTE (A-H)(1-2)</t>
  </si>
  <si>
    <t>MALLA OESTE (A-H)(1-2)</t>
  </si>
  <si>
    <t>MAQUINA GIMNASIO #1</t>
  </si>
  <si>
    <t>MAQUINA GIMNASIO #2</t>
  </si>
  <si>
    <t>MAQUINA GIMNASIO #3</t>
  </si>
  <si>
    <t>MAQUINA GIMNASIO #4</t>
  </si>
  <si>
    <t>malla eslabonada zona este (A-H)(2-3)</t>
  </si>
  <si>
    <t>malla eslabonada zona oeste (A-H)(2-3)</t>
  </si>
  <si>
    <t>tubos de refuerzo en los ejes  (A-H) Ambos costados</t>
  </si>
  <si>
    <t>COLUMNAS ESQUINAS</t>
  </si>
  <si>
    <t>COLUMNAS INTERMEDIAS</t>
  </si>
  <si>
    <t>VIGA</t>
  </si>
  <si>
    <t>MARCOS CANCHA MICROFUTBOL</t>
  </si>
  <si>
    <t>Baranda en tubo galvanizado de 2", cal 1.5 mm</t>
  </si>
  <si>
    <t>Acetileno</t>
  </si>
  <si>
    <t>Esmalte brillante tipo pintulux de Pintuco o similar</t>
  </si>
  <si>
    <t>Lamina HR 3/16"</t>
  </si>
  <si>
    <t>Oxigeno Industrial</t>
  </si>
  <si>
    <t>Tubo cerramiento galvanizado Ø=2" e=1.5 mm</t>
  </si>
  <si>
    <t>Cuadrilla HH (Metalicas)</t>
  </si>
  <si>
    <t>Herramienta menor 10% M.O. HH</t>
  </si>
  <si>
    <t>Equipo de Oxicorte</t>
  </si>
  <si>
    <t>Union tipo EMT 3/4"</t>
  </si>
  <si>
    <t>Cinta bandit de 5/8"ith</t>
  </si>
  <si>
    <t xml:space="preserve">Tubo galvanizado 3/4" x 3 m EMT
</t>
  </si>
  <si>
    <t>Hebilla para cinta bandit 5/8"</t>
  </si>
  <si>
    <t>Herramienta menor 10% M.O. FF</t>
  </si>
  <si>
    <t>Cuadrilla FF (Eléctricas)</t>
  </si>
  <si>
    <t>Transporte de material-t</t>
  </si>
  <si>
    <t>Cable de cobre 10 - AWG THHN/THWN-2 600 V 90°C</t>
  </si>
  <si>
    <t>Cable de cobre 8 - AWG THHN/THWN-2 600 V 90°C</t>
  </si>
  <si>
    <t>Herramienta menor 10% M.O. FF Elec</t>
  </si>
  <si>
    <t>Coraza tipo americana 3/4" - recubierta PVC</t>
  </si>
  <si>
    <t>Conector recto para coraza 3/4"</t>
  </si>
  <si>
    <t>Cuadrilla FF (Electrica)</t>
  </si>
  <si>
    <t>Caja 2400 (4"x4") tipo pesada aluminio 4 salidas EMT
intemperie</t>
  </si>
  <si>
    <t>Andamio tubular stand. (inc. tijeras)</t>
  </si>
  <si>
    <t>Cable de cobre encauchetado 3 x 16 AWG</t>
  </si>
  <si>
    <t>Clavija de caucho</t>
  </si>
  <si>
    <t>Conector terminal tipo resorte No 12</t>
  </si>
  <si>
    <t>Kits guayas para colgar lampara Led</t>
  </si>
  <si>
    <t>Luminaria led hermética 2x18W, 3200 lm.</t>
  </si>
  <si>
    <t>Tuberia adosada al techo</t>
  </si>
  <si>
    <t>Tuberia adosada al techo 3/4"</t>
  </si>
  <si>
    <t>Tuberia desde tablero electrico a techo</t>
  </si>
  <si>
    <t>Transicion entre ductos con curva dificil de figurar</t>
  </si>
  <si>
    <t>Pasillos exteriores del polideportivo</t>
  </si>
  <si>
    <t>Fotocelda 208 V</t>
  </si>
  <si>
    <t>Grua hidraulica con canasta</t>
  </si>
  <si>
    <t>tn</t>
  </si>
  <si>
    <t>A1</t>
  </si>
  <si>
    <t>B1</t>
  </si>
  <si>
    <t>A5</t>
  </si>
  <si>
    <t>Cable guaya en acero galvanizado 1/4" 7*19</t>
  </si>
  <si>
    <t>Cable guaya en acero galvanizado</t>
  </si>
  <si>
    <t>Caja de paso metálica de 10 cm x 10 cm,</t>
  </si>
  <si>
    <t>Tela laminada o sintética para caseton-ancho 1.2ml o 1.60ml</t>
  </si>
  <si>
    <t>Grapa industrial 1/2" -12mm (1000und)</t>
  </si>
  <si>
    <t>CJ</t>
  </si>
  <si>
    <t>Tela laminada o sintética -ancho 1.2ml</t>
  </si>
  <si>
    <t>GUAYA REFUERZO ENTRE POSTES</t>
  </si>
  <si>
    <t>DETRÁS DE PORTERIA SUR</t>
  </si>
  <si>
    <t>DETRÁS DE PORTERIA NORTE</t>
  </si>
  <si>
    <t>Luminaria de 64 leds, 70-250W, 7500-25200lm</t>
  </si>
  <si>
    <t>b5</t>
  </si>
  <si>
    <t>Wash Primer A Pintura 1/4 GL</t>
  </si>
  <si>
    <t>Wash Primer B Catalizador 1/4 GL</t>
  </si>
  <si>
    <t>Soldadura bronce 1/8" Varilla (1 kg=15 varillas)</t>
  </si>
  <si>
    <t>CANALl LONGITUDINAL NORTE CUBIERTA POLIDEPORTIVO</t>
  </si>
  <si>
    <t>ADECUACIÓN DE ESCENARIOS DEPORTIVOS DEL CASCO URBANO Y CENTROS POBLADOS DEL MUNICIPIO DE SABANALARGA, DEPARTAMENTO DE CASANARE</t>
  </si>
  <si>
    <t>Cable de cobre 12 - AWG LHFR-LS 600 V 75°C - Libre de
halogenos</t>
  </si>
  <si>
    <t>COSTADO ESTE - ZAPATAS  (A-D-H)                 VARILLA 1/2"</t>
  </si>
  <si>
    <t>COSTADO ESTE Y OESTE  -COLUMNAS  A-D-H   VARILLA 1/2"</t>
  </si>
  <si>
    <t xml:space="preserve">COSTADO ESTE Y OESTE  - FLEJES 1/4"  COLUMNAS A-D-H </t>
  </si>
  <si>
    <t>COSTADO ESTE Y OESTE - COLUMNAS (B-C-E-F-G)   VARILLA 1/2"</t>
  </si>
  <si>
    <t>COSTADO ESTE Y OESTE  - FLEJES 1/4"  COLUMNAS (B-C-E-F-G)</t>
  </si>
  <si>
    <t>COSTADO ESTE Y OESTE  VIGAS LONGITUDINAL 1/2"</t>
  </si>
  <si>
    <t xml:space="preserve">COSTADO ESTE Y OESTE VIGAS   - FLEJES 1/4" </t>
  </si>
  <si>
    <t>5% POR ONDULACIÓN</t>
  </si>
  <si>
    <t>ZAPATAS  - COSTADO ESTE Y OESTE</t>
  </si>
  <si>
    <t>ZAPATAS EJES (A- D- H ) ZONA ESTE</t>
  </si>
  <si>
    <t>ZAPATAS EJES (A- D- H ) ZONA OESTE</t>
  </si>
  <si>
    <t xml:space="preserve">COSTADO ESTE Y OESTE EJE A- D- H </t>
  </si>
  <si>
    <t>COSTADO ESTE Y OESTE EJE B-C-E-F-G</t>
  </si>
  <si>
    <t>Desmonte malla contra impactos, con acarreo</t>
  </si>
  <si>
    <t>Replanteo y localización para Arquitectura, sobre terreno</t>
  </si>
  <si>
    <t>Desmonte y montaje de Màquina gimnasio aire libre</t>
  </si>
  <si>
    <r>
      <t>Nombre:</t>
    </r>
    <r>
      <rPr>
        <b/>
        <sz val="11"/>
        <rFont val="Century Gothic"/>
        <family val="2"/>
      </rPr>
      <t xml:space="preserve"> </t>
    </r>
  </si>
  <si>
    <t>Revisó y Aprobó:</t>
  </si>
  <si>
    <t xml:space="preserve">FRANCISCO EFRAIN TUAY JARAMILLO </t>
  </si>
  <si>
    <t>Profesional de Apoyo S.P.O.P.</t>
  </si>
  <si>
    <t>Secretario de Planeacion y obras Publicas</t>
  </si>
  <si>
    <t xml:space="preserve">Proyectó: </t>
  </si>
  <si>
    <t>Revisó/Aprobó:</t>
  </si>
  <si>
    <t>MÓNICA YULIETH RODRÍGUEZ TORRES</t>
  </si>
  <si>
    <t xml:space="preserve">Profesional de apoyo contratado S.P.O.P </t>
  </si>
  <si>
    <t xml:space="preserve">Secretaria de Planeacion y Obras Publicas </t>
  </si>
  <si>
    <t>REPÚBLICA DE COLOMBIA</t>
  </si>
  <si>
    <t>ALCALDÍA MUNICIPAL DE SABANALARGA</t>
  </si>
  <si>
    <t>ANEXO - ANALISIS DE AIU</t>
  </si>
  <si>
    <t>Valor estimado del costo directo</t>
  </si>
  <si>
    <t>Valor estimado total presupuesto de obra</t>
  </si>
  <si>
    <t>Plazo de ejecución estimado (mes)</t>
  </si>
  <si>
    <t>CAPITULO</t>
  </si>
  <si>
    <t>TIPO DE GASTO</t>
  </si>
  <si>
    <t>CANT</t>
  </si>
  <si>
    <t>DEDICACIÓN</t>
  </si>
  <si>
    <t>SALARIO MENSUAL</t>
  </si>
  <si>
    <t>FACTOR PRESTACIONAL</t>
  </si>
  <si>
    <t>TIEMPO</t>
  </si>
  <si>
    <t>VALOR PARCIAL</t>
  </si>
  <si>
    <t>% sobre C.D.</t>
  </si>
  <si>
    <t>GASTOS GENERALES</t>
  </si>
  <si>
    <t>PERSONAL</t>
  </si>
  <si>
    <t>Residente de obra</t>
  </si>
  <si>
    <t>un</t>
  </si>
  <si>
    <t>GASTOS INDIRECTOS</t>
  </si>
  <si>
    <t>POLIZAS (% calculados sobre el valor total del contrato)</t>
  </si>
  <si>
    <t>Seriedad de la propuesta</t>
  </si>
  <si>
    <t>Cumplimiento</t>
  </si>
  <si>
    <t xml:space="preserve">Estabilidad y calidad de la obra </t>
  </si>
  <si>
    <t>Responsabilidad civil extracontractual</t>
  </si>
  <si>
    <t>Salarios y prestaciones sociales</t>
  </si>
  <si>
    <t>INSTALACIONES PROVISIONALES, TRANSPORTES Y GASTOS DE OFICINA</t>
  </si>
  <si>
    <t>Gastos de papeleria e informes (empastes, copias, impresiones, planos, registro fotografico, videos)</t>
  </si>
  <si>
    <t>Gastos de Oficina (arriendos, servicios publicos, comunicaciones)</t>
  </si>
  <si>
    <t>Sistema de Seguridad Industrial/Dotación</t>
  </si>
  <si>
    <t>IMPUESTOS, TASAS Y CONTRIBUCIONES (% calculados sobre el valor del contrato)</t>
  </si>
  <si>
    <t>Estampilla para el fomento y estímulo a la cultura 1% sobre el valor total del contrato.</t>
  </si>
  <si>
    <t>Estampilla para el bienestar del adulto mayor 4,2% sobre el valor total del contrato.</t>
  </si>
  <si>
    <t xml:space="preserve">Tasa pro deporte y recreación 1,5 % sobre el valor total del contrato. </t>
  </si>
  <si>
    <t>Estampilla para la justicia familiar 2%, sobre el valor bruto del contrato, es decir, el valor de cada pago sin incluir el IVA.</t>
  </si>
  <si>
    <t xml:space="preserve">Impuesto de seguridad  5 % sobre el valor total del contrato. </t>
  </si>
  <si>
    <t>Industria y Comercio 10 x 1000 sobre el valor total del contrato. (Régimen de rentas del municipio de Sabanalarga)</t>
  </si>
  <si>
    <t>Avisos y tableros 15% del valor liquidado del impuesto de industria y comercio (Régimen de rentas del Municipio de Sabanalarga)</t>
  </si>
  <si>
    <t>Estampilla Bomberil 3% de la sumatoria de lo liquidado de industria y comercio y avisos y tableros.</t>
  </si>
  <si>
    <t>Ind y Com.</t>
  </si>
  <si>
    <t>TOTAL GASTOS ADMINISTRACIÓN</t>
  </si>
  <si>
    <t>IMPREVISTOS</t>
  </si>
  <si>
    <t>TOTAL A.I.U.</t>
  </si>
  <si>
    <t>Canaleta en lamina galvanizada cal. 22 Au = 0.60 pintado con wash primer y esmalte</t>
  </si>
  <si>
    <t>Vara de Clavo 3M- 1</t>
  </si>
  <si>
    <t>Técnico SST</t>
  </si>
  <si>
    <t>Lamina galvanizada cal 22 de 1.22*2.44 m</t>
  </si>
  <si>
    <t>Desmonte y reinstalación de Malla eslabonada cal 10*2", con platina 1/8" x 1/2" para fijación. Suministro e instalación</t>
  </si>
  <si>
    <t>area malla ambos costados este-oeste</t>
  </si>
  <si>
    <t>Columnas A Y  H  COSTADO ESTE</t>
  </si>
  <si>
    <t>Columnas B, C, D, E, F, G  COSTADO ESTE</t>
  </si>
  <si>
    <t>Columnas A Y  H  COSTADO OESTE</t>
  </si>
  <si>
    <t>Columnas B, C, D, E, F, G  COSTADO OESTE</t>
  </si>
  <si>
    <t>Grapa o abrazadera</t>
  </si>
  <si>
    <t>Guardacabo T.P</t>
  </si>
  <si>
    <t>Baranda parte posterior de la cancha</t>
  </si>
  <si>
    <t xml:space="preserve">Luminaria de 64 leds, 70-250W, 7500-25200lm, corriente de alimentación hasta 700mA, incluye fusible y DPS, base para fotocelda y fotocelda </t>
  </si>
  <si>
    <t>Demonte y reinstalación de Tubo cerramiento galvanizado 2 1/2" *1.9 mm Incluye pintura .</t>
  </si>
  <si>
    <t>Acometida en cable de cobre aislado m 29,766.00
2x8+1x10T AWG THHN/THWN-2 600 V 90°C. Suministro e
instalacion</t>
  </si>
  <si>
    <t>Malla para cerramiento techo calibre No. 3 hueco 13cm 100% Nylon</t>
  </si>
  <si>
    <t>CERRAMIENTO LATERAL OESTE</t>
  </si>
  <si>
    <t>Pasillos del polideportivo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</si>
</sst>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quot;$&quot;* #,##0.00_-;\-&quot;$&quot;* #,##0.00_-;_-&quot;$&quot;* &quot;-&quot;??_-;_-@_-"/>
    <numFmt numFmtId="169" formatCode="_-* #,##0.00\ _€_-;\-* #,##0.00\ _€_-;_-* &quot;-&quot;??\ _€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0\ _€"/>
    <numFmt numFmtId="203" formatCode="&quot;$&quot;\ #,##0"/>
    <numFmt numFmtId="204" formatCode="#,##0.00\ _€"/>
    <numFmt numFmtId="205" formatCode="#,##0.000\ _€"/>
    <numFmt numFmtId="206" formatCode="_-* #,##0\ _P_t_s_-;\-* #,##0\ _P_t_s_-;_-* &quot;-&quot;??\ _P_t_s_-;_-@_-"/>
    <numFmt numFmtId="207" formatCode="_(* #,##0_);_(* \(#,##0\);_(* &quot;-&quot;??_);_(@_)"/>
    <numFmt numFmtId="208" formatCode="#,##0.00_ ;[Red]\-#,##0.00\ "/>
    <numFmt numFmtId="209" formatCode="&quot;$&quot;#,##0.00"/>
    <numFmt numFmtId="210" formatCode="0.000%"/>
  </numFmts>
  <fonts count="9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0"/>
      <color theme="1"/>
      <name val="Arial"/>
      <family val="2"/>
    </font>
    <font>
      <b/>
      <sz val="10"/>
      <color theme="1"/>
      <name val="Arial"/>
      <family val="2"/>
    </font>
    <font>
      <sz val="10"/>
      <name val="Verdana"/>
      <family val="2"/>
    </font>
    <font>
      <sz val="10"/>
      <name val="Century Gothic"/>
      <family val="2"/>
    </font>
    <font>
      <b/>
      <sz val="12"/>
      <name val="Verdana"/>
      <family val="2"/>
    </font>
    <font>
      <sz val="12"/>
      <name val="Verdana"/>
      <family val="2"/>
    </font>
    <font>
      <sz val="11"/>
      <color theme="1"/>
      <name val="Arial"/>
      <family val="2"/>
    </font>
    <font>
      <b/>
      <sz val="14"/>
      <color theme="1"/>
      <name val="Arial"/>
      <family val="2"/>
    </font>
    <font>
      <b/>
      <i/>
      <sz val="10"/>
      <color theme="1"/>
      <name val="Arial"/>
      <family val="2"/>
    </font>
    <font>
      <b/>
      <sz val="10"/>
      <name val="Arial"/>
      <family val="2"/>
    </font>
    <font>
      <sz val="10"/>
      <color rgb="FF000000"/>
      <name val="Arial"/>
      <family val="2"/>
    </font>
    <font>
      <b/>
      <sz val="10"/>
      <color rgb="FF000000"/>
      <name val="Arial"/>
      <family val="2"/>
    </font>
    <font>
      <sz val="10"/>
      <color theme="1"/>
      <name val="Arial Narrow"/>
      <family val="2"/>
    </font>
    <font>
      <vertAlign val="superscript"/>
      <sz val="10"/>
      <name val="Arial"/>
      <family val="2"/>
    </font>
    <font>
      <b/>
      <vertAlign val="superscript"/>
      <sz val="20"/>
      <name val="Arial"/>
      <family val="2"/>
    </font>
    <font>
      <b/>
      <sz val="8"/>
      <color rgb="FF595959"/>
      <name val="Arial"/>
      <family val="2"/>
      <charset val="1"/>
    </font>
    <font>
      <sz val="8"/>
      <name val="Arial"/>
      <family val="2"/>
      <charset val="1"/>
    </font>
    <font>
      <sz val="12"/>
      <name val="Arial Narrow"/>
      <family val="2"/>
    </font>
    <font>
      <sz val="10"/>
      <name val="Arial Narrow"/>
      <family val="2"/>
    </font>
    <font>
      <u/>
      <sz val="10"/>
      <name val="Arial Narrow"/>
      <family val="2"/>
    </font>
    <font>
      <b/>
      <sz val="7"/>
      <name val="Arial Narrow"/>
      <family val="2"/>
    </font>
    <font>
      <sz val="9"/>
      <name val="Arial Narrow"/>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8"/>
      <name val="Arial Narrow"/>
      <family val="2"/>
    </font>
    <font>
      <sz val="5"/>
      <name val="Arial Narrow"/>
      <family val="2"/>
    </font>
    <font>
      <sz val="11"/>
      <color theme="1"/>
      <name val="Century Gothic"/>
      <family val="2"/>
    </font>
    <font>
      <b/>
      <sz val="11"/>
      <color theme="1"/>
      <name val="Century Gothic"/>
      <family val="2"/>
    </font>
    <font>
      <b/>
      <sz val="11"/>
      <name val="Century Gothic"/>
      <family val="2"/>
    </font>
    <font>
      <b/>
      <i/>
      <sz val="11"/>
      <color theme="1"/>
      <name val="Century Gothic"/>
      <family val="2"/>
    </font>
    <font>
      <sz val="11"/>
      <color rgb="FF000000"/>
      <name val="Century Gothic"/>
      <family val="2"/>
    </font>
    <font>
      <b/>
      <sz val="11"/>
      <color rgb="FF000000"/>
      <name val="Century Gothic"/>
      <family val="2"/>
    </font>
    <font>
      <b/>
      <vertAlign val="superscript"/>
      <sz val="11"/>
      <name val="Century Gothic"/>
      <family val="2"/>
    </font>
    <font>
      <vertAlign val="superscript"/>
      <sz val="11"/>
      <name val="Century Gothic"/>
      <family val="2"/>
    </font>
    <font>
      <sz val="11"/>
      <name val="Century Gothic"/>
      <family val="2"/>
    </font>
    <font>
      <sz val="12"/>
      <color theme="1"/>
      <name val="Arial"/>
      <family val="2"/>
    </font>
    <font>
      <sz val="12"/>
      <color theme="1"/>
      <name val="Verdana"/>
      <family val="2"/>
    </font>
    <font>
      <b/>
      <sz val="10"/>
      <name val="Verdana"/>
      <family val="2"/>
    </font>
    <font>
      <sz val="9"/>
      <name val="Verdana"/>
      <family val="2"/>
    </font>
    <font>
      <sz val="14"/>
      <name val="Century Gothic"/>
      <family val="2"/>
    </font>
    <font>
      <sz val="11"/>
      <color rgb="FFFF0000"/>
      <name val="Century Gothic"/>
      <family val="2"/>
    </font>
    <font>
      <sz val="10"/>
      <color rgb="FF000000"/>
      <name val="Times New Roman"/>
      <family val="1"/>
    </font>
    <font>
      <sz val="12"/>
      <name val="Arial"/>
      <family val="2"/>
    </font>
    <font>
      <b/>
      <sz val="9"/>
      <name val="Tahoma"/>
      <family val="2"/>
    </font>
    <font>
      <sz val="9"/>
      <name val="Tahoma"/>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6"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auto="1"/>
      </bottom>
      <diagonal/>
    </border>
    <border>
      <left/>
      <right/>
      <top style="thin">
        <color auto="1"/>
      </top>
      <bottom/>
      <diagonal/>
    </border>
    <border>
      <left style="hair">
        <color indexed="64"/>
      </left>
      <right style="hair">
        <color indexed="64"/>
      </right>
      <top style="hair">
        <color indexed="64"/>
      </top>
      <bottom style="hair">
        <color indexed="64"/>
      </bottom>
      <diagonal/>
    </border>
    <border>
      <left style="thin">
        <color indexed="64"/>
      </left>
      <right/>
      <top/>
      <bottom style="medium">
        <color indexed="64"/>
      </bottom>
      <diagonal/>
    </border>
  </borders>
  <cellStyleXfs count="26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6" fontId="9" fillId="0" borderId="0" applyFont="0" applyFill="0" applyBorder="0" applyAlignment="0" applyProtection="0"/>
    <xf numFmtId="174"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5"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7" fontId="6" fillId="0" borderId="0" applyFont="0" applyFill="0" applyBorder="0" applyAlignment="0" applyProtection="0"/>
    <xf numFmtId="17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8" fontId="5" fillId="0" borderId="0" applyFont="0" applyFill="0" applyBorder="0" applyAlignment="0" applyProtection="0"/>
    <xf numFmtId="165"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44" fontId="50" fillId="0" borderId="0" applyFont="0" applyFill="0" applyBorder="0" applyAlignment="0" applyProtection="0"/>
    <xf numFmtId="0" fontId="5" fillId="0" borderId="0"/>
    <xf numFmtId="0" fontId="36" fillId="0" borderId="0"/>
    <xf numFmtId="0" fontId="1" fillId="0" borderId="0"/>
    <xf numFmtId="0" fontId="5" fillId="0" borderId="0"/>
    <xf numFmtId="9" fontId="1" fillId="0" borderId="0" applyFont="0" applyFill="0" applyBorder="0" applyAlignment="0" applyProtection="0"/>
    <xf numFmtId="44" fontId="94" fillId="0" borderId="0" applyFont="0" applyFill="0" applyBorder="0" applyAlignment="0" applyProtection="0"/>
    <xf numFmtId="166" fontId="1" fillId="0" borderId="0" applyFont="0" applyFill="0" applyBorder="0" applyAlignment="0" applyProtection="0"/>
    <xf numFmtId="0" fontId="95" fillId="0" borderId="0"/>
  </cellStyleXfs>
  <cellXfs count="1120">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4" fontId="40" fillId="0" borderId="18" xfId="62" applyNumberFormat="1" applyFont="1" applyBorder="1" applyAlignment="1">
      <alignment horizontal="right" vertical="center" wrapText="1"/>
    </xf>
    <xf numFmtId="164"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4"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4"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4"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4"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61" xfId="0" applyFont="1" applyBorder="1"/>
    <xf numFmtId="0" fontId="40" fillId="0" borderId="53" xfId="0" applyFont="1" applyBorder="1"/>
    <xf numFmtId="173" fontId="40" fillId="0" borderId="59" xfId="0" applyNumberFormat="1" applyFont="1" applyBorder="1"/>
    <xf numFmtId="2" fontId="40" fillId="0" borderId="18" xfId="0" applyNumberFormat="1"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35" xfId="0" applyFont="1" applyFill="1" applyBorder="1" applyAlignment="1">
      <alignment horizontal="center" wrapText="1"/>
    </xf>
    <xf numFmtId="173" fontId="40" fillId="0" borderId="18" xfId="34" applyFont="1" applyBorder="1" applyAlignment="1">
      <alignment horizontal="center"/>
    </xf>
    <xf numFmtId="0" fontId="40" fillId="0" borderId="22" xfId="95" applyNumberFormat="1" applyFont="1" applyBorder="1" applyAlignment="1">
      <alignment horizontal="center"/>
    </xf>
    <xf numFmtId="169" fontId="40" fillId="0" borderId="25" xfId="0" applyNumberFormat="1" applyFont="1" applyBorder="1" applyAlignment="1">
      <alignment horizontal="center" wrapText="1"/>
    </xf>
    <xf numFmtId="173" fontId="40" fillId="0" borderId="45" xfId="34" applyFont="1" applyBorder="1" applyAlignment="1">
      <alignment horizontal="center" wrapText="1"/>
    </xf>
    <xf numFmtId="169" fontId="40" fillId="24" borderId="59" xfId="0" applyNumberFormat="1" applyFont="1" applyFill="1" applyBorder="1"/>
    <xf numFmtId="43" fontId="40" fillId="0" borderId="22" xfId="34" applyNumberFormat="1" applyFont="1" applyBorder="1"/>
    <xf numFmtId="9" fontId="40" fillId="0" borderId="23" xfId="95" applyFont="1" applyBorder="1"/>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0" xfId="0" applyFont="1" applyAlignment="1">
      <alignment horizontal="center"/>
    </xf>
    <xf numFmtId="0" fontId="40" fillId="0" borderId="12" xfId="0" applyFont="1" applyBorder="1" applyAlignment="1">
      <alignment horizontal="center"/>
    </xf>
    <xf numFmtId="0" fontId="40" fillId="0" borderId="80" xfId="0" applyFont="1" applyBorder="1"/>
    <xf numFmtId="0" fontId="40" fillId="0" borderId="81" xfId="0" applyFont="1" applyBorder="1"/>
    <xf numFmtId="0" fontId="40" fillId="0" borderId="82" xfId="0" applyFont="1" applyBorder="1"/>
    <xf numFmtId="0" fontId="56" fillId="0" borderId="50" xfId="73" applyFont="1" applyBorder="1" applyAlignment="1">
      <alignment horizontal="center" vertical="center"/>
    </xf>
    <xf numFmtId="0" fontId="56" fillId="0" borderId="18" xfId="74" applyFont="1" applyBorder="1" applyAlignment="1">
      <alignment horizontal="center" vertical="center"/>
    </xf>
    <xf numFmtId="4" fontId="56" fillId="0" borderId="18" xfId="39" applyNumberFormat="1" applyFont="1" applyBorder="1" applyAlignment="1">
      <alignment vertical="center" wrapText="1"/>
    </xf>
    <xf numFmtId="164" fontId="56" fillId="0" borderId="45" xfId="62" applyNumberFormat="1" applyFont="1" applyBorder="1" applyAlignment="1">
      <alignment horizontal="right" vertical="center" wrapText="1"/>
    </xf>
    <xf numFmtId="0" fontId="56" fillId="0" borderId="13" xfId="73" applyFont="1" applyBorder="1" applyAlignment="1">
      <alignment horizontal="left" vertical="center"/>
    </xf>
    <xf numFmtId="0" fontId="56" fillId="0" borderId="14" xfId="74" applyFont="1" applyBorder="1" applyAlignment="1">
      <alignment horizontal="center" vertical="center"/>
    </xf>
    <xf numFmtId="0" fontId="56" fillId="0" borderId="14" xfId="74" applyFont="1" applyBorder="1" applyAlignment="1">
      <alignment horizontal="left" vertical="center" wrapText="1"/>
    </xf>
    <xf numFmtId="164" fontId="56" fillId="0" borderId="24" xfId="62" applyNumberFormat="1" applyFont="1" applyBorder="1" applyAlignment="1">
      <alignment horizontal="right" vertical="center" wrapText="1"/>
    </xf>
    <xf numFmtId="176" fontId="55" fillId="0" borderId="38" xfId="39" applyNumberFormat="1" applyFont="1" applyBorder="1" applyAlignment="1">
      <alignment horizontal="right" vertical="center"/>
    </xf>
    <xf numFmtId="0" fontId="56" fillId="0" borderId="18" xfId="135" applyFont="1" applyBorder="1" applyAlignment="1">
      <alignment horizontal="center" vertical="center"/>
    </xf>
    <xf numFmtId="0" fontId="56" fillId="0" borderId="14" xfId="89" applyFont="1" applyBorder="1"/>
    <xf numFmtId="0" fontId="56" fillId="0" borderId="14" xfId="89" applyFont="1" applyBorder="1" applyAlignment="1">
      <alignment horizontal="center"/>
    </xf>
    <xf numFmtId="0" fontId="56" fillId="0" borderId="18" xfId="73" applyFont="1" applyBorder="1" applyAlignment="1">
      <alignment horizontal="center" vertical="center"/>
    </xf>
    <xf numFmtId="0" fontId="56" fillId="0" borderId="18" xfId="126" applyFont="1" applyBorder="1" applyAlignment="1">
      <alignment horizontal="center" vertical="center"/>
    </xf>
    <xf numFmtId="0" fontId="56" fillId="0" borderId="49" xfId="73" applyFont="1" applyBorder="1" applyAlignment="1">
      <alignment horizontal="left" vertical="center"/>
    </xf>
    <xf numFmtId="0" fontId="56" fillId="0" borderId="0" xfId="73" applyFont="1" applyAlignment="1">
      <alignment horizontal="center" vertical="center"/>
    </xf>
    <xf numFmtId="0" fontId="56" fillId="0" borderId="0" xfId="73" applyFont="1" applyAlignment="1">
      <alignment horizontal="left" vertical="center" wrapText="1"/>
    </xf>
    <xf numFmtId="164" fontId="56" fillId="0" borderId="43" xfId="62" applyNumberFormat="1" applyFont="1" applyBorder="1" applyAlignment="1">
      <alignment horizontal="right" vertical="center" wrapText="1"/>
    </xf>
    <xf numFmtId="176" fontId="55" fillId="0" borderId="48" xfId="39" applyNumberFormat="1" applyFont="1" applyBorder="1" applyAlignment="1">
      <alignment horizontal="right" vertical="center"/>
    </xf>
    <xf numFmtId="2" fontId="56" fillId="0" borderId="14" xfId="73" applyNumberFormat="1" applyFont="1" applyBorder="1" applyAlignment="1">
      <alignment horizontal="center" vertical="center"/>
    </xf>
    <xf numFmtId="0" fontId="56" fillId="0" borderId="14" xfId="73" applyFont="1" applyBorder="1" applyAlignment="1">
      <alignment horizontal="left" vertical="center"/>
    </xf>
    <xf numFmtId="0" fontId="56" fillId="0" borderId="14" xfId="73" applyFont="1" applyBorder="1" applyAlignment="1">
      <alignment horizontal="center" vertical="center"/>
    </xf>
    <xf numFmtId="0" fontId="56" fillId="0" borderId="14" xfId="73" applyFont="1" applyBorder="1" applyAlignment="1">
      <alignment horizontal="left" vertical="center" wrapText="1"/>
    </xf>
    <xf numFmtId="187" fontId="55" fillId="24" borderId="42" xfId="73" applyNumberFormat="1" applyFont="1" applyFill="1" applyBorder="1" applyAlignment="1">
      <alignment vertical="center"/>
    </xf>
    <xf numFmtId="0" fontId="55" fillId="0" borderId="20" xfId="126" applyFont="1" applyBorder="1" applyAlignment="1">
      <alignment horizontal="center" vertical="center" wrapText="1"/>
    </xf>
    <xf numFmtId="0" fontId="40" fillId="0" borderId="67" xfId="0" applyFont="1" applyBorder="1" applyAlignment="1">
      <alignment horizontal="center" vertical="center"/>
    </xf>
    <xf numFmtId="4" fontId="40" fillId="0" borderId="67" xfId="0" applyNumberFormat="1" applyFont="1" applyBorder="1" applyAlignment="1">
      <alignment horizontal="center" vertical="center"/>
    </xf>
    <xf numFmtId="165" fontId="53" fillId="0" borderId="18" xfId="61" applyFont="1" applyFill="1" applyBorder="1" applyAlignment="1">
      <alignment horizontal="center" vertical="center"/>
    </xf>
    <xf numFmtId="0" fontId="53" fillId="0" borderId="64" xfId="0" applyFont="1" applyBorder="1"/>
    <xf numFmtId="0" fontId="53" fillId="0" borderId="63" xfId="0" applyFont="1" applyBorder="1"/>
    <xf numFmtId="0" fontId="60" fillId="0" borderId="39" xfId="0" applyFont="1" applyBorder="1" applyAlignment="1">
      <alignment horizontal="center" vertical="center"/>
    </xf>
    <xf numFmtId="0" fontId="51" fillId="0" borderId="59" xfId="0" applyFont="1" applyBorder="1" applyAlignment="1">
      <alignment horizontal="center" vertical="center"/>
    </xf>
    <xf numFmtId="0" fontId="62" fillId="0" borderId="41" xfId="0" applyFont="1" applyBorder="1" applyAlignment="1">
      <alignment horizontal="center" vertical="center" wrapText="1"/>
    </xf>
    <xf numFmtId="0" fontId="60" fillId="0" borderId="41" xfId="0" applyFont="1" applyBorder="1" applyAlignment="1">
      <alignment horizontal="center" vertical="center"/>
    </xf>
    <xf numFmtId="0" fontId="60" fillId="0" borderId="47" xfId="0" applyFont="1" applyBorder="1" applyAlignment="1">
      <alignment horizontal="center" vertical="center" wrapText="1"/>
    </xf>
    <xf numFmtId="0" fontId="60" fillId="0" borderId="47" xfId="0" applyFont="1" applyBorder="1" applyAlignment="1">
      <alignment horizontal="center" vertical="center"/>
    </xf>
    <xf numFmtId="0" fontId="60" fillId="0" borderId="48" xfId="0" applyFont="1" applyBorder="1" applyAlignment="1">
      <alignment horizontal="center" vertical="center"/>
    </xf>
    <xf numFmtId="0" fontId="63" fillId="0" borderId="18" xfId="0" applyFont="1" applyBorder="1" applyAlignment="1">
      <alignment vertical="center" wrapText="1"/>
    </xf>
    <xf numFmtId="2" fontId="63" fillId="0" borderId="18" xfId="0" applyNumberFormat="1" applyFont="1" applyBorder="1" applyAlignment="1">
      <alignment horizontal="center" vertical="center" wrapText="1"/>
    </xf>
    <xf numFmtId="0" fontId="51" fillId="0" borderId="18" xfId="0" applyFont="1" applyBorder="1" applyAlignment="1">
      <alignment horizontal="center" vertical="center" wrapText="1"/>
    </xf>
    <xf numFmtId="2" fontId="51" fillId="0" borderId="30" xfId="0" applyNumberFormat="1" applyFont="1" applyBorder="1" applyAlignment="1">
      <alignment horizontal="center" vertical="center" wrapText="1"/>
    </xf>
    <xf numFmtId="0" fontId="63" fillId="0" borderId="18" xfId="0" applyFont="1" applyBorder="1" applyAlignment="1">
      <alignment horizontal="left" vertical="center" wrapText="1"/>
    </xf>
    <xf numFmtId="0" fontId="51" fillId="0" borderId="18" xfId="0" applyFont="1" applyBorder="1" applyAlignment="1">
      <alignment horizontal="left" vertical="center" wrapText="1"/>
    </xf>
    <xf numFmtId="2" fontId="51" fillId="0" borderId="18" xfId="0" applyNumberFormat="1" applyFont="1" applyBorder="1" applyAlignment="1">
      <alignment vertical="center" wrapText="1"/>
    </xf>
    <xf numFmtId="0" fontId="5" fillId="0" borderId="18" xfId="0" applyFont="1" applyBorder="1" applyAlignment="1">
      <alignment vertical="center" wrapText="1"/>
    </xf>
    <xf numFmtId="0" fontId="51" fillId="0" borderId="18" xfId="0" applyFont="1" applyBorder="1" applyAlignment="1">
      <alignment vertical="center" wrapText="1"/>
    </xf>
    <xf numFmtId="0" fontId="51" fillId="0" borderId="75" xfId="0" applyFont="1" applyBorder="1" applyAlignment="1">
      <alignment horizontal="left" vertical="center" wrapText="1"/>
    </xf>
    <xf numFmtId="2" fontId="5" fillId="0" borderId="18" xfId="0" applyNumberFormat="1" applyFont="1" applyBorder="1" applyAlignment="1">
      <alignment vertical="center" wrapText="1"/>
    </xf>
    <xf numFmtId="0" fontId="51" fillId="0" borderId="75" xfId="0" applyFont="1" applyBorder="1" applyAlignment="1">
      <alignment vertical="center" wrapText="1"/>
    </xf>
    <xf numFmtId="0" fontId="5" fillId="0" borderId="75" xfId="0" applyFont="1" applyBorder="1" applyAlignment="1">
      <alignment vertical="center" wrapText="1"/>
    </xf>
    <xf numFmtId="2" fontId="51" fillId="0" borderId="75" xfId="0" applyNumberFormat="1" applyFont="1" applyBorder="1" applyAlignment="1">
      <alignment vertical="center" wrapText="1"/>
    </xf>
    <xf numFmtId="2" fontId="60" fillId="29" borderId="59" xfId="0" applyNumberFormat="1" applyFont="1" applyFill="1" applyBorder="1" applyAlignment="1">
      <alignment horizontal="center" vertical="center"/>
    </xf>
    <xf numFmtId="0" fontId="64" fillId="0" borderId="58" xfId="0" applyFont="1" applyBorder="1" applyAlignment="1">
      <alignment horizontal="center" vertical="center"/>
    </xf>
    <xf numFmtId="0" fontId="57" fillId="0" borderId="57" xfId="0" applyFont="1" applyBorder="1" applyAlignment="1">
      <alignment vertical="center"/>
    </xf>
    <xf numFmtId="0" fontId="57" fillId="0" borderId="56" xfId="0" applyFont="1" applyBorder="1" applyAlignment="1">
      <alignment vertical="center"/>
    </xf>
    <xf numFmtId="0" fontId="57" fillId="0" borderId="12" xfId="0" applyFont="1" applyBorder="1"/>
    <xf numFmtId="0" fontId="64" fillId="0" borderId="11" xfId="0" applyFont="1" applyBorder="1"/>
    <xf numFmtId="0" fontId="64" fillId="0" borderId="0" xfId="0" applyFont="1"/>
    <xf numFmtId="0" fontId="51" fillId="0" borderId="11" xfId="0" applyFont="1" applyBorder="1"/>
    <xf numFmtId="0" fontId="51" fillId="0" borderId="0" xfId="0" applyFont="1"/>
    <xf numFmtId="0" fontId="5" fillId="0" borderId="11" xfId="81" applyFont="1" applyBorder="1" applyAlignment="1">
      <alignment horizontal="left" vertical="center"/>
    </xf>
    <xf numFmtId="0" fontId="60" fillId="0" borderId="0" xfId="81" applyFont="1" applyAlignment="1">
      <alignment vertical="center"/>
    </xf>
    <xf numFmtId="0" fontId="5" fillId="0" borderId="12" xfId="81" applyFont="1" applyBorder="1" applyAlignment="1">
      <alignment vertical="center"/>
    </xf>
    <xf numFmtId="0" fontId="5" fillId="0" borderId="0" xfId="81" applyFont="1" applyAlignment="1">
      <alignment vertical="center"/>
    </xf>
    <xf numFmtId="0" fontId="57" fillId="0" borderId="13" xfId="0" applyFont="1" applyBorder="1"/>
    <xf numFmtId="0" fontId="60" fillId="0" borderId="14" xfId="81" applyFont="1" applyBorder="1" applyAlignment="1">
      <alignment vertical="center"/>
    </xf>
    <xf numFmtId="0" fontId="5" fillId="0" borderId="14" xfId="81" applyFont="1" applyBorder="1" applyAlignment="1">
      <alignment vertical="center"/>
    </xf>
    <xf numFmtId="0" fontId="60" fillId="0" borderId="15" xfId="81" applyFont="1" applyBorder="1" applyAlignment="1">
      <alignment vertical="center"/>
    </xf>
    <xf numFmtId="2" fontId="60" fillId="30" borderId="59" xfId="0" applyNumberFormat="1" applyFont="1" applyFill="1" applyBorder="1" applyAlignment="1">
      <alignment horizontal="center" vertical="center"/>
    </xf>
    <xf numFmtId="11" fontId="52" fillId="30" borderId="59" xfId="0" applyNumberFormat="1" applyFont="1" applyFill="1" applyBorder="1" applyAlignment="1">
      <alignment horizontal="center" vertical="center"/>
    </xf>
    <xf numFmtId="165" fontId="5" fillId="0" borderId="18" xfId="61" applyFont="1" applyFill="1" applyBorder="1" applyAlignment="1">
      <alignment horizontal="center" vertical="center"/>
    </xf>
    <xf numFmtId="0" fontId="54" fillId="0" borderId="57" xfId="0" applyFont="1" applyBorder="1"/>
    <xf numFmtId="0" fontId="54" fillId="0" borderId="56" xfId="0" applyFont="1" applyBorder="1"/>
    <xf numFmtId="0" fontId="54" fillId="0" borderId="0" xfId="0" applyFont="1"/>
    <xf numFmtId="0" fontId="66" fillId="0" borderId="0" xfId="0" applyFont="1" applyAlignment="1">
      <alignment horizontal="left"/>
    </xf>
    <xf numFmtId="0" fontId="67" fillId="0" borderId="0" xfId="0" applyFont="1" applyAlignment="1">
      <alignment horizontal="left"/>
    </xf>
    <xf numFmtId="0" fontId="54" fillId="0" borderId="12" xfId="0" applyFont="1" applyBorder="1"/>
    <xf numFmtId="0" fontId="69" fillId="0" borderId="0" xfId="0" applyFont="1"/>
    <xf numFmtId="0" fontId="69" fillId="0" borderId="61" xfId="0" applyFont="1" applyBorder="1" applyAlignment="1">
      <alignment horizontal="center"/>
    </xf>
    <xf numFmtId="0" fontId="73" fillId="0" borderId="53" xfId="0" applyFont="1" applyBorder="1" applyAlignment="1">
      <alignment horizontal="center"/>
    </xf>
    <xf numFmtId="0" fontId="72" fillId="0" borderId="53" xfId="0" applyFont="1" applyBorder="1" applyAlignment="1">
      <alignment vertical="center"/>
    </xf>
    <xf numFmtId="0" fontId="72" fillId="0" borderId="72" xfId="0" applyFont="1" applyBorder="1" applyAlignment="1">
      <alignment vertical="center"/>
    </xf>
    <xf numFmtId="0" fontId="69" fillId="0" borderId="58" xfId="0" applyFont="1" applyBorder="1" applyAlignment="1">
      <alignment horizontal="center"/>
    </xf>
    <xf numFmtId="0" fontId="73" fillId="0" borderId="57" xfId="0" applyFont="1" applyBorder="1" applyAlignment="1">
      <alignment horizontal="center"/>
    </xf>
    <xf numFmtId="0" fontId="72" fillId="0" borderId="57" xfId="0" applyFont="1" applyBorder="1" applyAlignment="1">
      <alignment horizontal="right" vertical="center"/>
    </xf>
    <xf numFmtId="0" fontId="72" fillId="0" borderId="29" xfId="0" applyFont="1" applyBorder="1" applyAlignment="1">
      <alignment horizontal="center" vertical="center"/>
    </xf>
    <xf numFmtId="0" fontId="72" fillId="0" borderId="35" xfId="0" applyFont="1" applyBorder="1" applyAlignment="1">
      <alignment horizontal="center" vertical="center"/>
    </xf>
    <xf numFmtId="0" fontId="69" fillId="0" borderId="11" xfId="0" applyFont="1" applyBorder="1" applyAlignment="1">
      <alignment horizontal="center"/>
    </xf>
    <xf numFmtId="0" fontId="73" fillId="0" borderId="0" xfId="0" applyFont="1" applyAlignment="1">
      <alignment horizontal="center"/>
    </xf>
    <xf numFmtId="0" fontId="72" fillId="0" borderId="0" xfId="0" applyFont="1" applyAlignment="1">
      <alignment horizontal="right" vertical="center"/>
    </xf>
    <xf numFmtId="1" fontId="72" fillId="0" borderId="18" xfId="0" applyNumberFormat="1" applyFont="1" applyBorder="1" applyAlignment="1">
      <alignment horizontal="center" vertical="center"/>
    </xf>
    <xf numFmtId="1" fontId="72" fillId="0" borderId="30" xfId="0" applyNumberFormat="1" applyFont="1" applyBorder="1" applyAlignment="1">
      <alignment horizontal="center" vertical="center"/>
    </xf>
    <xf numFmtId="1" fontId="72" fillId="0" borderId="12" xfId="0" applyNumberFormat="1" applyFont="1" applyBorder="1" applyAlignment="1">
      <alignment horizontal="center" vertical="center"/>
    </xf>
    <xf numFmtId="0" fontId="72" fillId="0" borderId="71" xfId="0" applyFont="1" applyBorder="1" applyAlignment="1">
      <alignment horizontal="left"/>
    </xf>
    <xf numFmtId="0" fontId="72" fillId="0" borderId="54" xfId="0" applyFont="1" applyBorder="1" applyAlignment="1">
      <alignment horizontal="center"/>
    </xf>
    <xf numFmtId="0" fontId="72" fillId="0" borderId="70" xfId="0" applyFont="1" applyBorder="1" applyAlignment="1">
      <alignment horizontal="center"/>
    </xf>
    <xf numFmtId="0" fontId="69" fillId="0" borderId="27" xfId="0" applyFont="1" applyBorder="1"/>
    <xf numFmtId="0" fontId="69" fillId="0" borderId="31" xfId="0" applyFont="1" applyBorder="1"/>
    <xf numFmtId="0" fontId="69" fillId="0" borderId="68" xfId="0" applyFont="1" applyBorder="1"/>
    <xf numFmtId="0" fontId="69" fillId="0" borderId="58" xfId="0" applyFont="1" applyBorder="1"/>
    <xf numFmtId="0" fontId="69" fillId="0" borderId="57" xfId="0" applyFont="1" applyBorder="1"/>
    <xf numFmtId="0" fontId="69" fillId="0" borderId="56" xfId="0" applyFont="1" applyBorder="1"/>
    <xf numFmtId="0" fontId="69" fillId="0" borderId="11" xfId="0" applyFont="1" applyBorder="1"/>
    <xf numFmtId="0" fontId="69" fillId="0" borderId="12" xfId="0" applyFont="1" applyBorder="1"/>
    <xf numFmtId="0" fontId="75" fillId="24" borderId="69" xfId="0" applyFont="1" applyFill="1" applyBorder="1" applyAlignment="1">
      <alignment horizontal="center" vertical="center"/>
    </xf>
    <xf numFmtId="0" fontId="69" fillId="0" borderId="67" xfId="0" applyFont="1" applyBorder="1" applyAlignment="1">
      <alignment horizontal="center" vertical="center"/>
    </xf>
    <xf numFmtId="4" fontId="69" fillId="0" borderId="67" xfId="0" applyNumberFormat="1" applyFont="1" applyBorder="1" applyAlignment="1">
      <alignment horizontal="center" vertical="center"/>
    </xf>
    <xf numFmtId="0" fontId="74" fillId="24" borderId="29" xfId="0" applyFont="1" applyFill="1" applyBorder="1" applyAlignment="1">
      <alignment horizontal="center"/>
    </xf>
    <xf numFmtId="0" fontId="74" fillId="24" borderId="35" xfId="0" applyFont="1" applyFill="1" applyBorder="1" applyAlignment="1">
      <alignment horizontal="center"/>
    </xf>
    <xf numFmtId="173" fontId="69" fillId="0" borderId="18" xfId="203" applyFont="1" applyBorder="1"/>
    <xf numFmtId="173" fontId="69" fillId="0" borderId="30" xfId="203" applyFont="1" applyBorder="1"/>
    <xf numFmtId="173" fontId="69" fillId="0" borderId="62" xfId="203" applyFont="1" applyBorder="1"/>
    <xf numFmtId="173" fontId="69" fillId="0" borderId="59" xfId="0" applyNumberFormat="1" applyFont="1" applyBorder="1"/>
    <xf numFmtId="0" fontId="74" fillId="24" borderId="44" xfId="0" applyFont="1" applyFill="1" applyBorder="1" applyAlignment="1">
      <alignment horizontal="center"/>
    </xf>
    <xf numFmtId="0" fontId="69" fillId="0" borderId="22" xfId="0" applyFont="1" applyBorder="1" applyAlignment="1">
      <alignment horizontal="center"/>
    </xf>
    <xf numFmtId="2" fontId="69" fillId="0" borderId="18" xfId="0" applyNumberFormat="1" applyFont="1" applyBorder="1"/>
    <xf numFmtId="0" fontId="69" fillId="0" borderId="53" xfId="0" applyFont="1" applyBorder="1"/>
    <xf numFmtId="0" fontId="69" fillId="0" borderId="20" xfId="0" applyFont="1" applyBorder="1"/>
    <xf numFmtId="173" fontId="69" fillId="0" borderId="59" xfId="203" applyFont="1" applyBorder="1"/>
    <xf numFmtId="0" fontId="74" fillId="24" borderId="16" xfId="0" applyFont="1" applyFill="1" applyBorder="1" applyAlignment="1">
      <alignment horizontal="center"/>
    </xf>
    <xf numFmtId="0" fontId="74" fillId="24" borderId="29" xfId="0" applyFont="1" applyFill="1" applyBorder="1"/>
    <xf numFmtId="2" fontId="69" fillId="0" borderId="18" xfId="0" applyNumberFormat="1" applyFont="1" applyBorder="1" applyAlignment="1">
      <alignment horizontal="center"/>
    </xf>
    <xf numFmtId="2" fontId="69" fillId="0" borderId="22" xfId="0" applyNumberFormat="1" applyFont="1" applyBorder="1" applyAlignment="1">
      <alignment horizontal="center"/>
    </xf>
    <xf numFmtId="0" fontId="74" fillId="24" borderId="16" xfId="0" applyFont="1" applyFill="1" applyBorder="1" applyAlignment="1">
      <alignment horizontal="center" wrapText="1"/>
    </xf>
    <xf numFmtId="0" fontId="74" fillId="24" borderId="29" xfId="0" applyFont="1" applyFill="1" applyBorder="1" applyAlignment="1">
      <alignment horizontal="center" wrapText="1"/>
    </xf>
    <xf numFmtId="0" fontId="74" fillId="24" borderId="35" xfId="0" applyFont="1" applyFill="1" applyBorder="1" applyAlignment="1">
      <alignment horizontal="center" wrapText="1"/>
    </xf>
    <xf numFmtId="0" fontId="69" fillId="0" borderId="21" xfId="0" applyFont="1" applyBorder="1" applyAlignment="1">
      <alignment horizontal="left"/>
    </xf>
    <xf numFmtId="0" fontId="69" fillId="0" borderId="22" xfId="0" applyFont="1" applyBorder="1" applyAlignment="1">
      <alignment horizontal="left"/>
    </xf>
    <xf numFmtId="173" fontId="69" fillId="0" borderId="18" xfId="203" applyFont="1" applyBorder="1" applyAlignment="1">
      <alignment horizontal="center"/>
    </xf>
    <xf numFmtId="0" fontId="69" fillId="0" borderId="22" xfId="239" applyNumberFormat="1" applyFont="1" applyBorder="1" applyAlignment="1">
      <alignment horizontal="center"/>
    </xf>
    <xf numFmtId="169" fontId="69" fillId="0" borderId="25" xfId="0" applyNumberFormat="1" applyFont="1" applyBorder="1" applyAlignment="1">
      <alignment horizontal="center" wrapText="1"/>
    </xf>
    <xf numFmtId="173" fontId="69" fillId="0" borderId="45" xfId="203" applyFont="1" applyBorder="1" applyAlignment="1">
      <alignment horizontal="center" wrapText="1"/>
    </xf>
    <xf numFmtId="0" fontId="69" fillId="0" borderId="62" xfId="0" applyFont="1" applyBorder="1"/>
    <xf numFmtId="0" fontId="69" fillId="0" borderId="14" xfId="0" applyFont="1" applyBorder="1"/>
    <xf numFmtId="169" fontId="69" fillId="24" borderId="59" xfId="0" applyNumberFormat="1" applyFont="1" applyFill="1" applyBorder="1"/>
    <xf numFmtId="0" fontId="69" fillId="0" borderId="54" xfId="0" applyFont="1" applyBorder="1"/>
    <xf numFmtId="0" fontId="77" fillId="0" borderId="11" xfId="0" applyFont="1" applyBorder="1"/>
    <xf numFmtId="0" fontId="77" fillId="0" borderId="0" xfId="0" applyFont="1"/>
    <xf numFmtId="0" fontId="40" fillId="0" borderId="0" xfId="135" applyFont="1"/>
    <xf numFmtId="0" fontId="77" fillId="0" borderId="12" xfId="0" applyFont="1" applyBorder="1"/>
    <xf numFmtId="0" fontId="69" fillId="0" borderId="0" xfId="0" applyFont="1" applyAlignment="1">
      <alignment horizontal="center"/>
    </xf>
    <xf numFmtId="0" fontId="69" fillId="0" borderId="12" xfId="0" applyFont="1" applyBorder="1" applyAlignment="1">
      <alignment horizontal="center"/>
    </xf>
    <xf numFmtId="0" fontId="69" fillId="0" borderId="0" xfId="0" applyFont="1" applyAlignment="1">
      <alignment horizontal="left"/>
    </xf>
    <xf numFmtId="0" fontId="69" fillId="0" borderId="11" xfId="0" applyFont="1" applyBorder="1" applyAlignment="1">
      <alignment horizontal="left"/>
    </xf>
    <xf numFmtId="0" fontId="77" fillId="0" borderId="11" xfId="0" applyFont="1" applyBorder="1" applyAlignment="1">
      <alignment horizontal="left"/>
    </xf>
    <xf numFmtId="0" fontId="78" fillId="0" borderId="0" xfId="0" applyFont="1" applyAlignment="1">
      <alignment horizontal="left"/>
    </xf>
    <xf numFmtId="204" fontId="5" fillId="0" borderId="18" xfId="0" applyNumberFormat="1" applyFont="1" applyBorder="1" applyAlignment="1">
      <alignment horizontal="center" vertical="center"/>
    </xf>
    <xf numFmtId="2" fontId="5" fillId="0" borderId="0" xfId="0" applyNumberFormat="1" applyFont="1" applyAlignment="1">
      <alignment horizontal="center" vertical="center"/>
    </xf>
    <xf numFmtId="202" fontId="5" fillId="0" borderId="0" xfId="0" applyNumberFormat="1" applyFont="1" applyAlignment="1">
      <alignment horizontal="center" vertical="center"/>
    </xf>
    <xf numFmtId="165" fontId="5" fillId="0" borderId="0" xfId="0" applyNumberFormat="1" applyFont="1" applyAlignment="1">
      <alignment horizontal="center" vertical="center"/>
    </xf>
    <xf numFmtId="202" fontId="5" fillId="0" borderId="19" xfId="256" applyNumberFormat="1" applyBorder="1" applyAlignment="1">
      <alignment horizontal="center" vertical="center"/>
    </xf>
    <xf numFmtId="203" fontId="69" fillId="0" borderId="30" xfId="203" applyNumberFormat="1" applyFont="1" applyBorder="1"/>
    <xf numFmtId="2" fontId="5" fillId="0" borderId="18" xfId="0" applyNumberFormat="1" applyFont="1" applyBorder="1" applyAlignment="1">
      <alignment horizontal="center" vertical="center"/>
    </xf>
    <xf numFmtId="176" fontId="69" fillId="0" borderId="30" xfId="203" applyNumberFormat="1" applyFont="1" applyBorder="1" applyAlignment="1">
      <alignment horizontal="right"/>
    </xf>
    <xf numFmtId="0" fontId="51" fillId="0" borderId="18" xfId="0" applyFont="1" applyBorder="1" applyAlignment="1">
      <alignment horizontal="center" vertical="center"/>
    </xf>
    <xf numFmtId="0" fontId="51" fillId="0" borderId="0" xfId="0" applyFont="1" applyAlignment="1">
      <alignment horizontal="center" vertical="center"/>
    </xf>
    <xf numFmtId="202" fontId="5" fillId="0" borderId="0" xfId="256" applyNumberFormat="1" applyAlignment="1">
      <alignment horizontal="center" vertical="center"/>
    </xf>
    <xf numFmtId="165" fontId="5" fillId="0" borderId="0" xfId="256" applyNumberFormat="1" applyAlignment="1">
      <alignment vertical="center"/>
    </xf>
    <xf numFmtId="165" fontId="5" fillId="0" borderId="0" xfId="61" applyFont="1" applyFill="1" applyBorder="1" applyAlignment="1">
      <alignment vertical="center"/>
    </xf>
    <xf numFmtId="202" fontId="5" fillId="0" borderId="18" xfId="0" applyNumberFormat="1" applyFont="1" applyBorder="1" applyAlignment="1">
      <alignment horizontal="center" vertical="center"/>
    </xf>
    <xf numFmtId="203" fontId="69" fillId="0" borderId="59" xfId="0" applyNumberFormat="1" applyFont="1" applyBorder="1"/>
    <xf numFmtId="3" fontId="5" fillId="0" borderId="18" xfId="256" applyNumberFormat="1" applyBorder="1" applyAlignment="1">
      <alignment vertical="center" wrapText="1"/>
    </xf>
    <xf numFmtId="0" fontId="5" fillId="0" borderId="18" xfId="256" applyBorder="1" applyAlignment="1">
      <alignment horizontal="center" vertical="center"/>
    </xf>
    <xf numFmtId="44" fontId="5" fillId="0" borderId="18" xfId="255" applyFont="1" applyFill="1" applyBorder="1" applyAlignment="1">
      <alignment vertical="center"/>
    </xf>
    <xf numFmtId="0" fontId="5" fillId="0" borderId="0" xfId="256" applyAlignment="1">
      <alignment horizontal="center" vertical="center"/>
    </xf>
    <xf numFmtId="44" fontId="5" fillId="0" borderId="0" xfId="255" applyFont="1" applyFill="1" applyBorder="1" applyAlignment="1">
      <alignment vertical="center"/>
    </xf>
    <xf numFmtId="0" fontId="60" fillId="0" borderId="0" xfId="256" applyFont="1" applyAlignment="1">
      <alignment vertical="center"/>
    </xf>
    <xf numFmtId="0" fontId="60" fillId="0" borderId="0" xfId="256" applyFont="1" applyAlignment="1">
      <alignment horizontal="center" vertical="center"/>
    </xf>
    <xf numFmtId="200" fontId="60" fillId="0" borderId="0" xfId="256" applyNumberFormat="1" applyFont="1" applyAlignment="1">
      <alignment horizontal="center" vertical="center"/>
    </xf>
    <xf numFmtId="49" fontId="51" fillId="0" borderId="0" xfId="232" applyNumberFormat="1" applyFont="1" applyAlignment="1">
      <alignment vertical="center" wrapText="1"/>
    </xf>
    <xf numFmtId="44" fontId="5" fillId="0" borderId="0" xfId="61" applyNumberFormat="1" applyFont="1" applyFill="1" applyBorder="1" applyAlignment="1">
      <alignment vertical="center"/>
    </xf>
    <xf numFmtId="0" fontId="52" fillId="0" borderId="0" xfId="0" applyFont="1" applyAlignment="1">
      <alignment vertical="center"/>
    </xf>
    <xf numFmtId="44" fontId="60" fillId="0" borderId="0" xfId="255" applyFont="1" applyFill="1" applyBorder="1" applyAlignment="1">
      <alignment vertical="center"/>
    </xf>
    <xf numFmtId="0" fontId="5" fillId="0" borderId="0" xfId="256" applyAlignment="1">
      <alignment vertical="center"/>
    </xf>
    <xf numFmtId="202" fontId="5" fillId="0" borderId="0" xfId="255" applyNumberFormat="1" applyFont="1" applyFill="1" applyBorder="1" applyAlignment="1">
      <alignment horizontal="center" vertical="center"/>
    </xf>
    <xf numFmtId="165" fontId="5" fillId="0" borderId="0" xfId="61" applyFont="1" applyFill="1" applyBorder="1" applyAlignment="1">
      <alignment horizontal="center" vertical="center"/>
    </xf>
    <xf numFmtId="0" fontId="5" fillId="0" borderId="0" xfId="256" applyAlignment="1">
      <alignment horizontal="left" vertical="center"/>
    </xf>
    <xf numFmtId="0" fontId="52" fillId="0" borderId="0" xfId="0" applyFont="1" applyAlignment="1">
      <alignment horizontal="center" vertical="center"/>
    </xf>
    <xf numFmtId="200" fontId="52" fillId="0" borderId="0" xfId="0" applyNumberFormat="1" applyFont="1" applyAlignment="1">
      <alignment horizontal="center" vertical="center"/>
    </xf>
    <xf numFmtId="200" fontId="60" fillId="0" borderId="0" xfId="255" applyNumberFormat="1" applyFont="1" applyFill="1" applyBorder="1" applyAlignment="1">
      <alignment vertical="center"/>
    </xf>
    <xf numFmtId="200" fontId="60" fillId="0" borderId="0" xfId="256" applyNumberFormat="1" applyFont="1" applyAlignment="1">
      <alignment horizontal="center" vertical="center" wrapText="1"/>
    </xf>
    <xf numFmtId="0" fontId="5" fillId="0" borderId="0" xfId="256" applyAlignment="1">
      <alignment vertical="center" wrapText="1"/>
    </xf>
    <xf numFmtId="165" fontId="60" fillId="0" borderId="0" xfId="61" applyFont="1" applyFill="1" applyBorder="1" applyAlignment="1">
      <alignment vertical="center"/>
    </xf>
    <xf numFmtId="3" fontId="5" fillId="0" borderId="0" xfId="256" applyNumberFormat="1" applyAlignment="1">
      <alignment vertical="center" wrapText="1"/>
    </xf>
    <xf numFmtId="205" fontId="5" fillId="0" borderId="18" xfId="0" applyNumberFormat="1" applyFont="1" applyBorder="1" applyAlignment="1">
      <alignment horizontal="center" vertical="center"/>
    </xf>
    <xf numFmtId="189" fontId="40" fillId="0" borderId="18" xfId="0" applyNumberFormat="1" applyFont="1" applyBorder="1" applyAlignment="1">
      <alignment horizontal="center"/>
    </xf>
    <xf numFmtId="0" fontId="81" fillId="0" borderId="39" xfId="0" applyFont="1" applyBorder="1" applyAlignment="1">
      <alignment horizontal="center" vertical="center"/>
    </xf>
    <xf numFmtId="0" fontId="79" fillId="0" borderId="59" xfId="0" applyFont="1" applyBorder="1" applyAlignment="1">
      <alignment horizontal="center" vertical="center"/>
    </xf>
    <xf numFmtId="0" fontId="84" fillId="0" borderId="41" xfId="0" applyFont="1" applyBorder="1" applyAlignment="1">
      <alignment horizontal="center" vertical="center" wrapText="1"/>
    </xf>
    <xf numFmtId="2" fontId="80" fillId="30" borderId="59" xfId="0" applyNumberFormat="1" applyFont="1" applyFill="1" applyBorder="1" applyAlignment="1">
      <alignment horizontal="center" vertical="center"/>
    </xf>
    <xf numFmtId="0" fontId="81" fillId="0" borderId="41" xfId="0" applyFont="1" applyBorder="1" applyAlignment="1">
      <alignment horizontal="center" vertical="center"/>
    </xf>
    <xf numFmtId="0" fontId="80" fillId="30" borderId="59" xfId="0" applyFont="1" applyFill="1" applyBorder="1" applyAlignment="1">
      <alignment horizontal="center" vertical="center"/>
    </xf>
    <xf numFmtId="0" fontId="81" fillId="0" borderId="47" xfId="0" applyFont="1" applyBorder="1" applyAlignment="1">
      <alignment horizontal="center" vertical="center" wrapText="1"/>
    </xf>
    <xf numFmtId="0" fontId="81" fillId="0" borderId="47" xfId="0" applyFont="1" applyBorder="1" applyAlignment="1">
      <alignment horizontal="center" vertical="center"/>
    </xf>
    <xf numFmtId="0" fontId="81" fillId="0" borderId="48" xfId="0" applyFont="1" applyBorder="1" applyAlignment="1">
      <alignment horizontal="center" vertical="center"/>
    </xf>
    <xf numFmtId="0" fontId="79" fillId="0" borderId="18" xfId="0" applyFont="1" applyBorder="1" applyAlignment="1">
      <alignment vertical="center" wrapText="1"/>
    </xf>
    <xf numFmtId="2" fontId="79" fillId="0" borderId="18" xfId="0" applyNumberFormat="1" applyFont="1" applyBorder="1" applyAlignment="1">
      <alignment horizontal="center" vertical="center" wrapText="1"/>
    </xf>
    <xf numFmtId="0" fontId="79" fillId="0" borderId="18" xfId="0" applyFont="1" applyBorder="1" applyAlignment="1">
      <alignment horizontal="center" vertical="center" wrapText="1"/>
    </xf>
    <xf numFmtId="2" fontId="79" fillId="0" borderId="30" xfId="0" applyNumberFormat="1" applyFont="1" applyBorder="1" applyAlignment="1">
      <alignment horizontal="center" vertical="center" wrapText="1"/>
    </xf>
    <xf numFmtId="0" fontId="79" fillId="0" borderId="47" xfId="0" applyFont="1" applyBorder="1" applyAlignment="1">
      <alignment vertical="center" wrapText="1"/>
    </xf>
    <xf numFmtId="2" fontId="79" fillId="0" borderId="18" xfId="0" applyNumberFormat="1" applyFont="1" applyBorder="1" applyAlignment="1">
      <alignment vertical="center" wrapText="1"/>
    </xf>
    <xf numFmtId="2" fontId="81" fillId="29" borderId="59" xfId="0" applyNumberFormat="1" applyFont="1" applyFill="1" applyBorder="1" applyAlignment="1">
      <alignment horizontal="center" vertical="center"/>
    </xf>
    <xf numFmtId="0" fontId="79" fillId="0" borderId="12" xfId="0" applyFont="1" applyBorder="1"/>
    <xf numFmtId="0" fontId="86" fillId="0" borderId="11" xfId="0" applyFont="1" applyBorder="1"/>
    <xf numFmtId="0" fontId="79" fillId="0" borderId="11" xfId="0" applyFont="1" applyBorder="1"/>
    <xf numFmtId="0" fontId="87" fillId="0" borderId="11" xfId="81" applyFont="1" applyBorder="1" applyAlignment="1">
      <alignment horizontal="left" vertical="center"/>
    </xf>
    <xf numFmtId="0" fontId="87" fillId="0" borderId="12" xfId="81" applyFont="1" applyBorder="1" applyAlignment="1">
      <alignment vertical="center"/>
    </xf>
    <xf numFmtId="0" fontId="79" fillId="0" borderId="0" xfId="0" applyFont="1"/>
    <xf numFmtId="0" fontId="86" fillId="0" borderId="0" xfId="0" applyFont="1"/>
    <xf numFmtId="0" fontId="87" fillId="0" borderId="0" xfId="81" applyFont="1" applyAlignment="1">
      <alignment vertical="center"/>
    </xf>
    <xf numFmtId="0" fontId="55" fillId="24" borderId="58" xfId="73" applyFont="1" applyFill="1" applyBorder="1" applyAlignment="1">
      <alignment vertical="center"/>
    </xf>
    <xf numFmtId="0" fontId="55" fillId="24" borderId="57" xfId="73" applyFont="1" applyFill="1" applyBorder="1" applyAlignment="1">
      <alignment vertical="center"/>
    </xf>
    <xf numFmtId="0" fontId="55" fillId="24" borderId="56" xfId="73" applyFont="1" applyFill="1" applyBorder="1" applyAlignment="1">
      <alignment vertical="center"/>
    </xf>
    <xf numFmtId="0" fontId="81" fillId="0" borderId="0" xfId="81" applyFont="1" applyAlignment="1">
      <alignment vertical="center"/>
    </xf>
    <xf numFmtId="0" fontId="0" fillId="0" borderId="13" xfId="0" applyBorder="1"/>
    <xf numFmtId="0" fontId="0" fillId="0" borderId="91" xfId="0" applyBorder="1"/>
    <xf numFmtId="0" fontId="0" fillId="0" borderId="15" xfId="0" applyBorder="1"/>
    <xf numFmtId="2" fontId="51" fillId="0" borderId="18" xfId="0" applyNumberFormat="1" applyFont="1" applyBorder="1" applyAlignment="1">
      <alignment horizontal="center" vertical="center" wrapText="1"/>
    </xf>
    <xf numFmtId="0" fontId="63" fillId="0" borderId="47" xfId="0" applyFont="1" applyBorder="1" applyAlignment="1">
      <alignment vertical="center" wrapText="1"/>
    </xf>
    <xf numFmtId="0" fontId="55" fillId="24" borderId="39" xfId="73" applyFont="1" applyFill="1" applyBorder="1" applyAlignment="1">
      <alignment vertical="center"/>
    </xf>
    <xf numFmtId="0" fontId="55" fillId="24" borderId="41" xfId="73" applyFont="1" applyFill="1" applyBorder="1" applyAlignment="1">
      <alignment vertical="center"/>
    </xf>
    <xf numFmtId="0" fontId="55" fillId="24" borderId="42" xfId="73" applyFont="1" applyFill="1" applyBorder="1" applyAlignment="1">
      <alignment vertical="center"/>
    </xf>
    <xf numFmtId="3" fontId="79" fillId="0" borderId="59" xfId="0" applyNumberFormat="1" applyFont="1" applyBorder="1" applyAlignment="1">
      <alignment horizontal="center" vertical="center"/>
    </xf>
    <xf numFmtId="189" fontId="51" fillId="0" borderId="18" xfId="0" applyNumberFormat="1" applyFont="1" applyBorder="1" applyAlignment="1">
      <alignment horizontal="center" vertical="center" wrapText="1"/>
    </xf>
    <xf numFmtId="189" fontId="51" fillId="0" borderId="30" xfId="0" applyNumberFormat="1" applyFont="1" applyBorder="1" applyAlignment="1">
      <alignment horizontal="center" vertical="center" wrapText="1"/>
    </xf>
    <xf numFmtId="175" fontId="79" fillId="0" borderId="59" xfId="0" applyNumberFormat="1" applyFont="1" applyBorder="1" applyAlignment="1">
      <alignment horizontal="center" vertical="center"/>
    </xf>
    <xf numFmtId="4" fontId="56" fillId="0" borderId="18" xfId="39" applyNumberFormat="1" applyFont="1" applyFill="1" applyBorder="1" applyAlignment="1">
      <alignment vertical="center" wrapText="1"/>
    </xf>
    <xf numFmtId="0" fontId="88" fillId="0" borderId="18" xfId="0" applyFont="1" applyBorder="1" applyAlignment="1">
      <alignment vertical="center" wrapText="1"/>
    </xf>
    <xf numFmtId="2" fontId="88" fillId="0" borderId="18" xfId="0" applyNumberFormat="1" applyFont="1" applyBorder="1" applyAlignment="1">
      <alignment horizontal="center" vertical="center" wrapText="1"/>
    </xf>
    <xf numFmtId="0" fontId="88" fillId="0" borderId="18" xfId="0" applyFont="1" applyBorder="1" applyAlignment="1">
      <alignment horizontal="center" vertical="center" wrapText="1"/>
    </xf>
    <xf numFmtId="176" fontId="55" fillId="0" borderId="38" xfId="39" applyNumberFormat="1" applyFont="1" applyFill="1" applyBorder="1" applyAlignment="1">
      <alignment horizontal="right" vertical="center"/>
    </xf>
    <xf numFmtId="0" fontId="40" fillId="0" borderId="18" xfId="89" applyFont="1" applyBorder="1" applyAlignment="1">
      <alignment horizontal="center" vertical="center"/>
    </xf>
    <xf numFmtId="0" fontId="87" fillId="0" borderId="0" xfId="81" applyFont="1" applyAlignment="1">
      <alignment horizontal="center" vertical="center"/>
    </xf>
    <xf numFmtId="203" fontId="40" fillId="0" borderId="0" xfId="89" applyNumberFormat="1" applyFont="1"/>
    <xf numFmtId="0" fontId="63" fillId="31" borderId="18" xfId="0" applyFont="1" applyFill="1" applyBorder="1" applyAlignment="1">
      <alignment horizontal="left" vertical="center" wrapText="1"/>
    </xf>
    <xf numFmtId="0" fontId="63" fillId="31" borderId="18" xfId="0" applyFont="1" applyFill="1" applyBorder="1" applyAlignment="1">
      <alignment vertical="center" wrapText="1"/>
    </xf>
    <xf numFmtId="0" fontId="89" fillId="0" borderId="18" xfId="0" applyFont="1" applyBorder="1" applyAlignment="1">
      <alignment horizontal="center"/>
    </xf>
    <xf numFmtId="0" fontId="89" fillId="0" borderId="18" xfId="0" applyFont="1" applyBorder="1" applyAlignment="1">
      <alignment horizontal="center" vertical="center"/>
    </xf>
    <xf numFmtId="0" fontId="56" fillId="0" borderId="25" xfId="126" applyFont="1" applyBorder="1" applyAlignment="1">
      <alignment horizontal="center" vertical="center"/>
    </xf>
    <xf numFmtId="0" fontId="56" fillId="0" borderId="25" xfId="135" applyFont="1" applyBorder="1" applyAlignment="1">
      <alignment horizontal="center" vertical="center"/>
    </xf>
    <xf numFmtId="0" fontId="56" fillId="0" borderId="25" xfId="135" applyFont="1" applyBorder="1" applyAlignment="1">
      <alignment horizontal="center" vertical="center" wrapText="1"/>
    </xf>
    <xf numFmtId="3" fontId="56" fillId="0" borderId="18" xfId="135" applyNumberFormat="1" applyFont="1" applyBorder="1" applyAlignment="1">
      <alignment horizontal="left" vertical="center" wrapText="1"/>
    </xf>
    <xf numFmtId="0" fontId="89" fillId="25" borderId="18" xfId="126" applyFont="1" applyFill="1" applyBorder="1" applyAlignment="1">
      <alignment horizontal="center" vertical="center"/>
    </xf>
    <xf numFmtId="0" fontId="89" fillId="25" borderId="66" xfId="126" applyFont="1" applyFill="1" applyBorder="1" applyAlignment="1">
      <alignment horizontal="center" vertical="center"/>
    </xf>
    <xf numFmtId="1" fontId="56" fillId="0" borderId="18" xfId="126" applyNumberFormat="1" applyFont="1" applyBorder="1" applyAlignment="1">
      <alignment horizontal="center" vertical="center"/>
    </xf>
    <xf numFmtId="3" fontId="56" fillId="0" borderId="25" xfId="135" applyNumberFormat="1" applyFont="1" applyBorder="1" applyAlignment="1">
      <alignment horizontal="left" vertical="center" wrapText="1"/>
    </xf>
    <xf numFmtId="3" fontId="0" fillId="0" borderId="0" xfId="0" applyNumberFormat="1"/>
    <xf numFmtId="0" fontId="40" fillId="0" borderId="64" xfId="0" applyFont="1" applyBorder="1"/>
    <xf numFmtId="0" fontId="40" fillId="0" borderId="63" xfId="0" applyFont="1" applyBorder="1"/>
    <xf numFmtId="165" fontId="40" fillId="0" borderId="18" xfId="61" applyFont="1" applyFill="1" applyBorder="1" applyAlignment="1">
      <alignment horizontal="center" vertical="center"/>
    </xf>
    <xf numFmtId="0" fontId="40" fillId="0" borderId="22" xfId="0" applyFont="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43" fillId="0" borderId="0" xfId="0" applyFont="1" applyAlignment="1">
      <alignment horizontal="center"/>
    </xf>
    <xf numFmtId="0" fontId="43" fillId="0" borderId="57" xfId="0" applyFont="1" applyBorder="1" applyAlignment="1">
      <alignment horizontal="center"/>
    </xf>
    <xf numFmtId="0" fontId="40" fillId="0" borderId="27" xfId="0" applyFont="1" applyBorder="1"/>
    <xf numFmtId="0" fontId="40" fillId="0" borderId="31" xfId="0" applyFont="1" applyBorder="1"/>
    <xf numFmtId="0" fontId="40" fillId="0" borderId="54" xfId="0" applyFont="1" applyBorder="1" applyAlignment="1">
      <alignment horizontal="center"/>
    </xf>
    <xf numFmtId="0" fontId="40" fillId="0" borderId="70" xfId="0" applyFont="1" applyBorder="1" applyAlignment="1">
      <alignment horizontal="center"/>
    </xf>
    <xf numFmtId="0" fontId="56" fillId="0" borderId="50" xfId="73" applyFont="1" applyBorder="1" applyAlignment="1">
      <alignment vertical="center"/>
    </xf>
    <xf numFmtId="0" fontId="56" fillId="0" borderId="25" xfId="126" applyFont="1" applyBorder="1" applyAlignment="1">
      <alignment vertical="center"/>
    </xf>
    <xf numFmtId="0" fontId="56" fillId="0" borderId="25" xfId="135" applyFont="1" applyBorder="1" applyAlignment="1">
      <alignment vertical="center"/>
    </xf>
    <xf numFmtId="0" fontId="56" fillId="0" borderId="18" xfId="74" applyFont="1" applyBorder="1" applyAlignment="1">
      <alignment vertical="center"/>
    </xf>
    <xf numFmtId="0" fontId="56" fillId="0" borderId="18" xfId="126" applyFont="1" applyBorder="1" applyAlignment="1">
      <alignment vertical="center"/>
    </xf>
    <xf numFmtId="0" fontId="56" fillId="0" borderId="18" xfId="135" applyFont="1" applyBorder="1" applyAlignment="1">
      <alignment vertical="center"/>
    </xf>
    <xf numFmtId="203" fontId="40" fillId="0" borderId="30" xfId="203" applyNumberFormat="1" applyFont="1" applyBorder="1"/>
    <xf numFmtId="9" fontId="40" fillId="0" borderId="18" xfId="239" applyFont="1" applyBorder="1" applyAlignment="1">
      <alignment horizontal="center"/>
    </xf>
    <xf numFmtId="9" fontId="53" fillId="0" borderId="18" xfId="239" applyFont="1" applyBorder="1" applyAlignment="1">
      <alignment horizontal="center"/>
    </xf>
    <xf numFmtId="0" fontId="53" fillId="0" borderId="0" xfId="0" applyFont="1"/>
    <xf numFmtId="0" fontId="40" fillId="0" borderId="93" xfId="89" applyFont="1" applyBorder="1" applyAlignment="1">
      <alignment horizontal="center" vertical="center"/>
    </xf>
    <xf numFmtId="206" fontId="91" fillId="0" borderId="93" xfId="43" applyNumberFormat="1" applyFont="1" applyBorder="1" applyAlignment="1">
      <alignment vertical="center"/>
    </xf>
    <xf numFmtId="0" fontId="53" fillId="0" borderId="93" xfId="89" applyFont="1" applyBorder="1" applyAlignment="1">
      <alignment horizontal="center" vertical="center"/>
    </xf>
    <xf numFmtId="11" fontId="56" fillId="0" borderId="25" xfId="135" applyNumberFormat="1" applyFont="1" applyBorder="1" applyAlignment="1">
      <alignment horizontal="center" vertical="center" wrapText="1"/>
    </xf>
    <xf numFmtId="0" fontId="54" fillId="0" borderId="54" xfId="0" applyFont="1" applyBorder="1"/>
    <xf numFmtId="0" fontId="54" fillId="0" borderId="92" xfId="0" applyFont="1" applyBorder="1"/>
    <xf numFmtId="0" fontId="54" fillId="0" borderId="0" xfId="0" applyFont="1" applyAlignment="1">
      <alignment horizontal="left"/>
    </xf>
    <xf numFmtId="0" fontId="92" fillId="0" borderId="0" xfId="89" applyFont="1"/>
    <xf numFmtId="0" fontId="92" fillId="0" borderId="0" xfId="89" applyFont="1" applyAlignment="1">
      <alignment horizontal="center"/>
    </xf>
    <xf numFmtId="186" fontId="43" fillId="0" borderId="0" xfId="60" applyNumberFormat="1" applyFont="1" applyFill="1" applyBorder="1" applyAlignment="1">
      <alignment horizontal="center" vertical="center"/>
    </xf>
    <xf numFmtId="9" fontId="40" fillId="0" borderId="0" xfId="95" applyFont="1" applyFill="1" applyBorder="1" applyAlignment="1">
      <alignment horizontal="center" vertical="center"/>
    </xf>
    <xf numFmtId="0" fontId="40" fillId="0" borderId="0" xfId="130" applyFont="1" applyAlignment="1">
      <alignment vertical="center" wrapText="1"/>
    </xf>
    <xf numFmtId="0" fontId="79" fillId="0" borderId="0" xfId="258" applyFont="1" applyAlignment="1">
      <alignment vertical="center" wrapText="1"/>
    </xf>
    <xf numFmtId="180" fontId="79" fillId="0" borderId="0" xfId="258" applyNumberFormat="1" applyFont="1" applyAlignment="1">
      <alignment vertical="center" wrapText="1"/>
    </xf>
    <xf numFmtId="0" fontId="40" fillId="0" borderId="0" xfId="79" applyFont="1" applyAlignment="1">
      <alignment vertical="center"/>
    </xf>
    <xf numFmtId="3" fontId="43" fillId="0" borderId="0" xfId="130" applyNumberFormat="1" applyFont="1" applyAlignment="1">
      <alignment vertical="center" wrapText="1"/>
    </xf>
    <xf numFmtId="0" fontId="40" fillId="0" borderId="0" xfId="0" applyFont="1" applyAlignment="1">
      <alignment vertical="center" wrapText="1"/>
    </xf>
    <xf numFmtId="0" fontId="79" fillId="0" borderId="0" xfId="258" applyFont="1" applyAlignment="1">
      <alignment horizontal="justify" vertical="center" wrapText="1"/>
    </xf>
    <xf numFmtId="189" fontId="79" fillId="0" borderId="0" xfId="258" applyNumberFormat="1" applyFont="1" applyAlignment="1">
      <alignment vertical="center" wrapText="1"/>
    </xf>
    <xf numFmtId="0" fontId="79" fillId="0" borderId="11" xfId="258" applyFont="1" applyBorder="1" applyAlignment="1">
      <alignment vertical="center" wrapText="1"/>
    </xf>
    <xf numFmtId="180" fontId="79" fillId="0" borderId="12" xfId="260" applyNumberFormat="1" applyFont="1" applyBorder="1" applyAlignment="1">
      <alignment horizontal="center" vertical="center" wrapText="1"/>
    </xf>
    <xf numFmtId="0" fontId="80" fillId="0" borderId="32" xfId="258" applyFont="1" applyBorder="1" applyAlignment="1">
      <alignment horizontal="center" vertical="center" wrapText="1"/>
    </xf>
    <xf numFmtId="0" fontId="80" fillId="0" borderId="29" xfId="258" applyFont="1" applyBorder="1" applyAlignment="1">
      <alignment horizontal="center" vertical="center" wrapText="1"/>
    </xf>
    <xf numFmtId="180" fontId="80" fillId="0" borderId="29" xfId="258" applyNumberFormat="1" applyFont="1" applyBorder="1" applyAlignment="1">
      <alignment horizontal="center" vertical="center" wrapText="1"/>
    </xf>
    <xf numFmtId="189" fontId="80" fillId="0" borderId="29" xfId="258" applyNumberFormat="1" applyFont="1" applyBorder="1" applyAlignment="1">
      <alignment horizontal="center" vertical="center" wrapText="1"/>
    </xf>
    <xf numFmtId="0" fontId="80" fillId="0" borderId="35" xfId="258" applyFont="1" applyBorder="1" applyAlignment="1">
      <alignment horizontal="center" vertical="center" wrapText="1"/>
    </xf>
    <xf numFmtId="0" fontId="80" fillId="0" borderId="33" xfId="258" applyFont="1" applyBorder="1" applyAlignment="1">
      <alignment horizontal="center" vertical="center" wrapText="1"/>
    </xf>
    <xf numFmtId="0" fontId="80" fillId="0" borderId="18" xfId="258" applyFont="1" applyBorder="1" applyAlignment="1">
      <alignment horizontal="center" vertical="center" wrapText="1"/>
    </xf>
    <xf numFmtId="180" fontId="80" fillId="0" borderId="18" xfId="258" applyNumberFormat="1" applyFont="1" applyBorder="1" applyAlignment="1">
      <alignment horizontal="center" vertical="center" wrapText="1"/>
    </xf>
    <xf numFmtId="189" fontId="80" fillId="0" borderId="18" xfId="258" applyNumberFormat="1" applyFont="1" applyBorder="1" applyAlignment="1">
      <alignment horizontal="center" vertical="center" wrapText="1"/>
    </xf>
    <xf numFmtId="0" fontId="80" fillId="0" borderId="18" xfId="258" applyFont="1" applyBorder="1" applyAlignment="1">
      <alignment vertical="center" wrapText="1"/>
    </xf>
    <xf numFmtId="166" fontId="80" fillId="0" borderId="18" xfId="258" applyNumberFormat="1" applyFont="1" applyBorder="1" applyAlignment="1">
      <alignment vertical="center" wrapText="1"/>
    </xf>
    <xf numFmtId="10" fontId="80" fillId="0" borderId="30" xfId="260" applyNumberFormat="1" applyFont="1" applyBorder="1" applyAlignment="1">
      <alignment horizontal="center" vertical="center" wrapText="1"/>
    </xf>
    <xf numFmtId="189" fontId="80" fillId="0" borderId="18" xfId="262" applyNumberFormat="1" applyFont="1" applyBorder="1" applyAlignment="1">
      <alignment horizontal="center" vertical="center" wrapText="1"/>
    </xf>
    <xf numFmtId="207" fontId="80" fillId="0" borderId="18" xfId="262" applyNumberFormat="1" applyFont="1" applyBorder="1" applyAlignment="1">
      <alignment vertical="center" wrapText="1"/>
    </xf>
    <xf numFmtId="166" fontId="80" fillId="0" borderId="18" xfId="262" applyFont="1" applyBorder="1" applyAlignment="1">
      <alignment vertical="center" wrapText="1"/>
    </xf>
    <xf numFmtId="0" fontId="79" fillId="25" borderId="18" xfId="258" applyFont="1" applyFill="1" applyBorder="1" applyAlignment="1">
      <alignment horizontal="center" vertical="center" wrapText="1"/>
    </xf>
    <xf numFmtId="9" fontId="79" fillId="25" borderId="18" xfId="260" applyFont="1" applyFill="1" applyBorder="1" applyAlignment="1">
      <alignment horizontal="center" vertical="center" wrapText="1"/>
    </xf>
    <xf numFmtId="209" fontId="79" fillId="25" borderId="18" xfId="262" applyNumberFormat="1" applyFont="1" applyFill="1" applyBorder="1" applyAlignment="1">
      <alignment horizontal="center" vertical="center" wrapText="1"/>
    </xf>
    <xf numFmtId="10" fontId="79" fillId="25" borderId="18" xfId="258" applyNumberFormat="1" applyFont="1" applyFill="1" applyBorder="1" applyAlignment="1">
      <alignment horizontal="center" vertical="center" wrapText="1"/>
    </xf>
    <xf numFmtId="2" fontId="79" fillId="25" borderId="18" xfId="258" applyNumberFormat="1" applyFont="1" applyFill="1" applyBorder="1" applyAlignment="1">
      <alignment horizontal="center" vertical="center" wrapText="1"/>
    </xf>
    <xf numFmtId="209" fontId="79" fillId="25" borderId="18" xfId="262" applyNumberFormat="1" applyFont="1" applyFill="1" applyBorder="1" applyAlignment="1">
      <alignment vertical="center" wrapText="1"/>
    </xf>
    <xf numFmtId="209" fontId="80" fillId="0" borderId="18" xfId="262" applyNumberFormat="1" applyFont="1" applyBorder="1" applyAlignment="1">
      <alignment horizontal="center" vertical="center" wrapText="1"/>
    </xf>
    <xf numFmtId="2" fontId="80" fillId="0" borderId="18" xfId="258" applyNumberFormat="1" applyFont="1" applyBorder="1" applyAlignment="1">
      <alignment horizontal="center" vertical="center" wrapText="1"/>
    </xf>
    <xf numFmtId="209" fontId="80" fillId="0" borderId="18" xfId="258" applyNumberFormat="1" applyFont="1" applyBorder="1" applyAlignment="1">
      <alignment vertical="center" wrapText="1"/>
    </xf>
    <xf numFmtId="180" fontId="80" fillId="0" borderId="30" xfId="260" applyNumberFormat="1" applyFont="1" applyBorder="1" applyAlignment="1">
      <alignment horizontal="center" vertical="center" wrapText="1"/>
    </xf>
    <xf numFmtId="209" fontId="80" fillId="0" borderId="18" xfId="262" applyNumberFormat="1" applyFont="1" applyBorder="1" applyAlignment="1">
      <alignment vertical="center" wrapText="1"/>
    </xf>
    <xf numFmtId="0" fontId="79" fillId="0" borderId="33" xfId="258" applyFont="1" applyBorder="1" applyAlignment="1">
      <alignment horizontal="center" vertical="center" wrapText="1"/>
    </xf>
    <xf numFmtId="0" fontId="79" fillId="0" borderId="18" xfId="258" applyFont="1" applyBorder="1" applyAlignment="1">
      <alignment horizontal="center" vertical="center" wrapText="1"/>
    </xf>
    <xf numFmtId="10" fontId="79" fillId="0" borderId="18" xfId="258" applyNumberFormat="1" applyFont="1" applyBorder="1" applyAlignment="1">
      <alignment horizontal="center" vertical="center" wrapText="1"/>
    </xf>
    <xf numFmtId="209" fontId="79" fillId="0" borderId="18" xfId="262" applyNumberFormat="1" applyFont="1" applyBorder="1" applyAlignment="1">
      <alignment horizontal="center" vertical="center" wrapText="1"/>
    </xf>
    <xf numFmtId="180" fontId="79" fillId="0" borderId="18" xfId="258" applyNumberFormat="1" applyFont="1" applyBorder="1" applyAlignment="1">
      <alignment horizontal="center" vertical="center" wrapText="1"/>
    </xf>
    <xf numFmtId="2" fontId="79" fillId="0" borderId="18" xfId="258" applyNumberFormat="1" applyFont="1" applyBorder="1" applyAlignment="1">
      <alignment horizontal="center" vertical="center" wrapText="1"/>
    </xf>
    <xf numFmtId="209" fontId="79" fillId="0" borderId="18" xfId="262" applyNumberFormat="1" applyFont="1" applyBorder="1" applyAlignment="1">
      <alignment vertical="center" wrapText="1"/>
    </xf>
    <xf numFmtId="209" fontId="79" fillId="0" borderId="18" xfId="258" applyNumberFormat="1" applyFont="1" applyBorder="1" applyAlignment="1">
      <alignment vertical="center" wrapText="1"/>
    </xf>
    <xf numFmtId="10" fontId="79" fillId="0" borderId="30" xfId="260" applyNumberFormat="1" applyFont="1" applyBorder="1" applyAlignment="1">
      <alignment horizontal="center" vertical="center" wrapText="1"/>
    </xf>
    <xf numFmtId="209" fontId="79" fillId="0" borderId="18" xfId="258" applyNumberFormat="1" applyFont="1" applyBorder="1" applyAlignment="1">
      <alignment horizontal="center" vertical="center" wrapText="1"/>
    </xf>
    <xf numFmtId="10" fontId="79" fillId="0" borderId="18" xfId="260" applyNumberFormat="1" applyFont="1" applyBorder="1" applyAlignment="1">
      <alignment horizontal="center" vertical="center" wrapText="1"/>
    </xf>
    <xf numFmtId="209" fontId="87" fillId="0" borderId="18" xfId="262" applyNumberFormat="1" applyFont="1" applyBorder="1" applyAlignment="1">
      <alignment horizontal="center" vertical="center" wrapText="1"/>
    </xf>
    <xf numFmtId="180" fontId="79" fillId="0" borderId="30" xfId="260" applyNumberFormat="1" applyFont="1" applyBorder="1" applyAlignment="1">
      <alignment horizontal="center" vertical="center" wrapText="1"/>
    </xf>
    <xf numFmtId="210" fontId="79" fillId="0" borderId="18" xfId="260" applyNumberFormat="1" applyFont="1" applyBorder="1" applyAlignment="1">
      <alignment horizontal="center" vertical="center" wrapText="1"/>
    </xf>
    <xf numFmtId="189" fontId="79" fillId="0" borderId="18" xfId="258" applyNumberFormat="1" applyFont="1" applyBorder="1" applyAlignment="1">
      <alignment horizontal="center" vertical="center" wrapText="1"/>
    </xf>
    <xf numFmtId="10" fontId="87" fillId="0" borderId="18" xfId="258" applyNumberFormat="1" applyFont="1" applyBorder="1" applyAlignment="1">
      <alignment horizontal="center" vertical="center" wrapText="1"/>
    </xf>
    <xf numFmtId="0" fontId="87" fillId="0" borderId="18" xfId="263" applyFont="1" applyBorder="1" applyAlignment="1">
      <alignment horizontal="center" vertical="center" wrapText="1"/>
    </xf>
    <xf numFmtId="10" fontId="87" fillId="0" borderId="18" xfId="263" applyNumberFormat="1" applyFont="1" applyBorder="1" applyAlignment="1">
      <alignment horizontal="center" vertical="center" wrapText="1"/>
    </xf>
    <xf numFmtId="0" fontId="80" fillId="0" borderId="33" xfId="258" applyFont="1" applyBorder="1" applyAlignment="1">
      <alignment vertical="center" wrapText="1"/>
    </xf>
    <xf numFmtId="0" fontId="80" fillId="29" borderId="18" xfId="258" applyFont="1" applyFill="1" applyBorder="1" applyAlignment="1">
      <alignment horizontal="center" vertical="center" wrapText="1"/>
    </xf>
    <xf numFmtId="10" fontId="80" fillId="29" borderId="18" xfId="260" applyNumberFormat="1" applyFont="1" applyFill="1" applyBorder="1" applyAlignment="1">
      <alignment horizontal="center" vertical="center" wrapText="1"/>
    </xf>
    <xf numFmtId="209" fontId="80" fillId="29" borderId="18" xfId="258" applyNumberFormat="1" applyFont="1" applyFill="1" applyBorder="1" applyAlignment="1">
      <alignment horizontal="center" vertical="center" wrapText="1"/>
    </xf>
    <xf numFmtId="2" fontId="80" fillId="29" borderId="18" xfId="258" applyNumberFormat="1" applyFont="1" applyFill="1" applyBorder="1" applyAlignment="1">
      <alignment horizontal="center" vertical="center" wrapText="1"/>
    </xf>
    <xf numFmtId="189" fontId="80" fillId="29" borderId="18" xfId="258" applyNumberFormat="1" applyFont="1" applyFill="1" applyBorder="1" applyAlignment="1">
      <alignment horizontal="center" vertical="center" wrapText="1"/>
    </xf>
    <xf numFmtId="209" fontId="80" fillId="29" borderId="18" xfId="258" applyNumberFormat="1" applyFont="1" applyFill="1" applyBorder="1" applyAlignment="1">
      <alignment vertical="center" wrapText="1"/>
    </xf>
    <xf numFmtId="209" fontId="80" fillId="29" borderId="18" xfId="262" applyNumberFormat="1" applyFont="1" applyFill="1" applyBorder="1" applyAlignment="1">
      <alignment vertical="center" wrapText="1"/>
    </xf>
    <xf numFmtId="10" fontId="80" fillId="29" borderId="30" xfId="260" applyNumberFormat="1" applyFont="1" applyFill="1" applyBorder="1" applyAlignment="1">
      <alignment horizontal="center" vertical="center" wrapText="1"/>
    </xf>
    <xf numFmtId="10" fontId="80" fillId="29" borderId="18" xfId="258" applyNumberFormat="1" applyFont="1" applyFill="1" applyBorder="1" applyAlignment="1">
      <alignment horizontal="center" vertical="center" wrapText="1"/>
    </xf>
    <xf numFmtId="180" fontId="80" fillId="29" borderId="18" xfId="258" applyNumberFormat="1" applyFont="1" applyFill="1" applyBorder="1" applyAlignment="1">
      <alignment horizontal="center" vertical="center" wrapText="1"/>
    </xf>
    <xf numFmtId="0" fontId="80" fillId="0" borderId="46" xfId="258" applyFont="1" applyBorder="1" applyAlignment="1">
      <alignment vertical="center" wrapText="1"/>
    </xf>
    <xf numFmtId="0" fontId="80" fillId="0" borderId="20" xfId="258" applyFont="1" applyBorder="1" applyAlignment="1">
      <alignment horizontal="center" vertical="center" wrapText="1"/>
    </xf>
    <xf numFmtId="10" fontId="80" fillId="0" borderId="20" xfId="260" applyNumberFormat="1" applyFont="1" applyFill="1" applyBorder="1" applyAlignment="1">
      <alignment horizontal="center" vertical="center" wrapText="1"/>
    </xf>
    <xf numFmtId="209" fontId="80" fillId="0" borderId="20" xfId="258" applyNumberFormat="1" applyFont="1" applyBorder="1" applyAlignment="1">
      <alignment horizontal="center" vertical="center" wrapText="1"/>
    </xf>
    <xf numFmtId="180" fontId="80" fillId="0" borderId="20" xfId="258" applyNumberFormat="1" applyFont="1" applyBorder="1" applyAlignment="1">
      <alignment horizontal="center" vertical="center" wrapText="1"/>
    </xf>
    <xf numFmtId="189" fontId="80" fillId="0" borderId="20" xfId="258" applyNumberFormat="1" applyFont="1" applyBorder="1" applyAlignment="1">
      <alignment horizontal="center" vertical="center" wrapText="1"/>
    </xf>
    <xf numFmtId="209" fontId="80" fillId="0" borderId="20" xfId="258" applyNumberFormat="1" applyFont="1" applyBorder="1" applyAlignment="1">
      <alignment vertical="center" wrapText="1"/>
    </xf>
    <xf numFmtId="10" fontId="80" fillId="0" borderId="40" xfId="260" applyNumberFormat="1" applyFont="1" applyBorder="1" applyAlignment="1">
      <alignment horizontal="center" vertical="center" wrapText="1"/>
    </xf>
    <xf numFmtId="180" fontId="79" fillId="0" borderId="0" xfId="260" applyNumberFormat="1" applyFont="1" applyBorder="1" applyAlignment="1">
      <alignment vertical="center" wrapText="1"/>
    </xf>
    <xf numFmtId="180" fontId="93" fillId="0" borderId="12" xfId="260" applyNumberFormat="1" applyFont="1" applyBorder="1" applyAlignment="1">
      <alignment horizontal="center" vertical="center" wrapText="1"/>
    </xf>
    <xf numFmtId="0" fontId="80" fillId="0" borderId="0" xfId="258" applyFont="1" applyAlignment="1">
      <alignment vertical="center" wrapText="1"/>
    </xf>
    <xf numFmtId="0" fontId="79" fillId="0" borderId="0" xfId="258" applyFont="1" applyAlignment="1">
      <alignment horizontal="center" vertical="center" wrapText="1"/>
    </xf>
    <xf numFmtId="180" fontId="79" fillId="0" borderId="0" xfId="258" applyNumberFormat="1" applyFont="1" applyAlignment="1">
      <alignment horizontal="center" vertical="center" wrapText="1"/>
    </xf>
    <xf numFmtId="189" fontId="79" fillId="0" borderId="0" xfId="258" applyNumberFormat="1" applyFont="1" applyAlignment="1">
      <alignment horizontal="center" vertical="center" wrapText="1"/>
    </xf>
    <xf numFmtId="4" fontId="79" fillId="0" borderId="0" xfId="258" applyNumberFormat="1" applyFont="1" applyAlignment="1">
      <alignment vertical="center" wrapText="1"/>
    </xf>
    <xf numFmtId="44" fontId="79" fillId="0" borderId="0" xfId="261" applyFont="1" applyBorder="1" applyAlignment="1">
      <alignment vertical="center" wrapText="1"/>
    </xf>
    <xf numFmtId="189" fontId="79" fillId="0" borderId="0" xfId="261" applyNumberFormat="1" applyFont="1" applyBorder="1" applyAlignment="1">
      <alignment horizontal="center" vertical="center" wrapText="1"/>
    </xf>
    <xf numFmtId="2" fontId="79" fillId="0" borderId="0" xfId="258" applyNumberFormat="1" applyFont="1" applyAlignment="1">
      <alignment vertical="center" wrapText="1"/>
    </xf>
    <xf numFmtId="0" fontId="80" fillId="0" borderId="0" xfId="258" applyFont="1" applyAlignment="1">
      <alignment horizontal="justify" vertical="center" wrapText="1"/>
    </xf>
    <xf numFmtId="0" fontId="93" fillId="0" borderId="0" xfId="258" applyFont="1" applyAlignment="1">
      <alignment horizontal="center" vertical="center" wrapText="1"/>
    </xf>
    <xf numFmtId="180" fontId="93" fillId="0" borderId="0" xfId="258" applyNumberFormat="1" applyFont="1" applyAlignment="1">
      <alignment horizontal="center" vertical="center" wrapText="1"/>
    </xf>
    <xf numFmtId="189" fontId="93" fillId="0" borderId="0" xfId="258" applyNumberFormat="1" applyFont="1" applyAlignment="1">
      <alignment vertical="center" wrapText="1"/>
    </xf>
    <xf numFmtId="207" fontId="93" fillId="0" borderId="0" xfId="258" applyNumberFormat="1" applyFont="1" applyAlignment="1">
      <alignment vertical="center" wrapText="1"/>
    </xf>
    <xf numFmtId="208" fontId="81" fillId="0" borderId="0" xfId="259" applyNumberFormat="1" applyFont="1" applyAlignment="1">
      <alignment horizontal="right" vertical="center" wrapText="1"/>
    </xf>
    <xf numFmtId="0" fontId="93" fillId="0" borderId="0" xfId="258" applyFont="1" applyAlignment="1">
      <alignment vertical="center" wrapText="1"/>
    </xf>
    <xf numFmtId="189" fontId="80" fillId="0" borderId="0" xfId="258" applyNumberFormat="1" applyFont="1" applyAlignment="1">
      <alignment horizontal="right" vertical="center"/>
    </xf>
    <xf numFmtId="208" fontId="87" fillId="0" borderId="0" xfId="259" applyNumberFormat="1" applyFont="1" applyAlignment="1">
      <alignment horizontal="justify" vertical="center" wrapText="1"/>
    </xf>
    <xf numFmtId="189" fontId="83" fillId="0" borderId="0" xfId="258" applyNumberFormat="1" applyFont="1" applyAlignment="1">
      <alignment vertical="center" wrapText="1"/>
    </xf>
    <xf numFmtId="0" fontId="79" fillId="0" borderId="13" xfId="258" applyFont="1" applyBorder="1" applyAlignment="1">
      <alignment vertical="center" wrapText="1"/>
    </xf>
    <xf numFmtId="208" fontId="87" fillId="0" borderId="91" xfId="259" applyNumberFormat="1" applyFont="1" applyBorder="1" applyAlignment="1">
      <alignment horizontal="justify" vertical="center" wrapText="1"/>
    </xf>
    <xf numFmtId="208" fontId="87" fillId="0" borderId="91" xfId="259" applyNumberFormat="1" applyFont="1" applyBorder="1" applyAlignment="1">
      <alignment horizontal="center" vertical="center" wrapText="1"/>
    </xf>
    <xf numFmtId="0" fontId="79" fillId="0" borderId="91" xfId="258" applyFont="1" applyBorder="1" applyAlignment="1">
      <alignment vertical="center" wrapText="1"/>
    </xf>
    <xf numFmtId="0" fontId="93" fillId="0" borderId="91" xfId="258" applyFont="1" applyBorder="1" applyAlignment="1">
      <alignment vertical="center" wrapText="1"/>
    </xf>
    <xf numFmtId="180" fontId="79" fillId="0" borderId="91" xfId="258" applyNumberFormat="1" applyFont="1" applyBorder="1" applyAlignment="1">
      <alignment vertical="center" wrapText="1"/>
    </xf>
    <xf numFmtId="189" fontId="83" fillId="0" borderId="91" xfId="258" applyNumberFormat="1" applyFont="1" applyBorder="1" applyAlignment="1">
      <alignment vertical="center" wrapText="1"/>
    </xf>
    <xf numFmtId="0" fontId="83" fillId="0" borderId="91" xfId="258" applyFont="1" applyBorder="1" applyAlignment="1">
      <alignment horizontal="center" vertical="center" wrapText="1"/>
    </xf>
    <xf numFmtId="0" fontId="83" fillId="0" borderId="15" xfId="258" applyFont="1" applyBorder="1" applyAlignment="1">
      <alignment horizontal="center" vertical="center" wrapText="1"/>
    </xf>
    <xf numFmtId="176" fontId="0" fillId="0" borderId="0" xfId="0" applyNumberFormat="1"/>
    <xf numFmtId="3" fontId="56" fillId="0" borderId="25" xfId="135" applyNumberFormat="1" applyFont="1" applyBorder="1" applyAlignment="1">
      <alignment vertical="center" wrapText="1"/>
    </xf>
    <xf numFmtId="11" fontId="56" fillId="0" borderId="25" xfId="135" applyNumberFormat="1" applyFont="1" applyBorder="1" applyAlignment="1">
      <alignment vertical="center"/>
    </xf>
    <xf numFmtId="164" fontId="56" fillId="0" borderId="18" xfId="62" applyNumberFormat="1" applyFont="1" applyFill="1" applyBorder="1" applyAlignment="1">
      <alignment vertical="center" wrapText="1"/>
    </xf>
    <xf numFmtId="3" fontId="56" fillId="0" borderId="18" xfId="135" applyNumberFormat="1" applyFont="1" applyBorder="1" applyAlignment="1">
      <alignment vertical="center" wrapText="1"/>
    </xf>
    <xf numFmtId="11" fontId="56" fillId="0" borderId="18" xfId="135" applyNumberFormat="1" applyFont="1" applyBorder="1" applyAlignment="1">
      <alignment vertical="center"/>
    </xf>
    <xf numFmtId="0" fontId="56" fillId="0" borderId="18" xfId="135" applyFont="1" applyBorder="1" applyAlignment="1">
      <alignment vertical="center" wrapText="1"/>
    </xf>
    <xf numFmtId="164" fontId="56" fillId="0" borderId="18" xfId="62" applyNumberFormat="1" applyFont="1" applyFill="1" applyBorder="1" applyAlignment="1">
      <alignment horizontal="right" vertical="center" wrapText="1"/>
    </xf>
    <xf numFmtId="11" fontId="56" fillId="0" borderId="18" xfId="135" applyNumberFormat="1" applyFont="1" applyBorder="1" applyAlignment="1">
      <alignment horizontal="center" vertical="center" wrapText="1"/>
    </xf>
    <xf numFmtId="0" fontId="89" fillId="0" borderId="18" xfId="0" applyFont="1" applyBorder="1" applyAlignment="1">
      <alignment horizontal="left" vertical="center" wrapText="1"/>
    </xf>
    <xf numFmtId="3" fontId="89" fillId="0" borderId="18" xfId="0" applyNumberFormat="1" applyFont="1" applyBorder="1" applyAlignment="1">
      <alignment horizontal="left" vertical="center" wrapText="1"/>
    </xf>
    <xf numFmtId="3" fontId="89" fillId="0" borderId="25" xfId="0" applyNumberFormat="1" applyFont="1" applyBorder="1" applyAlignment="1">
      <alignment horizontal="left" vertical="center" wrapText="1"/>
    </xf>
    <xf numFmtId="3" fontId="89" fillId="0" borderId="66" xfId="0" applyNumberFormat="1" applyFont="1" applyBorder="1" applyAlignment="1">
      <alignment vertical="center" wrapText="1"/>
    </xf>
    <xf numFmtId="0" fontId="89" fillId="0" borderId="66" xfId="0" applyFont="1" applyBorder="1" applyAlignment="1">
      <alignment vertical="center" wrapText="1"/>
    </xf>
    <xf numFmtId="3" fontId="89" fillId="0" borderId="19" xfId="0" applyNumberFormat="1" applyFont="1" applyBorder="1" applyAlignment="1">
      <alignment horizontal="left" vertical="center" wrapText="1"/>
    </xf>
    <xf numFmtId="0" fontId="56" fillId="0" borderId="18" xfId="135" applyFont="1" applyBorder="1" applyAlignment="1">
      <alignment horizontal="center" vertical="center" wrapText="1"/>
    </xf>
    <xf numFmtId="164" fontId="56" fillId="0" borderId="18" xfId="62" quotePrefix="1" applyNumberFormat="1" applyFont="1" applyFill="1" applyBorder="1" applyAlignment="1">
      <alignment horizontal="right" vertical="center" wrapText="1"/>
    </xf>
    <xf numFmtId="3" fontId="56" fillId="0" borderId="19" xfId="135" applyNumberFormat="1" applyFont="1" applyBorder="1" applyAlignment="1">
      <alignment horizontal="left" vertical="center" wrapText="1"/>
    </xf>
    <xf numFmtId="11" fontId="89" fillId="0" borderId="18" xfId="0" applyNumberFormat="1" applyFont="1" applyBorder="1" applyAlignment="1">
      <alignment horizontal="center" vertical="center"/>
    </xf>
    <xf numFmtId="190" fontId="40" fillId="0" borderId="18" xfId="0" applyNumberFormat="1" applyFont="1" applyBorder="1"/>
    <xf numFmtId="0" fontId="69" fillId="0" borderId="92" xfId="0" applyFont="1" applyBorder="1"/>
    <xf numFmtId="0" fontId="77" fillId="0" borderId="13" xfId="0" applyFont="1" applyBorder="1" applyAlignment="1">
      <alignment horizontal="left"/>
    </xf>
    <xf numFmtId="0" fontId="78" fillId="0" borderId="91" xfId="0" applyFont="1" applyBorder="1" applyAlignment="1">
      <alignment horizontal="left"/>
    </xf>
    <xf numFmtId="0" fontId="69" fillId="0" borderId="91" xfId="0" applyFont="1" applyBorder="1"/>
    <xf numFmtId="0" fontId="55" fillId="24" borderId="27" xfId="73" applyFont="1" applyFill="1" applyBorder="1" applyAlignment="1">
      <alignment horizontal="center" vertical="center" wrapText="1"/>
    </xf>
    <xf numFmtId="0" fontId="55" fillId="24" borderId="31" xfId="73" applyFont="1" applyFill="1" applyBorder="1" applyAlignment="1">
      <alignment horizontal="center" vertical="center" wrapText="1"/>
    </xf>
    <xf numFmtId="0" fontId="55" fillId="24" borderId="68" xfId="73" applyFont="1" applyFill="1" applyBorder="1" applyAlignment="1">
      <alignment horizontal="center" vertical="center" wrapText="1"/>
    </xf>
    <xf numFmtId="0" fontId="55" fillId="24" borderId="39" xfId="73" applyFont="1" applyFill="1" applyBorder="1" applyAlignment="1">
      <alignment horizontal="right" vertical="center"/>
    </xf>
    <xf numFmtId="0" fontId="55" fillId="24" borderId="41" xfId="73" applyFont="1" applyFill="1" applyBorder="1" applyAlignment="1">
      <alignment horizontal="right" vertical="center"/>
    </xf>
    <xf numFmtId="0" fontId="55" fillId="24" borderId="51" xfId="73" applyFont="1" applyFill="1" applyBorder="1" applyAlignment="1">
      <alignment horizontal="right" vertical="center"/>
    </xf>
    <xf numFmtId="0" fontId="55" fillId="25" borderId="29" xfId="73" applyFont="1" applyFill="1" applyBorder="1" applyAlignment="1">
      <alignment horizontal="center" vertical="center" wrapText="1"/>
    </xf>
    <xf numFmtId="0" fontId="55" fillId="25" borderId="20" xfId="73" applyFont="1" applyFill="1" applyBorder="1" applyAlignment="1">
      <alignment horizontal="center" vertical="center" wrapText="1"/>
    </xf>
    <xf numFmtId="4" fontId="55" fillId="25" borderId="29" xfId="73" applyNumberFormat="1" applyFont="1" applyFill="1" applyBorder="1" applyAlignment="1">
      <alignment horizontal="center" vertical="center" wrapText="1"/>
    </xf>
    <xf numFmtId="4" fontId="55" fillId="25" borderId="20" xfId="73" applyNumberFormat="1" applyFont="1" applyFill="1" applyBorder="1" applyAlignment="1">
      <alignment horizontal="center" vertical="center" wrapText="1"/>
    </xf>
    <xf numFmtId="4" fontId="55" fillId="25" borderId="35" xfId="73" applyNumberFormat="1" applyFont="1" applyFill="1" applyBorder="1" applyAlignment="1">
      <alignment horizontal="center" vertical="center" wrapText="1"/>
    </xf>
    <xf numFmtId="4" fontId="55" fillId="25" borderId="40" xfId="73" applyNumberFormat="1" applyFont="1" applyFill="1" applyBorder="1" applyAlignment="1">
      <alignment horizontal="center" vertical="center" wrapText="1"/>
    </xf>
    <xf numFmtId="0" fontId="55" fillId="25" borderId="32" xfId="73" applyFont="1" applyFill="1" applyBorder="1" applyAlignment="1">
      <alignment horizontal="center" vertical="center" wrapText="1"/>
    </xf>
    <xf numFmtId="0" fontId="55" fillId="25" borderId="46" xfId="73" applyFont="1" applyFill="1" applyBorder="1" applyAlignment="1">
      <alignment horizontal="center" vertical="center" wrapText="1"/>
    </xf>
    <xf numFmtId="0" fontId="55" fillId="0" borderId="29" xfId="126" applyFont="1" applyBorder="1" applyAlignment="1">
      <alignment horizontal="center" vertical="center" wrapText="1"/>
    </xf>
    <xf numFmtId="0" fontId="55" fillId="24" borderId="39" xfId="73" applyFont="1" applyFill="1" applyBorder="1" applyAlignment="1">
      <alignment horizontal="center" vertical="center"/>
    </xf>
    <xf numFmtId="0" fontId="55" fillId="24" borderId="41" xfId="73" applyFont="1" applyFill="1" applyBorder="1" applyAlignment="1">
      <alignment horizontal="center" vertical="center"/>
    </xf>
    <xf numFmtId="0" fontId="55" fillId="24" borderId="42" xfId="73" applyFont="1" applyFill="1" applyBorder="1" applyAlignment="1">
      <alignment horizontal="center" vertical="center"/>
    </xf>
    <xf numFmtId="0" fontId="55" fillId="24" borderId="58" xfId="73" applyFont="1" applyFill="1" applyBorder="1" applyAlignment="1">
      <alignment horizontal="left" vertical="center"/>
    </xf>
    <xf numFmtId="0" fontId="55" fillId="24" borderId="57" xfId="73" applyFont="1" applyFill="1" applyBorder="1" applyAlignment="1">
      <alignment horizontal="left" vertical="center"/>
    </xf>
    <xf numFmtId="0" fontId="55" fillId="24" borderId="56" xfId="73" applyFont="1" applyFill="1" applyBorder="1" applyAlignment="1">
      <alignment horizontal="left" vertical="center"/>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79" fillId="0" borderId="58" xfId="258" applyFont="1" applyBorder="1" applyAlignment="1">
      <alignment horizontal="center" vertical="center" wrapText="1"/>
    </xf>
    <xf numFmtId="0" fontId="79" fillId="0" borderId="56" xfId="258" applyFont="1" applyBorder="1" applyAlignment="1">
      <alignment horizontal="center" vertical="center" wrapText="1"/>
    </xf>
    <xf numFmtId="0" fontId="79" fillId="0" borderId="11" xfId="258" applyFont="1" applyBorder="1" applyAlignment="1">
      <alignment horizontal="center" vertical="center" wrapText="1"/>
    </xf>
    <xf numFmtId="0" fontId="79" fillId="0" borderId="12" xfId="258" applyFont="1" applyBorder="1" applyAlignment="1">
      <alignment horizontal="center" vertical="center" wrapText="1"/>
    </xf>
    <xf numFmtId="0" fontId="79" fillId="0" borderId="13" xfId="258" applyFont="1" applyBorder="1" applyAlignment="1">
      <alignment horizontal="center" vertical="center" wrapText="1"/>
    </xf>
    <xf numFmtId="0" fontId="79" fillId="0" borderId="15" xfId="258" applyFont="1" applyBorder="1" applyAlignment="1">
      <alignment horizontal="center" vertical="center" wrapText="1"/>
    </xf>
    <xf numFmtId="0" fontId="80" fillId="25" borderId="39" xfId="135" applyFont="1" applyFill="1" applyBorder="1" applyAlignment="1">
      <alignment horizontal="center" vertical="center" wrapText="1"/>
    </xf>
    <xf numFmtId="0" fontId="80" fillId="25" borderId="41" xfId="135" applyFont="1" applyFill="1" applyBorder="1" applyAlignment="1">
      <alignment horizontal="center" vertical="center" wrapText="1"/>
    </xf>
    <xf numFmtId="0" fontId="80" fillId="25" borderId="42" xfId="135" applyFont="1" applyFill="1" applyBorder="1" applyAlignment="1">
      <alignment horizontal="center" vertical="center" wrapText="1"/>
    </xf>
    <xf numFmtId="0" fontId="80" fillId="25" borderId="11" xfId="135" applyFont="1" applyFill="1" applyBorder="1" applyAlignment="1">
      <alignment horizontal="center" vertical="center" wrapText="1"/>
    </xf>
    <xf numFmtId="0" fontId="80" fillId="25" borderId="0" xfId="135" applyFont="1" applyFill="1" applyAlignment="1">
      <alignment horizontal="center" vertical="center" wrapText="1"/>
    </xf>
    <xf numFmtId="0" fontId="80" fillId="25" borderId="12" xfId="135" applyFont="1" applyFill="1" applyBorder="1" applyAlignment="1">
      <alignment horizontal="center" vertical="center" wrapText="1"/>
    </xf>
    <xf numFmtId="0" fontId="79" fillId="0" borderId="32" xfId="258" applyFont="1" applyBorder="1" applyAlignment="1">
      <alignment horizontal="center" vertical="center" wrapText="1"/>
    </xf>
    <xf numFmtId="0" fontId="79" fillId="0" borderId="29" xfId="258" applyFont="1" applyBorder="1" applyAlignment="1">
      <alignment horizontal="center" vertical="center" wrapText="1"/>
    </xf>
    <xf numFmtId="209" fontId="79" fillId="0" borderId="16" xfId="258" applyNumberFormat="1" applyFont="1" applyBorder="1" applyAlignment="1">
      <alignment horizontal="center" vertical="center" wrapText="1"/>
    </xf>
    <xf numFmtId="209" fontId="79" fillId="0" borderId="26" xfId="258" applyNumberFormat="1" applyFont="1" applyBorder="1" applyAlignment="1">
      <alignment horizontal="center" vertical="center" wrapText="1"/>
    </xf>
    <xf numFmtId="0" fontId="79" fillId="0" borderId="33" xfId="258" applyFont="1" applyBorder="1" applyAlignment="1">
      <alignment horizontal="center" vertical="center" wrapText="1"/>
    </xf>
    <xf numFmtId="0" fontId="79" fillId="0" borderId="18" xfId="258" applyFont="1" applyBorder="1" applyAlignment="1">
      <alignment horizontal="center" vertical="center" wrapText="1"/>
    </xf>
    <xf numFmtId="209" fontId="79" fillId="0" borderId="22" xfId="258" applyNumberFormat="1" applyFont="1" applyBorder="1" applyAlignment="1">
      <alignment horizontal="center" vertical="center" wrapText="1"/>
    </xf>
    <xf numFmtId="209" fontId="79" fillId="0" borderId="55" xfId="258" applyNumberFormat="1" applyFont="1" applyBorder="1" applyAlignment="1">
      <alignment horizontal="center" vertical="center" wrapText="1"/>
    </xf>
    <xf numFmtId="0" fontId="79" fillId="0" borderId="46" xfId="258" applyFont="1" applyBorder="1" applyAlignment="1">
      <alignment horizontal="center" vertical="center" wrapText="1"/>
    </xf>
    <xf numFmtId="0" fontId="79" fillId="0" borderId="20" xfId="258" applyFont="1" applyBorder="1" applyAlignment="1">
      <alignment horizontal="center" vertical="center" wrapText="1"/>
    </xf>
    <xf numFmtId="2" fontId="79" fillId="0" borderId="31" xfId="258" applyNumberFormat="1" applyFont="1" applyBorder="1" applyAlignment="1">
      <alignment horizontal="center" vertical="center" wrapText="1"/>
    </xf>
    <xf numFmtId="2" fontId="79" fillId="0" borderId="68" xfId="258" applyNumberFormat="1" applyFont="1" applyBorder="1" applyAlignment="1">
      <alignment horizontal="center" vertical="center" wrapText="1"/>
    </xf>
    <xf numFmtId="0" fontId="80" fillId="0" borderId="19" xfId="258" applyFont="1" applyBorder="1" applyAlignment="1">
      <alignment horizontal="justify" vertical="center" wrapText="1"/>
    </xf>
    <xf numFmtId="0" fontId="80" fillId="0" borderId="22" xfId="258" applyFont="1" applyBorder="1" applyAlignment="1">
      <alignment horizontal="justify" vertical="center" wrapText="1"/>
    </xf>
    <xf numFmtId="0" fontId="80" fillId="0" borderId="23" xfId="258" applyFont="1" applyBorder="1" applyAlignment="1">
      <alignment horizontal="justify" vertical="center" wrapText="1"/>
    </xf>
    <xf numFmtId="0" fontId="80" fillId="0" borderId="44" xfId="258" applyFont="1" applyBorder="1" applyAlignment="1">
      <alignment horizontal="center" vertical="center" wrapText="1"/>
    </xf>
    <xf numFmtId="0" fontId="80" fillId="0" borderId="16" xfId="258" applyFont="1" applyBorder="1" applyAlignment="1">
      <alignment horizontal="center" vertical="center" wrapText="1"/>
    </xf>
    <xf numFmtId="0" fontId="80" fillId="0" borderId="17" xfId="258" applyFont="1" applyBorder="1" applyAlignment="1">
      <alignment horizontal="center" vertical="center" wrapText="1"/>
    </xf>
    <xf numFmtId="0" fontId="79" fillId="25" borderId="19" xfId="258" applyFont="1" applyFill="1" applyBorder="1" applyAlignment="1">
      <alignment horizontal="justify" vertical="center" wrapText="1"/>
    </xf>
    <xf numFmtId="0" fontId="79" fillId="25" borderId="22" xfId="258" applyFont="1" applyFill="1" applyBorder="1" applyAlignment="1">
      <alignment horizontal="justify" vertical="center" wrapText="1"/>
    </xf>
    <xf numFmtId="0" fontId="79" fillId="25" borderId="23" xfId="258" applyFont="1" applyFill="1" applyBorder="1" applyAlignment="1">
      <alignment horizontal="justify" vertical="center" wrapText="1"/>
    </xf>
    <xf numFmtId="0" fontId="79" fillId="0" borderId="19" xfId="258" applyFont="1" applyBorder="1" applyAlignment="1">
      <alignment horizontal="justify" vertical="center" wrapText="1"/>
    </xf>
    <xf numFmtId="0" fontId="79" fillId="0" borderId="22" xfId="258" applyFont="1" applyBorder="1" applyAlignment="1">
      <alignment horizontal="justify" vertical="center" wrapText="1"/>
    </xf>
    <xf numFmtId="0" fontId="79" fillId="0" borderId="23" xfId="258" applyFont="1" applyBorder="1" applyAlignment="1">
      <alignment horizontal="justify" vertical="center" wrapText="1"/>
    </xf>
    <xf numFmtId="0" fontId="79" fillId="25" borderId="19" xfId="258" applyFont="1" applyFill="1" applyBorder="1" applyAlignment="1">
      <alignment horizontal="left" vertical="center" wrapText="1"/>
    </xf>
    <xf numFmtId="0" fontId="79" fillId="25" borderId="22" xfId="258" applyFont="1" applyFill="1" applyBorder="1" applyAlignment="1">
      <alignment horizontal="left" vertical="center" wrapText="1"/>
    </xf>
    <xf numFmtId="0" fontId="79" fillId="25" borderId="23" xfId="258" applyFont="1" applyFill="1" applyBorder="1" applyAlignment="1">
      <alignment horizontal="left" vertical="center" wrapText="1"/>
    </xf>
    <xf numFmtId="208" fontId="87" fillId="0" borderId="0" xfId="259" applyNumberFormat="1" applyFont="1" applyAlignment="1">
      <alignment horizontal="center" vertical="center" wrapText="1"/>
    </xf>
    <xf numFmtId="208" fontId="81" fillId="0" borderId="0" xfId="259" applyNumberFormat="1" applyFont="1" applyAlignment="1">
      <alignment horizontal="center" vertical="center" wrapText="1"/>
    </xf>
    <xf numFmtId="0" fontId="80" fillId="0" borderId="0" xfId="258" applyFont="1" applyAlignment="1">
      <alignment horizontal="center" vertical="center" wrapText="1"/>
    </xf>
    <xf numFmtId="0" fontId="80" fillId="0" borderId="12" xfId="258" applyFont="1" applyBorder="1" applyAlignment="1">
      <alignment horizontal="center" vertical="center" wrapText="1"/>
    </xf>
    <xf numFmtId="0" fontId="83" fillId="0" borderId="0" xfId="258" applyFont="1" applyAlignment="1">
      <alignment horizontal="center" vertical="center" wrapText="1"/>
    </xf>
    <xf numFmtId="0" fontId="83" fillId="0" borderId="12" xfId="258" applyFont="1" applyBorder="1" applyAlignment="1">
      <alignment horizontal="center" vertical="center" wrapText="1"/>
    </xf>
    <xf numFmtId="0" fontId="80" fillId="29" borderId="19" xfId="258" applyFont="1" applyFill="1" applyBorder="1" applyAlignment="1">
      <alignment horizontal="justify" vertical="center" wrapText="1"/>
    </xf>
    <xf numFmtId="0" fontId="80" fillId="29" borderId="22" xfId="258" applyFont="1" applyFill="1" applyBorder="1" applyAlignment="1">
      <alignment horizontal="justify" vertical="center" wrapText="1"/>
    </xf>
    <xf numFmtId="0" fontId="80" fillId="29" borderId="23" xfId="258" applyFont="1" applyFill="1" applyBorder="1" applyAlignment="1">
      <alignment horizontal="justify" vertical="center" wrapText="1"/>
    </xf>
    <xf numFmtId="0" fontId="80" fillId="0" borderId="60" xfId="258" applyFont="1" applyBorder="1" applyAlignment="1">
      <alignment horizontal="justify" vertical="center" wrapText="1"/>
    </xf>
    <xf numFmtId="0" fontId="80" fillId="0" borderId="31" xfId="258" applyFont="1" applyBorder="1" applyAlignment="1">
      <alignment horizontal="justify" vertical="center" wrapText="1"/>
    </xf>
    <xf numFmtId="0" fontId="80" fillId="0" borderId="28" xfId="258" applyFont="1" applyBorder="1" applyAlignment="1">
      <alignment horizontal="justify" vertical="center" wrapText="1"/>
    </xf>
    <xf numFmtId="0" fontId="63" fillId="0" borderId="64" xfId="0" applyFont="1" applyBorder="1" applyAlignment="1">
      <alignment horizontal="center" vertical="center" wrapText="1"/>
    </xf>
    <xf numFmtId="0" fontId="63" fillId="0" borderId="92" xfId="0" applyFont="1" applyBorder="1" applyAlignment="1">
      <alignment horizontal="center" vertical="center" wrapText="1"/>
    </xf>
    <xf numFmtId="0" fontId="63" fillId="0" borderId="63" xfId="0" applyFont="1" applyBorder="1" applyAlignment="1">
      <alignment horizontal="center" vertical="center" wrapText="1"/>
    </xf>
    <xf numFmtId="0" fontId="63" fillId="0" borderId="73" xfId="0" applyFont="1" applyBorder="1" applyAlignment="1">
      <alignment horizontal="center" vertical="center" wrapText="1"/>
    </xf>
    <xf numFmtId="0" fontId="63" fillId="0" borderId="0" xfId="0" applyFont="1" applyAlignment="1">
      <alignment horizontal="center" vertical="center" wrapText="1"/>
    </xf>
    <xf numFmtId="0" fontId="63" fillId="0" borderId="43" xfId="0" applyFont="1" applyBorder="1" applyAlignment="1">
      <alignment horizontal="center" vertical="center" wrapText="1"/>
    </xf>
    <xf numFmtId="0" fontId="63" fillId="0" borderId="94" xfId="0" applyFont="1" applyBorder="1" applyAlignment="1">
      <alignment horizontal="center" vertical="center" wrapText="1"/>
    </xf>
    <xf numFmtId="0" fontId="63" fillId="0" borderId="91" xfId="0" applyFont="1" applyBorder="1" applyAlignment="1">
      <alignment horizontal="center" vertical="center" wrapText="1"/>
    </xf>
    <xf numFmtId="0" fontId="63" fillId="0" borderId="24" xfId="0" applyFont="1" applyBorder="1" applyAlignment="1">
      <alignment horizontal="center" vertical="center" wrapText="1"/>
    </xf>
    <xf numFmtId="0" fontId="85" fillId="0" borderId="11" xfId="0" applyFont="1" applyBorder="1" applyAlignment="1">
      <alignment horizontal="center"/>
    </xf>
    <xf numFmtId="0" fontId="85" fillId="0" borderId="0" xfId="0" applyFont="1" applyAlignment="1">
      <alignment horizontal="center"/>
    </xf>
    <xf numFmtId="0" fontId="79" fillId="0" borderId="64" xfId="0" applyFont="1" applyBorder="1" applyAlignment="1">
      <alignment horizontal="left" vertical="center" wrapText="1"/>
    </xf>
    <xf numFmtId="0" fontId="79" fillId="0" borderId="92" xfId="0" applyFont="1" applyBorder="1" applyAlignment="1">
      <alignment horizontal="left" vertical="center" wrapText="1"/>
    </xf>
    <xf numFmtId="0" fontId="79" fillId="0" borderId="63" xfId="0" applyFont="1" applyBorder="1" applyAlignment="1">
      <alignment horizontal="left" vertical="center" wrapText="1"/>
    </xf>
    <xf numFmtId="0" fontId="79" fillId="0" borderId="66" xfId="0" applyFont="1" applyBorder="1" applyAlignment="1">
      <alignment horizontal="left" vertical="center" wrapText="1"/>
    </xf>
    <xf numFmtId="0" fontId="79" fillId="0" borderId="54" xfId="0" applyFont="1" applyBorder="1" applyAlignment="1">
      <alignment horizontal="left" vertical="center" wrapText="1"/>
    </xf>
    <xf numFmtId="0" fontId="79" fillId="0" borderId="65" xfId="0" applyFont="1" applyBorder="1" applyAlignment="1">
      <alignment horizontal="left" vertical="center" wrapText="1"/>
    </xf>
    <xf numFmtId="0" fontId="86" fillId="0" borderId="0" xfId="0" applyFont="1" applyAlignment="1">
      <alignment horizontal="center"/>
    </xf>
    <xf numFmtId="0" fontId="86" fillId="0" borderId="54" xfId="0" applyFont="1" applyBorder="1" applyAlignment="1">
      <alignment horizontal="center"/>
    </xf>
    <xf numFmtId="0" fontId="81" fillId="0" borderId="0" xfId="81" applyFont="1" applyAlignment="1">
      <alignment horizontal="center" vertical="center"/>
    </xf>
    <xf numFmtId="0" fontId="80" fillId="0" borderId="92" xfId="0" applyFont="1" applyBorder="1" applyAlignment="1">
      <alignment horizontal="center"/>
    </xf>
    <xf numFmtId="0" fontId="87" fillId="0" borderId="0" xfId="81" applyFont="1" applyAlignment="1">
      <alignment horizontal="center" vertical="center"/>
    </xf>
    <xf numFmtId="0" fontId="79" fillId="0" borderId="0" xfId="0" applyFont="1" applyAlignment="1">
      <alignment horizontal="center"/>
    </xf>
    <xf numFmtId="0" fontId="81" fillId="0" borderId="51" xfId="0" applyFont="1" applyBorder="1" applyAlignment="1">
      <alignment horizontal="center" vertical="center"/>
    </xf>
    <xf numFmtId="0" fontId="81" fillId="0" borderId="89" xfId="0" applyFont="1" applyBorder="1" applyAlignment="1">
      <alignment horizontal="center" vertical="center"/>
    </xf>
    <xf numFmtId="0" fontId="81" fillId="0" borderId="90" xfId="0" applyFont="1" applyBorder="1" applyAlignment="1">
      <alignment horizontal="center" vertical="center"/>
    </xf>
    <xf numFmtId="3" fontId="83" fillId="30" borderId="39" xfId="0" applyNumberFormat="1" applyFont="1" applyFill="1" applyBorder="1" applyAlignment="1">
      <alignment horizontal="center" vertical="center" wrapText="1"/>
    </xf>
    <xf numFmtId="3" fontId="83" fillId="30" borderId="41" xfId="0" applyNumberFormat="1" applyFont="1" applyFill="1" applyBorder="1" applyAlignment="1">
      <alignment horizontal="center" vertical="center" wrapText="1"/>
    </xf>
    <xf numFmtId="3" fontId="83" fillId="30" borderId="42" xfId="0" applyNumberFormat="1" applyFont="1" applyFill="1" applyBorder="1" applyAlignment="1">
      <alignment horizontal="center" vertical="center" wrapText="1"/>
    </xf>
    <xf numFmtId="0" fontId="81" fillId="0" borderId="50" xfId="0" applyFont="1" applyBorder="1" applyAlignment="1">
      <alignment horizontal="center" vertical="center"/>
    </xf>
    <xf numFmtId="0" fontId="81" fillId="0" borderId="25" xfId="0" applyFont="1" applyBorder="1" applyAlignment="1">
      <alignment horizontal="center" vertical="center"/>
    </xf>
    <xf numFmtId="0" fontId="82" fillId="30" borderId="39" xfId="0" applyFont="1" applyFill="1" applyBorder="1" applyAlignment="1">
      <alignment horizontal="center" vertical="center" wrapText="1"/>
    </xf>
    <xf numFmtId="0" fontId="82" fillId="30" borderId="41" xfId="0" applyFont="1" applyFill="1" applyBorder="1" applyAlignment="1">
      <alignment horizontal="center" vertical="center" wrapText="1"/>
    </xf>
    <xf numFmtId="0" fontId="82" fillId="30" borderId="42" xfId="0" applyFont="1" applyFill="1" applyBorder="1" applyAlignment="1">
      <alignment horizontal="center" vertical="center" wrapText="1"/>
    </xf>
    <xf numFmtId="0" fontId="79" fillId="0" borderId="61" xfId="0" applyFont="1" applyBorder="1" applyAlignment="1">
      <alignment horizontal="center" vertical="center"/>
    </xf>
    <xf numFmtId="0" fontId="79" fillId="0" borderId="92" xfId="0" applyFont="1" applyBorder="1" applyAlignment="1">
      <alignment horizontal="center" vertical="center"/>
    </xf>
    <xf numFmtId="0" fontId="79" fillId="0" borderId="63" xfId="0" applyFont="1" applyBorder="1" applyAlignment="1">
      <alignment horizontal="center" vertical="center"/>
    </xf>
    <xf numFmtId="0" fontId="79" fillId="0" borderId="11" xfId="0" applyFont="1" applyBorder="1" applyAlignment="1">
      <alignment horizontal="center" vertical="center"/>
    </xf>
    <xf numFmtId="0" fontId="79" fillId="0" borderId="0" xfId="0" applyFont="1" applyAlignment="1">
      <alignment horizontal="center" vertical="center"/>
    </xf>
    <xf numFmtId="0" fontId="79" fillId="0" borderId="43" xfId="0" applyFont="1" applyBorder="1" applyAlignment="1">
      <alignment horizontal="center" vertical="center"/>
    </xf>
    <xf numFmtId="0" fontId="79" fillId="0" borderId="13" xfId="0" applyFont="1" applyBorder="1" applyAlignment="1">
      <alignment horizontal="center" vertical="center"/>
    </xf>
    <xf numFmtId="0" fontId="79" fillId="0" borderId="91" xfId="0" applyFont="1" applyBorder="1" applyAlignment="1">
      <alignment horizontal="center" vertical="center"/>
    </xf>
    <xf numFmtId="0" fontId="81" fillId="0" borderId="39" xfId="0" applyFont="1" applyBorder="1" applyAlignment="1">
      <alignment horizontal="center" vertical="center"/>
    </xf>
    <xf numFmtId="0" fontId="81" fillId="0" borderId="41" xfId="0" applyFont="1" applyBorder="1" applyAlignment="1">
      <alignment horizontal="center" vertical="center"/>
    </xf>
    <xf numFmtId="0" fontId="81" fillId="0" borderId="42" xfId="0" applyFont="1" applyBorder="1" applyAlignment="1">
      <alignment horizontal="center" vertical="center"/>
    </xf>
    <xf numFmtId="0" fontId="79" fillId="0" borderId="32" xfId="0" applyFont="1" applyBorder="1" applyAlignment="1">
      <alignment horizontal="center" vertical="center"/>
    </xf>
    <xf numFmtId="0" fontId="79" fillId="0" borderId="29" xfId="0" applyFont="1" applyBorder="1" applyAlignment="1">
      <alignment horizontal="center" vertical="center"/>
    </xf>
    <xf numFmtId="0" fontId="79" fillId="0" borderId="44" xfId="0" applyFont="1" applyBorder="1" applyAlignment="1">
      <alignment horizontal="center" vertical="center"/>
    </xf>
    <xf numFmtId="0" fontId="79" fillId="0" borderId="33" xfId="0" applyFont="1" applyBorder="1" applyAlignment="1">
      <alignment horizontal="center" vertical="center"/>
    </xf>
    <xf numFmtId="0" fontId="79" fillId="0" borderId="18" xfId="0" applyFont="1" applyBorder="1" applyAlignment="1">
      <alignment horizontal="center" vertical="center"/>
    </xf>
    <xf numFmtId="0" fontId="79" fillId="0" borderId="19" xfId="0" applyFont="1" applyBorder="1" applyAlignment="1">
      <alignment horizontal="center" vertical="center"/>
    </xf>
    <xf numFmtId="0" fontId="79" fillId="0" borderId="46" xfId="0" applyFont="1" applyBorder="1" applyAlignment="1">
      <alignment horizontal="center" vertical="center"/>
    </xf>
    <xf numFmtId="0" fontId="79" fillId="0" borderId="20" xfId="0" applyFont="1" applyBorder="1" applyAlignment="1">
      <alignment horizontal="center" vertical="center"/>
    </xf>
    <xf numFmtId="0" fontId="80" fillId="0" borderId="58" xfId="257" applyFont="1" applyBorder="1" applyAlignment="1">
      <alignment horizontal="center" vertical="center" wrapText="1"/>
    </xf>
    <xf numFmtId="0" fontId="80" fillId="0" borderId="57" xfId="257" applyFont="1" applyBorder="1" applyAlignment="1">
      <alignment horizontal="center" vertical="center" wrapText="1"/>
    </xf>
    <xf numFmtId="0" fontId="80" fillId="0" borderId="56" xfId="257" applyFont="1" applyBorder="1" applyAlignment="1">
      <alignment horizontal="center" vertical="center" wrapText="1"/>
    </xf>
    <xf numFmtId="0" fontId="80" fillId="0" borderId="13" xfId="257" applyFont="1" applyBorder="1" applyAlignment="1">
      <alignment horizontal="center" vertical="center" wrapText="1"/>
    </xf>
    <xf numFmtId="0" fontId="80" fillId="0" borderId="91" xfId="257" applyFont="1" applyBorder="1" applyAlignment="1">
      <alignment horizontal="center" vertical="center" wrapText="1"/>
    </xf>
    <xf numFmtId="0" fontId="80" fillId="0" borderId="15" xfId="257" applyFont="1" applyBorder="1" applyAlignment="1">
      <alignment horizontal="center" vertical="center" wrapText="1"/>
    </xf>
    <xf numFmtId="0" fontId="79" fillId="28" borderId="39" xfId="0" applyFont="1" applyFill="1" applyBorder="1" applyAlignment="1">
      <alignment horizontal="center" vertical="center"/>
    </xf>
    <xf numFmtId="0" fontId="79" fillId="28" borderId="41" xfId="0" applyFont="1" applyFill="1" applyBorder="1" applyAlignment="1">
      <alignment horizontal="center" vertical="center"/>
    </xf>
    <xf numFmtId="0" fontId="79" fillId="28" borderId="42" xfId="0" applyFont="1" applyFill="1" applyBorder="1" applyAlignment="1">
      <alignment horizontal="center" vertical="center"/>
    </xf>
    <xf numFmtId="49" fontId="81" fillId="0" borderId="39" xfId="0" applyNumberFormat="1" applyFont="1" applyBorder="1" applyAlignment="1">
      <alignment horizontal="center" vertical="center" wrapText="1"/>
    </xf>
    <xf numFmtId="49" fontId="81" fillId="0" borderId="41" xfId="0" applyNumberFormat="1" applyFont="1" applyBorder="1" applyAlignment="1">
      <alignment horizontal="center" vertical="center" wrapText="1"/>
    </xf>
    <xf numFmtId="49" fontId="81" fillId="0" borderId="42" xfId="0" applyNumberFormat="1" applyFont="1" applyBorder="1" applyAlignment="1">
      <alignment horizontal="center" vertical="center" wrapText="1"/>
    </xf>
    <xf numFmtId="0" fontId="79" fillId="0" borderId="64" xfId="0" applyFont="1" applyBorder="1" applyAlignment="1">
      <alignment horizontal="center" vertical="center" wrapText="1"/>
    </xf>
    <xf numFmtId="0" fontId="79" fillId="0" borderId="92" xfId="0" applyFont="1" applyBorder="1" applyAlignment="1">
      <alignment horizontal="center" vertical="center" wrapText="1"/>
    </xf>
    <xf numFmtId="0" fontId="79" fillId="0" borderId="63" xfId="0" applyFont="1" applyBorder="1" applyAlignment="1">
      <alignment horizontal="center" vertical="center" wrapText="1"/>
    </xf>
    <xf numFmtId="0" fontId="79" fillId="0" borderId="73" xfId="0" applyFont="1" applyBorder="1" applyAlignment="1">
      <alignment horizontal="center" vertical="center" wrapText="1"/>
    </xf>
    <xf numFmtId="0" fontId="79" fillId="0" borderId="0" xfId="0" applyFont="1" applyAlignment="1">
      <alignment horizontal="center" vertical="center" wrapText="1"/>
    </xf>
    <xf numFmtId="0" fontId="79" fillId="0" borderId="43" xfId="0" applyFont="1" applyBorder="1" applyAlignment="1">
      <alignment horizontal="center" vertical="center" wrapText="1"/>
    </xf>
    <xf numFmtId="0" fontId="79" fillId="0" borderId="94" xfId="0" applyFont="1" applyBorder="1" applyAlignment="1">
      <alignment horizontal="center" vertical="center" wrapText="1"/>
    </xf>
    <xf numFmtId="0" fontId="79" fillId="0" borderId="91" xfId="0" applyFont="1" applyBorder="1" applyAlignment="1">
      <alignment horizontal="center" vertical="center" wrapText="1"/>
    </xf>
    <xf numFmtId="0" fontId="79" fillId="0" borderId="24" xfId="0" applyFont="1" applyBorder="1" applyAlignment="1">
      <alignment horizontal="center" vertical="center" wrapText="1"/>
    </xf>
    <xf numFmtId="0" fontId="40" fillId="0" borderId="21" xfId="0" applyFont="1" applyBorder="1"/>
    <xf numFmtId="0" fontId="40" fillId="0" borderId="22" xfId="0" applyFont="1" applyBorder="1"/>
    <xf numFmtId="43" fontId="53" fillId="0" borderId="19" xfId="203" applyNumberFormat="1" applyFont="1" applyBorder="1" applyAlignment="1">
      <alignment horizontal="center"/>
    </xf>
    <xf numFmtId="43" fontId="53" fillId="0" borderId="23" xfId="203" applyNumberFormat="1" applyFont="1" applyBorder="1" applyAlignment="1">
      <alignment horizontal="center"/>
    </xf>
    <xf numFmtId="43" fontId="53" fillId="0" borderId="60" xfId="203" applyNumberFormat="1" applyFont="1" applyBorder="1" applyAlignment="1">
      <alignment horizontal="center"/>
    </xf>
    <xf numFmtId="43" fontId="53" fillId="0" borderId="28" xfId="203"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0" fontId="40" fillId="0" borderId="21" xfId="0" applyFont="1" applyBorder="1" applyAlignment="1">
      <alignment horizontal="center"/>
    </xf>
    <xf numFmtId="0" fontId="40" fillId="0" borderId="22" xfId="0" applyFont="1" applyBorder="1" applyAlignment="1">
      <alignment horizontal="center"/>
    </xf>
    <xf numFmtId="0" fontId="40" fillId="0" borderId="23" xfId="0" applyFont="1" applyBorder="1" applyAlignment="1">
      <alignment horizontal="center"/>
    </xf>
    <xf numFmtId="189" fontId="40" fillId="0" borderId="60" xfId="0" applyNumberFormat="1" applyFont="1" applyBorder="1" applyAlignment="1">
      <alignment horizontal="center"/>
    </xf>
    <xf numFmtId="189" fontId="40" fillId="0" borderId="28" xfId="0" applyNumberFormat="1"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0" fontId="40" fillId="0" borderId="13" xfId="0" applyFont="1" applyBorder="1" applyAlignment="1">
      <alignment horizontal="left"/>
    </xf>
    <xf numFmtId="0" fontId="40" fillId="0" borderId="14" xfId="0" applyFont="1" applyBorder="1" applyAlignment="1">
      <alignment horizontal="left"/>
    </xf>
    <xf numFmtId="0" fontId="40" fillId="0" borderId="14" xfId="0" applyFont="1" applyBorder="1" applyAlignment="1">
      <alignment horizontal="right"/>
    </xf>
    <xf numFmtId="0" fontId="40" fillId="0" borderId="15" xfId="0" applyFont="1" applyBorder="1" applyAlignment="1">
      <alignment horizontal="right"/>
    </xf>
    <xf numFmtId="190" fontId="40" fillId="0" borderId="19" xfId="0" applyNumberFormat="1" applyFont="1" applyBorder="1" applyAlignment="1">
      <alignment horizontal="center" wrapText="1"/>
    </xf>
    <xf numFmtId="190" fontId="40" fillId="0" borderId="23" xfId="0" applyNumberFormat="1" applyFont="1" applyBorder="1" applyAlignment="1">
      <alignment horizontal="center" wrapText="1"/>
    </xf>
    <xf numFmtId="189" fontId="40" fillId="0" borderId="19" xfId="0" applyNumberFormat="1" applyFont="1" applyBorder="1" applyAlignment="1">
      <alignment horizontal="center" wrapText="1"/>
    </xf>
    <xf numFmtId="189" fontId="40" fillId="0" borderId="23" xfId="0" applyNumberFormat="1" applyFont="1" applyBorder="1" applyAlignment="1">
      <alignment horizontal="center" wrapText="1"/>
    </xf>
    <xf numFmtId="189" fontId="40" fillId="0" borderId="19" xfId="0" applyNumberFormat="1" applyFont="1" applyBorder="1" applyAlignment="1">
      <alignment horizontal="center"/>
    </xf>
    <xf numFmtId="189" fontId="40" fillId="0" borderId="23" xfId="0" applyNumberFormat="1" applyFont="1" applyBorder="1" applyAlignment="1">
      <alignment horizontal="center"/>
    </xf>
    <xf numFmtId="0" fontId="40" fillId="0" borderId="27" xfId="0" applyFont="1" applyBorder="1"/>
    <xf numFmtId="0" fontId="40" fillId="0" borderId="31" xfId="0" applyFont="1" applyBorder="1"/>
    <xf numFmtId="0" fontId="40" fillId="0" borderId="60" xfId="0" applyFont="1" applyBorder="1" applyAlignment="1">
      <alignment horizontal="center"/>
    </xf>
    <xf numFmtId="0" fontId="40" fillId="0" borderId="28" xfId="0" applyFont="1" applyBorder="1" applyAlignment="1">
      <alignment horizontal="center"/>
    </xf>
    <xf numFmtId="0" fontId="43" fillId="24" borderId="44" xfId="0" applyFont="1" applyFill="1" applyBorder="1" applyAlignment="1">
      <alignment horizontal="center"/>
    </xf>
    <xf numFmtId="0" fontId="43" fillId="24" borderId="17" xfId="0" applyFont="1" applyFill="1" applyBorder="1" applyAlignment="1">
      <alignment horizontal="center"/>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23" xfId="0" applyFont="1" applyBorder="1"/>
    <xf numFmtId="173" fontId="40" fillId="0" borderId="19" xfId="34" applyFont="1" applyBorder="1" applyAlignment="1">
      <alignment horizontal="center"/>
    </xf>
    <xf numFmtId="173" fontId="40" fillId="0" borderId="23" xfId="34" applyFont="1" applyBorder="1" applyAlignment="1">
      <alignment horizontal="center"/>
    </xf>
    <xf numFmtId="0" fontId="53" fillId="0" borderId="21" xfId="0" applyFont="1" applyBorder="1" applyAlignment="1">
      <alignment horizontal="left"/>
    </xf>
    <xf numFmtId="0" fontId="53" fillId="0" borderId="22" xfId="0" applyFont="1" applyBorder="1" applyAlignment="1">
      <alignment horizontal="left"/>
    </xf>
    <xf numFmtId="0" fontId="53" fillId="0" borderId="23" xfId="0" applyFont="1" applyBorder="1" applyAlignment="1">
      <alignment horizontal="left"/>
    </xf>
    <xf numFmtId="0" fontId="53" fillId="0" borderId="19" xfId="0" applyFont="1" applyBorder="1" applyAlignment="1">
      <alignment horizontal="center"/>
    </xf>
    <xf numFmtId="0" fontId="53" fillId="0" borderId="23" xfId="0" applyFont="1" applyBorder="1" applyAlignment="1">
      <alignment horizontal="center"/>
    </xf>
    <xf numFmtId="202" fontId="53" fillId="25" borderId="19" xfId="255" applyNumberFormat="1" applyFont="1" applyFill="1" applyBorder="1" applyAlignment="1">
      <alignment horizontal="center" vertical="center"/>
    </xf>
    <xf numFmtId="202" fontId="53" fillId="25" borderId="23" xfId="255" applyNumberFormat="1" applyFont="1" applyFill="1" applyBorder="1" applyAlignment="1">
      <alignment horizontal="center" vertical="center"/>
    </xf>
    <xf numFmtId="0" fontId="53" fillId="0" borderId="27" xfId="0" applyFont="1" applyBorder="1"/>
    <xf numFmtId="0" fontId="53" fillId="0" borderId="31" xfId="0" applyFont="1" applyBorder="1"/>
    <xf numFmtId="0" fontId="53" fillId="0" borderId="28" xfId="0" applyFont="1" applyBorder="1"/>
    <xf numFmtId="0" fontId="53" fillId="0" borderId="60" xfId="0" applyFont="1" applyBorder="1"/>
    <xf numFmtId="202" fontId="53" fillId="0" borderId="60" xfId="255" applyNumberFormat="1" applyFont="1" applyFill="1" applyBorder="1" applyAlignment="1">
      <alignment horizontal="center" vertical="center"/>
    </xf>
    <xf numFmtId="202" fontId="53" fillId="0" borderId="28" xfId="255" applyNumberFormat="1" applyFont="1" applyFill="1" applyBorder="1" applyAlignment="1">
      <alignment horizontal="center" vertic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53" fillId="0" borderId="21" xfId="0" applyFont="1" applyBorder="1"/>
    <xf numFmtId="0" fontId="53" fillId="0" borderId="22" xfId="0" applyFont="1" applyBorder="1"/>
    <xf numFmtId="0" fontId="53" fillId="0" borderId="23" xfId="0" applyFont="1" applyBorder="1"/>
    <xf numFmtId="0" fontId="53" fillId="0" borderId="19" xfId="0" applyFont="1" applyBorder="1"/>
    <xf numFmtId="202" fontId="53" fillId="25" borderId="19" xfId="256" applyNumberFormat="1" applyFont="1" applyFill="1" applyBorder="1" applyAlignment="1">
      <alignment horizontal="center" vertical="center"/>
    </xf>
    <xf numFmtId="202" fontId="53" fillId="25" borderId="23" xfId="256" applyNumberFormat="1" applyFont="1" applyFill="1" applyBorder="1" applyAlignment="1">
      <alignment horizontal="center" vertical="center"/>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3" fontId="40" fillId="0" borderId="27" xfId="0" applyNumberFormat="1" applyFont="1" applyBorder="1" applyAlignment="1">
      <alignment horizontal="center" vertical="center"/>
    </xf>
    <xf numFmtId="0" fontId="40" fillId="0" borderId="31" xfId="0" applyFont="1" applyBorder="1" applyAlignment="1">
      <alignment horizontal="center" vertical="center"/>
    </xf>
    <xf numFmtId="0" fontId="40" fillId="0" borderId="68" xfId="0" applyFont="1" applyBorder="1" applyAlignment="1">
      <alignment horizontal="center" vertical="center"/>
    </xf>
    <xf numFmtId="11" fontId="40" fillId="0" borderId="27" xfId="0" applyNumberFormat="1"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27" borderId="18" xfId="0" applyFont="1" applyFill="1" applyBorder="1" applyAlignment="1">
      <alignment horizont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90" fillId="0" borderId="73" xfId="0" applyFont="1" applyBorder="1" applyAlignment="1">
      <alignment horizontal="center"/>
    </xf>
    <xf numFmtId="0" fontId="90" fillId="0" borderId="0" xfId="0" applyFont="1" applyAlignment="1">
      <alignment horizontal="center"/>
    </xf>
    <xf numFmtId="0" fontId="90" fillId="0" borderId="43" xfId="0" applyFont="1" applyBorder="1" applyAlignment="1">
      <alignment horizontal="center"/>
    </xf>
    <xf numFmtId="0" fontId="40" fillId="0" borderId="25" xfId="0" applyFont="1" applyBorder="1" applyAlignment="1">
      <alignment horizontal="center" vertic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202" fontId="53" fillId="0" borderId="19" xfId="255" applyNumberFormat="1" applyFont="1" applyFill="1" applyBorder="1" applyAlignment="1">
      <alignment horizontal="center" vertical="center"/>
    </xf>
    <xf numFmtId="202" fontId="53" fillId="0" borderId="23" xfId="255" applyNumberFormat="1" applyFont="1" applyFill="1" applyBorder="1" applyAlignment="1">
      <alignment horizontal="center" vertical="center"/>
    </xf>
    <xf numFmtId="0" fontId="40" fillId="0" borderId="27" xfId="0" applyFont="1" applyBorder="1" applyAlignment="1">
      <alignment horizontal="center" vertical="center"/>
    </xf>
    <xf numFmtId="203" fontId="40" fillId="0" borderId="19" xfId="0" applyNumberFormat="1" applyFont="1" applyBorder="1" applyAlignment="1">
      <alignment horizontal="center"/>
    </xf>
    <xf numFmtId="203" fontId="40" fillId="0" borderId="23" xfId="0" applyNumberFormat="1" applyFont="1" applyBorder="1" applyAlignment="1">
      <alignment horizontal="center"/>
    </xf>
    <xf numFmtId="0" fontId="40" fillId="0" borderId="28" xfId="0" applyFont="1" applyBorder="1"/>
    <xf numFmtId="43" fontId="40" fillId="0" borderId="19" xfId="203" applyNumberFormat="1" applyFont="1" applyBorder="1" applyAlignment="1">
      <alignment horizontal="center"/>
    </xf>
    <xf numFmtId="43" fontId="40" fillId="0" borderId="23" xfId="203" applyNumberFormat="1" applyFont="1" applyBorder="1" applyAlignment="1">
      <alignment horizontal="center"/>
    </xf>
    <xf numFmtId="43" fontId="40" fillId="0" borderId="60" xfId="203" applyNumberFormat="1" applyFont="1" applyBorder="1" applyAlignment="1">
      <alignment horizontal="center"/>
    </xf>
    <xf numFmtId="43" fontId="40" fillId="0" borderId="28" xfId="203" applyNumberFormat="1" applyFont="1" applyBorder="1" applyAlignment="1">
      <alignment horizontal="center"/>
    </xf>
    <xf numFmtId="0" fontId="40" fillId="0" borderId="21" xfId="0" applyFont="1" applyBorder="1" applyAlignment="1">
      <alignment horizontal="left"/>
    </xf>
    <xf numFmtId="0" fontId="40" fillId="0" borderId="22" xfId="0" applyFont="1" applyBorder="1" applyAlignment="1">
      <alignment horizontal="left"/>
    </xf>
    <xf numFmtId="0" fontId="40" fillId="0" borderId="23" xfId="0" applyFont="1" applyBorder="1" applyAlignment="1">
      <alignment horizontal="left"/>
    </xf>
    <xf numFmtId="0" fontId="40" fillId="0" borderId="19" xfId="0" applyFont="1" applyBorder="1" applyAlignment="1">
      <alignment horizontal="center"/>
    </xf>
    <xf numFmtId="202" fontId="40" fillId="25" borderId="19" xfId="255" applyNumberFormat="1" applyFont="1" applyFill="1" applyBorder="1" applyAlignment="1">
      <alignment horizontal="center" vertical="center"/>
    </xf>
    <xf numFmtId="202" fontId="40" fillId="25" borderId="23" xfId="255" applyNumberFormat="1" applyFont="1" applyFill="1" applyBorder="1" applyAlignment="1">
      <alignment horizontal="center" vertical="center"/>
    </xf>
    <xf numFmtId="0" fontId="40" fillId="0" borderId="60" xfId="0" applyFont="1" applyBorder="1"/>
    <xf numFmtId="202" fontId="40" fillId="0" borderId="60" xfId="255" applyNumberFormat="1" applyFont="1" applyFill="1" applyBorder="1" applyAlignment="1">
      <alignment horizontal="center" vertical="center"/>
    </xf>
    <xf numFmtId="202" fontId="40" fillId="0" borderId="28" xfId="255" applyNumberFormat="1" applyFont="1" applyFill="1" applyBorder="1" applyAlignment="1">
      <alignment horizontal="center" vertical="center"/>
    </xf>
    <xf numFmtId="0" fontId="40" fillId="0" borderId="19" xfId="0" applyFont="1" applyBorder="1"/>
    <xf numFmtId="202" fontId="40" fillId="25" borderId="19" xfId="256" applyNumberFormat="1" applyFont="1" applyFill="1" applyBorder="1" applyAlignment="1">
      <alignment horizontal="center" vertical="center"/>
    </xf>
    <xf numFmtId="202" fontId="40" fillId="25" borderId="23" xfId="256" applyNumberFormat="1" applyFont="1" applyFill="1" applyBorder="1" applyAlignment="1">
      <alignment horizontal="center" vertical="center"/>
    </xf>
    <xf numFmtId="202" fontId="40" fillId="0" borderId="19" xfId="255" applyNumberFormat="1" applyFont="1" applyFill="1" applyBorder="1" applyAlignment="1">
      <alignment horizontal="center" vertical="center"/>
    </xf>
    <xf numFmtId="202" fontId="40" fillId="0" borderId="23" xfId="255" applyNumberFormat="1" applyFont="1" applyFill="1" applyBorder="1" applyAlignment="1">
      <alignment horizontal="center" vertical="center"/>
    </xf>
    <xf numFmtId="0" fontId="40" fillId="0" borderId="21" xfId="0" applyFont="1" applyBorder="1" applyAlignment="1">
      <alignment wrapText="1"/>
    </xf>
    <xf numFmtId="0" fontId="40" fillId="0" borderId="22" xfId="0" applyFont="1" applyBorder="1" applyAlignment="1">
      <alignment wrapText="1"/>
    </xf>
    <xf numFmtId="0" fontId="40" fillId="0" borderId="23" xfId="0" applyFont="1" applyBorder="1" applyAlignment="1">
      <alignment wrapText="1"/>
    </xf>
    <xf numFmtId="3" fontId="40" fillId="0" borderId="27" xfId="0" applyNumberFormat="1" applyFont="1" applyBorder="1" applyAlignment="1">
      <alignment horizontal="center" vertical="center" wrapText="1"/>
    </xf>
    <xf numFmtId="0" fontId="5" fillId="0" borderId="0" xfId="81" applyFont="1" applyAlignment="1">
      <alignment horizontal="center" vertical="center"/>
    </xf>
    <xf numFmtId="0" fontId="51" fillId="0" borderId="0" xfId="0" applyFont="1" applyAlignment="1">
      <alignment horizontal="center"/>
    </xf>
    <xf numFmtId="0" fontId="51" fillId="0" borderId="91" xfId="0" applyFont="1" applyBorder="1" applyAlignment="1">
      <alignment horizontal="center"/>
    </xf>
    <xf numFmtId="0" fontId="65" fillId="0" borderId="11" xfId="0" applyFont="1" applyBorder="1" applyAlignment="1">
      <alignment horizontal="center"/>
    </xf>
    <xf numFmtId="0" fontId="65" fillId="0" borderId="43" xfId="0" applyFont="1" applyBorder="1" applyAlignment="1">
      <alignment horizontal="center"/>
    </xf>
    <xf numFmtId="0" fontId="57" fillId="0" borderId="64" xfId="0" applyFont="1" applyBorder="1" applyAlignment="1">
      <alignment horizontal="center"/>
    </xf>
    <xf numFmtId="0" fontId="57" fillId="0" borderId="92" xfId="0" applyFont="1" applyBorder="1" applyAlignment="1">
      <alignment horizontal="center"/>
    </xf>
    <xf numFmtId="0" fontId="57" fillId="0" borderId="63" xfId="0" applyFont="1" applyBorder="1" applyAlignment="1">
      <alignment horizontal="center"/>
    </xf>
    <xf numFmtId="0" fontId="57" fillId="0" borderId="66" xfId="0" applyFont="1" applyBorder="1" applyAlignment="1">
      <alignment horizontal="center"/>
    </xf>
    <xf numFmtId="0" fontId="57" fillId="0" borderId="54" xfId="0" applyFont="1" applyBorder="1" applyAlignment="1">
      <alignment horizontal="center"/>
    </xf>
    <xf numFmtId="0" fontId="57" fillId="0" borderId="65" xfId="0" applyFont="1" applyBorder="1" applyAlignment="1">
      <alignment horizontal="center"/>
    </xf>
    <xf numFmtId="0" fontId="64" fillId="0" borderId="0" xfId="0" applyFont="1" applyAlignment="1">
      <alignment horizontal="center"/>
    </xf>
    <xf numFmtId="0" fontId="64" fillId="0" borderId="54" xfId="0" applyFont="1" applyBorder="1" applyAlignment="1">
      <alignment horizontal="center"/>
    </xf>
    <xf numFmtId="0" fontId="64" fillId="0" borderId="92" xfId="0" applyFont="1" applyBorder="1" applyAlignment="1">
      <alignment horizontal="center"/>
    </xf>
    <xf numFmtId="0" fontId="60" fillId="0" borderId="92" xfId="81" applyFont="1" applyBorder="1" applyAlignment="1">
      <alignment horizontal="center" vertical="center"/>
    </xf>
    <xf numFmtId="0" fontId="52" fillId="0" borderId="92" xfId="0" applyFont="1" applyBorder="1" applyAlignment="1">
      <alignment horizontal="center"/>
    </xf>
    <xf numFmtId="0" fontId="59" fillId="30" borderId="39" xfId="0" applyFont="1" applyFill="1" applyBorder="1" applyAlignment="1">
      <alignment horizontal="center" vertical="center" wrapText="1"/>
    </xf>
    <xf numFmtId="0" fontId="59" fillId="30" borderId="41" xfId="0" applyFont="1" applyFill="1" applyBorder="1" applyAlignment="1">
      <alignment horizontal="center" vertical="center" wrapText="1"/>
    </xf>
    <xf numFmtId="0" fontId="59" fillId="30" borderId="42" xfId="0" applyFont="1" applyFill="1" applyBorder="1" applyAlignment="1">
      <alignment horizontal="center" vertical="center" wrapText="1"/>
    </xf>
    <xf numFmtId="0" fontId="60" fillId="0" borderId="39" xfId="0" applyFont="1" applyBorder="1" applyAlignment="1">
      <alignment horizontal="center" vertical="center"/>
    </xf>
    <xf numFmtId="0" fontId="60" fillId="0" borderId="41" xfId="0" applyFont="1" applyBorder="1" applyAlignment="1">
      <alignment horizontal="center" vertical="center"/>
    </xf>
    <xf numFmtId="0" fontId="60" fillId="0" borderId="42" xfId="0" applyFont="1" applyBorder="1" applyAlignment="1">
      <alignment horizontal="center" vertical="center"/>
    </xf>
    <xf numFmtId="3" fontId="61" fillId="30" borderId="39" xfId="0" applyNumberFormat="1" applyFont="1" applyFill="1" applyBorder="1" applyAlignment="1">
      <alignment horizontal="center" vertical="center" wrapText="1"/>
    </xf>
    <xf numFmtId="3" fontId="61" fillId="30" borderId="41" xfId="0" applyNumberFormat="1" applyFont="1" applyFill="1" applyBorder="1" applyAlignment="1">
      <alignment horizontal="center" vertical="center" wrapText="1"/>
    </xf>
    <xf numFmtId="3" fontId="61" fillId="30" borderId="42" xfId="0" applyNumberFormat="1" applyFont="1" applyFill="1" applyBorder="1" applyAlignment="1">
      <alignment horizontal="center" vertical="center" wrapText="1"/>
    </xf>
    <xf numFmtId="0" fontId="60" fillId="0" borderId="34" xfId="0" applyFont="1" applyBorder="1" applyAlignment="1">
      <alignment horizontal="center" vertical="center"/>
    </xf>
    <xf numFmtId="0" fontId="60" fillId="0" borderId="16" xfId="0" applyFont="1" applyBorder="1" applyAlignment="1">
      <alignment horizontal="center" vertical="center"/>
    </xf>
    <xf numFmtId="0" fontId="60" fillId="0" borderId="17" xfId="0" applyFont="1" applyBorder="1" applyAlignment="1">
      <alignment horizontal="center" vertical="center"/>
    </xf>
    <xf numFmtId="0" fontId="57" fillId="0" borderId="61" xfId="0" applyFont="1" applyBorder="1" applyAlignment="1">
      <alignment horizontal="center" vertical="center"/>
    </xf>
    <xf numFmtId="0" fontId="57" fillId="0" borderId="92" xfId="0" applyFont="1" applyBorder="1" applyAlignment="1">
      <alignment horizontal="center" vertical="center"/>
    </xf>
    <xf numFmtId="0" fontId="57" fillId="0" borderId="11" xfId="0" applyFont="1" applyBorder="1" applyAlignment="1">
      <alignment horizontal="center" vertical="center"/>
    </xf>
    <xf numFmtId="0" fontId="57" fillId="0" borderId="0" xfId="0" applyFont="1" applyAlignment="1">
      <alignment horizontal="center" vertical="center"/>
    </xf>
    <xf numFmtId="0" fontId="57" fillId="0" borderId="13" xfId="0" applyFont="1" applyBorder="1" applyAlignment="1">
      <alignment horizontal="center" vertical="center"/>
    </xf>
    <xf numFmtId="0" fontId="57" fillId="0" borderId="91" xfId="0" applyFont="1" applyBorder="1" applyAlignment="1">
      <alignment horizontal="center" vertical="center"/>
    </xf>
    <xf numFmtId="0" fontId="57" fillId="0" borderId="58" xfId="0" applyFont="1" applyBorder="1" applyAlignment="1">
      <alignment horizontal="center" vertical="center"/>
    </xf>
    <xf numFmtId="0" fontId="57" fillId="0" borderId="57" xfId="0" applyFont="1" applyBorder="1" applyAlignment="1">
      <alignment horizontal="center" vertical="center"/>
    </xf>
    <xf numFmtId="0" fontId="57" fillId="0" borderId="56" xfId="0" applyFont="1" applyBorder="1" applyAlignment="1">
      <alignment horizontal="center" vertical="center"/>
    </xf>
    <xf numFmtId="0" fontId="57" fillId="0" borderId="12" xfId="0" applyFont="1" applyBorder="1" applyAlignment="1">
      <alignment horizontal="center" vertical="center"/>
    </xf>
    <xf numFmtId="0" fontId="57" fillId="0" borderId="15" xfId="0" applyFont="1" applyBorder="1" applyAlignment="1">
      <alignment horizontal="center" vertical="center"/>
    </xf>
    <xf numFmtId="0" fontId="58" fillId="0" borderId="58" xfId="257" applyFont="1" applyBorder="1" applyAlignment="1">
      <alignment horizontal="center" vertical="center" wrapText="1"/>
    </xf>
    <xf numFmtId="0" fontId="58" fillId="0" borderId="57" xfId="257" applyFont="1" applyBorder="1" applyAlignment="1">
      <alignment horizontal="center" vertical="center" wrapText="1"/>
    </xf>
    <xf numFmtId="0" fontId="58" fillId="0" borderId="56" xfId="257" applyFont="1" applyBorder="1" applyAlignment="1">
      <alignment horizontal="center" vertical="center" wrapText="1"/>
    </xf>
    <xf numFmtId="0" fontId="58" fillId="0" borderId="13" xfId="257" applyFont="1" applyBorder="1" applyAlignment="1">
      <alignment horizontal="center" vertical="center" wrapText="1"/>
    </xf>
    <xf numFmtId="0" fontId="58" fillId="0" borderId="91" xfId="257" applyFont="1" applyBorder="1" applyAlignment="1">
      <alignment horizontal="center" vertical="center" wrapText="1"/>
    </xf>
    <xf numFmtId="0" fontId="58" fillId="0" borderId="15" xfId="257" applyFont="1" applyBorder="1" applyAlignment="1">
      <alignment horizontal="center" vertical="center" wrapText="1"/>
    </xf>
    <xf numFmtId="0" fontId="57" fillId="28" borderId="39" xfId="0" applyFont="1" applyFill="1" applyBorder="1" applyAlignment="1">
      <alignment horizontal="center" vertical="center"/>
    </xf>
    <xf numFmtId="0" fontId="57" fillId="28" borderId="41" xfId="0" applyFont="1" applyFill="1" applyBorder="1" applyAlignment="1">
      <alignment horizontal="center" vertical="center"/>
    </xf>
    <xf numFmtId="0" fontId="57" fillId="28" borderId="42" xfId="0" applyFont="1" applyFill="1" applyBorder="1" applyAlignment="1">
      <alignment horizontal="center" vertical="center"/>
    </xf>
    <xf numFmtId="0" fontId="57" fillId="28" borderId="39" xfId="0" applyFont="1" applyFill="1" applyBorder="1" applyAlignment="1">
      <alignment horizontal="center" vertical="center" wrapText="1"/>
    </xf>
    <xf numFmtId="0" fontId="57" fillId="28" borderId="41" xfId="0" applyFont="1" applyFill="1" applyBorder="1" applyAlignment="1">
      <alignment horizontal="center" vertical="center" wrapText="1"/>
    </xf>
    <xf numFmtId="0" fontId="57" fillId="28" borderId="42" xfId="0" applyFont="1" applyFill="1" applyBorder="1" applyAlignment="1">
      <alignment horizontal="center" vertical="center" wrapText="1"/>
    </xf>
    <xf numFmtId="0" fontId="51" fillId="0" borderId="14" xfId="0" applyFont="1" applyBorder="1" applyAlignment="1">
      <alignment horizontal="center"/>
    </xf>
    <xf numFmtId="0" fontId="65" fillId="0" borderId="0" xfId="0" applyFont="1" applyAlignment="1">
      <alignment horizontal="center"/>
    </xf>
    <xf numFmtId="0" fontId="57" fillId="0" borderId="53" xfId="0" applyFont="1" applyBorder="1" applyAlignment="1">
      <alignment horizontal="center"/>
    </xf>
    <xf numFmtId="0" fontId="60" fillId="0" borderId="0" xfId="81" applyFont="1" applyAlignment="1">
      <alignment horizontal="center" vertical="center"/>
    </xf>
    <xf numFmtId="0" fontId="52" fillId="0" borderId="53" xfId="0" applyFont="1" applyBorder="1" applyAlignment="1">
      <alignment horizontal="center"/>
    </xf>
    <xf numFmtId="0" fontId="60" fillId="0" borderId="51" xfId="0" applyFont="1" applyBorder="1" applyAlignment="1">
      <alignment horizontal="center" vertical="center"/>
    </xf>
    <xf numFmtId="0" fontId="60" fillId="0" borderId="89" xfId="0" applyFont="1" applyBorder="1" applyAlignment="1">
      <alignment horizontal="center" vertical="center"/>
    </xf>
    <xf numFmtId="0" fontId="60" fillId="0" borderId="90" xfId="0" applyFont="1" applyBorder="1" applyAlignment="1">
      <alignment horizontal="center" vertical="center"/>
    </xf>
    <xf numFmtId="0" fontId="60" fillId="0" borderId="50" xfId="0" applyFont="1" applyBorder="1" applyAlignment="1">
      <alignment horizontal="center" vertical="center"/>
    </xf>
    <xf numFmtId="0" fontId="60" fillId="0" borderId="25" xfId="0" applyFont="1" applyBorder="1" applyAlignment="1">
      <alignment horizontal="center" vertical="center"/>
    </xf>
    <xf numFmtId="0" fontId="57" fillId="0" borderId="53" xfId="0" applyFont="1" applyBorder="1" applyAlignment="1">
      <alignment horizontal="center" vertical="center"/>
    </xf>
    <xf numFmtId="0" fontId="57" fillId="0" borderId="63" xfId="0" applyFont="1" applyBorder="1" applyAlignment="1">
      <alignment horizontal="center" vertical="center"/>
    </xf>
    <xf numFmtId="0" fontId="57" fillId="0" borderId="43" xfId="0" applyFont="1" applyBorder="1" applyAlignment="1">
      <alignment horizontal="center" vertical="center"/>
    </xf>
    <xf numFmtId="0" fontId="57" fillId="0" borderId="14" xfId="0" applyFont="1" applyBorder="1" applyAlignment="1">
      <alignment horizontal="center" vertical="center"/>
    </xf>
    <xf numFmtId="0" fontId="57" fillId="0" borderId="32" xfId="0" applyFont="1" applyBorder="1" applyAlignment="1">
      <alignment horizontal="center" vertical="center"/>
    </xf>
    <xf numFmtId="0" fontId="57" fillId="0" borderId="29" xfId="0" applyFont="1" applyBorder="1" applyAlignment="1">
      <alignment horizontal="center" vertical="center"/>
    </xf>
    <xf numFmtId="0" fontId="57" fillId="0" borderId="44" xfId="0" applyFont="1" applyBorder="1" applyAlignment="1">
      <alignment horizontal="center" vertical="center"/>
    </xf>
    <xf numFmtId="0" fontId="57" fillId="0" borderId="33" xfId="0" applyFont="1" applyBorder="1" applyAlignment="1">
      <alignment horizontal="center" vertical="center"/>
    </xf>
    <xf numFmtId="0" fontId="57" fillId="0" borderId="18" xfId="0" applyFont="1" applyBorder="1" applyAlignment="1">
      <alignment horizontal="center" vertical="center"/>
    </xf>
    <xf numFmtId="0" fontId="57" fillId="0" borderId="19" xfId="0" applyFont="1" applyBorder="1" applyAlignment="1">
      <alignment horizontal="center" vertical="center"/>
    </xf>
    <xf numFmtId="0" fontId="57" fillId="0" borderId="46" xfId="0" applyFont="1" applyBorder="1" applyAlignment="1">
      <alignment horizontal="center" vertical="center"/>
    </xf>
    <xf numFmtId="0" fontId="57" fillId="0" borderId="20" xfId="0" applyFont="1" applyBorder="1" applyAlignment="1">
      <alignment horizontal="center" vertical="center"/>
    </xf>
    <xf numFmtId="0" fontId="58" fillId="0" borderId="14" xfId="257" applyFont="1" applyBorder="1" applyAlignment="1">
      <alignment horizontal="center" vertical="center" wrapText="1"/>
    </xf>
    <xf numFmtId="0" fontId="40" fillId="0" borderId="31" xfId="0" applyFont="1" applyBorder="1" applyAlignment="1">
      <alignment horizontal="center" vertical="center" wrapText="1"/>
    </xf>
    <xf numFmtId="0" fontId="40" fillId="0" borderId="68" xfId="0" applyFont="1" applyBorder="1" applyAlignment="1">
      <alignment horizontal="center" vertical="center" wrapText="1"/>
    </xf>
    <xf numFmtId="0" fontId="74" fillId="0" borderId="39" xfId="0" applyFont="1" applyBorder="1" applyAlignment="1">
      <alignment horizontal="right"/>
    </xf>
    <xf numFmtId="0" fontId="74" fillId="0" borderId="41" xfId="0" applyFont="1" applyBorder="1" applyAlignment="1">
      <alignment horizontal="right"/>
    </xf>
    <xf numFmtId="0" fontId="74" fillId="0" borderId="42" xfId="0" applyFont="1" applyBorder="1" applyAlignment="1">
      <alignment horizontal="right"/>
    </xf>
    <xf numFmtId="0" fontId="73" fillId="24" borderId="39" xfId="0" applyFont="1" applyFill="1" applyBorder="1" applyAlignment="1">
      <alignment horizontal="right"/>
    </xf>
    <xf numFmtId="0" fontId="73" fillId="24" borderId="41" xfId="0" applyFont="1" applyFill="1" applyBorder="1" applyAlignment="1">
      <alignment horizontal="right"/>
    </xf>
    <xf numFmtId="0" fontId="73" fillId="24" borderId="42" xfId="0" applyFont="1" applyFill="1" applyBorder="1" applyAlignment="1">
      <alignment horizontal="right"/>
    </xf>
    <xf numFmtId="0" fontId="69" fillId="0" borderId="21" xfId="0" applyFont="1" applyBorder="1" applyAlignment="1">
      <alignment horizontal="center"/>
    </xf>
    <xf numFmtId="0" fontId="69" fillId="0" borderId="22" xfId="0" applyFont="1" applyBorder="1" applyAlignment="1">
      <alignment horizontal="center"/>
    </xf>
    <xf numFmtId="0" fontId="69" fillId="0" borderId="23" xfId="0" applyFont="1" applyBorder="1" applyAlignment="1">
      <alignment horizontal="center"/>
    </xf>
    <xf numFmtId="2" fontId="69" fillId="0" borderId="19" xfId="0" applyNumberFormat="1" applyFont="1" applyBorder="1" applyAlignment="1">
      <alignment horizontal="center" wrapText="1"/>
    </xf>
    <xf numFmtId="2" fontId="69" fillId="0" borderId="23" xfId="0" applyNumberFormat="1" applyFont="1" applyBorder="1" applyAlignment="1">
      <alignment horizontal="center" wrapText="1"/>
    </xf>
    <xf numFmtId="2" fontId="69" fillId="0" borderId="19" xfId="0" applyNumberFormat="1" applyFont="1" applyBorder="1" applyAlignment="1">
      <alignment horizontal="center"/>
    </xf>
    <xf numFmtId="2" fontId="69" fillId="0" borderId="23" xfId="0" applyNumberFormat="1" applyFont="1" applyBorder="1" applyAlignment="1">
      <alignment horizontal="center"/>
    </xf>
    <xf numFmtId="0" fontId="69" fillId="0" borderId="27" xfId="0" applyFont="1" applyBorder="1"/>
    <xf numFmtId="0" fontId="69" fillId="0" borderId="31" xfId="0" applyFont="1" applyBorder="1"/>
    <xf numFmtId="0" fontId="69" fillId="0" borderId="60" xfId="0" applyFont="1" applyBorder="1" applyAlignment="1">
      <alignment horizontal="center"/>
    </xf>
    <xf numFmtId="0" fontId="69" fillId="0" borderId="28" xfId="0" applyFont="1" applyBorder="1" applyAlignment="1">
      <alignment horizontal="center"/>
    </xf>
    <xf numFmtId="0" fontId="68" fillId="0" borderId="0" xfId="0" applyFont="1" applyAlignment="1">
      <alignment horizontal="right"/>
    </xf>
    <xf numFmtId="0" fontId="68" fillId="0" borderId="12" xfId="0" applyFont="1" applyBorder="1" applyAlignment="1">
      <alignment horizontal="right"/>
    </xf>
    <xf numFmtId="0" fontId="68" fillId="0" borderId="14" xfId="0" applyFont="1" applyBorder="1" applyAlignment="1">
      <alignment horizontal="right"/>
    </xf>
    <xf numFmtId="0" fontId="68" fillId="0" borderId="15" xfId="0" applyFont="1" applyBorder="1" applyAlignment="1">
      <alignment horizontal="right"/>
    </xf>
    <xf numFmtId="0" fontId="78" fillId="0" borderId="13" xfId="0" applyFont="1" applyBorder="1" applyAlignment="1">
      <alignment horizontal="left"/>
    </xf>
    <xf numFmtId="0" fontId="78" fillId="0" borderId="14" xfId="0" applyFont="1" applyBorder="1" applyAlignment="1">
      <alignment horizontal="left"/>
    </xf>
    <xf numFmtId="0" fontId="74" fillId="0" borderId="58" xfId="0" applyFont="1" applyBorder="1" applyAlignment="1">
      <alignment horizontal="left" vertical="center"/>
    </xf>
    <xf numFmtId="0" fontId="74" fillId="0" borderId="57" xfId="0" applyFont="1" applyBorder="1" applyAlignment="1">
      <alignment horizontal="left" vertical="center"/>
    </xf>
    <xf numFmtId="0" fontId="74" fillId="0" borderId="56" xfId="0" applyFont="1" applyBorder="1" applyAlignment="1">
      <alignment horizontal="left" vertical="center"/>
    </xf>
    <xf numFmtId="0" fontId="74" fillId="0" borderId="11" xfId="0" applyFont="1" applyBorder="1" applyAlignment="1">
      <alignment horizontal="left" vertical="center"/>
    </xf>
    <xf numFmtId="0" fontId="74" fillId="0" borderId="0" xfId="0" applyFont="1" applyAlignment="1">
      <alignment horizontal="left" vertical="center"/>
    </xf>
    <xf numFmtId="0" fontId="74" fillId="0" borderId="12" xfId="0" applyFont="1" applyBorder="1" applyAlignment="1">
      <alignment horizontal="left" vertical="center"/>
    </xf>
    <xf numFmtId="0" fontId="74" fillId="0" borderId="13" xfId="0" applyFont="1" applyBorder="1" applyAlignment="1">
      <alignment horizontal="left" vertical="center"/>
    </xf>
    <xf numFmtId="0" fontId="74" fillId="0" borderId="14" xfId="0" applyFont="1" applyBorder="1" applyAlignment="1">
      <alignment horizontal="left" vertical="center"/>
    </xf>
    <xf numFmtId="0" fontId="74" fillId="0" borderId="15" xfId="0" applyFont="1" applyBorder="1" applyAlignment="1">
      <alignment horizontal="left" vertical="center"/>
    </xf>
    <xf numFmtId="0" fontId="74" fillId="24" borderId="34" xfId="0" applyFont="1" applyFill="1" applyBorder="1" applyAlignment="1">
      <alignment horizontal="center"/>
    </xf>
    <xf numFmtId="0" fontId="74" fillId="24" borderId="16" xfId="0" applyFont="1" applyFill="1" applyBorder="1" applyAlignment="1">
      <alignment horizontal="center"/>
    </xf>
    <xf numFmtId="0" fontId="74" fillId="24" borderId="44" xfId="0" applyFont="1" applyFill="1" applyBorder="1" applyAlignment="1">
      <alignment horizontal="center" wrapText="1"/>
    </xf>
    <xf numFmtId="0" fontId="74" fillId="24" borderId="17" xfId="0" applyFont="1" applyFill="1" applyBorder="1" applyAlignment="1">
      <alignment horizontal="center" wrapText="1"/>
    </xf>
    <xf numFmtId="3" fontId="5" fillId="0" borderId="19" xfId="256" applyNumberFormat="1" applyBorder="1" applyAlignment="1">
      <alignment horizontal="center" vertical="center" wrapText="1"/>
    </xf>
    <xf numFmtId="3" fontId="5" fillId="0" borderId="22" xfId="256" applyNumberFormat="1" applyBorder="1" applyAlignment="1">
      <alignment horizontal="center" vertical="center" wrapText="1"/>
    </xf>
    <xf numFmtId="3" fontId="5" fillId="0" borderId="23" xfId="256" applyNumberFormat="1" applyBorder="1" applyAlignment="1">
      <alignment horizontal="center" vertical="center" wrapText="1"/>
    </xf>
    <xf numFmtId="0" fontId="5" fillId="0" borderId="19" xfId="256" applyBorder="1" applyAlignment="1">
      <alignment horizontal="center" vertical="center"/>
    </xf>
    <xf numFmtId="0" fontId="5" fillId="0" borderId="22" xfId="256" applyBorder="1" applyAlignment="1">
      <alignment horizontal="center" vertical="center"/>
    </xf>
    <xf numFmtId="0" fontId="5" fillId="0" borderId="23" xfId="256" applyBorder="1" applyAlignment="1">
      <alignment horizontal="center" vertical="center"/>
    </xf>
    <xf numFmtId="0" fontId="69" fillId="0" borderId="21" xfId="0" applyFont="1" applyBorder="1"/>
    <xf numFmtId="0" fontId="69" fillId="0" borderId="22" xfId="0" applyFont="1" applyBorder="1"/>
    <xf numFmtId="0" fontId="74" fillId="24" borderId="44" xfId="0" applyFont="1" applyFill="1" applyBorder="1" applyAlignment="1">
      <alignment horizontal="center"/>
    </xf>
    <xf numFmtId="0" fontId="74" fillId="24" borderId="17" xfId="0" applyFont="1" applyFill="1" applyBorder="1" applyAlignment="1">
      <alignment horizontal="center"/>
    </xf>
    <xf numFmtId="0" fontId="5" fillId="0" borderId="19" xfId="256" applyBorder="1" applyAlignment="1">
      <alignment horizontal="center" vertical="center" wrapText="1"/>
    </xf>
    <xf numFmtId="0" fontId="5" fillId="0" borderId="22" xfId="256" applyBorder="1" applyAlignment="1">
      <alignment horizontal="center" vertical="center" wrapText="1"/>
    </xf>
    <xf numFmtId="0" fontId="5" fillId="0" borderId="23" xfId="256" applyBorder="1" applyAlignment="1">
      <alignment horizontal="center" vertical="center" wrapText="1"/>
    </xf>
    <xf numFmtId="49" fontId="51" fillId="0" borderId="19" xfId="232" applyNumberFormat="1" applyFont="1" applyBorder="1" applyAlignment="1">
      <alignment horizontal="center" vertical="center" wrapText="1"/>
    </xf>
    <xf numFmtId="49" fontId="51" fillId="0" borderId="22" xfId="232" applyNumberFormat="1" applyFont="1" applyBorder="1" applyAlignment="1">
      <alignment horizontal="center" vertical="center" wrapText="1"/>
    </xf>
    <xf numFmtId="49" fontId="51" fillId="0" borderId="23" xfId="232" applyNumberFormat="1" applyFont="1" applyBorder="1" applyAlignment="1">
      <alignment horizontal="center" vertical="center" wrapText="1"/>
    </xf>
    <xf numFmtId="203" fontId="69" fillId="0" borderId="19" xfId="203" applyNumberFormat="1" applyFont="1" applyBorder="1" applyAlignment="1">
      <alignment horizontal="center"/>
    </xf>
    <xf numFmtId="203" fontId="69" fillId="0" borderId="23" xfId="203" applyNumberFormat="1" applyFont="1" applyBorder="1" applyAlignment="1">
      <alignment horizontal="center"/>
    </xf>
    <xf numFmtId="49" fontId="51" fillId="0" borderId="60" xfId="232" applyNumberFormat="1" applyFont="1" applyBorder="1" applyAlignment="1">
      <alignment horizontal="center" vertical="center" wrapText="1"/>
    </xf>
    <xf numFmtId="49" fontId="51" fillId="0" borderId="31" xfId="232" applyNumberFormat="1" applyFont="1" applyBorder="1" applyAlignment="1">
      <alignment horizontal="center" vertical="center" wrapText="1"/>
    </xf>
    <xf numFmtId="49" fontId="51" fillId="0" borderId="28" xfId="232" applyNumberFormat="1" applyFont="1" applyBorder="1" applyAlignment="1">
      <alignment horizontal="center" vertical="center" wrapText="1"/>
    </xf>
    <xf numFmtId="203" fontId="69" fillId="0" borderId="60" xfId="0" applyNumberFormat="1" applyFont="1" applyBorder="1" applyAlignment="1">
      <alignment horizontal="center"/>
    </xf>
    <xf numFmtId="203" fontId="69" fillId="0" borderId="28" xfId="0" applyNumberFormat="1" applyFont="1" applyBorder="1" applyAlignment="1">
      <alignment horizontal="center"/>
    </xf>
    <xf numFmtId="0" fontId="69" fillId="0" borderId="19" xfId="0" applyFont="1" applyBorder="1"/>
    <xf numFmtId="0" fontId="69" fillId="0" borderId="23" xfId="0" applyFont="1" applyBorder="1"/>
    <xf numFmtId="0" fontId="69" fillId="0" borderId="19" xfId="0" applyFont="1" applyBorder="1" applyAlignment="1">
      <alignment horizontal="center"/>
    </xf>
    <xf numFmtId="0" fontId="69" fillId="0" borderId="28" xfId="0" applyFont="1" applyBorder="1"/>
    <xf numFmtId="0" fontId="69" fillId="0" borderId="60" xfId="0" applyFont="1" applyBorder="1"/>
    <xf numFmtId="2" fontId="69" fillId="0" borderId="60" xfId="0" applyNumberFormat="1" applyFont="1" applyBorder="1" applyAlignment="1">
      <alignment horizontal="center"/>
    </xf>
    <xf numFmtId="2" fontId="69" fillId="0" borderId="28" xfId="0" applyNumberFormat="1" applyFont="1" applyBorder="1" applyAlignment="1">
      <alignment horizontal="center"/>
    </xf>
    <xf numFmtId="0" fontId="69" fillId="24" borderId="16" xfId="0" applyFont="1" applyFill="1" applyBorder="1" applyAlignment="1">
      <alignment horizontal="center"/>
    </xf>
    <xf numFmtId="0" fontId="69" fillId="24" borderId="17" xfId="0" applyFont="1" applyFill="1" applyBorder="1" applyAlignment="1">
      <alignment horizontal="center"/>
    </xf>
    <xf numFmtId="0" fontId="74" fillId="24" borderId="66" xfId="0" applyFont="1" applyFill="1" applyBorder="1" applyAlignment="1">
      <alignment horizontal="center"/>
    </xf>
    <xf numFmtId="0" fontId="74" fillId="24" borderId="65" xfId="0" applyFont="1" applyFill="1" applyBorder="1" applyAlignment="1">
      <alignment horizontal="center"/>
    </xf>
    <xf numFmtId="0" fontId="60" fillId="0" borderId="11" xfId="0" applyFont="1" applyBorder="1" applyAlignment="1">
      <alignment horizontal="right" vertical="center"/>
    </xf>
    <xf numFmtId="0" fontId="60" fillId="0" borderId="0" xfId="0" applyFont="1" applyAlignment="1">
      <alignment horizontal="right" vertical="center"/>
    </xf>
    <xf numFmtId="0" fontId="74" fillId="0" borderId="58" xfId="0" applyFont="1" applyBorder="1" applyAlignment="1" applyProtection="1">
      <alignment horizontal="center"/>
      <protection locked="0"/>
    </xf>
    <xf numFmtId="0" fontId="74" fillId="0" borderId="57" xfId="0" applyFont="1" applyBorder="1" applyAlignment="1" applyProtection="1">
      <alignment horizontal="center"/>
      <protection locked="0"/>
    </xf>
    <xf numFmtId="0" fontId="74" fillId="0" borderId="56" xfId="0" applyFont="1" applyBorder="1" applyAlignment="1" applyProtection="1">
      <alignment horizontal="center"/>
      <protection locked="0"/>
    </xf>
    <xf numFmtId="0" fontId="75" fillId="24" borderId="34" xfId="0" applyFont="1" applyFill="1" applyBorder="1" applyAlignment="1">
      <alignment horizontal="center" vertical="center" wrapText="1"/>
    </xf>
    <xf numFmtId="0" fontId="75" fillId="24" borderId="16" xfId="0" applyFont="1" applyFill="1" applyBorder="1" applyAlignment="1">
      <alignment horizontal="center" vertical="center" wrapText="1"/>
    </xf>
    <xf numFmtId="0" fontId="75" fillId="24" borderId="26" xfId="0" applyFont="1" applyFill="1" applyBorder="1" applyAlignment="1">
      <alignment horizontal="center" vertical="center" wrapText="1"/>
    </xf>
    <xf numFmtId="0" fontId="75" fillId="24" borderId="34" xfId="0" applyFont="1" applyFill="1" applyBorder="1" applyAlignment="1">
      <alignment horizontal="center" vertical="center"/>
    </xf>
    <xf numFmtId="0" fontId="75" fillId="24" borderId="26" xfId="0" applyFont="1" applyFill="1" applyBorder="1" applyAlignment="1">
      <alignment horizontal="center" vertical="center"/>
    </xf>
    <xf numFmtId="0" fontId="69" fillId="0" borderId="27" xfId="0" applyFont="1" applyBorder="1" applyAlignment="1">
      <alignment horizontal="center" vertical="center"/>
    </xf>
    <xf numFmtId="0" fontId="69" fillId="0" borderId="31" xfId="0" applyFont="1" applyBorder="1" applyAlignment="1">
      <alignment horizontal="center" vertical="center"/>
    </xf>
    <xf numFmtId="0" fontId="69" fillId="0" borderId="68" xfId="0" applyFont="1" applyBorder="1" applyAlignment="1">
      <alignment horizontal="center" vertical="center"/>
    </xf>
    <xf numFmtId="0" fontId="72" fillId="0" borderId="64" xfId="253" applyFont="1" applyBorder="1" applyAlignment="1">
      <alignment horizontal="center" vertical="center"/>
    </xf>
    <xf numFmtId="0" fontId="72" fillId="0" borderId="53" xfId="253" applyFont="1" applyBorder="1" applyAlignment="1">
      <alignment horizontal="center" vertical="center"/>
    </xf>
    <xf numFmtId="0" fontId="72" fillId="0" borderId="72" xfId="253" applyFont="1" applyBorder="1" applyAlignment="1">
      <alignment horizontal="center" vertical="center"/>
    </xf>
    <xf numFmtId="0" fontId="72" fillId="0" borderId="66" xfId="0" applyFont="1" applyBorder="1" applyAlignment="1">
      <alignment horizontal="center" vertical="center"/>
    </xf>
    <xf numFmtId="0" fontId="72" fillId="0" borderId="54" xfId="0" applyFont="1" applyBorder="1" applyAlignment="1">
      <alignment horizontal="center" vertical="center"/>
    </xf>
    <xf numFmtId="0" fontId="72" fillId="0" borderId="70" xfId="0" applyFont="1" applyBorder="1" applyAlignment="1">
      <alignment horizontal="center" vertical="center"/>
    </xf>
    <xf numFmtId="0" fontId="73" fillId="0" borderId="73" xfId="0" applyFont="1" applyBorder="1" applyAlignment="1">
      <alignment horizontal="center"/>
    </xf>
    <xf numFmtId="0" fontId="73" fillId="0" borderId="0" xfId="0" applyFont="1" applyAlignment="1">
      <alignment horizontal="center"/>
    </xf>
    <xf numFmtId="0" fontId="73" fillId="0" borderId="43" xfId="0" applyFont="1" applyBorder="1" applyAlignment="1">
      <alignment horizontal="center"/>
    </xf>
    <xf numFmtId="0" fontId="73" fillId="0" borderId="73" xfId="0" applyFont="1" applyBorder="1" applyAlignment="1">
      <alignment horizontal="center" vertical="center" wrapText="1"/>
    </xf>
    <xf numFmtId="0" fontId="73" fillId="0" borderId="0" xfId="0" applyFont="1" applyAlignment="1">
      <alignment horizontal="center" vertical="center" wrapText="1"/>
    </xf>
    <xf numFmtId="0" fontId="73" fillId="0" borderId="43" xfId="0" applyFont="1" applyBorder="1" applyAlignment="1">
      <alignment horizontal="center" vertical="center" wrapText="1"/>
    </xf>
    <xf numFmtId="0" fontId="72" fillId="0" borderId="75" xfId="253" applyFont="1" applyBorder="1" applyAlignment="1">
      <alignment horizontal="center" vertical="center"/>
    </xf>
    <xf numFmtId="0" fontId="72" fillId="0" borderId="47" xfId="253" applyFont="1" applyBorder="1" applyAlignment="1">
      <alignment horizontal="center" vertical="center"/>
    </xf>
    <xf numFmtId="0" fontId="72" fillId="0" borderId="74" xfId="253" applyFont="1" applyBorder="1" applyAlignment="1">
      <alignment horizontal="center" vertical="center"/>
    </xf>
    <xf numFmtId="0" fontId="72" fillId="0" borderId="48" xfId="253" applyFont="1" applyBorder="1" applyAlignment="1">
      <alignment horizontal="center" vertical="center"/>
    </xf>
    <xf numFmtId="0" fontId="66" fillId="0" borderId="0" xfId="0" applyFont="1" applyAlignment="1">
      <alignment horizontal="left" wrapText="1"/>
    </xf>
    <xf numFmtId="0" fontId="68" fillId="27" borderId="18" xfId="0" applyFont="1" applyFill="1" applyBorder="1" applyAlignment="1">
      <alignment horizontal="center" wrapText="1"/>
    </xf>
    <xf numFmtId="0" fontId="70" fillId="0" borderId="78" xfId="254" applyFont="1" applyBorder="1" applyAlignment="1" applyProtection="1">
      <alignment horizontal="center"/>
    </xf>
    <xf numFmtId="0" fontId="70" fillId="0" borderId="49" xfId="254" applyFont="1" applyBorder="1" applyAlignment="1" applyProtection="1">
      <alignment horizontal="center"/>
    </xf>
    <xf numFmtId="0" fontId="71" fillId="0" borderId="76" xfId="0" applyFont="1" applyBorder="1" applyAlignment="1">
      <alignment horizontal="center"/>
    </xf>
    <xf numFmtId="0" fontId="71" fillId="0" borderId="57" xfId="0" applyFont="1" applyBorder="1" applyAlignment="1">
      <alignment horizontal="center"/>
    </xf>
    <xf numFmtId="0" fontId="71" fillId="0" borderId="77" xfId="0" applyFont="1" applyBorder="1" applyAlignment="1">
      <alignment horizontal="center"/>
    </xf>
    <xf numFmtId="0" fontId="72" fillId="0" borderId="76" xfId="253" applyFont="1" applyBorder="1" applyAlignment="1">
      <alignment horizontal="center" vertical="center"/>
    </xf>
    <xf numFmtId="0" fontId="72" fillId="0" borderId="57" xfId="253" applyFont="1" applyBorder="1" applyAlignment="1">
      <alignment horizontal="center" vertical="center"/>
    </xf>
    <xf numFmtId="0" fontId="72" fillId="0" borderId="56" xfId="253" applyFont="1" applyBorder="1" applyAlignment="1">
      <alignment horizontal="center" vertical="center"/>
    </xf>
    <xf numFmtId="0" fontId="72" fillId="0" borderId="66" xfId="253" applyFont="1" applyBorder="1" applyAlignment="1">
      <alignment horizontal="center" vertical="center"/>
    </xf>
    <xf numFmtId="0" fontId="72" fillId="0" borderId="54" xfId="253" applyFont="1" applyBorder="1" applyAlignment="1">
      <alignment horizontal="center" vertical="center"/>
    </xf>
    <xf numFmtId="0" fontId="72" fillId="0" borderId="70" xfId="253" applyFont="1" applyBorder="1" applyAlignment="1">
      <alignment horizontal="center" vertical="center"/>
    </xf>
    <xf numFmtId="0" fontId="74" fillId="0" borderId="73" xfId="0" applyFont="1" applyBorder="1" applyAlignment="1">
      <alignment horizontal="center"/>
    </xf>
    <xf numFmtId="0" fontId="74" fillId="0" borderId="0" xfId="0" applyFont="1" applyAlignment="1">
      <alignment horizontal="center"/>
    </xf>
    <xf numFmtId="0" fontId="74" fillId="0" borderId="43" xfId="0" applyFont="1" applyBorder="1" applyAlignment="1">
      <alignment horizontal="center"/>
    </xf>
    <xf numFmtId="0" fontId="72" fillId="0" borderId="25" xfId="0" applyFont="1" applyBorder="1" applyAlignment="1">
      <alignment horizontal="center" vertical="center"/>
    </xf>
    <xf numFmtId="0" fontId="68" fillId="0" borderId="91" xfId="0" applyFont="1" applyBorder="1" applyAlignment="1">
      <alignment horizontal="right"/>
    </xf>
    <xf numFmtId="203" fontId="69" fillId="0" borderId="19" xfId="0" applyNumberFormat="1" applyFont="1" applyBorder="1" applyAlignment="1">
      <alignment horizontal="center"/>
    </xf>
    <xf numFmtId="203" fontId="69" fillId="0" borderId="23" xfId="0" applyNumberFormat="1" applyFont="1" applyBorder="1" applyAlignment="1">
      <alignment horizontal="center"/>
    </xf>
    <xf numFmtId="176" fontId="69" fillId="0" borderId="19" xfId="203" applyNumberFormat="1" applyFont="1" applyBorder="1" applyAlignment="1">
      <alignment horizontal="right"/>
    </xf>
    <xf numFmtId="176" fontId="69" fillId="0" borderId="23" xfId="203" applyNumberFormat="1" applyFont="1" applyBorder="1" applyAlignment="1">
      <alignment horizontal="right"/>
    </xf>
    <xf numFmtId="176" fontId="69" fillId="0" borderId="60" xfId="0" applyNumberFormat="1" applyFont="1" applyBorder="1" applyAlignment="1">
      <alignment horizontal="right"/>
    </xf>
    <xf numFmtId="176" fontId="69" fillId="0" borderId="28" xfId="0" applyNumberFormat="1" applyFont="1" applyBorder="1" applyAlignment="1">
      <alignment horizontal="right"/>
    </xf>
    <xf numFmtId="173" fontId="69" fillId="0" borderId="19" xfId="203" applyFont="1" applyBorder="1" applyAlignment="1">
      <alignment horizontal="center"/>
    </xf>
    <xf numFmtId="173" fontId="69" fillId="0" borderId="23" xfId="203" applyFont="1" applyBorder="1" applyAlignment="1">
      <alignment horizont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3" fillId="0" borderId="29" xfId="126" applyFont="1" applyBorder="1" applyAlignment="1">
      <alignment horizontal="center" vertical="center" wrapText="1"/>
    </xf>
    <xf numFmtId="176" fontId="40" fillId="0" borderId="0" xfId="89" applyNumberFormat="1" applyFont="1"/>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14 2" xfId="262"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C000000}"/>
    <cellStyle name="Moneda 2" xfId="62" xr:uid="{00000000-0005-0000-0000-00008D000000}"/>
    <cellStyle name="Moneda 2 10" xfId="211" xr:uid="{00000000-0005-0000-0000-00008E000000}"/>
    <cellStyle name="Moneda 2 11" xfId="212" xr:uid="{00000000-0005-0000-0000-00008F000000}"/>
    <cellStyle name="Moneda 2 12" xfId="213"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4" xr:uid="{00000000-0005-0000-0000-000098000000}"/>
    <cellStyle name="Moneda 2 3" xfId="69" xr:uid="{00000000-0005-0000-0000-000099000000}"/>
    <cellStyle name="Moneda 2 4" xfId="215" xr:uid="{00000000-0005-0000-0000-00009A000000}"/>
    <cellStyle name="Moneda 2 5" xfId="216" xr:uid="{00000000-0005-0000-0000-00009B000000}"/>
    <cellStyle name="Moneda 2 6" xfId="217" xr:uid="{00000000-0005-0000-0000-00009C000000}"/>
    <cellStyle name="Moneda 2 7" xfId="218" xr:uid="{00000000-0005-0000-0000-00009D000000}"/>
    <cellStyle name="Moneda 2 8" xfId="219" xr:uid="{00000000-0005-0000-0000-00009E000000}"/>
    <cellStyle name="Moneda 2 9" xfId="220" xr:uid="{00000000-0005-0000-0000-00009F000000}"/>
    <cellStyle name="Moneda 2_APU´S_NO_PREVISTOS (1)" xfId="221" xr:uid="{00000000-0005-0000-0000-0000A0000000}"/>
    <cellStyle name="Moneda 3" xfId="70" xr:uid="{00000000-0005-0000-0000-0000A1000000}"/>
    <cellStyle name="Moneda 3 2" xfId="261" xr:uid="{00000000-0005-0000-0000-0000A2000000}"/>
    <cellStyle name="Moneda 4" xfId="222" xr:uid="{00000000-0005-0000-0000-0000A3000000}"/>
    <cellStyle name="Monetario0" xfId="223" xr:uid="{00000000-0005-0000-0000-0000A4000000}"/>
    <cellStyle name="Neutral" xfId="71" builtinId="28" customBuiltin="1"/>
    <cellStyle name="Neutral 2" xfId="72" xr:uid="{00000000-0005-0000-0000-0000A6000000}"/>
    <cellStyle name="Neutral 3" xfId="224" xr:uid="{00000000-0005-0000-0000-0000A7000000}"/>
    <cellStyle name="No. punto" xfId="225" xr:uid="{00000000-0005-0000-0000-0000A8000000}"/>
    <cellStyle name="No. punto 2" xfId="226" xr:uid="{00000000-0005-0000-0000-0000A9000000}"/>
    <cellStyle name="Normal" xfId="0" builtinId="0"/>
    <cellStyle name="Normal 11 2" xfId="258" xr:uid="{00000000-0005-0000-0000-0000AB000000}"/>
    <cellStyle name="Normal 12 2" xfId="257" xr:uid="{00000000-0005-0000-0000-0000AC000000}"/>
    <cellStyle name="Normal 2" xfId="73" xr:uid="{00000000-0005-0000-0000-0000AD000000}"/>
    <cellStyle name="Normal 2 10" xfId="74" xr:uid="{00000000-0005-0000-0000-0000AE000000}"/>
    <cellStyle name="Normal 2 10 2" xfId="75" xr:uid="{00000000-0005-0000-0000-0000AF000000}"/>
    <cellStyle name="Normal 2 10 2 2" xfId="135" xr:uid="{00000000-0005-0000-0000-0000B0000000}"/>
    <cellStyle name="Normal 2 10 3" xfId="126" xr:uid="{00000000-0005-0000-0000-0000B1000000}"/>
    <cellStyle name="Normal 2 11" xfId="76" xr:uid="{00000000-0005-0000-0000-0000B2000000}"/>
    <cellStyle name="Normal 2 12" xfId="77" xr:uid="{00000000-0005-0000-0000-0000B3000000}"/>
    <cellStyle name="Normal 2 13" xfId="78" xr:uid="{00000000-0005-0000-0000-0000B4000000}"/>
    <cellStyle name="Normal 2 2" xfId="79" xr:uid="{00000000-0005-0000-0000-0000B5000000}"/>
    <cellStyle name="Normal 2 2 2" xfId="227" xr:uid="{00000000-0005-0000-0000-0000B6000000}"/>
    <cellStyle name="Normal 2 2 2 2" xfId="259" xr:uid="{00000000-0005-0000-0000-0000B7000000}"/>
    <cellStyle name="Normal 2 2 3" xfId="228" xr:uid="{00000000-0005-0000-0000-0000B8000000}"/>
    <cellStyle name="Normal 2 3" xfId="80" xr:uid="{00000000-0005-0000-0000-0000B9000000}"/>
    <cellStyle name="Normal 2 3 2" xfId="229" xr:uid="{00000000-0005-0000-0000-0000BA000000}"/>
    <cellStyle name="Normal 2 33" xfId="263" xr:uid="{00000000-0005-0000-0000-0000BB000000}"/>
    <cellStyle name="Normal 2 4" xfId="81" xr:uid="{00000000-0005-0000-0000-0000BC000000}"/>
    <cellStyle name="Normal 2 5" xfId="82" xr:uid="{00000000-0005-0000-0000-0000BD000000}"/>
    <cellStyle name="Normal 2 6" xfId="83" xr:uid="{00000000-0005-0000-0000-0000BE000000}"/>
    <cellStyle name="Normal 2 7" xfId="84" xr:uid="{00000000-0005-0000-0000-0000BF000000}"/>
    <cellStyle name="Normal 2 8" xfId="85" xr:uid="{00000000-0005-0000-0000-0000C0000000}"/>
    <cellStyle name="Normal 2 9" xfId="86" xr:uid="{00000000-0005-0000-0000-0000C1000000}"/>
    <cellStyle name="Normal 2_APU NO PREVISTOS MTTO" xfId="87" xr:uid="{00000000-0005-0000-0000-0000C2000000}"/>
    <cellStyle name="Normal 29" xfId="88" xr:uid="{00000000-0005-0000-0000-0000C3000000}"/>
    <cellStyle name="Normal 3" xfId="89" xr:uid="{00000000-0005-0000-0000-0000C4000000}"/>
    <cellStyle name="Normal 3 11" xfId="130" xr:uid="{00000000-0005-0000-0000-0000C5000000}"/>
    <cellStyle name="Normal 3 2" xfId="90" xr:uid="{00000000-0005-0000-0000-0000C6000000}"/>
    <cellStyle name="Normal 3 2 2" xfId="128" xr:uid="{00000000-0005-0000-0000-0000C7000000}"/>
    <cellStyle name="Normal 3 3" xfId="230" xr:uid="{00000000-0005-0000-0000-0000C8000000}"/>
    <cellStyle name="Normal 3_APU´S_NO_PREVISTOS (1)" xfId="231" xr:uid="{00000000-0005-0000-0000-0000C9000000}"/>
    <cellStyle name="Normal 4" xfId="91" xr:uid="{00000000-0005-0000-0000-0000CA000000}"/>
    <cellStyle name="Normal 4 2" xfId="92" xr:uid="{00000000-0005-0000-0000-0000CB000000}"/>
    <cellStyle name="Normal 4 2 2" xfId="232" xr:uid="{00000000-0005-0000-0000-0000CC000000}"/>
    <cellStyle name="Normal 5" xfId="133" xr:uid="{00000000-0005-0000-0000-0000CD000000}"/>
    <cellStyle name="Normal 6" xfId="233" xr:uid="{00000000-0005-0000-0000-0000CE000000}"/>
    <cellStyle name="Normal 6 2" xfId="234" xr:uid="{00000000-0005-0000-0000-0000CF000000}"/>
    <cellStyle name="Normal 7" xfId="235" xr:uid="{00000000-0005-0000-0000-0000D0000000}"/>
    <cellStyle name="Normal 8" xfId="236" xr:uid="{00000000-0005-0000-0000-0000D1000000}"/>
    <cellStyle name="Normal 9" xfId="237" xr:uid="{00000000-0005-0000-0000-0000D2000000}"/>
    <cellStyle name="Normal 9 2" xfId="132" xr:uid="{00000000-0005-0000-0000-0000D3000000}"/>
    <cellStyle name="Normal_APU ADICIONALES" xfId="256" xr:uid="{00000000-0005-0000-0000-0000D4000000}"/>
    <cellStyle name="Normal_modelo ACTA OBRA y MODIFICACION" xfId="253" xr:uid="{00000000-0005-0000-0000-0000D5000000}"/>
    <cellStyle name="Normal_PTO OFICIAL PREPLIEGO (CORREGIDO) 2" xfId="131" xr:uid="{00000000-0005-0000-0000-0000D6000000}"/>
    <cellStyle name="Notas 2" xfId="93" xr:uid="{00000000-0005-0000-0000-0000D7000000}"/>
    <cellStyle name="Notas 3" xfId="238" xr:uid="{00000000-0005-0000-0000-0000D8000000}"/>
    <cellStyle name="Percent" xfId="95" xr:uid="{00000000-0005-0000-0000-0000D9000000}"/>
    <cellStyle name="Porcentaje 2" xfId="239" xr:uid="{00000000-0005-0000-0000-0000DA000000}"/>
    <cellStyle name="Porcentaje 3" xfId="94" xr:uid="{00000000-0005-0000-0000-0000DB000000}"/>
    <cellStyle name="Porcentaje 4" xfId="240" xr:uid="{00000000-0005-0000-0000-0000DC000000}"/>
    <cellStyle name="Porcentaje 5" xfId="241" xr:uid="{00000000-0005-0000-0000-0000DD000000}"/>
    <cellStyle name="Porcentaje 5 2" xfId="242" xr:uid="{00000000-0005-0000-0000-0000DE000000}"/>
    <cellStyle name="Porcentaje 6" xfId="260" xr:uid="{00000000-0005-0000-0000-0000DF000000}"/>
    <cellStyle name="Porcentual 2" xfId="96" xr:uid="{00000000-0005-0000-0000-0000E0000000}"/>
    <cellStyle name="Porcentual 2 10" xfId="97" xr:uid="{00000000-0005-0000-0000-0000E1000000}"/>
    <cellStyle name="Porcentual 2 10 2" xfId="98" xr:uid="{00000000-0005-0000-0000-0000E2000000}"/>
    <cellStyle name="Porcentual 2 11" xfId="99" xr:uid="{00000000-0005-0000-0000-0000E3000000}"/>
    <cellStyle name="Porcentual 2 12" xfId="100" xr:uid="{00000000-0005-0000-0000-0000E4000000}"/>
    <cellStyle name="Porcentual 2 2" xfId="101" xr:uid="{00000000-0005-0000-0000-0000E5000000}"/>
    <cellStyle name="Porcentual 2 3" xfId="102" xr:uid="{00000000-0005-0000-0000-0000E6000000}"/>
    <cellStyle name="Porcentual 2 4" xfId="103" xr:uid="{00000000-0005-0000-0000-0000E7000000}"/>
    <cellStyle name="Porcentual 2 5" xfId="104" xr:uid="{00000000-0005-0000-0000-0000E8000000}"/>
    <cellStyle name="Porcentual 2 6" xfId="105" xr:uid="{00000000-0005-0000-0000-0000E9000000}"/>
    <cellStyle name="Porcentual 2 7" xfId="106" xr:uid="{00000000-0005-0000-0000-0000EA000000}"/>
    <cellStyle name="Porcentual 2 8" xfId="107" xr:uid="{00000000-0005-0000-0000-0000EB000000}"/>
    <cellStyle name="Porcentual 2 9" xfId="108" xr:uid="{00000000-0005-0000-0000-0000EC000000}"/>
    <cellStyle name="Porcentual 3" xfId="109" xr:uid="{00000000-0005-0000-0000-0000ED000000}"/>
    <cellStyle name="Porcentual 4" xfId="110" xr:uid="{00000000-0005-0000-0000-0000EE000000}"/>
    <cellStyle name="Porcentual 4 2" xfId="111" xr:uid="{00000000-0005-0000-0000-0000EF000000}"/>
    <cellStyle name="Porcentual 5" xfId="112" xr:uid="{00000000-0005-0000-0000-0000F0000000}"/>
    <cellStyle name="Porcentual 5 2" xfId="243" xr:uid="{00000000-0005-0000-0000-0000F1000000}"/>
    <cellStyle name="Porcentual 6" xfId="113" xr:uid="{00000000-0005-0000-0000-0000F2000000}"/>
    <cellStyle name="Porcentual 6 2" xfId="114" xr:uid="{00000000-0005-0000-0000-0000F3000000}"/>
    <cellStyle name="Porcentual 7" xfId="115" xr:uid="{00000000-0005-0000-0000-0000F4000000}"/>
    <cellStyle name="Porcentual 8" xfId="127" xr:uid="{00000000-0005-0000-0000-0000F5000000}"/>
    <cellStyle name="resaltado" xfId="244" xr:uid="{00000000-0005-0000-0000-0000F6000000}"/>
    <cellStyle name="Salida 2" xfId="116" xr:uid="{00000000-0005-0000-0000-0000F7000000}"/>
    <cellStyle name="Salida 3" xfId="245" xr:uid="{00000000-0005-0000-0000-0000F8000000}"/>
    <cellStyle name="Texto de advertencia 2" xfId="117" xr:uid="{00000000-0005-0000-0000-0000F9000000}"/>
    <cellStyle name="Texto de advertencia 3" xfId="246" xr:uid="{00000000-0005-0000-0000-0000FA000000}"/>
    <cellStyle name="Texto explicativo 2" xfId="118" xr:uid="{00000000-0005-0000-0000-0000FB000000}"/>
    <cellStyle name="Texto explicativo 3" xfId="247" xr:uid="{00000000-0005-0000-0000-0000FC000000}"/>
    <cellStyle name="Título 1 2" xfId="119" xr:uid="{00000000-0005-0000-0000-0000FD000000}"/>
    <cellStyle name="Título 1 3" xfId="248" xr:uid="{00000000-0005-0000-0000-0000FE000000}"/>
    <cellStyle name="Título 2 2" xfId="120" xr:uid="{00000000-0005-0000-0000-0000FF000000}"/>
    <cellStyle name="Título 2 3" xfId="249" xr:uid="{00000000-0005-0000-0000-000000010000}"/>
    <cellStyle name="Título 3 2" xfId="121" xr:uid="{00000000-0005-0000-0000-000001010000}"/>
    <cellStyle name="Título 3 3" xfId="250" xr:uid="{00000000-0005-0000-0000-000002010000}"/>
    <cellStyle name="Título 4" xfId="122" xr:uid="{00000000-0005-0000-0000-000003010000}"/>
    <cellStyle name="Título 5" xfId="251" xr:uid="{00000000-0005-0000-0000-000004010000}"/>
    <cellStyle name="Total" xfId="123" builtinId="25" customBuiltin="1"/>
    <cellStyle name="Total 2" xfId="124" xr:uid="{00000000-0005-0000-0000-000006010000}"/>
    <cellStyle name="Total 3" xfId="252" xr:uid="{00000000-0005-0000-0000-000007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63" Type="http://schemas.openxmlformats.org/officeDocument/2006/relationships/externalLink" Target="externalLinks/externalLink51.xml"/><Relationship Id="rId84" Type="http://schemas.openxmlformats.org/officeDocument/2006/relationships/externalLink" Target="externalLinks/externalLink72.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28"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34" Type="http://schemas.openxmlformats.org/officeDocument/2006/relationships/customXml" Target="../customXml/item3.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12" Type="http://schemas.openxmlformats.org/officeDocument/2006/relationships/worksheet" Target="worksheets/sheet12.xml"/><Relationship Id="rId17" Type="http://schemas.openxmlformats.org/officeDocument/2006/relationships/externalLink" Target="externalLinks/externalLink5.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24" Type="http://schemas.openxmlformats.org/officeDocument/2006/relationships/externalLink" Target="externalLinks/externalLink112.xml"/><Relationship Id="rId129" Type="http://schemas.openxmlformats.org/officeDocument/2006/relationships/styles" Target="styles.xml"/><Relationship Id="rId54" Type="http://schemas.openxmlformats.org/officeDocument/2006/relationships/externalLink" Target="externalLinks/externalLink42.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130" Type="http://schemas.openxmlformats.org/officeDocument/2006/relationships/sharedStrings" Target="sharedStrings.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externalLink" Target="externalLinks/externalLink113.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131" Type="http://schemas.openxmlformats.org/officeDocument/2006/relationships/calcChain" Target="calcChain.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customXml" Target="../customXml/item1.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4.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 Type="http://schemas.openxmlformats.org/officeDocument/2006/relationships/image" Target="../media/image4.jpeg"/><Relationship Id="rId21" Type="http://schemas.openxmlformats.org/officeDocument/2006/relationships/image" Target="../media/image22.png"/><Relationship Id="rId34" Type="http://schemas.openxmlformats.org/officeDocument/2006/relationships/image" Target="../media/image35.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33" Type="http://schemas.openxmlformats.org/officeDocument/2006/relationships/image" Target="../media/image34.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29" Type="http://schemas.openxmlformats.org/officeDocument/2006/relationships/image" Target="../media/image30.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32" Type="http://schemas.openxmlformats.org/officeDocument/2006/relationships/image" Target="../media/image33.png"/><Relationship Id="rId5" Type="http://schemas.openxmlformats.org/officeDocument/2006/relationships/image" Target="../media/image6.jp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png"/><Relationship Id="rId36" Type="http://schemas.openxmlformats.org/officeDocument/2006/relationships/image" Target="../media/image37.png"/><Relationship Id="rId10" Type="http://schemas.openxmlformats.org/officeDocument/2006/relationships/image" Target="../media/image11.png"/><Relationship Id="rId19" Type="http://schemas.openxmlformats.org/officeDocument/2006/relationships/image" Target="../media/image20.png"/><Relationship Id="rId31" Type="http://schemas.openxmlformats.org/officeDocument/2006/relationships/image" Target="../media/image32.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 Id="rId30" Type="http://schemas.openxmlformats.org/officeDocument/2006/relationships/image" Target="../media/image31.png"/><Relationship Id="rId35" Type="http://schemas.openxmlformats.org/officeDocument/2006/relationships/image" Target="../media/image36.png"/><Relationship Id="rId8" Type="http://schemas.openxmlformats.org/officeDocument/2006/relationships/image" Target="../media/image9.png"/></Relationships>
</file>

<file path=xl/drawings/_rels/drawing3.xml.rels><?xml version="1.0" encoding="UTF-8" standalone="yes"?>
<Relationships xmlns="http://schemas.openxmlformats.org/package/2006/relationships"><Relationship Id="rId8" Type="http://schemas.openxmlformats.org/officeDocument/2006/relationships/image" Target="../media/image45.png"/><Relationship Id="rId13" Type="http://schemas.openxmlformats.org/officeDocument/2006/relationships/image" Target="../media/image50.png"/><Relationship Id="rId18" Type="http://schemas.openxmlformats.org/officeDocument/2006/relationships/image" Target="../media/image55.png"/><Relationship Id="rId26" Type="http://schemas.openxmlformats.org/officeDocument/2006/relationships/image" Target="../media/image63.png"/><Relationship Id="rId3" Type="http://schemas.openxmlformats.org/officeDocument/2006/relationships/image" Target="../media/image40.png"/><Relationship Id="rId21" Type="http://schemas.openxmlformats.org/officeDocument/2006/relationships/image" Target="../media/image58.png"/><Relationship Id="rId7" Type="http://schemas.openxmlformats.org/officeDocument/2006/relationships/image" Target="../media/image44.png"/><Relationship Id="rId12" Type="http://schemas.openxmlformats.org/officeDocument/2006/relationships/image" Target="../media/image49.png"/><Relationship Id="rId17" Type="http://schemas.openxmlformats.org/officeDocument/2006/relationships/image" Target="../media/image54.png"/><Relationship Id="rId25" Type="http://schemas.openxmlformats.org/officeDocument/2006/relationships/image" Target="../media/image62.png"/><Relationship Id="rId2" Type="http://schemas.openxmlformats.org/officeDocument/2006/relationships/image" Target="../media/image39.png"/><Relationship Id="rId16" Type="http://schemas.openxmlformats.org/officeDocument/2006/relationships/image" Target="../media/image53.png"/><Relationship Id="rId20" Type="http://schemas.openxmlformats.org/officeDocument/2006/relationships/image" Target="../media/image57.png"/><Relationship Id="rId29" Type="http://schemas.openxmlformats.org/officeDocument/2006/relationships/image" Target="../media/image66.png"/><Relationship Id="rId1" Type="http://schemas.openxmlformats.org/officeDocument/2006/relationships/image" Target="../media/image38.jpeg"/><Relationship Id="rId6" Type="http://schemas.openxmlformats.org/officeDocument/2006/relationships/image" Target="../media/image43.png"/><Relationship Id="rId11" Type="http://schemas.openxmlformats.org/officeDocument/2006/relationships/image" Target="../media/image48.png"/><Relationship Id="rId24" Type="http://schemas.openxmlformats.org/officeDocument/2006/relationships/image" Target="../media/image61.png"/><Relationship Id="rId32" Type="http://schemas.openxmlformats.org/officeDocument/2006/relationships/image" Target="../media/image69.png"/><Relationship Id="rId5" Type="http://schemas.openxmlformats.org/officeDocument/2006/relationships/image" Target="../media/image42.png"/><Relationship Id="rId15" Type="http://schemas.openxmlformats.org/officeDocument/2006/relationships/image" Target="../media/image52.png"/><Relationship Id="rId23" Type="http://schemas.openxmlformats.org/officeDocument/2006/relationships/image" Target="../media/image60.png"/><Relationship Id="rId28" Type="http://schemas.openxmlformats.org/officeDocument/2006/relationships/image" Target="../media/image65.png"/><Relationship Id="rId10" Type="http://schemas.openxmlformats.org/officeDocument/2006/relationships/image" Target="../media/image47.png"/><Relationship Id="rId19" Type="http://schemas.openxmlformats.org/officeDocument/2006/relationships/image" Target="../media/image56.png"/><Relationship Id="rId31" Type="http://schemas.openxmlformats.org/officeDocument/2006/relationships/image" Target="../media/image68.png"/><Relationship Id="rId4" Type="http://schemas.openxmlformats.org/officeDocument/2006/relationships/image" Target="../media/image41.png"/><Relationship Id="rId9" Type="http://schemas.openxmlformats.org/officeDocument/2006/relationships/image" Target="../media/image46.png"/><Relationship Id="rId14" Type="http://schemas.openxmlformats.org/officeDocument/2006/relationships/image" Target="../media/image51.png"/><Relationship Id="rId22" Type="http://schemas.openxmlformats.org/officeDocument/2006/relationships/image" Target="../media/image59.png"/><Relationship Id="rId27" Type="http://schemas.openxmlformats.org/officeDocument/2006/relationships/image" Target="../media/image64.png"/><Relationship Id="rId30" Type="http://schemas.openxmlformats.org/officeDocument/2006/relationships/image" Target="../media/image67.png"/></Relationships>
</file>

<file path=xl/drawings/_rels/drawing4.xml.rels><?xml version="1.0" encoding="UTF-8" standalone="yes"?>
<Relationships xmlns="http://schemas.openxmlformats.org/package/2006/relationships"><Relationship Id="rId8" Type="http://schemas.openxmlformats.org/officeDocument/2006/relationships/image" Target="../media/image76.png"/><Relationship Id="rId3" Type="http://schemas.openxmlformats.org/officeDocument/2006/relationships/image" Target="../media/image71.png"/><Relationship Id="rId7" Type="http://schemas.openxmlformats.org/officeDocument/2006/relationships/image" Target="../media/image75.png"/><Relationship Id="rId12" Type="http://schemas.openxmlformats.org/officeDocument/2006/relationships/image" Target="../media/image80.png"/><Relationship Id="rId2" Type="http://schemas.openxmlformats.org/officeDocument/2006/relationships/image" Target="../media/image70.png"/><Relationship Id="rId1" Type="http://schemas.openxmlformats.org/officeDocument/2006/relationships/image" Target="../media/image38.jpeg"/><Relationship Id="rId6" Type="http://schemas.openxmlformats.org/officeDocument/2006/relationships/image" Target="../media/image74.png"/><Relationship Id="rId11" Type="http://schemas.openxmlformats.org/officeDocument/2006/relationships/image" Target="../media/image79.png"/><Relationship Id="rId5" Type="http://schemas.openxmlformats.org/officeDocument/2006/relationships/image" Target="../media/image73.png"/><Relationship Id="rId10" Type="http://schemas.openxmlformats.org/officeDocument/2006/relationships/image" Target="../media/image78.png"/><Relationship Id="rId4" Type="http://schemas.openxmlformats.org/officeDocument/2006/relationships/image" Target="../media/image72.png"/><Relationship Id="rId9" Type="http://schemas.openxmlformats.org/officeDocument/2006/relationships/image" Target="../media/image77.png"/></Relationships>
</file>

<file path=xl/drawings/_rels/drawing5.xml.rels><?xml version="1.0" encoding="UTF-8" standalone="yes"?>
<Relationships xmlns="http://schemas.openxmlformats.org/package/2006/relationships"><Relationship Id="rId3" Type="http://schemas.openxmlformats.org/officeDocument/2006/relationships/image" Target="../media/image82.png"/><Relationship Id="rId2" Type="http://schemas.openxmlformats.org/officeDocument/2006/relationships/image" Target="../media/image81.png"/><Relationship Id="rId1" Type="http://schemas.openxmlformats.org/officeDocument/2006/relationships/image" Target="../media/image4.jpeg"/><Relationship Id="rId5" Type="http://schemas.openxmlformats.org/officeDocument/2006/relationships/image" Target="../media/image84.png"/><Relationship Id="rId4" Type="http://schemas.openxmlformats.org/officeDocument/2006/relationships/image" Target="../media/image83.png"/></Relationships>
</file>

<file path=xl/drawings/_rels/drawing6.xml.rels><?xml version="1.0" encoding="UTF-8" standalone="yes"?>
<Relationships xmlns="http://schemas.openxmlformats.org/package/2006/relationships"><Relationship Id="rId8" Type="http://schemas.openxmlformats.org/officeDocument/2006/relationships/image" Target="../media/image91.png"/><Relationship Id="rId13" Type="http://schemas.openxmlformats.org/officeDocument/2006/relationships/image" Target="../media/image96.png"/><Relationship Id="rId18" Type="http://schemas.openxmlformats.org/officeDocument/2006/relationships/image" Target="../media/image101.png"/><Relationship Id="rId26" Type="http://schemas.openxmlformats.org/officeDocument/2006/relationships/image" Target="../media/image109.png"/><Relationship Id="rId3" Type="http://schemas.openxmlformats.org/officeDocument/2006/relationships/image" Target="../media/image87.png"/><Relationship Id="rId21" Type="http://schemas.openxmlformats.org/officeDocument/2006/relationships/image" Target="../media/image104.png"/><Relationship Id="rId7" Type="http://schemas.openxmlformats.org/officeDocument/2006/relationships/image" Target="../media/image38.jpeg"/><Relationship Id="rId12" Type="http://schemas.openxmlformats.org/officeDocument/2006/relationships/image" Target="../media/image95.png"/><Relationship Id="rId17" Type="http://schemas.openxmlformats.org/officeDocument/2006/relationships/image" Target="../media/image100.png"/><Relationship Id="rId25" Type="http://schemas.openxmlformats.org/officeDocument/2006/relationships/image" Target="../media/image108.png"/><Relationship Id="rId2" Type="http://schemas.openxmlformats.org/officeDocument/2006/relationships/image" Target="../media/image86.png"/><Relationship Id="rId16" Type="http://schemas.openxmlformats.org/officeDocument/2006/relationships/image" Target="../media/image99.png"/><Relationship Id="rId20" Type="http://schemas.openxmlformats.org/officeDocument/2006/relationships/image" Target="../media/image103.png"/><Relationship Id="rId1" Type="http://schemas.openxmlformats.org/officeDocument/2006/relationships/image" Target="../media/image85.png"/><Relationship Id="rId6" Type="http://schemas.openxmlformats.org/officeDocument/2006/relationships/image" Target="../media/image90.png"/><Relationship Id="rId11" Type="http://schemas.openxmlformats.org/officeDocument/2006/relationships/image" Target="../media/image94.png"/><Relationship Id="rId24" Type="http://schemas.openxmlformats.org/officeDocument/2006/relationships/image" Target="../media/image107.png"/><Relationship Id="rId5" Type="http://schemas.openxmlformats.org/officeDocument/2006/relationships/image" Target="../media/image89.png"/><Relationship Id="rId15" Type="http://schemas.openxmlformats.org/officeDocument/2006/relationships/image" Target="../media/image98.png"/><Relationship Id="rId23" Type="http://schemas.openxmlformats.org/officeDocument/2006/relationships/image" Target="../media/image106.png"/><Relationship Id="rId10" Type="http://schemas.openxmlformats.org/officeDocument/2006/relationships/image" Target="../media/image93.png"/><Relationship Id="rId19" Type="http://schemas.openxmlformats.org/officeDocument/2006/relationships/image" Target="../media/image102.png"/><Relationship Id="rId4" Type="http://schemas.openxmlformats.org/officeDocument/2006/relationships/image" Target="../media/image88.png"/><Relationship Id="rId9" Type="http://schemas.openxmlformats.org/officeDocument/2006/relationships/image" Target="../media/image92.png"/><Relationship Id="rId14" Type="http://schemas.openxmlformats.org/officeDocument/2006/relationships/image" Target="../media/image97.png"/><Relationship Id="rId22" Type="http://schemas.openxmlformats.org/officeDocument/2006/relationships/image" Target="../media/image105.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1.png"/><Relationship Id="rId2" Type="http://schemas.openxmlformats.org/officeDocument/2006/relationships/image" Target="../media/image110.png"/><Relationship Id="rId1" Type="http://schemas.openxmlformats.org/officeDocument/2006/relationships/image" Target="../media/image4.jpeg"/><Relationship Id="rId4" Type="http://schemas.openxmlformats.org/officeDocument/2006/relationships/image" Target="../media/image112.png"/></Relationships>
</file>

<file path=xl/drawings/_rels/drawing8.xml.rels><?xml version="1.0" encoding="UTF-8" standalone="yes"?>
<Relationships xmlns="http://schemas.openxmlformats.org/package/2006/relationships"><Relationship Id="rId8" Type="http://schemas.openxmlformats.org/officeDocument/2006/relationships/image" Target="../media/image119.png"/><Relationship Id="rId3" Type="http://schemas.openxmlformats.org/officeDocument/2006/relationships/image" Target="../media/image114.png"/><Relationship Id="rId7" Type="http://schemas.openxmlformats.org/officeDocument/2006/relationships/image" Target="../media/image118.png"/><Relationship Id="rId2" Type="http://schemas.openxmlformats.org/officeDocument/2006/relationships/image" Target="../media/image113.png"/><Relationship Id="rId1" Type="http://schemas.openxmlformats.org/officeDocument/2006/relationships/image" Target="../media/image38.jpeg"/><Relationship Id="rId6" Type="http://schemas.openxmlformats.org/officeDocument/2006/relationships/image" Target="../media/image117.png"/><Relationship Id="rId5" Type="http://schemas.openxmlformats.org/officeDocument/2006/relationships/image" Target="../media/image116.png"/><Relationship Id="rId10" Type="http://schemas.openxmlformats.org/officeDocument/2006/relationships/image" Target="../media/image121.png"/><Relationship Id="rId4" Type="http://schemas.openxmlformats.org/officeDocument/2006/relationships/image" Target="../media/image115.png"/><Relationship Id="rId9" Type="http://schemas.openxmlformats.org/officeDocument/2006/relationships/image" Target="../media/image120.png"/></Relationships>
</file>

<file path=xl/drawings/_rels/drawing9.xml.rels><?xml version="1.0" encoding="UTF-8" standalone="yes"?>
<Relationships xmlns="http://schemas.openxmlformats.org/package/2006/relationships"><Relationship Id="rId8" Type="http://schemas.openxmlformats.org/officeDocument/2006/relationships/image" Target="../media/image117.png"/><Relationship Id="rId3" Type="http://schemas.openxmlformats.org/officeDocument/2006/relationships/image" Target="../media/image122.png"/><Relationship Id="rId7" Type="http://schemas.openxmlformats.org/officeDocument/2006/relationships/image" Target="../media/image116.png"/><Relationship Id="rId2" Type="http://schemas.openxmlformats.org/officeDocument/2006/relationships/image" Target="../media/image113.png"/><Relationship Id="rId1" Type="http://schemas.openxmlformats.org/officeDocument/2006/relationships/image" Target="../media/image38.jpeg"/><Relationship Id="rId6" Type="http://schemas.openxmlformats.org/officeDocument/2006/relationships/image" Target="../media/image115.png"/><Relationship Id="rId5" Type="http://schemas.openxmlformats.org/officeDocument/2006/relationships/image" Target="../media/image123.png"/><Relationship Id="rId10" Type="http://schemas.openxmlformats.org/officeDocument/2006/relationships/image" Target="../media/image119.png"/><Relationship Id="rId4" Type="http://schemas.openxmlformats.org/officeDocument/2006/relationships/image" Target="../media/image114.png"/><Relationship Id="rId9" Type="http://schemas.openxmlformats.org/officeDocument/2006/relationships/image" Target="../media/image118.png"/></Relationships>
</file>

<file path=xl/drawings/_rels/drawing10.xml.rels><?xml version="1.0" encoding="UTF-8" standalone="yes"?>
<Relationships xmlns="http://schemas.openxmlformats.org/package/2006/relationships"><Relationship Id="rId8" Type="http://schemas.openxmlformats.org/officeDocument/2006/relationships/image" Target="../media/image119.png"/><Relationship Id="rId3" Type="http://schemas.openxmlformats.org/officeDocument/2006/relationships/image" Target="../media/image114.png"/><Relationship Id="rId7" Type="http://schemas.openxmlformats.org/officeDocument/2006/relationships/image" Target="../media/image118.png"/><Relationship Id="rId2" Type="http://schemas.openxmlformats.org/officeDocument/2006/relationships/image" Target="../media/image113.png"/><Relationship Id="rId1" Type="http://schemas.openxmlformats.org/officeDocument/2006/relationships/image" Target="../media/image38.jpeg"/><Relationship Id="rId6" Type="http://schemas.openxmlformats.org/officeDocument/2006/relationships/image" Target="../media/image117.png"/><Relationship Id="rId5" Type="http://schemas.openxmlformats.org/officeDocument/2006/relationships/image" Target="../media/image116.png"/><Relationship Id="rId10" Type="http://schemas.openxmlformats.org/officeDocument/2006/relationships/image" Target="../media/image125.png"/><Relationship Id="rId4" Type="http://schemas.openxmlformats.org/officeDocument/2006/relationships/image" Target="../media/image115.png"/><Relationship Id="rId9" Type="http://schemas.openxmlformats.org/officeDocument/2006/relationships/image" Target="../media/image124.png"/></Relationships>
</file>

<file path=xl/drawings/drawing1.xml><?xml version="1.0" encoding="utf-8"?>
<xdr:wsDr xmlns:xdr="http://schemas.openxmlformats.org/drawingml/2006/spreadsheetDrawing" xmlns:a="http://schemas.openxmlformats.org/drawingml/2006/main">
  <xdr:twoCellAnchor editAs="oneCell">
    <xdr:from>
      <xdr:col>1</xdr:col>
      <xdr:colOff>403411</xdr:colOff>
      <xdr:row>1</xdr:row>
      <xdr:rowOff>110380</xdr:rowOff>
    </xdr:from>
    <xdr:to>
      <xdr:col>2</xdr:col>
      <xdr:colOff>733425</xdr:colOff>
      <xdr:row>5</xdr:row>
      <xdr:rowOff>401023</xdr:rowOff>
    </xdr:to>
    <xdr:pic>
      <xdr:nvPicPr>
        <xdr:cNvPr id="3" name="Imagen 2">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5411" y="329455"/>
          <a:ext cx="1072964" cy="11669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748393</xdr:colOff>
      <xdr:row>353</xdr:row>
      <xdr:rowOff>81643</xdr:rowOff>
    </xdr:from>
    <xdr:to>
      <xdr:col>8</xdr:col>
      <xdr:colOff>870858</xdr:colOff>
      <xdr:row>361</xdr:row>
      <xdr:rowOff>380006</xdr:rowOff>
    </xdr:to>
    <xdr:grpSp>
      <xdr:nvGrpSpPr>
        <xdr:cNvPr id="41" name="Grupo 40">
          <a:extLst>
            <a:ext uri="{FF2B5EF4-FFF2-40B4-BE49-F238E27FC236}">
              <a16:creationId xmlns:a16="http://schemas.microsoft.com/office/drawing/2014/main" id="{00000000-0008-0000-0300-000029000000}"/>
            </a:ext>
          </a:extLst>
        </xdr:cNvPr>
        <xdr:cNvGrpSpPr/>
      </xdr:nvGrpSpPr>
      <xdr:grpSpPr>
        <a:xfrm>
          <a:off x="1827893" y="125913243"/>
          <a:ext cx="8555265" cy="4489363"/>
          <a:chOff x="312966" y="151277759"/>
          <a:chExt cx="9100318" cy="4972070"/>
        </a:xfrm>
      </xdr:grpSpPr>
      <xdr:pic>
        <xdr:nvPicPr>
          <xdr:cNvPr id="40" name="Imagen 39">
            <a:extLst>
              <a:ext uri="{FF2B5EF4-FFF2-40B4-BE49-F238E27FC236}">
                <a16:creationId xmlns:a16="http://schemas.microsoft.com/office/drawing/2014/main" id="{00000000-0008-0000-0300-000028000000}"/>
              </a:ext>
            </a:extLst>
          </xdr:cNvPr>
          <xdr:cNvPicPr>
            <a:picLocks noChangeAspect="1"/>
          </xdr:cNvPicPr>
        </xdr:nvPicPr>
        <xdr:blipFill>
          <a:blip xmlns:r="http://schemas.openxmlformats.org/officeDocument/2006/relationships" r:embed="rId1"/>
          <a:stretch>
            <a:fillRect/>
          </a:stretch>
        </xdr:blipFill>
        <xdr:spPr>
          <a:xfrm>
            <a:off x="367393" y="153923263"/>
            <a:ext cx="9045891" cy="2326566"/>
          </a:xfrm>
          <a:prstGeom prst="rect">
            <a:avLst/>
          </a:prstGeom>
        </xdr:spPr>
      </xdr:pic>
      <xdr:pic>
        <xdr:nvPicPr>
          <xdr:cNvPr id="39" name="Imagen 38">
            <a:extLst>
              <a:ext uri="{FF2B5EF4-FFF2-40B4-BE49-F238E27FC236}">
                <a16:creationId xmlns:a16="http://schemas.microsoft.com/office/drawing/2014/main" id="{00000000-0008-0000-0300-000027000000}"/>
              </a:ext>
            </a:extLst>
          </xdr:cNvPr>
          <xdr:cNvPicPr>
            <a:picLocks noChangeAspect="1"/>
          </xdr:cNvPicPr>
        </xdr:nvPicPr>
        <xdr:blipFill>
          <a:blip xmlns:r="http://schemas.openxmlformats.org/officeDocument/2006/relationships" r:embed="rId2"/>
          <a:stretch>
            <a:fillRect/>
          </a:stretch>
        </xdr:blipFill>
        <xdr:spPr>
          <a:xfrm>
            <a:off x="312966" y="151277759"/>
            <a:ext cx="8953500" cy="2385361"/>
          </a:xfrm>
          <a:prstGeom prst="rect">
            <a:avLst/>
          </a:prstGeom>
        </xdr:spPr>
      </xdr:pic>
      <xdr:sp macro="" textlink="">
        <xdr:nvSpPr>
          <xdr:cNvPr id="37" name="Rectángulo 36">
            <a:extLst>
              <a:ext uri="{FF2B5EF4-FFF2-40B4-BE49-F238E27FC236}">
                <a16:creationId xmlns:a16="http://schemas.microsoft.com/office/drawing/2014/main" id="{00000000-0008-0000-0300-000025000000}"/>
              </a:ext>
            </a:extLst>
          </xdr:cNvPr>
          <xdr:cNvSpPr/>
        </xdr:nvSpPr>
        <xdr:spPr bwMode="auto">
          <a:xfrm>
            <a:off x="4844143" y="153515786"/>
            <a:ext cx="925286" cy="176893"/>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45" name="Rectángulo 144">
            <a:extLst>
              <a:ext uri="{FF2B5EF4-FFF2-40B4-BE49-F238E27FC236}">
                <a16:creationId xmlns:a16="http://schemas.microsoft.com/office/drawing/2014/main" id="{00000000-0008-0000-0300-000091000000}"/>
              </a:ext>
            </a:extLst>
          </xdr:cNvPr>
          <xdr:cNvSpPr/>
        </xdr:nvSpPr>
        <xdr:spPr bwMode="auto">
          <a:xfrm>
            <a:off x="4955721" y="154661508"/>
            <a:ext cx="925286" cy="176893"/>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50" name="Rectángulo 149">
            <a:extLst>
              <a:ext uri="{FF2B5EF4-FFF2-40B4-BE49-F238E27FC236}">
                <a16:creationId xmlns:a16="http://schemas.microsoft.com/office/drawing/2014/main" id="{00000000-0008-0000-0300-000096000000}"/>
              </a:ext>
            </a:extLst>
          </xdr:cNvPr>
          <xdr:cNvSpPr/>
        </xdr:nvSpPr>
        <xdr:spPr bwMode="auto">
          <a:xfrm>
            <a:off x="598714" y="152876250"/>
            <a:ext cx="435429" cy="263980"/>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52" name="Rectángulo 151">
            <a:extLst>
              <a:ext uri="{FF2B5EF4-FFF2-40B4-BE49-F238E27FC236}">
                <a16:creationId xmlns:a16="http://schemas.microsoft.com/office/drawing/2014/main" id="{00000000-0008-0000-0300-000098000000}"/>
              </a:ext>
            </a:extLst>
          </xdr:cNvPr>
          <xdr:cNvSpPr/>
        </xdr:nvSpPr>
        <xdr:spPr bwMode="auto">
          <a:xfrm>
            <a:off x="642256" y="155369078"/>
            <a:ext cx="435429" cy="263980"/>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926786</xdr:colOff>
      <xdr:row>0</xdr:row>
      <xdr:rowOff>23813</xdr:rowOff>
    </xdr:from>
    <xdr:to>
      <xdr:col>1</xdr:col>
      <xdr:colOff>1000126</xdr:colOff>
      <xdr:row>5</xdr:row>
      <xdr:rowOff>142875</xdr:rowOff>
    </xdr:to>
    <xdr:pic>
      <xdr:nvPicPr>
        <xdr:cNvPr id="6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23813"/>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54429</xdr:colOff>
      <xdr:row>12</xdr:row>
      <xdr:rowOff>228863</xdr:rowOff>
    </xdr:from>
    <xdr:to>
      <xdr:col>4</xdr:col>
      <xdr:colOff>991054</xdr:colOff>
      <xdr:row>15</xdr:row>
      <xdr:rowOff>398417</xdr:rowOff>
    </xdr:to>
    <xdr:pic>
      <xdr:nvPicPr>
        <xdr:cNvPr id="82" name="Imagen 8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4"/>
        <a:srcRect r="4618"/>
        <a:stretch/>
      </xdr:blipFill>
      <xdr:spPr>
        <a:xfrm>
          <a:off x="54429" y="4419863"/>
          <a:ext cx="5576661" cy="2451744"/>
        </a:xfrm>
        <a:prstGeom prst="rect">
          <a:avLst/>
        </a:prstGeom>
      </xdr:spPr>
    </xdr:pic>
    <xdr:clientData/>
  </xdr:twoCellAnchor>
  <xdr:twoCellAnchor>
    <xdr:from>
      <xdr:col>0</xdr:col>
      <xdr:colOff>930596</xdr:colOff>
      <xdr:row>27</xdr:row>
      <xdr:rowOff>126999</xdr:rowOff>
    </xdr:from>
    <xdr:to>
      <xdr:col>1</xdr:col>
      <xdr:colOff>1002031</xdr:colOff>
      <xdr:row>32</xdr:row>
      <xdr:rowOff>140969</xdr:rowOff>
    </xdr:to>
    <xdr:pic>
      <xdr:nvPicPr>
        <xdr:cNvPr id="111"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10540999"/>
          <a:ext cx="1150935" cy="887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158749</xdr:colOff>
      <xdr:row>37</xdr:row>
      <xdr:rowOff>492125</xdr:rowOff>
    </xdr:from>
    <xdr:to>
      <xdr:col>1</xdr:col>
      <xdr:colOff>1450240</xdr:colOff>
      <xdr:row>40</xdr:row>
      <xdr:rowOff>53669</xdr:rowOff>
    </xdr:to>
    <xdr:pic>
      <xdr:nvPicPr>
        <xdr:cNvPr id="115" name="Imagen 114">
          <a:extLst>
            <a:ext uri="{FF2B5EF4-FFF2-40B4-BE49-F238E27FC236}">
              <a16:creationId xmlns:a16="http://schemas.microsoft.com/office/drawing/2014/main" id="{00000000-0008-0000-0300-00002B000000}"/>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47217" t="48163" r="33715" b="47305"/>
        <a:stretch/>
      </xdr:blipFill>
      <xdr:spPr>
        <a:xfrm>
          <a:off x="158749" y="16589375"/>
          <a:ext cx="2339241" cy="1836114"/>
        </a:xfrm>
        <a:prstGeom prst="rect">
          <a:avLst/>
        </a:prstGeom>
      </xdr:spPr>
    </xdr:pic>
    <xdr:clientData/>
  </xdr:twoCellAnchor>
  <xdr:twoCellAnchor editAs="oneCell">
    <xdr:from>
      <xdr:col>2</xdr:col>
      <xdr:colOff>630012</xdr:colOff>
      <xdr:row>37</xdr:row>
      <xdr:rowOff>544776</xdr:rowOff>
    </xdr:from>
    <xdr:to>
      <xdr:col>4</xdr:col>
      <xdr:colOff>475734</xdr:colOff>
      <xdr:row>39</xdr:row>
      <xdr:rowOff>742315</xdr:rowOff>
    </xdr:to>
    <xdr:pic>
      <xdr:nvPicPr>
        <xdr:cNvPr id="116" name="Imagen 115">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6"/>
        <a:stretch>
          <a:fillRect/>
        </a:stretch>
      </xdr:blipFill>
      <xdr:spPr>
        <a:xfrm>
          <a:off x="3138262" y="16642026"/>
          <a:ext cx="1986307" cy="1725349"/>
        </a:xfrm>
        <a:prstGeom prst="rect">
          <a:avLst/>
        </a:prstGeom>
      </xdr:spPr>
    </xdr:pic>
    <xdr:clientData/>
  </xdr:twoCellAnchor>
  <xdr:oneCellAnchor>
    <xdr:from>
      <xdr:col>5</xdr:col>
      <xdr:colOff>0</xdr:colOff>
      <xdr:row>38</xdr:row>
      <xdr:rowOff>0</xdr:rowOff>
    </xdr:from>
    <xdr:ext cx="304800" cy="297180"/>
    <xdr:sp macro="" textlink="">
      <xdr:nvSpPr>
        <xdr:cNvPr id="11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4095750" y="11001375"/>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865191</xdr:colOff>
      <xdr:row>53</xdr:row>
      <xdr:rowOff>95569</xdr:rowOff>
    </xdr:from>
    <xdr:to>
      <xdr:col>1</xdr:col>
      <xdr:colOff>934721</xdr:colOff>
      <xdr:row>58</xdr:row>
      <xdr:rowOff>142876</xdr:rowOff>
    </xdr:to>
    <xdr:pic>
      <xdr:nvPicPr>
        <xdr:cNvPr id="12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65191" y="18828069"/>
          <a:ext cx="1149030" cy="9204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64</xdr:row>
      <xdr:rowOff>0</xdr:rowOff>
    </xdr:from>
    <xdr:ext cx="304800" cy="297180"/>
    <xdr:sp macro="" textlink="">
      <xdr:nvSpPr>
        <xdr:cNvPr id="12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95950" y="169926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81</xdr:row>
      <xdr:rowOff>23813</xdr:rowOff>
    </xdr:from>
    <xdr:to>
      <xdr:col>1</xdr:col>
      <xdr:colOff>1000126</xdr:colOff>
      <xdr:row>86</xdr:row>
      <xdr:rowOff>142875</xdr:rowOff>
    </xdr:to>
    <xdr:pic>
      <xdr:nvPicPr>
        <xdr:cNvPr id="13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27265313"/>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92</xdr:row>
      <xdr:rowOff>0</xdr:rowOff>
    </xdr:from>
    <xdr:ext cx="304800" cy="297180"/>
    <xdr:sp macro="" textlink="">
      <xdr:nvSpPr>
        <xdr:cNvPr id="13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95950" y="305562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914400</xdr:colOff>
      <xdr:row>93</xdr:row>
      <xdr:rowOff>116822</xdr:rowOff>
    </xdr:from>
    <xdr:to>
      <xdr:col>3</xdr:col>
      <xdr:colOff>683758</xdr:colOff>
      <xdr:row>96</xdr:row>
      <xdr:rowOff>16066</xdr:rowOff>
    </xdr:to>
    <xdr:pic>
      <xdr:nvPicPr>
        <xdr:cNvPr id="140" name="Imagen 139">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stretch>
          <a:fillRect/>
        </a:stretch>
      </xdr:blipFill>
      <xdr:spPr>
        <a:xfrm>
          <a:off x="914400" y="44998622"/>
          <a:ext cx="3141208" cy="2173814"/>
        </a:xfrm>
        <a:prstGeom prst="rect">
          <a:avLst/>
        </a:prstGeom>
      </xdr:spPr>
    </xdr:pic>
    <xdr:clientData/>
  </xdr:twoCellAnchor>
  <xdr:twoCellAnchor editAs="oneCell">
    <xdr:from>
      <xdr:col>0</xdr:col>
      <xdr:colOff>186939</xdr:colOff>
      <xdr:row>91</xdr:row>
      <xdr:rowOff>-1</xdr:rowOff>
    </xdr:from>
    <xdr:to>
      <xdr:col>4</xdr:col>
      <xdr:colOff>1010417</xdr:colOff>
      <xdr:row>92</xdr:row>
      <xdr:rowOff>629364</xdr:rowOff>
    </xdr:to>
    <xdr:pic>
      <xdr:nvPicPr>
        <xdr:cNvPr id="141" name="Imagen 140">
          <a:extLst>
            <a:ext uri="{FF2B5EF4-FFF2-40B4-BE49-F238E27FC236}">
              <a16:creationId xmlns:a16="http://schemas.microsoft.com/office/drawing/2014/main" id="{00000000-0008-0000-0300-00008D000000}"/>
            </a:ext>
          </a:extLst>
        </xdr:cNvPr>
        <xdr:cNvPicPr>
          <a:picLocks noChangeAspect="1"/>
        </xdr:cNvPicPr>
      </xdr:nvPicPr>
      <xdr:blipFill>
        <a:blip xmlns:r="http://schemas.openxmlformats.org/officeDocument/2006/relationships" r:embed="rId8"/>
        <a:stretch>
          <a:fillRect/>
        </a:stretch>
      </xdr:blipFill>
      <xdr:spPr>
        <a:xfrm>
          <a:off x="186939" y="43357799"/>
          <a:ext cx="5481203" cy="1387555"/>
        </a:xfrm>
        <a:prstGeom prst="rect">
          <a:avLst/>
        </a:prstGeom>
      </xdr:spPr>
    </xdr:pic>
    <xdr:clientData/>
  </xdr:twoCellAnchor>
  <xdr:twoCellAnchor editAs="oneCell">
    <xdr:from>
      <xdr:col>0</xdr:col>
      <xdr:colOff>175545</xdr:colOff>
      <xdr:row>96</xdr:row>
      <xdr:rowOff>370635</xdr:rowOff>
    </xdr:from>
    <xdr:to>
      <xdr:col>4</xdr:col>
      <xdr:colOff>971639</xdr:colOff>
      <xdr:row>98</xdr:row>
      <xdr:rowOff>304800</xdr:rowOff>
    </xdr:to>
    <xdr:pic>
      <xdr:nvPicPr>
        <xdr:cNvPr id="142" name="Imagen 141">
          <a:extLst>
            <a:ext uri="{FF2B5EF4-FFF2-40B4-BE49-F238E27FC236}">
              <a16:creationId xmlns:a16="http://schemas.microsoft.com/office/drawing/2014/main" id="{00000000-0008-0000-0300-00008E000000}"/>
            </a:ext>
          </a:extLst>
        </xdr:cNvPr>
        <xdr:cNvPicPr>
          <a:picLocks noChangeAspect="1"/>
        </xdr:cNvPicPr>
      </xdr:nvPicPr>
      <xdr:blipFill>
        <a:blip xmlns:r="http://schemas.openxmlformats.org/officeDocument/2006/relationships" r:embed="rId9"/>
        <a:stretch>
          <a:fillRect/>
        </a:stretch>
      </xdr:blipFill>
      <xdr:spPr>
        <a:xfrm>
          <a:off x="175545" y="47538435"/>
          <a:ext cx="5450009" cy="1458165"/>
        </a:xfrm>
        <a:prstGeom prst="rect">
          <a:avLst/>
        </a:prstGeom>
      </xdr:spPr>
    </xdr:pic>
    <xdr:clientData/>
  </xdr:twoCellAnchor>
  <xdr:twoCellAnchor>
    <xdr:from>
      <xdr:col>0</xdr:col>
      <xdr:colOff>930596</xdr:colOff>
      <xdr:row>108</xdr:row>
      <xdr:rowOff>111125</xdr:rowOff>
    </xdr:from>
    <xdr:to>
      <xdr:col>1</xdr:col>
      <xdr:colOff>1002031</xdr:colOff>
      <xdr:row>113</xdr:row>
      <xdr:rowOff>140970</xdr:rowOff>
    </xdr:to>
    <xdr:pic>
      <xdr:nvPicPr>
        <xdr:cNvPr id="143"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40116125"/>
          <a:ext cx="1150935" cy="902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119</xdr:row>
      <xdr:rowOff>0</xdr:rowOff>
    </xdr:from>
    <xdr:ext cx="304800" cy="297180"/>
    <xdr:sp macro="" textlink="">
      <xdr:nvSpPr>
        <xdr:cNvPr id="144"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95950" y="441198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32657</xdr:colOff>
      <xdr:row>118</xdr:row>
      <xdr:rowOff>571499</xdr:rowOff>
    </xdr:from>
    <xdr:to>
      <xdr:col>4</xdr:col>
      <xdr:colOff>933030</xdr:colOff>
      <xdr:row>121</xdr:row>
      <xdr:rowOff>152400</xdr:rowOff>
    </xdr:to>
    <xdr:pic>
      <xdr:nvPicPr>
        <xdr:cNvPr id="148" name="Imagen 147">
          <a:extLst>
            <a:ext uri="{FF2B5EF4-FFF2-40B4-BE49-F238E27FC236}">
              <a16:creationId xmlns:a16="http://schemas.microsoft.com/office/drawing/2014/main" id="{00000000-0008-0000-0300-000018000000}"/>
            </a:ext>
          </a:extLst>
        </xdr:cNvPr>
        <xdr:cNvPicPr>
          <a:picLocks noChangeAspect="1"/>
        </xdr:cNvPicPr>
      </xdr:nvPicPr>
      <xdr:blipFill>
        <a:blip xmlns:r="http://schemas.openxmlformats.org/officeDocument/2006/relationships" r:embed="rId10"/>
        <a:stretch>
          <a:fillRect/>
        </a:stretch>
      </xdr:blipFill>
      <xdr:spPr>
        <a:xfrm>
          <a:off x="32657" y="58064399"/>
          <a:ext cx="5577148" cy="1866901"/>
        </a:xfrm>
        <a:prstGeom prst="rect">
          <a:avLst/>
        </a:prstGeom>
      </xdr:spPr>
    </xdr:pic>
    <xdr:clientData/>
  </xdr:twoCellAnchor>
  <xdr:twoCellAnchor editAs="oneCell">
    <xdr:from>
      <xdr:col>0</xdr:col>
      <xdr:colOff>0</xdr:colOff>
      <xdr:row>122</xdr:row>
      <xdr:rowOff>164074</xdr:rowOff>
    </xdr:from>
    <xdr:to>
      <xdr:col>4</xdr:col>
      <xdr:colOff>971862</xdr:colOff>
      <xdr:row>124</xdr:row>
      <xdr:rowOff>662940</xdr:rowOff>
    </xdr:to>
    <xdr:pic>
      <xdr:nvPicPr>
        <xdr:cNvPr id="149" name="Imagen 148">
          <a:extLst>
            <a:ext uri="{FF2B5EF4-FFF2-40B4-BE49-F238E27FC236}">
              <a16:creationId xmlns:a16="http://schemas.microsoft.com/office/drawing/2014/main" id="{00000000-0008-0000-0300-00001A000000}"/>
            </a:ext>
          </a:extLst>
        </xdr:cNvPr>
        <xdr:cNvPicPr>
          <a:picLocks noChangeAspect="1"/>
        </xdr:cNvPicPr>
      </xdr:nvPicPr>
      <xdr:blipFill>
        <a:blip xmlns:r="http://schemas.openxmlformats.org/officeDocument/2006/relationships" r:embed="rId11"/>
        <a:stretch>
          <a:fillRect/>
        </a:stretch>
      </xdr:blipFill>
      <xdr:spPr>
        <a:xfrm>
          <a:off x="0" y="60704974"/>
          <a:ext cx="5625777" cy="2026676"/>
        </a:xfrm>
        <a:prstGeom prst="rect">
          <a:avLst/>
        </a:prstGeom>
      </xdr:spPr>
    </xdr:pic>
    <xdr:clientData/>
  </xdr:twoCellAnchor>
  <xdr:oneCellAnchor>
    <xdr:from>
      <xdr:col>5</xdr:col>
      <xdr:colOff>0</xdr:colOff>
      <xdr:row>135</xdr:row>
      <xdr:rowOff>0</xdr:rowOff>
    </xdr:from>
    <xdr:ext cx="304800" cy="297180"/>
    <xdr:sp macro="" textlink="">
      <xdr:nvSpPr>
        <xdr:cNvPr id="151"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95950" y="582549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166</xdr:row>
      <xdr:rowOff>23813</xdr:rowOff>
    </xdr:from>
    <xdr:to>
      <xdr:col>1</xdr:col>
      <xdr:colOff>1000126</xdr:colOff>
      <xdr:row>171</xdr:row>
      <xdr:rowOff>142875</xdr:rowOff>
    </xdr:to>
    <xdr:pic>
      <xdr:nvPicPr>
        <xdr:cNvPr id="16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68127563"/>
          <a:ext cx="1121090" cy="944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177</xdr:row>
      <xdr:rowOff>0</xdr:rowOff>
    </xdr:from>
    <xdr:ext cx="304800" cy="297180"/>
    <xdr:sp macro="" textlink="">
      <xdr:nvSpPr>
        <xdr:cNvPr id="16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51500" y="719455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166</xdr:row>
      <xdr:rowOff>23813</xdr:rowOff>
    </xdr:from>
    <xdr:to>
      <xdr:col>1</xdr:col>
      <xdr:colOff>1000126</xdr:colOff>
      <xdr:row>171</xdr:row>
      <xdr:rowOff>142875</xdr:rowOff>
    </xdr:to>
    <xdr:pic>
      <xdr:nvPicPr>
        <xdr:cNvPr id="167"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68127563"/>
          <a:ext cx="1121090" cy="944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177</xdr:row>
      <xdr:rowOff>0</xdr:rowOff>
    </xdr:from>
    <xdr:ext cx="304800" cy="297180"/>
    <xdr:sp macro="" textlink="">
      <xdr:nvSpPr>
        <xdr:cNvPr id="168"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51500" y="719455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194</xdr:row>
      <xdr:rowOff>23813</xdr:rowOff>
    </xdr:from>
    <xdr:to>
      <xdr:col>1</xdr:col>
      <xdr:colOff>1000126</xdr:colOff>
      <xdr:row>199</xdr:row>
      <xdr:rowOff>142875</xdr:rowOff>
    </xdr:to>
    <xdr:pic>
      <xdr:nvPicPr>
        <xdr:cNvPr id="170"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82700813"/>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205</xdr:row>
      <xdr:rowOff>0</xdr:rowOff>
    </xdr:from>
    <xdr:ext cx="304800" cy="297180"/>
    <xdr:sp macro="" textlink="">
      <xdr:nvSpPr>
        <xdr:cNvPr id="171"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85963125"/>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194</xdr:row>
      <xdr:rowOff>23813</xdr:rowOff>
    </xdr:from>
    <xdr:to>
      <xdr:col>1</xdr:col>
      <xdr:colOff>1000126</xdr:colOff>
      <xdr:row>199</xdr:row>
      <xdr:rowOff>142875</xdr:rowOff>
    </xdr:to>
    <xdr:pic>
      <xdr:nvPicPr>
        <xdr:cNvPr id="17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82700813"/>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205</xdr:row>
      <xdr:rowOff>0</xdr:rowOff>
    </xdr:from>
    <xdr:ext cx="304800" cy="297180"/>
    <xdr:sp macro="" textlink="">
      <xdr:nvSpPr>
        <xdr:cNvPr id="173"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85963125"/>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222</xdr:row>
      <xdr:rowOff>23813</xdr:rowOff>
    </xdr:from>
    <xdr:to>
      <xdr:col>1</xdr:col>
      <xdr:colOff>1000126</xdr:colOff>
      <xdr:row>227</xdr:row>
      <xdr:rowOff>142875</xdr:rowOff>
    </xdr:to>
    <xdr:pic>
      <xdr:nvPicPr>
        <xdr:cNvPr id="17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233</xdr:row>
      <xdr:rowOff>0</xdr:rowOff>
    </xdr:from>
    <xdr:ext cx="304800" cy="297180"/>
    <xdr:sp macro="" textlink="">
      <xdr:nvSpPr>
        <xdr:cNvPr id="17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930596</xdr:colOff>
      <xdr:row>222</xdr:row>
      <xdr:rowOff>111125</xdr:rowOff>
    </xdr:from>
    <xdr:to>
      <xdr:col>1</xdr:col>
      <xdr:colOff>1002031</xdr:colOff>
      <xdr:row>227</xdr:row>
      <xdr:rowOff>140970</xdr:rowOff>
    </xdr:to>
    <xdr:pic>
      <xdr:nvPicPr>
        <xdr:cNvPr id="17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78295500"/>
          <a:ext cx="1150935" cy="902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233</xdr:row>
      <xdr:rowOff>0</xdr:rowOff>
    </xdr:from>
    <xdr:ext cx="304800" cy="297180"/>
    <xdr:sp macro="" textlink="">
      <xdr:nvSpPr>
        <xdr:cNvPr id="17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252</xdr:row>
      <xdr:rowOff>23813</xdr:rowOff>
    </xdr:from>
    <xdr:to>
      <xdr:col>1</xdr:col>
      <xdr:colOff>1000126</xdr:colOff>
      <xdr:row>257</xdr:row>
      <xdr:rowOff>142875</xdr:rowOff>
    </xdr:to>
    <xdr:pic>
      <xdr:nvPicPr>
        <xdr:cNvPr id="178"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926786</xdr:colOff>
      <xdr:row>252</xdr:row>
      <xdr:rowOff>23813</xdr:rowOff>
    </xdr:from>
    <xdr:to>
      <xdr:col>1</xdr:col>
      <xdr:colOff>1000126</xdr:colOff>
      <xdr:row>257</xdr:row>
      <xdr:rowOff>142875</xdr:rowOff>
    </xdr:to>
    <xdr:pic>
      <xdr:nvPicPr>
        <xdr:cNvPr id="180"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926786</xdr:colOff>
      <xdr:row>283</xdr:row>
      <xdr:rowOff>23813</xdr:rowOff>
    </xdr:from>
    <xdr:to>
      <xdr:col>1</xdr:col>
      <xdr:colOff>1000126</xdr:colOff>
      <xdr:row>288</xdr:row>
      <xdr:rowOff>142875</xdr:rowOff>
    </xdr:to>
    <xdr:pic>
      <xdr:nvPicPr>
        <xdr:cNvPr id="18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294</xdr:row>
      <xdr:rowOff>0</xdr:rowOff>
    </xdr:from>
    <xdr:ext cx="304800" cy="297180"/>
    <xdr:sp macro="" textlink="">
      <xdr:nvSpPr>
        <xdr:cNvPr id="183"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930596</xdr:colOff>
      <xdr:row>283</xdr:row>
      <xdr:rowOff>111125</xdr:rowOff>
    </xdr:from>
    <xdr:to>
      <xdr:col>1</xdr:col>
      <xdr:colOff>1002031</xdr:colOff>
      <xdr:row>288</xdr:row>
      <xdr:rowOff>140970</xdr:rowOff>
    </xdr:to>
    <xdr:pic>
      <xdr:nvPicPr>
        <xdr:cNvPr id="18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100139500"/>
          <a:ext cx="1150935" cy="902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294</xdr:row>
      <xdr:rowOff>0</xdr:rowOff>
    </xdr:from>
    <xdr:ext cx="304800" cy="297180"/>
    <xdr:sp macro="" textlink="">
      <xdr:nvSpPr>
        <xdr:cNvPr id="18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311</xdr:row>
      <xdr:rowOff>23813</xdr:rowOff>
    </xdr:from>
    <xdr:to>
      <xdr:col>1</xdr:col>
      <xdr:colOff>1000126</xdr:colOff>
      <xdr:row>316</xdr:row>
      <xdr:rowOff>142875</xdr:rowOff>
    </xdr:to>
    <xdr:pic>
      <xdr:nvPicPr>
        <xdr:cNvPr id="18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322</xdr:row>
      <xdr:rowOff>0</xdr:rowOff>
    </xdr:from>
    <xdr:ext cx="304800" cy="297180"/>
    <xdr:sp macro="" textlink="">
      <xdr:nvSpPr>
        <xdr:cNvPr id="18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930596</xdr:colOff>
      <xdr:row>311</xdr:row>
      <xdr:rowOff>126999</xdr:rowOff>
    </xdr:from>
    <xdr:to>
      <xdr:col>1</xdr:col>
      <xdr:colOff>1002031</xdr:colOff>
      <xdr:row>316</xdr:row>
      <xdr:rowOff>140969</xdr:rowOff>
    </xdr:to>
    <xdr:pic>
      <xdr:nvPicPr>
        <xdr:cNvPr id="188"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111045624"/>
          <a:ext cx="1150935" cy="887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322</xdr:row>
      <xdr:rowOff>0</xdr:rowOff>
    </xdr:from>
    <xdr:ext cx="304800" cy="297180"/>
    <xdr:sp macro="" textlink="">
      <xdr:nvSpPr>
        <xdr:cNvPr id="189"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340</xdr:row>
      <xdr:rowOff>23813</xdr:rowOff>
    </xdr:from>
    <xdr:to>
      <xdr:col>1</xdr:col>
      <xdr:colOff>1000126</xdr:colOff>
      <xdr:row>345</xdr:row>
      <xdr:rowOff>142875</xdr:rowOff>
    </xdr:to>
    <xdr:pic>
      <xdr:nvPicPr>
        <xdr:cNvPr id="190"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351</xdr:row>
      <xdr:rowOff>0</xdr:rowOff>
    </xdr:from>
    <xdr:ext cx="304800" cy="297180"/>
    <xdr:sp macro="" textlink="">
      <xdr:nvSpPr>
        <xdr:cNvPr id="191"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340</xdr:row>
      <xdr:rowOff>23813</xdr:rowOff>
    </xdr:from>
    <xdr:to>
      <xdr:col>1</xdr:col>
      <xdr:colOff>1000126</xdr:colOff>
      <xdr:row>345</xdr:row>
      <xdr:rowOff>142875</xdr:rowOff>
    </xdr:to>
    <xdr:pic>
      <xdr:nvPicPr>
        <xdr:cNvPr id="19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351</xdr:row>
      <xdr:rowOff>0</xdr:rowOff>
    </xdr:from>
    <xdr:ext cx="304800" cy="297180"/>
    <xdr:sp macro="" textlink="">
      <xdr:nvSpPr>
        <xdr:cNvPr id="193"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371</xdr:row>
      <xdr:rowOff>23813</xdr:rowOff>
    </xdr:from>
    <xdr:to>
      <xdr:col>1</xdr:col>
      <xdr:colOff>1000126</xdr:colOff>
      <xdr:row>376</xdr:row>
      <xdr:rowOff>142875</xdr:rowOff>
    </xdr:to>
    <xdr:pic>
      <xdr:nvPicPr>
        <xdr:cNvPr id="19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382</xdr:row>
      <xdr:rowOff>0</xdr:rowOff>
    </xdr:from>
    <xdr:ext cx="304800" cy="297180"/>
    <xdr:sp macro="" textlink="">
      <xdr:nvSpPr>
        <xdr:cNvPr id="19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371</xdr:row>
      <xdr:rowOff>23813</xdr:rowOff>
    </xdr:from>
    <xdr:to>
      <xdr:col>1</xdr:col>
      <xdr:colOff>1000126</xdr:colOff>
      <xdr:row>376</xdr:row>
      <xdr:rowOff>142875</xdr:rowOff>
    </xdr:to>
    <xdr:pic>
      <xdr:nvPicPr>
        <xdr:cNvPr id="19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382</xdr:row>
      <xdr:rowOff>0</xdr:rowOff>
    </xdr:from>
    <xdr:ext cx="304800" cy="297180"/>
    <xdr:sp macro="" textlink="">
      <xdr:nvSpPr>
        <xdr:cNvPr id="19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930596</xdr:colOff>
      <xdr:row>400</xdr:row>
      <xdr:rowOff>158749</xdr:rowOff>
    </xdr:from>
    <xdr:to>
      <xdr:col>1</xdr:col>
      <xdr:colOff>1002031</xdr:colOff>
      <xdr:row>405</xdr:row>
      <xdr:rowOff>140969</xdr:rowOff>
    </xdr:to>
    <xdr:pic>
      <xdr:nvPicPr>
        <xdr:cNvPr id="198"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141843124"/>
          <a:ext cx="1150935" cy="855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411</xdr:row>
      <xdr:rowOff>0</xdr:rowOff>
    </xdr:from>
    <xdr:ext cx="304800" cy="297180"/>
    <xdr:sp macro="" textlink="">
      <xdr:nvSpPr>
        <xdr:cNvPr id="199"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411</xdr:row>
      <xdr:rowOff>0</xdr:rowOff>
    </xdr:from>
    <xdr:ext cx="304800" cy="297180"/>
    <xdr:sp macro="" textlink="">
      <xdr:nvSpPr>
        <xdr:cNvPr id="201"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430</xdr:row>
      <xdr:rowOff>23813</xdr:rowOff>
    </xdr:from>
    <xdr:to>
      <xdr:col>1</xdr:col>
      <xdr:colOff>1000126</xdr:colOff>
      <xdr:row>435</xdr:row>
      <xdr:rowOff>142875</xdr:rowOff>
    </xdr:to>
    <xdr:pic>
      <xdr:nvPicPr>
        <xdr:cNvPr id="20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441</xdr:row>
      <xdr:rowOff>0</xdr:rowOff>
    </xdr:from>
    <xdr:ext cx="304800" cy="297180"/>
    <xdr:sp macro="" textlink="">
      <xdr:nvSpPr>
        <xdr:cNvPr id="203"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930596</xdr:colOff>
      <xdr:row>430</xdr:row>
      <xdr:rowOff>111125</xdr:rowOff>
    </xdr:from>
    <xdr:to>
      <xdr:col>1</xdr:col>
      <xdr:colOff>1002031</xdr:colOff>
      <xdr:row>435</xdr:row>
      <xdr:rowOff>140970</xdr:rowOff>
    </xdr:to>
    <xdr:pic>
      <xdr:nvPicPr>
        <xdr:cNvPr id="20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152431750"/>
          <a:ext cx="1150935" cy="902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441</xdr:row>
      <xdr:rowOff>0</xdr:rowOff>
    </xdr:from>
    <xdr:ext cx="304800" cy="297180"/>
    <xdr:sp macro="" textlink="">
      <xdr:nvSpPr>
        <xdr:cNvPr id="20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458</xdr:row>
      <xdr:rowOff>23813</xdr:rowOff>
    </xdr:from>
    <xdr:to>
      <xdr:col>1</xdr:col>
      <xdr:colOff>1000126</xdr:colOff>
      <xdr:row>463</xdr:row>
      <xdr:rowOff>142875</xdr:rowOff>
    </xdr:to>
    <xdr:pic>
      <xdr:nvPicPr>
        <xdr:cNvPr id="20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469</xdr:row>
      <xdr:rowOff>0</xdr:rowOff>
    </xdr:from>
    <xdr:ext cx="304800" cy="297180"/>
    <xdr:sp macro="" textlink="">
      <xdr:nvSpPr>
        <xdr:cNvPr id="20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458</xdr:row>
      <xdr:rowOff>23813</xdr:rowOff>
    </xdr:from>
    <xdr:to>
      <xdr:col>1</xdr:col>
      <xdr:colOff>1000126</xdr:colOff>
      <xdr:row>463</xdr:row>
      <xdr:rowOff>142875</xdr:rowOff>
    </xdr:to>
    <xdr:pic>
      <xdr:nvPicPr>
        <xdr:cNvPr id="208"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469</xdr:row>
      <xdr:rowOff>0</xdr:rowOff>
    </xdr:from>
    <xdr:ext cx="304800" cy="297180"/>
    <xdr:sp macro="" textlink="">
      <xdr:nvSpPr>
        <xdr:cNvPr id="209"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487</xdr:row>
      <xdr:rowOff>23813</xdr:rowOff>
    </xdr:from>
    <xdr:to>
      <xdr:col>1</xdr:col>
      <xdr:colOff>1000126</xdr:colOff>
      <xdr:row>492</xdr:row>
      <xdr:rowOff>142875</xdr:rowOff>
    </xdr:to>
    <xdr:pic>
      <xdr:nvPicPr>
        <xdr:cNvPr id="210"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498</xdr:row>
      <xdr:rowOff>0</xdr:rowOff>
    </xdr:from>
    <xdr:ext cx="304800" cy="297180"/>
    <xdr:sp macro="" textlink="">
      <xdr:nvSpPr>
        <xdr:cNvPr id="211"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487</xdr:row>
      <xdr:rowOff>23813</xdr:rowOff>
    </xdr:from>
    <xdr:to>
      <xdr:col>1</xdr:col>
      <xdr:colOff>1000126</xdr:colOff>
      <xdr:row>492</xdr:row>
      <xdr:rowOff>142875</xdr:rowOff>
    </xdr:to>
    <xdr:pic>
      <xdr:nvPicPr>
        <xdr:cNvPr id="21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498</xdr:row>
      <xdr:rowOff>0</xdr:rowOff>
    </xdr:from>
    <xdr:ext cx="304800" cy="297180"/>
    <xdr:sp macro="" textlink="">
      <xdr:nvSpPr>
        <xdr:cNvPr id="213"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855031</xdr:colOff>
      <xdr:row>516</xdr:row>
      <xdr:rowOff>142875</xdr:rowOff>
    </xdr:from>
    <xdr:to>
      <xdr:col>1</xdr:col>
      <xdr:colOff>924561</xdr:colOff>
      <xdr:row>521</xdr:row>
      <xdr:rowOff>139065</xdr:rowOff>
    </xdr:to>
    <xdr:pic>
      <xdr:nvPicPr>
        <xdr:cNvPr id="21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5031" y="182784750"/>
          <a:ext cx="1149030" cy="869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527</xdr:row>
      <xdr:rowOff>0</xdr:rowOff>
    </xdr:from>
    <xdr:ext cx="304800" cy="297180"/>
    <xdr:sp macro="" textlink="">
      <xdr:nvSpPr>
        <xdr:cNvPr id="21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527</xdr:row>
      <xdr:rowOff>0</xdr:rowOff>
    </xdr:from>
    <xdr:ext cx="304800" cy="297180"/>
    <xdr:sp macro="" textlink="">
      <xdr:nvSpPr>
        <xdr:cNvPr id="21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575</xdr:row>
      <xdr:rowOff>23813</xdr:rowOff>
    </xdr:from>
    <xdr:to>
      <xdr:col>1</xdr:col>
      <xdr:colOff>1000126</xdr:colOff>
      <xdr:row>580</xdr:row>
      <xdr:rowOff>142875</xdr:rowOff>
    </xdr:to>
    <xdr:pic>
      <xdr:nvPicPr>
        <xdr:cNvPr id="218"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586</xdr:row>
      <xdr:rowOff>0</xdr:rowOff>
    </xdr:from>
    <xdr:ext cx="304800" cy="297180"/>
    <xdr:sp macro="" textlink="">
      <xdr:nvSpPr>
        <xdr:cNvPr id="219"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930596</xdr:colOff>
      <xdr:row>575</xdr:row>
      <xdr:rowOff>95249</xdr:rowOff>
    </xdr:from>
    <xdr:to>
      <xdr:col>1</xdr:col>
      <xdr:colOff>1002031</xdr:colOff>
      <xdr:row>580</xdr:row>
      <xdr:rowOff>140969</xdr:rowOff>
    </xdr:to>
    <xdr:pic>
      <xdr:nvPicPr>
        <xdr:cNvPr id="220"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596" y="203422249"/>
          <a:ext cx="1150935" cy="918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586</xdr:row>
      <xdr:rowOff>0</xdr:rowOff>
    </xdr:from>
    <xdr:ext cx="304800" cy="297180"/>
    <xdr:sp macro="" textlink="">
      <xdr:nvSpPr>
        <xdr:cNvPr id="221"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604</xdr:row>
      <xdr:rowOff>23813</xdr:rowOff>
    </xdr:from>
    <xdr:to>
      <xdr:col>1</xdr:col>
      <xdr:colOff>1000126</xdr:colOff>
      <xdr:row>609</xdr:row>
      <xdr:rowOff>142875</xdr:rowOff>
    </xdr:to>
    <xdr:pic>
      <xdr:nvPicPr>
        <xdr:cNvPr id="22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615</xdr:row>
      <xdr:rowOff>0</xdr:rowOff>
    </xdr:from>
    <xdr:ext cx="304800" cy="297180"/>
    <xdr:sp macro="" textlink="">
      <xdr:nvSpPr>
        <xdr:cNvPr id="223"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604</xdr:row>
      <xdr:rowOff>23813</xdr:rowOff>
    </xdr:from>
    <xdr:to>
      <xdr:col>1</xdr:col>
      <xdr:colOff>1000126</xdr:colOff>
      <xdr:row>609</xdr:row>
      <xdr:rowOff>142875</xdr:rowOff>
    </xdr:to>
    <xdr:pic>
      <xdr:nvPicPr>
        <xdr:cNvPr id="224"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96273938"/>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615</xdr:row>
      <xdr:rowOff>0</xdr:rowOff>
    </xdr:from>
    <xdr:ext cx="304800" cy="297180"/>
    <xdr:sp macro="" textlink="">
      <xdr:nvSpPr>
        <xdr:cNvPr id="22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7375" y="995362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40822</xdr:colOff>
      <xdr:row>232</xdr:row>
      <xdr:rowOff>469446</xdr:rowOff>
    </xdr:from>
    <xdr:to>
      <xdr:col>4</xdr:col>
      <xdr:colOff>898544</xdr:colOff>
      <xdr:row>234</xdr:row>
      <xdr:rowOff>248738</xdr:rowOff>
    </xdr:to>
    <xdr:pic>
      <xdr:nvPicPr>
        <xdr:cNvPr id="226" name="Imagen 225">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2"/>
        <a:stretch>
          <a:fillRect/>
        </a:stretch>
      </xdr:blipFill>
      <xdr:spPr>
        <a:xfrm>
          <a:off x="40822" y="101869875"/>
          <a:ext cx="5493948" cy="1299482"/>
        </a:xfrm>
        <a:prstGeom prst="rect">
          <a:avLst/>
        </a:prstGeom>
      </xdr:spPr>
    </xdr:pic>
    <xdr:clientData/>
  </xdr:twoCellAnchor>
  <xdr:twoCellAnchor editAs="oneCell">
    <xdr:from>
      <xdr:col>1</xdr:col>
      <xdr:colOff>286536</xdr:colOff>
      <xdr:row>235</xdr:row>
      <xdr:rowOff>200016</xdr:rowOff>
    </xdr:from>
    <xdr:to>
      <xdr:col>3</xdr:col>
      <xdr:colOff>441025</xdr:colOff>
      <xdr:row>237</xdr:row>
      <xdr:rowOff>663847</xdr:rowOff>
    </xdr:to>
    <xdr:pic>
      <xdr:nvPicPr>
        <xdr:cNvPr id="227" name="Imagen 226">
          <a:extLst>
            <a:ext uri="{FF2B5EF4-FFF2-40B4-BE49-F238E27FC236}">
              <a16:creationId xmlns:a16="http://schemas.microsoft.com/office/drawing/2014/main" id="{00000000-0008-0000-0300-000016000000}"/>
            </a:ext>
          </a:extLst>
        </xdr:cNvPr>
        <xdr:cNvPicPr>
          <a:picLocks noChangeAspect="1"/>
        </xdr:cNvPicPr>
      </xdr:nvPicPr>
      <xdr:blipFill>
        <a:blip xmlns:r="http://schemas.openxmlformats.org/officeDocument/2006/relationships" r:embed="rId13"/>
        <a:stretch>
          <a:fillRect/>
        </a:stretch>
      </xdr:blipFill>
      <xdr:spPr>
        <a:xfrm>
          <a:off x="1366036" y="83194516"/>
          <a:ext cx="2539549" cy="1976401"/>
        </a:xfrm>
        <a:prstGeom prst="rect">
          <a:avLst/>
        </a:prstGeom>
      </xdr:spPr>
    </xdr:pic>
    <xdr:clientData/>
  </xdr:twoCellAnchor>
  <xdr:twoCellAnchor editAs="oneCell">
    <xdr:from>
      <xdr:col>0</xdr:col>
      <xdr:colOff>478518</xdr:colOff>
      <xdr:row>262</xdr:row>
      <xdr:rowOff>181429</xdr:rowOff>
    </xdr:from>
    <xdr:to>
      <xdr:col>4</xdr:col>
      <xdr:colOff>93182</xdr:colOff>
      <xdr:row>267</xdr:row>
      <xdr:rowOff>665934</xdr:rowOff>
    </xdr:to>
    <xdr:pic>
      <xdr:nvPicPr>
        <xdr:cNvPr id="228" name="Imagen 227">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14"/>
        <a:stretch>
          <a:fillRect/>
        </a:stretch>
      </xdr:blipFill>
      <xdr:spPr>
        <a:xfrm>
          <a:off x="478518" y="113352036"/>
          <a:ext cx="4258510" cy="3937000"/>
        </a:xfrm>
        <a:prstGeom prst="rect">
          <a:avLst/>
        </a:prstGeom>
      </xdr:spPr>
    </xdr:pic>
    <xdr:clientData/>
  </xdr:twoCellAnchor>
  <xdr:twoCellAnchor editAs="oneCell">
    <xdr:from>
      <xdr:col>1</xdr:col>
      <xdr:colOff>1397000</xdr:colOff>
      <xdr:row>296</xdr:row>
      <xdr:rowOff>111125</xdr:rowOff>
    </xdr:from>
    <xdr:to>
      <xdr:col>4</xdr:col>
      <xdr:colOff>857250</xdr:colOff>
      <xdr:row>298</xdr:row>
      <xdr:rowOff>325127</xdr:rowOff>
    </xdr:to>
    <xdr:pic>
      <xdr:nvPicPr>
        <xdr:cNvPr id="229" name="Imagen 228">
          <a:extLst>
            <a:ext uri="{FF2B5EF4-FFF2-40B4-BE49-F238E27FC236}">
              <a16:creationId xmlns:a16="http://schemas.microsoft.com/office/drawing/2014/main" id="{00000000-0008-0000-0300-00001D000000}"/>
            </a:ext>
          </a:extLst>
        </xdr:cNvPr>
        <xdr:cNvPicPr>
          <a:picLocks noChangeAspect="1"/>
        </xdr:cNvPicPr>
      </xdr:nvPicPr>
      <xdr:blipFill>
        <a:blip xmlns:r="http://schemas.openxmlformats.org/officeDocument/2006/relationships" r:embed="rId15"/>
        <a:stretch>
          <a:fillRect/>
        </a:stretch>
      </xdr:blipFill>
      <xdr:spPr>
        <a:xfrm>
          <a:off x="2476500" y="105124250"/>
          <a:ext cx="3159125" cy="1730382"/>
        </a:xfrm>
        <a:prstGeom prst="rect">
          <a:avLst/>
        </a:prstGeom>
      </xdr:spPr>
    </xdr:pic>
    <xdr:clientData/>
  </xdr:twoCellAnchor>
  <xdr:twoCellAnchor editAs="oneCell">
    <xdr:from>
      <xdr:col>0</xdr:col>
      <xdr:colOff>211454</xdr:colOff>
      <xdr:row>293</xdr:row>
      <xdr:rowOff>132386</xdr:rowOff>
    </xdr:from>
    <xdr:to>
      <xdr:col>1</xdr:col>
      <xdr:colOff>1311910</xdr:colOff>
      <xdr:row>299</xdr:row>
      <xdr:rowOff>492125</xdr:rowOff>
    </xdr:to>
    <xdr:pic>
      <xdr:nvPicPr>
        <xdr:cNvPr id="230" name="Imagen 229">
          <a:extLst>
            <a:ext uri="{FF2B5EF4-FFF2-40B4-BE49-F238E27FC236}">
              <a16:creationId xmlns:a16="http://schemas.microsoft.com/office/drawing/2014/main" id="{00000000-0008-0000-0300-00001E000000}"/>
            </a:ext>
          </a:extLst>
        </xdr:cNvPr>
        <xdr:cNvPicPr>
          <a:picLocks noChangeAspect="1"/>
        </xdr:cNvPicPr>
      </xdr:nvPicPr>
      <xdr:blipFill>
        <a:blip xmlns:r="http://schemas.openxmlformats.org/officeDocument/2006/relationships" r:embed="rId16"/>
        <a:stretch>
          <a:fillRect/>
        </a:stretch>
      </xdr:blipFill>
      <xdr:spPr>
        <a:xfrm>
          <a:off x="211454" y="102859511"/>
          <a:ext cx="2179956" cy="4931739"/>
        </a:xfrm>
        <a:prstGeom prst="rect">
          <a:avLst/>
        </a:prstGeom>
      </xdr:spPr>
    </xdr:pic>
    <xdr:clientData/>
  </xdr:twoCellAnchor>
  <xdr:twoCellAnchor editAs="oneCell">
    <xdr:from>
      <xdr:col>0</xdr:col>
      <xdr:colOff>79375</xdr:colOff>
      <xdr:row>381</xdr:row>
      <xdr:rowOff>317500</xdr:rowOff>
    </xdr:from>
    <xdr:to>
      <xdr:col>4</xdr:col>
      <xdr:colOff>554082</xdr:colOff>
      <xdr:row>382</xdr:row>
      <xdr:rowOff>650875</xdr:rowOff>
    </xdr:to>
    <xdr:pic>
      <xdr:nvPicPr>
        <xdr:cNvPr id="233" name="Imagen 232">
          <a:extLst>
            <a:ext uri="{FF2B5EF4-FFF2-40B4-BE49-F238E27FC236}">
              <a16:creationId xmlns:a16="http://schemas.microsoft.com/office/drawing/2014/main" id="{00000000-0008-0000-0300-0000E9000000}"/>
            </a:ext>
          </a:extLst>
        </xdr:cNvPr>
        <xdr:cNvPicPr>
          <a:picLocks noChangeAspect="1"/>
        </xdr:cNvPicPr>
      </xdr:nvPicPr>
      <xdr:blipFill rotWithShape="1">
        <a:blip xmlns:r="http://schemas.openxmlformats.org/officeDocument/2006/relationships" r:embed="rId17"/>
        <a:srcRect l="1933" r="43670"/>
        <a:stretch/>
      </xdr:blipFill>
      <xdr:spPr>
        <a:xfrm>
          <a:off x="79375" y="179324000"/>
          <a:ext cx="5100682" cy="1095375"/>
        </a:xfrm>
        <a:prstGeom prst="rect">
          <a:avLst/>
        </a:prstGeom>
      </xdr:spPr>
    </xdr:pic>
    <xdr:clientData/>
  </xdr:twoCellAnchor>
  <xdr:twoCellAnchor>
    <xdr:from>
      <xdr:col>4</xdr:col>
      <xdr:colOff>333375</xdr:colOff>
      <xdr:row>381</xdr:row>
      <xdr:rowOff>111125</xdr:rowOff>
    </xdr:from>
    <xdr:to>
      <xdr:col>4</xdr:col>
      <xdr:colOff>904875</xdr:colOff>
      <xdr:row>383</xdr:row>
      <xdr:rowOff>206375</xdr:rowOff>
    </xdr:to>
    <xdr:sp macro="" textlink="">
      <xdr:nvSpPr>
        <xdr:cNvPr id="235" name="Forma libre 234">
          <a:extLst>
            <a:ext uri="{FF2B5EF4-FFF2-40B4-BE49-F238E27FC236}">
              <a16:creationId xmlns:a16="http://schemas.microsoft.com/office/drawing/2014/main" id="{00000000-0008-0000-0300-0000EB000000}"/>
            </a:ext>
          </a:extLst>
        </xdr:cNvPr>
        <xdr:cNvSpPr/>
      </xdr:nvSpPr>
      <xdr:spPr bwMode="auto">
        <a:xfrm>
          <a:off x="4968875" y="179117625"/>
          <a:ext cx="571500" cy="1619250"/>
        </a:xfrm>
        <a:custGeom>
          <a:avLst/>
          <a:gdLst>
            <a:gd name="connsiteX0" fmla="*/ 571500 w 571500"/>
            <a:gd name="connsiteY0" fmla="*/ 0 h 1619250"/>
            <a:gd name="connsiteX1" fmla="*/ 555625 w 571500"/>
            <a:gd name="connsiteY1" fmla="*/ 63500 h 1619250"/>
            <a:gd name="connsiteX2" fmla="*/ 444500 w 571500"/>
            <a:gd name="connsiteY2" fmla="*/ 428625 h 1619250"/>
            <a:gd name="connsiteX3" fmla="*/ 127000 w 571500"/>
            <a:gd name="connsiteY3" fmla="*/ 444500 h 1619250"/>
            <a:gd name="connsiteX4" fmla="*/ 508000 w 571500"/>
            <a:gd name="connsiteY4" fmla="*/ 714375 h 1619250"/>
            <a:gd name="connsiteX5" fmla="*/ 254000 w 571500"/>
            <a:gd name="connsiteY5" fmla="*/ 762000 h 1619250"/>
            <a:gd name="connsiteX6" fmla="*/ 0 w 571500"/>
            <a:gd name="connsiteY6" fmla="*/ 1619250 h 16192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571500" h="1619250">
              <a:moveTo>
                <a:pt x="571500" y="0"/>
              </a:moveTo>
              <a:lnTo>
                <a:pt x="555625" y="63500"/>
              </a:lnTo>
              <a:lnTo>
                <a:pt x="444500" y="428625"/>
              </a:lnTo>
              <a:lnTo>
                <a:pt x="127000" y="444500"/>
              </a:lnTo>
              <a:lnTo>
                <a:pt x="508000" y="714375"/>
              </a:lnTo>
              <a:lnTo>
                <a:pt x="254000" y="762000"/>
              </a:lnTo>
              <a:lnTo>
                <a:pt x="0" y="1619250"/>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0</xdr:col>
      <xdr:colOff>920750</xdr:colOff>
      <xdr:row>383</xdr:row>
      <xdr:rowOff>676275</xdr:rowOff>
    </xdr:from>
    <xdr:to>
      <xdr:col>4</xdr:col>
      <xdr:colOff>589915</xdr:colOff>
      <xdr:row>385</xdr:row>
      <xdr:rowOff>243840</xdr:rowOff>
    </xdr:to>
    <xdr:pic>
      <xdr:nvPicPr>
        <xdr:cNvPr id="236" name="Imagen 235">
          <a:extLst>
            <a:ext uri="{FF2B5EF4-FFF2-40B4-BE49-F238E27FC236}">
              <a16:creationId xmlns:a16="http://schemas.microsoft.com/office/drawing/2014/main" id="{00000000-0008-0000-0300-0000EC000000}"/>
            </a:ext>
          </a:extLst>
        </xdr:cNvPr>
        <xdr:cNvPicPr>
          <a:picLocks noChangeAspect="1"/>
        </xdr:cNvPicPr>
      </xdr:nvPicPr>
      <xdr:blipFill rotWithShape="1">
        <a:blip xmlns:r="http://schemas.openxmlformats.org/officeDocument/2006/relationships" r:embed="rId17"/>
        <a:srcRect l="54484" r="-534"/>
        <a:stretch/>
      </xdr:blipFill>
      <xdr:spPr>
        <a:xfrm>
          <a:off x="920750" y="181206775"/>
          <a:ext cx="4318000" cy="1095375"/>
        </a:xfrm>
        <a:prstGeom prst="rect">
          <a:avLst/>
        </a:prstGeom>
      </xdr:spPr>
    </xdr:pic>
    <xdr:clientData/>
  </xdr:twoCellAnchor>
  <xdr:twoCellAnchor>
    <xdr:from>
      <xdr:col>0</xdr:col>
      <xdr:colOff>0</xdr:colOff>
      <xdr:row>410</xdr:row>
      <xdr:rowOff>523875</xdr:rowOff>
    </xdr:from>
    <xdr:to>
      <xdr:col>4</xdr:col>
      <xdr:colOff>993651</xdr:colOff>
      <xdr:row>416</xdr:row>
      <xdr:rowOff>0</xdr:rowOff>
    </xdr:to>
    <xdr:grpSp>
      <xdr:nvGrpSpPr>
        <xdr:cNvPr id="247" name="Grupo 246">
          <a:extLst>
            <a:ext uri="{FF2B5EF4-FFF2-40B4-BE49-F238E27FC236}">
              <a16:creationId xmlns:a16="http://schemas.microsoft.com/office/drawing/2014/main" id="{00000000-0008-0000-0300-0000F7000000}"/>
            </a:ext>
          </a:extLst>
        </xdr:cNvPr>
        <xdr:cNvGrpSpPr/>
      </xdr:nvGrpSpPr>
      <xdr:grpSpPr>
        <a:xfrm>
          <a:off x="0" y="144999075"/>
          <a:ext cx="5756151" cy="4048125"/>
          <a:chOff x="0" y="192484375"/>
          <a:chExt cx="5629151" cy="4794250"/>
        </a:xfrm>
      </xdr:grpSpPr>
      <xdr:pic>
        <xdr:nvPicPr>
          <xdr:cNvPr id="237" name="Imagen 236">
            <a:extLst>
              <a:ext uri="{FF2B5EF4-FFF2-40B4-BE49-F238E27FC236}">
                <a16:creationId xmlns:a16="http://schemas.microsoft.com/office/drawing/2014/main" id="{00000000-0008-0000-0300-000041000000}"/>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36654" t="35880" r="11609" b="44904"/>
          <a:stretch/>
        </xdr:blipFill>
        <xdr:spPr>
          <a:xfrm>
            <a:off x="1152525" y="192484375"/>
            <a:ext cx="2973042" cy="2453092"/>
          </a:xfrm>
          <a:prstGeom prst="rect">
            <a:avLst/>
          </a:prstGeom>
        </xdr:spPr>
      </xdr:pic>
      <xdr:pic>
        <xdr:nvPicPr>
          <xdr:cNvPr id="238" name="Imagen 237">
            <a:extLst>
              <a:ext uri="{FF2B5EF4-FFF2-40B4-BE49-F238E27FC236}">
                <a16:creationId xmlns:a16="http://schemas.microsoft.com/office/drawing/2014/main" id="{00000000-0008-0000-0300-000024000000}"/>
              </a:ext>
            </a:extLst>
          </xdr:cNvPr>
          <xdr:cNvPicPr>
            <a:picLocks noChangeAspect="1"/>
          </xdr:cNvPicPr>
        </xdr:nvPicPr>
        <xdr:blipFill>
          <a:blip xmlns:r="http://schemas.openxmlformats.org/officeDocument/2006/relationships" r:embed="rId18"/>
          <a:stretch>
            <a:fillRect/>
          </a:stretch>
        </xdr:blipFill>
        <xdr:spPr>
          <a:xfrm>
            <a:off x="0" y="195794275"/>
            <a:ext cx="5629151" cy="1484350"/>
          </a:xfrm>
          <a:prstGeom prst="rect">
            <a:avLst/>
          </a:prstGeom>
        </xdr:spPr>
      </xdr:pic>
      <xdr:cxnSp macro="">
        <xdr:nvCxnSpPr>
          <xdr:cNvPr id="240" name="Conector recto de flecha 239">
            <a:extLst>
              <a:ext uri="{FF2B5EF4-FFF2-40B4-BE49-F238E27FC236}">
                <a16:creationId xmlns:a16="http://schemas.microsoft.com/office/drawing/2014/main" id="{00000000-0008-0000-0300-0000F0000000}"/>
              </a:ext>
            </a:extLst>
          </xdr:cNvPr>
          <xdr:cNvCxnSpPr/>
        </xdr:nvCxnSpPr>
        <xdr:spPr bwMode="auto">
          <a:xfrm flipH="1">
            <a:off x="492125" y="194564000"/>
            <a:ext cx="1793875" cy="182562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242" name="Conector recto de flecha 241">
            <a:extLst>
              <a:ext uri="{FF2B5EF4-FFF2-40B4-BE49-F238E27FC236}">
                <a16:creationId xmlns:a16="http://schemas.microsoft.com/office/drawing/2014/main" id="{00000000-0008-0000-0300-0000F2000000}"/>
              </a:ext>
            </a:extLst>
          </xdr:cNvPr>
          <xdr:cNvCxnSpPr/>
        </xdr:nvCxnSpPr>
        <xdr:spPr bwMode="auto">
          <a:xfrm flipH="1">
            <a:off x="1905000" y="194564000"/>
            <a:ext cx="365125" cy="182562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244" name="Conector recto de flecha 243">
            <a:extLst>
              <a:ext uri="{FF2B5EF4-FFF2-40B4-BE49-F238E27FC236}">
                <a16:creationId xmlns:a16="http://schemas.microsoft.com/office/drawing/2014/main" id="{00000000-0008-0000-0300-0000F4000000}"/>
              </a:ext>
            </a:extLst>
          </xdr:cNvPr>
          <xdr:cNvCxnSpPr/>
        </xdr:nvCxnSpPr>
        <xdr:spPr bwMode="auto">
          <a:xfrm>
            <a:off x="2301875" y="194579875"/>
            <a:ext cx="1508125" cy="19367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246" name="Conector recto de flecha 245">
            <a:extLst>
              <a:ext uri="{FF2B5EF4-FFF2-40B4-BE49-F238E27FC236}">
                <a16:creationId xmlns:a16="http://schemas.microsoft.com/office/drawing/2014/main" id="{00000000-0008-0000-0300-0000F6000000}"/>
              </a:ext>
            </a:extLst>
          </xdr:cNvPr>
          <xdr:cNvCxnSpPr/>
        </xdr:nvCxnSpPr>
        <xdr:spPr bwMode="auto">
          <a:xfrm>
            <a:off x="2317750" y="194548125"/>
            <a:ext cx="2889250" cy="20002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editAs="oneCell">
    <xdr:from>
      <xdr:col>0</xdr:col>
      <xdr:colOff>752927</xdr:colOff>
      <xdr:row>443</xdr:row>
      <xdr:rowOff>137960</xdr:rowOff>
    </xdr:from>
    <xdr:to>
      <xdr:col>9</xdr:col>
      <xdr:colOff>287706</xdr:colOff>
      <xdr:row>448</xdr:row>
      <xdr:rowOff>251369</xdr:rowOff>
    </xdr:to>
    <xdr:pic>
      <xdr:nvPicPr>
        <xdr:cNvPr id="248" name="Imagen 247">
          <a:extLst>
            <a:ext uri="{FF2B5EF4-FFF2-40B4-BE49-F238E27FC236}">
              <a16:creationId xmlns:a16="http://schemas.microsoft.com/office/drawing/2014/main" id="{00000000-0008-0000-0300-0000F8000000}"/>
            </a:ext>
          </a:extLst>
        </xdr:cNvPr>
        <xdr:cNvPicPr>
          <a:picLocks noChangeAspect="1"/>
        </xdr:cNvPicPr>
      </xdr:nvPicPr>
      <xdr:blipFill>
        <a:blip xmlns:r="http://schemas.openxmlformats.org/officeDocument/2006/relationships" r:embed="rId19"/>
        <a:stretch>
          <a:fillRect/>
        </a:stretch>
      </xdr:blipFill>
      <xdr:spPr>
        <a:xfrm>
          <a:off x="752927" y="157443335"/>
          <a:ext cx="10258659" cy="3534789"/>
        </a:xfrm>
        <a:prstGeom prst="rect">
          <a:avLst/>
        </a:prstGeom>
      </xdr:spPr>
    </xdr:pic>
    <xdr:clientData/>
  </xdr:twoCellAnchor>
  <xdr:oneCellAnchor>
    <xdr:from>
      <xdr:col>0</xdr:col>
      <xdr:colOff>0</xdr:colOff>
      <xdr:row>468</xdr:row>
      <xdr:rowOff>333375</xdr:rowOff>
    </xdr:from>
    <xdr:ext cx="5490910" cy="2159000"/>
    <xdr:pic>
      <xdr:nvPicPr>
        <xdr:cNvPr id="249" name="Imagen 248">
          <a:extLst>
            <a:ext uri="{FF2B5EF4-FFF2-40B4-BE49-F238E27FC236}">
              <a16:creationId xmlns:a16="http://schemas.microsoft.com/office/drawing/2014/main" id="{00000000-0008-0000-0300-00003A000000}"/>
            </a:ext>
          </a:extLst>
        </xdr:cNvPr>
        <xdr:cNvPicPr>
          <a:picLocks noChangeAspect="1"/>
        </xdr:cNvPicPr>
      </xdr:nvPicPr>
      <xdr:blipFill>
        <a:blip xmlns:r="http://schemas.openxmlformats.org/officeDocument/2006/relationships" r:embed="rId20"/>
        <a:stretch>
          <a:fillRect/>
        </a:stretch>
      </xdr:blipFill>
      <xdr:spPr>
        <a:xfrm>
          <a:off x="0" y="219773500"/>
          <a:ext cx="5490910" cy="2159000"/>
        </a:xfrm>
        <a:prstGeom prst="rect">
          <a:avLst/>
        </a:prstGeom>
      </xdr:spPr>
    </xdr:pic>
    <xdr:clientData/>
  </xdr:oneCellAnchor>
  <xdr:twoCellAnchor editAs="oneCell">
    <xdr:from>
      <xdr:col>0</xdr:col>
      <xdr:colOff>0</xdr:colOff>
      <xdr:row>10</xdr:row>
      <xdr:rowOff>0</xdr:rowOff>
    </xdr:from>
    <xdr:to>
      <xdr:col>4</xdr:col>
      <xdr:colOff>1009650</xdr:colOff>
      <xdr:row>12</xdr:row>
      <xdr:rowOff>73685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1"/>
        <a:stretch>
          <a:fillRect/>
        </a:stretch>
      </xdr:blipFill>
      <xdr:spPr>
        <a:xfrm>
          <a:off x="0" y="2651125"/>
          <a:ext cx="5635625" cy="1597685"/>
        </a:xfrm>
        <a:prstGeom prst="rect">
          <a:avLst/>
        </a:prstGeom>
      </xdr:spPr>
    </xdr:pic>
    <xdr:clientData/>
  </xdr:twoCellAnchor>
  <xdr:twoCellAnchor editAs="oneCell">
    <xdr:from>
      <xdr:col>0</xdr:col>
      <xdr:colOff>0</xdr:colOff>
      <xdr:row>16</xdr:row>
      <xdr:rowOff>13607</xdr:rowOff>
    </xdr:from>
    <xdr:to>
      <xdr:col>4</xdr:col>
      <xdr:colOff>932815</xdr:colOff>
      <xdr:row>17</xdr:row>
      <xdr:rowOff>244650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2"/>
        <a:stretch>
          <a:fillRect/>
        </a:stretch>
      </xdr:blipFill>
      <xdr:spPr>
        <a:xfrm>
          <a:off x="0" y="7236732"/>
          <a:ext cx="5572125" cy="989233"/>
        </a:xfrm>
        <a:prstGeom prst="rect">
          <a:avLst/>
        </a:prstGeom>
      </xdr:spPr>
    </xdr:pic>
    <xdr:clientData/>
  </xdr:twoCellAnchor>
  <xdr:twoCellAnchor editAs="oneCell">
    <xdr:from>
      <xdr:col>0</xdr:col>
      <xdr:colOff>105411</xdr:colOff>
      <xdr:row>67</xdr:row>
      <xdr:rowOff>356144</xdr:rowOff>
    </xdr:from>
    <xdr:to>
      <xdr:col>4</xdr:col>
      <xdr:colOff>1010843</xdr:colOff>
      <xdr:row>68</xdr:row>
      <xdr:rowOff>684530</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3"/>
        <a:stretch>
          <a:fillRect/>
        </a:stretch>
      </xdr:blipFill>
      <xdr:spPr>
        <a:xfrm>
          <a:off x="105411" y="24660769"/>
          <a:ext cx="5679997" cy="1090386"/>
        </a:xfrm>
        <a:prstGeom prst="rect">
          <a:avLst/>
        </a:prstGeom>
      </xdr:spPr>
    </xdr:pic>
    <xdr:clientData/>
  </xdr:twoCellAnchor>
  <xdr:twoCellAnchor editAs="oneCell">
    <xdr:from>
      <xdr:col>0</xdr:col>
      <xdr:colOff>396874</xdr:colOff>
      <xdr:row>63</xdr:row>
      <xdr:rowOff>0</xdr:rowOff>
    </xdr:from>
    <xdr:to>
      <xdr:col>5</xdr:col>
      <xdr:colOff>1930</xdr:colOff>
      <xdr:row>63</xdr:row>
      <xdr:rowOff>682625</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4"/>
        <a:stretch>
          <a:fillRect/>
        </a:stretch>
      </xdr:blipFill>
      <xdr:spPr>
        <a:xfrm>
          <a:off x="396874" y="21256625"/>
          <a:ext cx="5431181" cy="682625"/>
        </a:xfrm>
        <a:prstGeom prst="rect">
          <a:avLst/>
        </a:prstGeom>
      </xdr:spPr>
    </xdr:pic>
    <xdr:clientData/>
  </xdr:twoCellAnchor>
  <xdr:twoCellAnchor>
    <xdr:from>
      <xdr:col>0</xdr:col>
      <xdr:colOff>176892</xdr:colOff>
      <xdr:row>68</xdr:row>
      <xdr:rowOff>723809</xdr:rowOff>
    </xdr:from>
    <xdr:to>
      <xdr:col>4</xdr:col>
      <xdr:colOff>875246</xdr:colOff>
      <xdr:row>72</xdr:row>
      <xdr:rowOff>0</xdr:rowOff>
    </xdr:to>
    <xdr:grpSp>
      <xdr:nvGrpSpPr>
        <xdr:cNvPr id="8" name="Grupo 7">
          <a:extLst>
            <a:ext uri="{FF2B5EF4-FFF2-40B4-BE49-F238E27FC236}">
              <a16:creationId xmlns:a16="http://schemas.microsoft.com/office/drawing/2014/main" id="{00000000-0008-0000-0300-000008000000}"/>
            </a:ext>
          </a:extLst>
        </xdr:cNvPr>
        <xdr:cNvGrpSpPr/>
      </xdr:nvGrpSpPr>
      <xdr:grpSpPr>
        <a:xfrm>
          <a:off x="176892" y="25806309"/>
          <a:ext cx="5460854" cy="2324191"/>
          <a:chOff x="136070" y="31418892"/>
          <a:chExt cx="5338390" cy="2422072"/>
        </a:xfrm>
      </xdr:grpSpPr>
      <xdr:pic>
        <xdr:nvPicPr>
          <xdr:cNvPr id="110" name="Imagen 109">
            <a:extLst>
              <a:ext uri="{FF2B5EF4-FFF2-40B4-BE49-F238E27FC236}">
                <a16:creationId xmlns:a16="http://schemas.microsoft.com/office/drawing/2014/main" id="{00000000-0008-0000-0300-00006E000000}"/>
              </a:ext>
            </a:extLst>
          </xdr:cNvPr>
          <xdr:cNvPicPr>
            <a:picLocks noChangeAspect="1"/>
          </xdr:cNvPicPr>
        </xdr:nvPicPr>
        <xdr:blipFill>
          <a:blip xmlns:r="http://schemas.openxmlformats.org/officeDocument/2006/relationships" r:embed="rId25"/>
          <a:stretch>
            <a:fillRect/>
          </a:stretch>
        </xdr:blipFill>
        <xdr:spPr>
          <a:xfrm>
            <a:off x="136070" y="31418892"/>
            <a:ext cx="5338390" cy="2398939"/>
          </a:xfrm>
          <a:prstGeom prst="rect">
            <a:avLst/>
          </a:prstGeom>
        </xdr:spPr>
      </xdr:pic>
      <xdr:sp macro="" textlink="">
        <xdr:nvSpPr>
          <xdr:cNvPr id="7" name="Forma libre 6">
            <a:extLst>
              <a:ext uri="{FF2B5EF4-FFF2-40B4-BE49-F238E27FC236}">
                <a16:creationId xmlns:a16="http://schemas.microsoft.com/office/drawing/2014/main" id="{00000000-0008-0000-0300-000007000000}"/>
              </a:ext>
            </a:extLst>
          </xdr:cNvPr>
          <xdr:cNvSpPr/>
        </xdr:nvSpPr>
        <xdr:spPr bwMode="auto">
          <a:xfrm>
            <a:off x="163286" y="32834036"/>
            <a:ext cx="4191000" cy="1006928"/>
          </a:xfrm>
          <a:custGeom>
            <a:avLst/>
            <a:gdLst>
              <a:gd name="connsiteX0" fmla="*/ 0 w 4191000"/>
              <a:gd name="connsiteY0" fmla="*/ 1006928 h 1006928"/>
              <a:gd name="connsiteX1" fmla="*/ 0 w 4191000"/>
              <a:gd name="connsiteY1" fmla="*/ 1006928 h 1006928"/>
              <a:gd name="connsiteX2" fmla="*/ 4191000 w 4191000"/>
              <a:gd name="connsiteY2" fmla="*/ 108857 h 1006928"/>
              <a:gd name="connsiteX3" fmla="*/ 3469821 w 4191000"/>
              <a:gd name="connsiteY3" fmla="*/ 0 h 1006928"/>
              <a:gd name="connsiteX4" fmla="*/ 13607 w 4191000"/>
              <a:gd name="connsiteY4" fmla="*/ 503464 h 1006928"/>
              <a:gd name="connsiteX5" fmla="*/ 0 w 4191000"/>
              <a:gd name="connsiteY5" fmla="*/ 530678 h 1006928"/>
              <a:gd name="connsiteX6" fmla="*/ 0 w 4191000"/>
              <a:gd name="connsiteY6" fmla="*/ 1006928 h 10069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91000" h="1006928">
                <a:moveTo>
                  <a:pt x="0" y="1006928"/>
                </a:moveTo>
                <a:lnTo>
                  <a:pt x="0" y="1006928"/>
                </a:lnTo>
                <a:lnTo>
                  <a:pt x="4191000" y="108857"/>
                </a:lnTo>
                <a:lnTo>
                  <a:pt x="3469821" y="0"/>
                </a:lnTo>
                <a:lnTo>
                  <a:pt x="13607" y="503464"/>
                </a:lnTo>
                <a:lnTo>
                  <a:pt x="0" y="530678"/>
                </a:lnTo>
                <a:lnTo>
                  <a:pt x="0" y="1006928"/>
                </a:lnTo>
                <a:close/>
              </a:path>
            </a:pathLst>
          </a:cu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92983</xdr:colOff>
      <xdr:row>63</xdr:row>
      <xdr:rowOff>710728</xdr:rowOff>
    </xdr:from>
    <xdr:to>
      <xdr:col>1</xdr:col>
      <xdr:colOff>1209947</xdr:colOff>
      <xdr:row>67</xdr:row>
      <xdr:rowOff>267970</xdr:rowOff>
    </xdr:to>
    <xdr:grpSp>
      <xdr:nvGrpSpPr>
        <xdr:cNvPr id="10" name="Grupo 9">
          <a:extLst>
            <a:ext uri="{FF2B5EF4-FFF2-40B4-BE49-F238E27FC236}">
              <a16:creationId xmlns:a16="http://schemas.microsoft.com/office/drawing/2014/main" id="{00000000-0008-0000-0300-00000A000000}"/>
            </a:ext>
          </a:extLst>
        </xdr:cNvPr>
        <xdr:cNvGrpSpPr/>
      </xdr:nvGrpSpPr>
      <xdr:grpSpPr>
        <a:xfrm>
          <a:off x="92983" y="21983228"/>
          <a:ext cx="2196464" cy="2605242"/>
          <a:chOff x="1537608" y="31179842"/>
          <a:chExt cx="2109106" cy="3164587"/>
        </a:xfrm>
      </xdr:grpSpPr>
      <xdr:pic>
        <xdr:nvPicPr>
          <xdr:cNvPr id="114" name="Imagen 113">
            <a:extLst>
              <a:ext uri="{FF2B5EF4-FFF2-40B4-BE49-F238E27FC236}">
                <a16:creationId xmlns:a16="http://schemas.microsoft.com/office/drawing/2014/main" id="{00000000-0008-0000-0300-000072000000}"/>
              </a:ext>
            </a:extLst>
          </xdr:cNvPr>
          <xdr:cNvPicPr>
            <a:picLocks noChangeAspect="1"/>
          </xdr:cNvPicPr>
        </xdr:nvPicPr>
        <xdr:blipFill rotWithShape="1">
          <a:blip xmlns:r="http://schemas.openxmlformats.org/officeDocument/2006/relationships" r:embed="rId26"/>
          <a:srcRect t="31285"/>
          <a:stretch/>
        </xdr:blipFill>
        <xdr:spPr>
          <a:xfrm>
            <a:off x="1537608" y="31179842"/>
            <a:ext cx="2068285" cy="3158275"/>
          </a:xfrm>
          <a:prstGeom prst="rect">
            <a:avLst/>
          </a:prstGeom>
        </xdr:spPr>
      </xdr:pic>
      <xdr:sp macro="" textlink="">
        <xdr:nvSpPr>
          <xdr:cNvPr id="9" name="Forma libre 8">
            <a:extLst>
              <a:ext uri="{FF2B5EF4-FFF2-40B4-BE49-F238E27FC236}">
                <a16:creationId xmlns:a16="http://schemas.microsoft.com/office/drawing/2014/main" id="{00000000-0008-0000-0300-000009000000}"/>
              </a:ext>
            </a:extLst>
          </xdr:cNvPr>
          <xdr:cNvSpPr/>
        </xdr:nvSpPr>
        <xdr:spPr bwMode="auto">
          <a:xfrm>
            <a:off x="2122714" y="31242000"/>
            <a:ext cx="1524000" cy="3102429"/>
          </a:xfrm>
          <a:custGeom>
            <a:avLst/>
            <a:gdLst>
              <a:gd name="connsiteX0" fmla="*/ 367393 w 1524000"/>
              <a:gd name="connsiteY0" fmla="*/ 0 h 3102429"/>
              <a:gd name="connsiteX1" fmla="*/ 1483179 w 1524000"/>
              <a:gd name="connsiteY1" fmla="*/ 775607 h 3102429"/>
              <a:gd name="connsiteX2" fmla="*/ 1524000 w 1524000"/>
              <a:gd name="connsiteY2" fmla="*/ 3102429 h 3102429"/>
              <a:gd name="connsiteX3" fmla="*/ 898072 w 1524000"/>
              <a:gd name="connsiteY3" fmla="*/ 3088821 h 3102429"/>
              <a:gd name="connsiteX4" fmla="*/ 884465 w 1524000"/>
              <a:gd name="connsiteY4" fmla="*/ 2925536 h 3102429"/>
              <a:gd name="connsiteX5" fmla="*/ 0 w 1524000"/>
              <a:gd name="connsiteY5" fmla="*/ 108857 h 3102429"/>
              <a:gd name="connsiteX6" fmla="*/ 340179 w 1524000"/>
              <a:gd name="connsiteY6" fmla="*/ 95250 h 31024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524000" h="3102429">
                <a:moveTo>
                  <a:pt x="367393" y="0"/>
                </a:moveTo>
                <a:lnTo>
                  <a:pt x="1483179" y="775607"/>
                </a:lnTo>
                <a:lnTo>
                  <a:pt x="1524000" y="3102429"/>
                </a:lnTo>
                <a:lnTo>
                  <a:pt x="898072" y="3088821"/>
                </a:lnTo>
                <a:lnTo>
                  <a:pt x="884465" y="2925536"/>
                </a:lnTo>
                <a:lnTo>
                  <a:pt x="0" y="108857"/>
                </a:lnTo>
                <a:lnTo>
                  <a:pt x="340179" y="95250"/>
                </a:lnTo>
              </a:path>
            </a:pathLst>
          </a:cu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643255</xdr:colOff>
      <xdr:row>63</xdr:row>
      <xdr:rowOff>263842</xdr:rowOff>
    </xdr:from>
    <xdr:to>
      <xdr:col>0</xdr:col>
      <xdr:colOff>1051111</xdr:colOff>
      <xdr:row>64</xdr:row>
      <xdr:rowOff>89459</xdr:rowOff>
    </xdr:to>
    <xdr:cxnSp macro="">
      <xdr:nvCxnSpPr>
        <xdr:cNvPr id="12" name="Conector recto de flecha 11">
          <a:extLst>
            <a:ext uri="{FF2B5EF4-FFF2-40B4-BE49-F238E27FC236}">
              <a16:creationId xmlns:a16="http://schemas.microsoft.com/office/drawing/2014/main" id="{00000000-0008-0000-0300-00000C000000}"/>
            </a:ext>
          </a:extLst>
        </xdr:cNvPr>
        <xdr:cNvCxnSpPr>
          <a:endCxn id="9" idx="6"/>
        </xdr:cNvCxnSpPr>
      </xdr:nvCxnSpPr>
      <xdr:spPr bwMode="auto">
        <a:xfrm>
          <a:off x="643255" y="21520467"/>
          <a:ext cx="407856" cy="58761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xdr:col>
      <xdr:colOff>500062</xdr:colOff>
      <xdr:row>71</xdr:row>
      <xdr:rowOff>0</xdr:rowOff>
    </xdr:from>
    <xdr:to>
      <xdr:col>3</xdr:col>
      <xdr:colOff>142874</xdr:colOff>
      <xdr:row>72</xdr:row>
      <xdr:rowOff>0</xdr:rowOff>
    </xdr:to>
    <xdr:cxnSp macro="">
      <xdr:nvCxnSpPr>
        <xdr:cNvPr id="16" name="Conector recto de flecha 15">
          <a:extLst>
            <a:ext uri="{FF2B5EF4-FFF2-40B4-BE49-F238E27FC236}">
              <a16:creationId xmlns:a16="http://schemas.microsoft.com/office/drawing/2014/main" id="{00000000-0008-0000-0300-000010000000}"/>
            </a:ext>
          </a:extLst>
        </xdr:cNvPr>
        <xdr:cNvCxnSpPr/>
      </xdr:nvCxnSpPr>
      <xdr:spPr bwMode="auto">
        <a:xfrm flipH="1">
          <a:off x="3000375" y="35861625"/>
          <a:ext cx="500062" cy="197643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0</xdr:col>
      <xdr:colOff>926786</xdr:colOff>
      <xdr:row>135</xdr:row>
      <xdr:rowOff>23813</xdr:rowOff>
    </xdr:from>
    <xdr:to>
      <xdr:col>1</xdr:col>
      <xdr:colOff>1000126</xdr:colOff>
      <xdr:row>140</xdr:row>
      <xdr:rowOff>142875</xdr:rowOff>
    </xdr:to>
    <xdr:pic>
      <xdr:nvPicPr>
        <xdr:cNvPr id="118"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68127563"/>
          <a:ext cx="1121090" cy="944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146</xdr:row>
      <xdr:rowOff>0</xdr:rowOff>
    </xdr:from>
    <xdr:ext cx="304800" cy="297180"/>
    <xdr:sp macro="" textlink="">
      <xdr:nvSpPr>
        <xdr:cNvPr id="119"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51500" y="7194550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539750</xdr:colOff>
      <xdr:row>145</xdr:row>
      <xdr:rowOff>95250</xdr:rowOff>
    </xdr:from>
    <xdr:to>
      <xdr:col>2</xdr:col>
      <xdr:colOff>818760</xdr:colOff>
      <xdr:row>157</xdr:row>
      <xdr:rowOff>133992</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7"/>
        <a:stretch>
          <a:fillRect/>
        </a:stretch>
      </xdr:blipFill>
      <xdr:spPr>
        <a:xfrm>
          <a:off x="1587500" y="84582000"/>
          <a:ext cx="1752845" cy="4601217"/>
        </a:xfrm>
        <a:prstGeom prst="rect">
          <a:avLst/>
        </a:prstGeom>
      </xdr:spPr>
    </xdr:pic>
    <xdr:clientData/>
  </xdr:twoCellAnchor>
  <xdr:twoCellAnchor editAs="oneCell">
    <xdr:from>
      <xdr:col>0</xdr:col>
      <xdr:colOff>49892</xdr:colOff>
      <xdr:row>299</xdr:row>
      <xdr:rowOff>509542</xdr:rowOff>
    </xdr:from>
    <xdr:to>
      <xdr:col>4</xdr:col>
      <xdr:colOff>972967</xdr:colOff>
      <xdr:row>301</xdr:row>
      <xdr:rowOff>111216</xdr:rowOff>
    </xdr:to>
    <xdr:pic>
      <xdr:nvPicPr>
        <xdr:cNvPr id="11" name="Imagen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28"/>
        <a:stretch>
          <a:fillRect/>
        </a:stretch>
      </xdr:blipFill>
      <xdr:spPr>
        <a:xfrm>
          <a:off x="49892" y="107808667"/>
          <a:ext cx="5693830" cy="980894"/>
        </a:xfrm>
        <a:prstGeom prst="rect">
          <a:avLst/>
        </a:prstGeom>
      </xdr:spPr>
    </xdr:pic>
    <xdr:clientData/>
  </xdr:twoCellAnchor>
  <xdr:twoCellAnchor editAs="oneCell">
    <xdr:from>
      <xdr:col>0</xdr:col>
      <xdr:colOff>136072</xdr:colOff>
      <xdr:row>176</xdr:row>
      <xdr:rowOff>258536</xdr:rowOff>
    </xdr:from>
    <xdr:to>
      <xdr:col>4</xdr:col>
      <xdr:colOff>779690</xdr:colOff>
      <xdr:row>178</xdr:row>
      <xdr:rowOff>302578</xdr:rowOff>
    </xdr:to>
    <xdr:pic>
      <xdr:nvPicPr>
        <xdr:cNvPr id="13" name="Imagen 12">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29"/>
        <a:stretch>
          <a:fillRect/>
        </a:stretch>
      </xdr:blipFill>
      <xdr:spPr>
        <a:xfrm>
          <a:off x="136072" y="78213857"/>
          <a:ext cx="5293179" cy="1568042"/>
        </a:xfrm>
        <a:prstGeom prst="rect">
          <a:avLst/>
        </a:prstGeom>
      </xdr:spPr>
    </xdr:pic>
    <xdr:clientData/>
  </xdr:twoCellAnchor>
  <xdr:twoCellAnchor editAs="oneCell">
    <xdr:from>
      <xdr:col>0</xdr:col>
      <xdr:colOff>54429</xdr:colOff>
      <xdr:row>204</xdr:row>
      <xdr:rowOff>217714</xdr:rowOff>
    </xdr:from>
    <xdr:to>
      <xdr:col>4</xdr:col>
      <xdr:colOff>703762</xdr:colOff>
      <xdr:row>206</xdr:row>
      <xdr:rowOff>250326</xdr:rowOff>
    </xdr:to>
    <xdr:pic>
      <xdr:nvPicPr>
        <xdr:cNvPr id="120" name="Imagen 119">
          <a:extLst>
            <a:ext uri="{FF2B5EF4-FFF2-40B4-BE49-F238E27FC236}">
              <a16:creationId xmlns:a16="http://schemas.microsoft.com/office/drawing/2014/main" id="{00000000-0008-0000-0300-000078000000}"/>
            </a:ext>
          </a:extLst>
        </xdr:cNvPr>
        <xdr:cNvPicPr>
          <a:picLocks noChangeAspect="1"/>
        </xdr:cNvPicPr>
      </xdr:nvPicPr>
      <xdr:blipFill>
        <a:blip xmlns:r="http://schemas.openxmlformats.org/officeDocument/2006/relationships" r:embed="rId29"/>
        <a:stretch>
          <a:fillRect/>
        </a:stretch>
      </xdr:blipFill>
      <xdr:spPr>
        <a:xfrm>
          <a:off x="54429" y="89779928"/>
          <a:ext cx="5293179" cy="1568042"/>
        </a:xfrm>
        <a:prstGeom prst="rect">
          <a:avLst/>
        </a:prstGeom>
      </xdr:spPr>
    </xdr:pic>
    <xdr:clientData/>
  </xdr:twoCellAnchor>
  <xdr:twoCellAnchor>
    <xdr:from>
      <xdr:col>0</xdr:col>
      <xdr:colOff>0</xdr:colOff>
      <xdr:row>321</xdr:row>
      <xdr:rowOff>0</xdr:rowOff>
    </xdr:from>
    <xdr:to>
      <xdr:col>4</xdr:col>
      <xdr:colOff>502411</xdr:colOff>
      <xdr:row>325</xdr:row>
      <xdr:rowOff>544285</xdr:rowOff>
    </xdr:to>
    <xdr:grpSp>
      <xdr:nvGrpSpPr>
        <xdr:cNvPr id="25" name="Grupo 24">
          <a:extLst>
            <a:ext uri="{FF2B5EF4-FFF2-40B4-BE49-F238E27FC236}">
              <a16:creationId xmlns:a16="http://schemas.microsoft.com/office/drawing/2014/main" id="{00000000-0008-0000-0300-000019000000}"/>
            </a:ext>
          </a:extLst>
        </xdr:cNvPr>
        <xdr:cNvGrpSpPr/>
      </xdr:nvGrpSpPr>
      <xdr:grpSpPr>
        <a:xfrm>
          <a:off x="0" y="113652300"/>
          <a:ext cx="5264911" cy="3592285"/>
          <a:chOff x="0" y="137500179"/>
          <a:chExt cx="5142447" cy="3592285"/>
        </a:xfrm>
      </xdr:grpSpPr>
      <xdr:pic>
        <xdr:nvPicPr>
          <xdr:cNvPr id="14" name="Imagen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30"/>
          <a:stretch>
            <a:fillRect/>
          </a:stretch>
        </xdr:blipFill>
        <xdr:spPr>
          <a:xfrm>
            <a:off x="0" y="137500179"/>
            <a:ext cx="3972697" cy="2286000"/>
          </a:xfrm>
          <a:prstGeom prst="rect">
            <a:avLst/>
          </a:prstGeom>
        </xdr:spPr>
      </xdr:pic>
      <xdr:pic>
        <xdr:nvPicPr>
          <xdr:cNvPr id="15" name="Imagen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1"/>
          <a:stretch>
            <a:fillRect/>
          </a:stretch>
        </xdr:blipFill>
        <xdr:spPr>
          <a:xfrm>
            <a:off x="312965" y="140357679"/>
            <a:ext cx="4829482" cy="734785"/>
          </a:xfrm>
          <a:prstGeom prst="rect">
            <a:avLst/>
          </a:prstGeom>
        </xdr:spPr>
      </xdr:pic>
      <xdr:cxnSp macro="">
        <xdr:nvCxnSpPr>
          <xdr:cNvPr id="18" name="Conector recto de flecha 17">
            <a:extLst>
              <a:ext uri="{FF2B5EF4-FFF2-40B4-BE49-F238E27FC236}">
                <a16:creationId xmlns:a16="http://schemas.microsoft.com/office/drawing/2014/main" id="{00000000-0008-0000-0300-000012000000}"/>
              </a:ext>
            </a:extLst>
          </xdr:cNvPr>
          <xdr:cNvCxnSpPr/>
        </xdr:nvCxnSpPr>
        <xdr:spPr bwMode="auto">
          <a:xfrm flipH="1">
            <a:off x="612321" y="138602357"/>
            <a:ext cx="517072" cy="20002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20" name="Conector recto de flecha 19">
            <a:extLst>
              <a:ext uri="{FF2B5EF4-FFF2-40B4-BE49-F238E27FC236}">
                <a16:creationId xmlns:a16="http://schemas.microsoft.com/office/drawing/2014/main" id="{00000000-0008-0000-0300-000014000000}"/>
              </a:ext>
            </a:extLst>
          </xdr:cNvPr>
          <xdr:cNvCxnSpPr/>
        </xdr:nvCxnSpPr>
        <xdr:spPr bwMode="auto">
          <a:xfrm>
            <a:off x="1156607" y="138656786"/>
            <a:ext cx="707572" cy="194582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22" name="Conector recto de flecha 21">
            <a:extLst>
              <a:ext uri="{FF2B5EF4-FFF2-40B4-BE49-F238E27FC236}">
                <a16:creationId xmlns:a16="http://schemas.microsoft.com/office/drawing/2014/main" id="{00000000-0008-0000-0300-000016000000}"/>
              </a:ext>
            </a:extLst>
          </xdr:cNvPr>
          <xdr:cNvCxnSpPr/>
        </xdr:nvCxnSpPr>
        <xdr:spPr bwMode="auto">
          <a:xfrm>
            <a:off x="1156607" y="138711214"/>
            <a:ext cx="2326822" cy="191860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24" name="Conector recto de flecha 23">
            <a:extLst>
              <a:ext uri="{FF2B5EF4-FFF2-40B4-BE49-F238E27FC236}">
                <a16:creationId xmlns:a16="http://schemas.microsoft.com/office/drawing/2014/main" id="{00000000-0008-0000-0300-000018000000}"/>
              </a:ext>
            </a:extLst>
          </xdr:cNvPr>
          <xdr:cNvCxnSpPr/>
        </xdr:nvCxnSpPr>
        <xdr:spPr bwMode="auto">
          <a:xfrm>
            <a:off x="1211036" y="138724821"/>
            <a:ext cx="3551464" cy="197303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xdr:from>
      <xdr:col>4</xdr:col>
      <xdr:colOff>768443</xdr:colOff>
      <xdr:row>237</xdr:row>
      <xdr:rowOff>257019</xdr:rowOff>
    </xdr:from>
    <xdr:to>
      <xdr:col>10</xdr:col>
      <xdr:colOff>1116511</xdr:colOff>
      <xdr:row>242</xdr:row>
      <xdr:rowOff>129630</xdr:rowOff>
    </xdr:to>
    <xdr:grpSp>
      <xdr:nvGrpSpPr>
        <xdr:cNvPr id="30" name="Grupo 29">
          <a:extLst>
            <a:ext uri="{FF2B5EF4-FFF2-40B4-BE49-F238E27FC236}">
              <a16:creationId xmlns:a16="http://schemas.microsoft.com/office/drawing/2014/main" id="{00000000-0008-0000-0300-00001E000000}"/>
            </a:ext>
          </a:extLst>
        </xdr:cNvPr>
        <xdr:cNvGrpSpPr/>
      </xdr:nvGrpSpPr>
      <xdr:grpSpPr>
        <a:xfrm>
          <a:off x="5530943" y="84927919"/>
          <a:ext cx="7155268" cy="2539611"/>
          <a:chOff x="5184324" y="105975448"/>
          <a:chExt cx="6953247" cy="2541516"/>
        </a:xfrm>
      </xdr:grpSpPr>
      <xdr:pic>
        <xdr:nvPicPr>
          <xdr:cNvPr id="26" name="Imagen 25">
            <a:extLst>
              <a:ext uri="{FF2B5EF4-FFF2-40B4-BE49-F238E27FC236}">
                <a16:creationId xmlns:a16="http://schemas.microsoft.com/office/drawing/2014/main" id="{00000000-0008-0000-0300-00001A000000}"/>
              </a:ext>
            </a:extLst>
          </xdr:cNvPr>
          <xdr:cNvPicPr>
            <a:picLocks noChangeAspect="1"/>
          </xdr:cNvPicPr>
        </xdr:nvPicPr>
        <xdr:blipFill>
          <a:blip xmlns:r="http://schemas.openxmlformats.org/officeDocument/2006/relationships" r:embed="rId32"/>
          <a:stretch>
            <a:fillRect/>
          </a:stretch>
        </xdr:blipFill>
        <xdr:spPr>
          <a:xfrm>
            <a:off x="5184324" y="105975448"/>
            <a:ext cx="6953247" cy="2509337"/>
          </a:xfrm>
          <a:prstGeom prst="rect">
            <a:avLst/>
          </a:prstGeom>
        </xdr:spPr>
      </xdr:pic>
      <xdr:sp macro="" textlink="">
        <xdr:nvSpPr>
          <xdr:cNvPr id="27" name="Rectángulo 26">
            <a:extLst>
              <a:ext uri="{FF2B5EF4-FFF2-40B4-BE49-F238E27FC236}">
                <a16:creationId xmlns:a16="http://schemas.microsoft.com/office/drawing/2014/main" id="{00000000-0008-0000-0300-00001B000000}"/>
              </a:ext>
            </a:extLst>
          </xdr:cNvPr>
          <xdr:cNvSpPr/>
        </xdr:nvSpPr>
        <xdr:spPr bwMode="auto">
          <a:xfrm>
            <a:off x="7402286" y="108299250"/>
            <a:ext cx="1483179" cy="217714"/>
          </a:xfrm>
          <a:prstGeom prst="rect">
            <a:avLst/>
          </a:pr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4</xdr:col>
      <xdr:colOff>718549</xdr:colOff>
      <xdr:row>234</xdr:row>
      <xdr:rowOff>9106</xdr:rowOff>
    </xdr:from>
    <xdr:to>
      <xdr:col>10</xdr:col>
      <xdr:colOff>1099549</xdr:colOff>
      <xdr:row>237</xdr:row>
      <xdr:rowOff>133893</xdr:rowOff>
    </xdr:to>
    <xdr:grpSp>
      <xdr:nvGrpSpPr>
        <xdr:cNvPr id="29" name="Grupo 28">
          <a:extLst>
            <a:ext uri="{FF2B5EF4-FFF2-40B4-BE49-F238E27FC236}">
              <a16:creationId xmlns:a16="http://schemas.microsoft.com/office/drawing/2014/main" id="{00000000-0008-0000-0300-00001D000000}"/>
            </a:ext>
          </a:extLst>
        </xdr:cNvPr>
        <xdr:cNvGrpSpPr/>
      </xdr:nvGrpSpPr>
      <xdr:grpSpPr>
        <a:xfrm>
          <a:off x="5481049" y="82394006"/>
          <a:ext cx="7188200" cy="2410787"/>
          <a:chOff x="4912180" y="103266910"/>
          <a:chExt cx="6980464" cy="2408882"/>
        </a:xfrm>
      </xdr:grpSpPr>
      <xdr:pic>
        <xdr:nvPicPr>
          <xdr:cNvPr id="28" name="Imagen 27">
            <a:extLst>
              <a:ext uri="{FF2B5EF4-FFF2-40B4-BE49-F238E27FC236}">
                <a16:creationId xmlns:a16="http://schemas.microsoft.com/office/drawing/2014/main" id="{00000000-0008-0000-0300-00001C000000}"/>
              </a:ext>
            </a:extLst>
          </xdr:cNvPr>
          <xdr:cNvPicPr>
            <a:picLocks noChangeAspect="1"/>
          </xdr:cNvPicPr>
        </xdr:nvPicPr>
        <xdr:blipFill>
          <a:blip xmlns:r="http://schemas.openxmlformats.org/officeDocument/2006/relationships" r:embed="rId33"/>
          <a:stretch>
            <a:fillRect/>
          </a:stretch>
        </xdr:blipFill>
        <xdr:spPr>
          <a:xfrm>
            <a:off x="4912180" y="103266910"/>
            <a:ext cx="6980464" cy="2380776"/>
          </a:xfrm>
          <a:prstGeom prst="rect">
            <a:avLst/>
          </a:prstGeom>
        </xdr:spPr>
      </xdr:pic>
      <xdr:sp macro="" textlink="">
        <xdr:nvSpPr>
          <xdr:cNvPr id="132" name="Rectángulo 131">
            <a:extLst>
              <a:ext uri="{FF2B5EF4-FFF2-40B4-BE49-F238E27FC236}">
                <a16:creationId xmlns:a16="http://schemas.microsoft.com/office/drawing/2014/main" id="{00000000-0008-0000-0300-000084000000}"/>
              </a:ext>
            </a:extLst>
          </xdr:cNvPr>
          <xdr:cNvSpPr/>
        </xdr:nvSpPr>
        <xdr:spPr bwMode="auto">
          <a:xfrm>
            <a:off x="7160079" y="105458078"/>
            <a:ext cx="1483179" cy="217714"/>
          </a:xfrm>
          <a:prstGeom prst="rect">
            <a:avLst/>
          </a:pr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0</xdr:col>
      <xdr:colOff>756013</xdr:colOff>
      <xdr:row>268</xdr:row>
      <xdr:rowOff>84638</xdr:rowOff>
    </xdr:from>
    <xdr:to>
      <xdr:col>10</xdr:col>
      <xdr:colOff>987846</xdr:colOff>
      <xdr:row>273</xdr:row>
      <xdr:rowOff>174173</xdr:rowOff>
    </xdr:to>
    <xdr:pic>
      <xdr:nvPicPr>
        <xdr:cNvPr id="138" name="Imagen 137">
          <a:extLst>
            <a:ext uri="{FF2B5EF4-FFF2-40B4-BE49-F238E27FC236}">
              <a16:creationId xmlns:a16="http://schemas.microsoft.com/office/drawing/2014/main" id="{00000000-0008-0000-0300-00008A000000}"/>
            </a:ext>
          </a:extLst>
        </xdr:cNvPr>
        <xdr:cNvPicPr>
          <a:picLocks noChangeAspect="1"/>
        </xdr:cNvPicPr>
      </xdr:nvPicPr>
      <xdr:blipFill>
        <a:blip xmlns:r="http://schemas.openxmlformats.org/officeDocument/2006/relationships" r:embed="rId28"/>
        <a:stretch>
          <a:fillRect/>
        </a:stretch>
      </xdr:blipFill>
      <xdr:spPr>
        <a:xfrm>
          <a:off x="756013" y="96191888"/>
          <a:ext cx="11836458" cy="2000250"/>
        </a:xfrm>
        <a:prstGeom prst="rect">
          <a:avLst/>
        </a:prstGeom>
      </xdr:spPr>
    </xdr:pic>
    <xdr:clientData/>
  </xdr:twoCellAnchor>
  <xdr:twoCellAnchor>
    <xdr:from>
      <xdr:col>1</xdr:col>
      <xdr:colOff>247649</xdr:colOff>
      <xdr:row>586</xdr:row>
      <xdr:rowOff>2720</xdr:rowOff>
    </xdr:from>
    <xdr:to>
      <xdr:col>4</xdr:col>
      <xdr:colOff>89484</xdr:colOff>
      <xdr:row>588</xdr:row>
      <xdr:rowOff>0</xdr:rowOff>
    </xdr:to>
    <xdr:pic>
      <xdr:nvPicPr>
        <xdr:cNvPr id="156" name="Imagen 155">
          <a:extLst>
            <a:ext uri="{FF2B5EF4-FFF2-40B4-BE49-F238E27FC236}">
              <a16:creationId xmlns:a16="http://schemas.microsoft.com/office/drawing/2014/main" id="{00000000-0008-0000-0300-00009C000000}"/>
            </a:ext>
          </a:extLst>
        </xdr:cNvPr>
        <xdr:cNvPicPr>
          <a:picLocks noChangeAspect="1"/>
        </xdr:cNvPicPr>
      </xdr:nvPicPr>
      <xdr:blipFill rotWithShape="1">
        <a:blip xmlns:r="http://schemas.openxmlformats.org/officeDocument/2006/relationships" r:embed="rId25"/>
        <a:srcRect l="60155" t="32331" b="20590"/>
        <a:stretch/>
      </xdr:blipFill>
      <xdr:spPr>
        <a:xfrm>
          <a:off x="1295399" y="230902327"/>
          <a:ext cx="3434121" cy="1823358"/>
        </a:xfrm>
        <a:prstGeom prst="rect">
          <a:avLst/>
        </a:prstGeom>
      </xdr:spPr>
    </xdr:pic>
    <xdr:clientData/>
  </xdr:twoCellAnchor>
  <xdr:twoCellAnchor>
    <xdr:from>
      <xdr:col>1</xdr:col>
      <xdr:colOff>1360714</xdr:colOff>
      <xdr:row>586</xdr:row>
      <xdr:rowOff>204107</xdr:rowOff>
    </xdr:from>
    <xdr:to>
      <xdr:col>2</xdr:col>
      <xdr:colOff>476250</xdr:colOff>
      <xdr:row>587</xdr:row>
      <xdr:rowOff>748393</xdr:rowOff>
    </xdr:to>
    <xdr:sp macro="" textlink="">
      <xdr:nvSpPr>
        <xdr:cNvPr id="42" name="Forma libre 41">
          <a:extLst>
            <a:ext uri="{FF2B5EF4-FFF2-40B4-BE49-F238E27FC236}">
              <a16:creationId xmlns:a16="http://schemas.microsoft.com/office/drawing/2014/main" id="{00000000-0008-0000-0300-00002A000000}"/>
            </a:ext>
          </a:extLst>
        </xdr:cNvPr>
        <xdr:cNvSpPr/>
      </xdr:nvSpPr>
      <xdr:spPr bwMode="auto">
        <a:xfrm>
          <a:off x="2408464" y="231103714"/>
          <a:ext cx="571500" cy="1306286"/>
        </a:xfrm>
        <a:custGeom>
          <a:avLst/>
          <a:gdLst>
            <a:gd name="connsiteX0" fmla="*/ 0 w 571500"/>
            <a:gd name="connsiteY0" fmla="*/ 1306286 h 1306286"/>
            <a:gd name="connsiteX1" fmla="*/ 136072 w 571500"/>
            <a:gd name="connsiteY1" fmla="*/ 0 h 1306286"/>
            <a:gd name="connsiteX2" fmla="*/ 571500 w 571500"/>
            <a:gd name="connsiteY2" fmla="*/ 136072 h 1306286"/>
            <a:gd name="connsiteX3" fmla="*/ 462643 w 571500"/>
            <a:gd name="connsiteY3" fmla="*/ 1197429 h 1306286"/>
          </a:gdLst>
          <a:ahLst/>
          <a:cxnLst>
            <a:cxn ang="0">
              <a:pos x="connsiteX0" y="connsiteY0"/>
            </a:cxn>
            <a:cxn ang="0">
              <a:pos x="connsiteX1" y="connsiteY1"/>
            </a:cxn>
            <a:cxn ang="0">
              <a:pos x="connsiteX2" y="connsiteY2"/>
            </a:cxn>
            <a:cxn ang="0">
              <a:pos x="connsiteX3" y="connsiteY3"/>
            </a:cxn>
          </a:cxnLst>
          <a:rect l="l" t="t" r="r" b="b"/>
          <a:pathLst>
            <a:path w="571500" h="1306286">
              <a:moveTo>
                <a:pt x="0" y="1306286"/>
              </a:moveTo>
              <a:lnTo>
                <a:pt x="136072" y="0"/>
              </a:lnTo>
              <a:lnTo>
                <a:pt x="571500" y="136072"/>
              </a:lnTo>
              <a:lnTo>
                <a:pt x="462643" y="1197429"/>
              </a:lnTo>
            </a:path>
          </a:pathLst>
        </a:custGeom>
        <a:noFill/>
        <a:ln w="57150" cap="flat" cmpd="sng" algn="ctr">
          <a:solidFill>
            <a:schemeClr val="accent5">
              <a:lumMod val="60000"/>
              <a:lumOff val="4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xdr:from>
      <xdr:col>0</xdr:col>
      <xdr:colOff>666749</xdr:colOff>
      <xdr:row>614</xdr:row>
      <xdr:rowOff>625928</xdr:rowOff>
    </xdr:from>
    <xdr:to>
      <xdr:col>3</xdr:col>
      <xdr:colOff>753513</xdr:colOff>
      <xdr:row>617</xdr:row>
      <xdr:rowOff>0</xdr:rowOff>
    </xdr:to>
    <xdr:grpSp>
      <xdr:nvGrpSpPr>
        <xdr:cNvPr id="47" name="Grupo 46">
          <a:extLst>
            <a:ext uri="{FF2B5EF4-FFF2-40B4-BE49-F238E27FC236}">
              <a16:creationId xmlns:a16="http://schemas.microsoft.com/office/drawing/2014/main" id="{00000000-0008-0000-0300-00002F000000}"/>
            </a:ext>
          </a:extLst>
        </xdr:cNvPr>
        <xdr:cNvGrpSpPr/>
      </xdr:nvGrpSpPr>
      <xdr:grpSpPr>
        <a:xfrm>
          <a:off x="666749" y="216767228"/>
          <a:ext cx="3528464" cy="1660072"/>
          <a:chOff x="666749" y="242370428"/>
          <a:chExt cx="3434121" cy="1823358"/>
        </a:xfrm>
      </xdr:grpSpPr>
      <xdr:pic>
        <xdr:nvPicPr>
          <xdr:cNvPr id="154" name="Imagen 153">
            <a:extLst>
              <a:ext uri="{FF2B5EF4-FFF2-40B4-BE49-F238E27FC236}">
                <a16:creationId xmlns:a16="http://schemas.microsoft.com/office/drawing/2014/main" id="{00000000-0008-0000-0300-00009A000000}"/>
              </a:ext>
            </a:extLst>
          </xdr:cNvPr>
          <xdr:cNvPicPr>
            <a:picLocks noChangeAspect="1"/>
          </xdr:cNvPicPr>
        </xdr:nvPicPr>
        <xdr:blipFill rotWithShape="1">
          <a:blip xmlns:r="http://schemas.openxmlformats.org/officeDocument/2006/relationships" r:embed="rId25"/>
          <a:srcRect l="60155" t="32331" b="20590"/>
          <a:stretch/>
        </xdr:blipFill>
        <xdr:spPr>
          <a:xfrm>
            <a:off x="666749" y="242370428"/>
            <a:ext cx="3434121" cy="1823358"/>
          </a:xfrm>
          <a:prstGeom prst="rect">
            <a:avLst/>
          </a:prstGeom>
        </xdr:spPr>
      </xdr:pic>
      <xdr:sp macro="" textlink="">
        <xdr:nvSpPr>
          <xdr:cNvPr id="43" name="Forma libre 42">
            <a:extLst>
              <a:ext uri="{FF2B5EF4-FFF2-40B4-BE49-F238E27FC236}">
                <a16:creationId xmlns:a16="http://schemas.microsoft.com/office/drawing/2014/main" id="{00000000-0008-0000-0300-00002B000000}"/>
              </a:ext>
            </a:extLst>
          </xdr:cNvPr>
          <xdr:cNvSpPr/>
        </xdr:nvSpPr>
        <xdr:spPr bwMode="auto">
          <a:xfrm>
            <a:off x="1047750" y="242574536"/>
            <a:ext cx="884464" cy="1238250"/>
          </a:xfrm>
          <a:custGeom>
            <a:avLst/>
            <a:gdLst>
              <a:gd name="connsiteX0" fmla="*/ 884464 w 884464"/>
              <a:gd name="connsiteY0" fmla="*/ 0 h 1238250"/>
              <a:gd name="connsiteX1" fmla="*/ 830036 w 884464"/>
              <a:gd name="connsiteY1" fmla="*/ 0 h 1238250"/>
              <a:gd name="connsiteX2" fmla="*/ 503464 w 884464"/>
              <a:gd name="connsiteY2" fmla="*/ 0 h 1238250"/>
              <a:gd name="connsiteX3" fmla="*/ 0 w 884464"/>
              <a:gd name="connsiteY3" fmla="*/ 966107 h 1238250"/>
              <a:gd name="connsiteX4" fmla="*/ 0 w 884464"/>
              <a:gd name="connsiteY4" fmla="*/ 1238250 h 1238250"/>
              <a:gd name="connsiteX5" fmla="*/ 95250 w 884464"/>
              <a:gd name="connsiteY5" fmla="*/ 1143000 h 1238250"/>
              <a:gd name="connsiteX6" fmla="*/ 762000 w 884464"/>
              <a:gd name="connsiteY6" fmla="*/ 1211035 h 12382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84464" h="1238250">
                <a:moveTo>
                  <a:pt x="884464" y="0"/>
                </a:moveTo>
                <a:lnTo>
                  <a:pt x="830036" y="0"/>
                </a:lnTo>
                <a:lnTo>
                  <a:pt x="503464" y="0"/>
                </a:lnTo>
                <a:lnTo>
                  <a:pt x="0" y="966107"/>
                </a:lnTo>
                <a:lnTo>
                  <a:pt x="0" y="1238250"/>
                </a:lnTo>
                <a:lnTo>
                  <a:pt x="95250" y="1143000"/>
                </a:lnTo>
                <a:lnTo>
                  <a:pt x="762000" y="1211035"/>
                </a:lnTo>
              </a:path>
            </a:pathLst>
          </a:custGeom>
          <a:noFill/>
          <a:ln w="38100" cap="flat" cmpd="sng" algn="ctr">
            <a:solidFill>
              <a:schemeClr val="accent6">
                <a:lumMod val="75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57" name="Forma libre 156">
            <a:extLst>
              <a:ext uri="{FF2B5EF4-FFF2-40B4-BE49-F238E27FC236}">
                <a16:creationId xmlns:a16="http://schemas.microsoft.com/office/drawing/2014/main" id="{00000000-0008-0000-0300-00009D000000}"/>
              </a:ext>
            </a:extLst>
          </xdr:cNvPr>
          <xdr:cNvSpPr/>
        </xdr:nvSpPr>
        <xdr:spPr bwMode="auto">
          <a:xfrm>
            <a:off x="1621972" y="242765036"/>
            <a:ext cx="636814" cy="887186"/>
          </a:xfrm>
          <a:custGeom>
            <a:avLst/>
            <a:gdLst>
              <a:gd name="connsiteX0" fmla="*/ 884464 w 884464"/>
              <a:gd name="connsiteY0" fmla="*/ 0 h 1238250"/>
              <a:gd name="connsiteX1" fmla="*/ 830036 w 884464"/>
              <a:gd name="connsiteY1" fmla="*/ 0 h 1238250"/>
              <a:gd name="connsiteX2" fmla="*/ 503464 w 884464"/>
              <a:gd name="connsiteY2" fmla="*/ 0 h 1238250"/>
              <a:gd name="connsiteX3" fmla="*/ 0 w 884464"/>
              <a:gd name="connsiteY3" fmla="*/ 966107 h 1238250"/>
              <a:gd name="connsiteX4" fmla="*/ 0 w 884464"/>
              <a:gd name="connsiteY4" fmla="*/ 1238250 h 1238250"/>
              <a:gd name="connsiteX5" fmla="*/ 95250 w 884464"/>
              <a:gd name="connsiteY5" fmla="*/ 1143000 h 1238250"/>
              <a:gd name="connsiteX6" fmla="*/ 762000 w 884464"/>
              <a:gd name="connsiteY6" fmla="*/ 1211035 h 12382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84464" h="1238250">
                <a:moveTo>
                  <a:pt x="884464" y="0"/>
                </a:moveTo>
                <a:lnTo>
                  <a:pt x="830036" y="0"/>
                </a:lnTo>
                <a:lnTo>
                  <a:pt x="503464" y="0"/>
                </a:lnTo>
                <a:lnTo>
                  <a:pt x="0" y="966107"/>
                </a:lnTo>
                <a:lnTo>
                  <a:pt x="0" y="1238250"/>
                </a:lnTo>
                <a:lnTo>
                  <a:pt x="95250" y="1143000"/>
                </a:lnTo>
                <a:lnTo>
                  <a:pt x="762000" y="1211035"/>
                </a:lnTo>
              </a:path>
            </a:pathLst>
          </a:custGeom>
          <a:noFill/>
          <a:ln w="38100" cap="flat" cmpd="sng" algn="ctr">
            <a:solidFill>
              <a:schemeClr val="accent6">
                <a:lumMod val="75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xnSp macro="">
        <xdr:nvCxnSpPr>
          <xdr:cNvPr id="45" name="Conector recto 44">
            <a:extLst>
              <a:ext uri="{FF2B5EF4-FFF2-40B4-BE49-F238E27FC236}">
                <a16:creationId xmlns:a16="http://schemas.microsoft.com/office/drawing/2014/main" id="{00000000-0008-0000-0300-00002D000000}"/>
              </a:ext>
            </a:extLst>
          </xdr:cNvPr>
          <xdr:cNvCxnSpPr/>
        </xdr:nvCxnSpPr>
        <xdr:spPr bwMode="auto">
          <a:xfrm flipV="1">
            <a:off x="1102179" y="243567857"/>
            <a:ext cx="489857" cy="122465"/>
          </a:xfrm>
          <a:prstGeom prst="line">
            <a:avLst/>
          </a:prstGeom>
          <a:solidFill>
            <a:srgbClr val="FFFFFF"/>
          </a:solidFill>
          <a:ln w="38100" cap="flat" cmpd="sng" algn="ctr">
            <a:solidFill>
              <a:schemeClr val="accent6">
                <a:lumMod val="75000"/>
              </a:schemeClr>
            </a:solidFill>
            <a:prstDash val="solid"/>
            <a:round/>
            <a:headEnd type="none" w="med" len="med"/>
            <a:tailEnd type="none" w="med" len="med"/>
          </a:ln>
          <a:effectLst/>
        </xdr:spPr>
      </xdr:cxnSp>
    </xdr:grpSp>
    <xdr:clientData/>
  </xdr:twoCellAnchor>
  <xdr:twoCellAnchor editAs="oneCell">
    <xdr:from>
      <xdr:col>0</xdr:col>
      <xdr:colOff>0</xdr:colOff>
      <xdr:row>498</xdr:row>
      <xdr:rowOff>465172</xdr:rowOff>
    </xdr:from>
    <xdr:to>
      <xdr:col>4</xdr:col>
      <xdr:colOff>1010738</xdr:colOff>
      <xdr:row>501</xdr:row>
      <xdr:rowOff>248108</xdr:rowOff>
    </xdr:to>
    <xdr:pic>
      <xdr:nvPicPr>
        <xdr:cNvPr id="17" name="Imagen 16">
          <a:extLst>
            <a:ext uri="{FF2B5EF4-FFF2-40B4-BE49-F238E27FC236}">
              <a16:creationId xmlns:a16="http://schemas.microsoft.com/office/drawing/2014/main" id="{00000000-0008-0000-0300-000011000000}"/>
            </a:ext>
          </a:extLst>
        </xdr:cNvPr>
        <xdr:cNvPicPr>
          <a:picLocks noChangeAspect="1"/>
        </xdr:cNvPicPr>
      </xdr:nvPicPr>
      <xdr:blipFill>
        <a:blip xmlns:r="http://schemas.openxmlformats.org/officeDocument/2006/relationships" r:embed="rId34"/>
        <a:stretch>
          <a:fillRect/>
        </a:stretch>
      </xdr:blipFill>
      <xdr:spPr>
        <a:xfrm>
          <a:off x="0" y="208287065"/>
          <a:ext cx="5646964" cy="2059411"/>
        </a:xfrm>
        <a:prstGeom prst="rect">
          <a:avLst/>
        </a:prstGeom>
      </xdr:spPr>
    </xdr:pic>
    <xdr:clientData/>
  </xdr:twoCellAnchor>
  <xdr:twoCellAnchor>
    <xdr:from>
      <xdr:col>0</xdr:col>
      <xdr:colOff>926786</xdr:colOff>
      <xdr:row>545</xdr:row>
      <xdr:rowOff>23813</xdr:rowOff>
    </xdr:from>
    <xdr:to>
      <xdr:col>1</xdr:col>
      <xdr:colOff>1000126</xdr:colOff>
      <xdr:row>550</xdr:row>
      <xdr:rowOff>142875</xdr:rowOff>
    </xdr:to>
    <xdr:pic>
      <xdr:nvPicPr>
        <xdr:cNvPr id="146"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217098563"/>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556</xdr:row>
      <xdr:rowOff>0</xdr:rowOff>
    </xdr:from>
    <xdr:ext cx="304800" cy="297180"/>
    <xdr:sp macro="" textlink="">
      <xdr:nvSpPr>
        <xdr:cNvPr id="147"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95950" y="2203894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926786</xdr:colOff>
      <xdr:row>545</xdr:row>
      <xdr:rowOff>23813</xdr:rowOff>
    </xdr:from>
    <xdr:to>
      <xdr:col>1</xdr:col>
      <xdr:colOff>1000126</xdr:colOff>
      <xdr:row>550</xdr:row>
      <xdr:rowOff>142875</xdr:rowOff>
    </xdr:to>
    <xdr:pic>
      <xdr:nvPicPr>
        <xdr:cNvPr id="153"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217098563"/>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556</xdr:row>
      <xdr:rowOff>0</xdr:rowOff>
    </xdr:from>
    <xdr:ext cx="304800" cy="297180"/>
    <xdr:sp macro="" textlink="">
      <xdr:nvSpPr>
        <xdr:cNvPr id="155"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95950" y="2203894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141333</xdr:colOff>
      <xdr:row>560</xdr:row>
      <xdr:rowOff>525188</xdr:rowOff>
    </xdr:from>
    <xdr:to>
      <xdr:col>10</xdr:col>
      <xdr:colOff>1143000</xdr:colOff>
      <xdr:row>563</xdr:row>
      <xdr:rowOff>250961</xdr:rowOff>
    </xdr:to>
    <xdr:pic>
      <xdr:nvPicPr>
        <xdr:cNvPr id="19" name="Imagen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35"/>
        <a:stretch>
          <a:fillRect/>
        </a:stretch>
      </xdr:blipFill>
      <xdr:spPr>
        <a:xfrm>
          <a:off x="141333" y="199550063"/>
          <a:ext cx="12606292" cy="1255488"/>
        </a:xfrm>
        <a:prstGeom prst="rect">
          <a:avLst/>
        </a:prstGeom>
      </xdr:spPr>
    </xdr:pic>
    <xdr:clientData/>
  </xdr:twoCellAnchor>
  <xdr:twoCellAnchor editAs="oneCell">
    <xdr:from>
      <xdr:col>1</xdr:col>
      <xdr:colOff>326571</xdr:colOff>
      <xdr:row>555</xdr:row>
      <xdr:rowOff>421822</xdr:rowOff>
    </xdr:from>
    <xdr:to>
      <xdr:col>2</xdr:col>
      <xdr:colOff>625355</xdr:colOff>
      <xdr:row>560</xdr:row>
      <xdr:rowOff>193722</xdr:rowOff>
    </xdr:to>
    <xdr:pic>
      <xdr:nvPicPr>
        <xdr:cNvPr id="21" name="Imagen 20">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36"/>
        <a:stretch>
          <a:fillRect/>
        </a:stretch>
      </xdr:blipFill>
      <xdr:spPr>
        <a:xfrm>
          <a:off x="1374321" y="230858786"/>
          <a:ext cx="1743318" cy="3581900"/>
        </a:xfrm>
        <a:prstGeom prst="rect">
          <a:avLst/>
        </a:prstGeom>
      </xdr:spPr>
    </xdr:pic>
    <xdr:clientData/>
  </xdr:twoCellAnchor>
  <xdr:twoCellAnchor>
    <xdr:from>
      <xdr:col>1</xdr:col>
      <xdr:colOff>1347107</xdr:colOff>
      <xdr:row>559</xdr:row>
      <xdr:rowOff>0</xdr:rowOff>
    </xdr:from>
    <xdr:to>
      <xdr:col>2</xdr:col>
      <xdr:colOff>707572</xdr:colOff>
      <xdr:row>560</xdr:row>
      <xdr:rowOff>367393</xdr:rowOff>
    </xdr:to>
    <xdr:cxnSp macro="">
      <xdr:nvCxnSpPr>
        <xdr:cNvPr id="31" name="Conector recto de flecha 30">
          <a:extLst>
            <a:ext uri="{FF2B5EF4-FFF2-40B4-BE49-F238E27FC236}">
              <a16:creationId xmlns:a16="http://schemas.microsoft.com/office/drawing/2014/main" id="{00000000-0008-0000-0300-00001F000000}"/>
            </a:ext>
          </a:extLst>
        </xdr:cNvPr>
        <xdr:cNvCxnSpPr/>
      </xdr:nvCxnSpPr>
      <xdr:spPr bwMode="auto">
        <a:xfrm>
          <a:off x="2394857" y="234042857"/>
          <a:ext cx="816429" cy="1333500"/>
        </a:xfrm>
        <a:prstGeom prst="straightConnector1">
          <a:avLst/>
        </a:prstGeom>
        <a:solidFill>
          <a:srgbClr val="FFFFFF"/>
        </a:solidFill>
        <a:ln w="57150" cap="flat" cmpd="sng" algn="ctr">
          <a:solidFill>
            <a:srgbClr val="000000"/>
          </a:solidFill>
          <a:prstDash val="solid"/>
          <a:round/>
          <a:headEnd type="none" w="med" len="med"/>
          <a:tailEnd type="triangle"/>
        </a:ln>
        <a:effectLst/>
      </xdr:spPr>
    </xdr:cxnSp>
    <xdr:clientData/>
  </xdr:twoCellAnchor>
  <xdr:oneCellAnchor>
    <xdr:from>
      <xdr:col>5</xdr:col>
      <xdr:colOff>0</xdr:colOff>
      <xdr:row>558</xdr:row>
      <xdr:rowOff>0</xdr:rowOff>
    </xdr:from>
    <xdr:ext cx="304800" cy="297180"/>
    <xdr:sp macro="" textlink="">
      <xdr:nvSpPr>
        <xdr:cNvPr id="158"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0571" y="231198964"/>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558</xdr:row>
      <xdr:rowOff>0</xdr:rowOff>
    </xdr:from>
    <xdr:ext cx="304800" cy="297180"/>
    <xdr:sp macro="" textlink="">
      <xdr:nvSpPr>
        <xdr:cNvPr id="159" name="AutoShape 1" descr="blob:https://web.whatsapp.com/c505e510-6db9-491d-9adc-e77d5e16216a">
          <a:extLst>
            <a:ext uri="{FF2B5EF4-FFF2-40B4-BE49-F238E27FC236}">
              <a16:creationId xmlns:a16="http://schemas.microsoft.com/office/drawing/2014/main" id="{1BB0AA2B-F831-4BD1-839D-F9DC6248B641}"/>
            </a:ext>
          </a:extLst>
        </xdr:cNvPr>
        <xdr:cNvSpPr>
          <a:spLocks noChangeAspect="1" noChangeArrowheads="1"/>
        </xdr:cNvSpPr>
      </xdr:nvSpPr>
      <xdr:spPr bwMode="auto">
        <a:xfrm>
          <a:off x="5660571" y="231198964"/>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15</xdr:row>
      <xdr:rowOff>142875</xdr:rowOff>
    </xdr:from>
    <xdr:to>
      <xdr:col>5</xdr:col>
      <xdr:colOff>443865</xdr:colOff>
      <xdr:row>17</xdr:row>
      <xdr:rowOff>62866</xdr:rowOff>
    </xdr:to>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15</xdr:row>
      <xdr:rowOff>142875</xdr:rowOff>
    </xdr:from>
    <xdr:to>
      <xdr:col>9</xdr:col>
      <xdr:colOff>443865</xdr:colOff>
      <xdr:row>17</xdr:row>
      <xdr:rowOff>62866</xdr:rowOff>
    </xdr:to>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xdr:col>
      <xdr:colOff>95250</xdr:colOff>
      <xdr:row>7</xdr:row>
      <xdr:rowOff>21166</xdr:rowOff>
    </xdr:from>
    <xdr:to>
      <xdr:col>1</xdr:col>
      <xdr:colOff>874021</xdr:colOff>
      <xdr:row>11</xdr:row>
      <xdr:rowOff>178501</xdr:rowOff>
    </xdr:to>
    <xdr:pic>
      <xdr:nvPicPr>
        <xdr:cNvPr id="13"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1735666"/>
          <a:ext cx="778771" cy="862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94</xdr:row>
      <xdr:rowOff>142875</xdr:rowOff>
    </xdr:from>
    <xdr:ext cx="295275" cy="24356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3350" y="211550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94</xdr:row>
      <xdr:rowOff>142875</xdr:rowOff>
    </xdr:from>
    <xdr:ext cx="295275" cy="24356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1350" y="211550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86</xdr:row>
      <xdr:rowOff>21166</xdr:rowOff>
    </xdr:from>
    <xdr:to>
      <xdr:col>1</xdr:col>
      <xdr:colOff>874021</xdr:colOff>
      <xdr:row>90</xdr:row>
      <xdr:rowOff>178501</xdr:rowOff>
    </xdr:to>
    <xdr:pic>
      <xdr:nvPicPr>
        <xdr:cNvPr id="16"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19575991"/>
          <a:ext cx="778771" cy="8812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173</xdr:row>
      <xdr:rowOff>142875</xdr:rowOff>
    </xdr:from>
    <xdr:ext cx="295275" cy="243569"/>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3350" y="3886200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173</xdr:row>
      <xdr:rowOff>142875</xdr:rowOff>
    </xdr:from>
    <xdr:ext cx="295275" cy="243569"/>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1350" y="3886200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165</xdr:row>
      <xdr:rowOff>21166</xdr:rowOff>
    </xdr:from>
    <xdr:to>
      <xdr:col>1</xdr:col>
      <xdr:colOff>874021</xdr:colOff>
      <xdr:row>169</xdr:row>
      <xdr:rowOff>178501</xdr:rowOff>
    </xdr:to>
    <xdr:pic>
      <xdr:nvPicPr>
        <xdr:cNvPr id="19"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37282966"/>
          <a:ext cx="778771" cy="8812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190500</xdr:colOff>
      <xdr:row>41</xdr:row>
      <xdr:rowOff>149678</xdr:rowOff>
    </xdr:from>
    <xdr:to>
      <xdr:col>24</xdr:col>
      <xdr:colOff>131173</xdr:colOff>
      <xdr:row>52</xdr:row>
      <xdr:rowOff>9555</xdr:rowOff>
    </xdr:to>
    <xdr:pic>
      <xdr:nvPicPr>
        <xdr:cNvPr id="20" name="Imagen 19">
          <a:extLst>
            <a:ext uri="{FF2B5EF4-FFF2-40B4-BE49-F238E27FC236}">
              <a16:creationId xmlns:a16="http://schemas.microsoft.com/office/drawing/2014/main" id="{8B377061-34E2-40B8-A89F-C14787245CB8}"/>
            </a:ext>
          </a:extLst>
        </xdr:cNvPr>
        <xdr:cNvPicPr>
          <a:picLocks noChangeAspect="1"/>
        </xdr:cNvPicPr>
      </xdr:nvPicPr>
      <xdr:blipFill>
        <a:blip xmlns:r="http://schemas.openxmlformats.org/officeDocument/2006/relationships" r:embed="rId2"/>
        <a:stretch>
          <a:fillRect/>
        </a:stretch>
      </xdr:blipFill>
      <xdr:spPr>
        <a:xfrm>
          <a:off x="11947071" y="7688035"/>
          <a:ext cx="6248401" cy="2057400"/>
        </a:xfrm>
        <a:prstGeom prst="rect">
          <a:avLst/>
        </a:prstGeom>
      </xdr:spPr>
    </xdr:pic>
    <xdr:clientData/>
  </xdr:twoCellAnchor>
  <xdr:oneCellAnchor>
    <xdr:from>
      <xdr:col>5</xdr:col>
      <xdr:colOff>152400</xdr:colOff>
      <xdr:row>252</xdr:row>
      <xdr:rowOff>142875</xdr:rowOff>
    </xdr:from>
    <xdr:ext cx="295275" cy="273051"/>
    <xdr:sp macro="" textlink="">
      <xdr:nvSpPr>
        <xdr:cNvPr id="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252</xdr:row>
      <xdr:rowOff>142875</xdr:rowOff>
    </xdr:from>
    <xdr:ext cx="295275" cy="273051"/>
    <xdr:sp macro="" textlink="">
      <xdr:nvSpPr>
        <xdr:cNvPr id="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244</xdr:row>
      <xdr:rowOff>21166</xdr:rowOff>
    </xdr:from>
    <xdr:to>
      <xdr:col>1</xdr:col>
      <xdr:colOff>874021</xdr:colOff>
      <xdr:row>248</xdr:row>
      <xdr:rowOff>178501</xdr:rowOff>
    </xdr:to>
    <xdr:pic>
      <xdr:nvPicPr>
        <xdr:cNvPr id="23"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331</xdr:row>
      <xdr:rowOff>142875</xdr:rowOff>
    </xdr:from>
    <xdr:ext cx="295275" cy="243569"/>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331</xdr:row>
      <xdr:rowOff>142875</xdr:rowOff>
    </xdr:from>
    <xdr:ext cx="295275" cy="243569"/>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323</xdr:row>
      <xdr:rowOff>21166</xdr:rowOff>
    </xdr:from>
    <xdr:to>
      <xdr:col>1</xdr:col>
      <xdr:colOff>874021</xdr:colOff>
      <xdr:row>327</xdr:row>
      <xdr:rowOff>178501</xdr:rowOff>
    </xdr:to>
    <xdr:pic>
      <xdr:nvPicPr>
        <xdr:cNvPr id="26"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8690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395</xdr:row>
      <xdr:rowOff>0</xdr:rowOff>
    </xdr:from>
    <xdr:ext cx="295275" cy="243569"/>
    <xdr:sp macro="" textlink="">
      <xdr:nvSpPr>
        <xdr:cNvPr id="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395</xdr:row>
      <xdr:rowOff>0</xdr:rowOff>
    </xdr:from>
    <xdr:ext cx="295275" cy="243569"/>
    <xdr:sp macro="" textlink="">
      <xdr:nvSpPr>
        <xdr:cNvPr id="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492</xdr:row>
      <xdr:rowOff>142875</xdr:rowOff>
    </xdr:from>
    <xdr:ext cx="295275" cy="273051"/>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492</xdr:row>
      <xdr:rowOff>142875</xdr:rowOff>
    </xdr:from>
    <xdr:ext cx="295275" cy="273051"/>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484</xdr:row>
      <xdr:rowOff>21166</xdr:rowOff>
    </xdr:from>
    <xdr:to>
      <xdr:col>1</xdr:col>
      <xdr:colOff>874021</xdr:colOff>
      <xdr:row>488</xdr:row>
      <xdr:rowOff>178501</xdr:rowOff>
    </xdr:to>
    <xdr:pic>
      <xdr:nvPicPr>
        <xdr:cNvPr id="32"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571</xdr:row>
      <xdr:rowOff>142875</xdr:rowOff>
    </xdr:from>
    <xdr:ext cx="295275" cy="243569"/>
    <xdr:sp macro="" textlink="">
      <xdr:nvSpPr>
        <xdr:cNvPr id="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571</xdr:row>
      <xdr:rowOff>142875</xdr:rowOff>
    </xdr:from>
    <xdr:ext cx="295275" cy="243569"/>
    <xdr:sp macro="" textlink="">
      <xdr:nvSpPr>
        <xdr:cNvPr id="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563</xdr:row>
      <xdr:rowOff>21166</xdr:rowOff>
    </xdr:from>
    <xdr:to>
      <xdr:col>1</xdr:col>
      <xdr:colOff>874021</xdr:colOff>
      <xdr:row>567</xdr:row>
      <xdr:rowOff>178501</xdr:rowOff>
    </xdr:to>
    <xdr:pic>
      <xdr:nvPicPr>
        <xdr:cNvPr id="35"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8690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651</xdr:row>
      <xdr:rowOff>142875</xdr:rowOff>
    </xdr:from>
    <xdr:ext cx="295275" cy="243569"/>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651</xdr:row>
      <xdr:rowOff>142875</xdr:rowOff>
    </xdr:from>
    <xdr:ext cx="295275" cy="243569"/>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643</xdr:row>
      <xdr:rowOff>21166</xdr:rowOff>
    </xdr:from>
    <xdr:to>
      <xdr:col>1</xdr:col>
      <xdr:colOff>874021</xdr:colOff>
      <xdr:row>647</xdr:row>
      <xdr:rowOff>178501</xdr:rowOff>
    </xdr:to>
    <xdr:pic>
      <xdr:nvPicPr>
        <xdr:cNvPr id="38"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36041541"/>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731</xdr:row>
      <xdr:rowOff>142875</xdr:rowOff>
    </xdr:from>
    <xdr:ext cx="295275" cy="273051"/>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731</xdr:row>
      <xdr:rowOff>142875</xdr:rowOff>
    </xdr:from>
    <xdr:ext cx="295275" cy="273051"/>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723</xdr:row>
      <xdr:rowOff>21166</xdr:rowOff>
    </xdr:from>
    <xdr:to>
      <xdr:col>1</xdr:col>
      <xdr:colOff>874021</xdr:colOff>
      <xdr:row>727</xdr:row>
      <xdr:rowOff>178501</xdr:rowOff>
    </xdr:to>
    <xdr:pic>
      <xdr:nvPicPr>
        <xdr:cNvPr id="41"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811</xdr:row>
      <xdr:rowOff>142875</xdr:rowOff>
    </xdr:from>
    <xdr:ext cx="295275" cy="243569"/>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811</xdr:row>
      <xdr:rowOff>142875</xdr:rowOff>
    </xdr:from>
    <xdr:ext cx="295275" cy="243569"/>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803</xdr:row>
      <xdr:rowOff>21166</xdr:rowOff>
    </xdr:from>
    <xdr:to>
      <xdr:col>1</xdr:col>
      <xdr:colOff>874021</xdr:colOff>
      <xdr:row>807</xdr:row>
      <xdr:rowOff>178501</xdr:rowOff>
    </xdr:to>
    <xdr:pic>
      <xdr:nvPicPr>
        <xdr:cNvPr id="44"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8690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890</xdr:row>
      <xdr:rowOff>142875</xdr:rowOff>
    </xdr:from>
    <xdr:ext cx="295275" cy="243569"/>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890</xdr:row>
      <xdr:rowOff>142875</xdr:rowOff>
    </xdr:from>
    <xdr:ext cx="295275" cy="243569"/>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882</xdr:row>
      <xdr:rowOff>21166</xdr:rowOff>
    </xdr:from>
    <xdr:to>
      <xdr:col>1</xdr:col>
      <xdr:colOff>874021</xdr:colOff>
      <xdr:row>886</xdr:row>
      <xdr:rowOff>178501</xdr:rowOff>
    </xdr:to>
    <xdr:pic>
      <xdr:nvPicPr>
        <xdr:cNvPr id="47"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36041541"/>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970</xdr:row>
      <xdr:rowOff>142875</xdr:rowOff>
    </xdr:from>
    <xdr:ext cx="295275" cy="273051"/>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970</xdr:row>
      <xdr:rowOff>142875</xdr:rowOff>
    </xdr:from>
    <xdr:ext cx="295275" cy="273051"/>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962</xdr:row>
      <xdr:rowOff>21166</xdr:rowOff>
    </xdr:from>
    <xdr:to>
      <xdr:col>1</xdr:col>
      <xdr:colOff>874021</xdr:colOff>
      <xdr:row>966</xdr:row>
      <xdr:rowOff>178501</xdr:rowOff>
    </xdr:to>
    <xdr:pic>
      <xdr:nvPicPr>
        <xdr:cNvPr id="50"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1049</xdr:row>
      <xdr:rowOff>142875</xdr:rowOff>
    </xdr:from>
    <xdr:ext cx="295275" cy="243569"/>
    <xdr:sp macro="" textlink="">
      <xdr:nvSpPr>
        <xdr:cNvPr id="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1049</xdr:row>
      <xdr:rowOff>142875</xdr:rowOff>
    </xdr:from>
    <xdr:ext cx="295275" cy="243569"/>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1041</xdr:row>
      <xdr:rowOff>21166</xdr:rowOff>
    </xdr:from>
    <xdr:to>
      <xdr:col>1</xdr:col>
      <xdr:colOff>874021</xdr:colOff>
      <xdr:row>1045</xdr:row>
      <xdr:rowOff>178501</xdr:rowOff>
    </xdr:to>
    <xdr:pic>
      <xdr:nvPicPr>
        <xdr:cNvPr id="53"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8690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1128</xdr:row>
      <xdr:rowOff>142875</xdr:rowOff>
    </xdr:from>
    <xdr:ext cx="295275" cy="243569"/>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1128</xdr:row>
      <xdr:rowOff>142875</xdr:rowOff>
    </xdr:from>
    <xdr:ext cx="295275" cy="243569"/>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1120</xdr:row>
      <xdr:rowOff>21166</xdr:rowOff>
    </xdr:from>
    <xdr:to>
      <xdr:col>1</xdr:col>
      <xdr:colOff>874021</xdr:colOff>
      <xdr:row>1124</xdr:row>
      <xdr:rowOff>178501</xdr:rowOff>
    </xdr:to>
    <xdr:pic>
      <xdr:nvPicPr>
        <xdr:cNvPr id="56"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36041541"/>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1207</xdr:row>
      <xdr:rowOff>142875</xdr:rowOff>
    </xdr:from>
    <xdr:ext cx="295275" cy="273051"/>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1207</xdr:row>
      <xdr:rowOff>142875</xdr:rowOff>
    </xdr:from>
    <xdr:ext cx="295275" cy="273051"/>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1199</xdr:row>
      <xdr:rowOff>21166</xdr:rowOff>
    </xdr:from>
    <xdr:to>
      <xdr:col>1</xdr:col>
      <xdr:colOff>874021</xdr:colOff>
      <xdr:row>1203</xdr:row>
      <xdr:rowOff>178501</xdr:rowOff>
    </xdr:to>
    <xdr:pic>
      <xdr:nvPicPr>
        <xdr:cNvPr id="59"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1292</xdr:row>
      <xdr:rowOff>142875</xdr:rowOff>
    </xdr:from>
    <xdr:ext cx="295275" cy="243569"/>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1292</xdr:row>
      <xdr:rowOff>142875</xdr:rowOff>
    </xdr:from>
    <xdr:ext cx="295275" cy="243569"/>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1284</xdr:row>
      <xdr:rowOff>21166</xdr:rowOff>
    </xdr:from>
    <xdr:to>
      <xdr:col>1</xdr:col>
      <xdr:colOff>874021</xdr:colOff>
      <xdr:row>1288</xdr:row>
      <xdr:rowOff>178501</xdr:rowOff>
    </xdr:to>
    <xdr:pic>
      <xdr:nvPicPr>
        <xdr:cNvPr id="62"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8690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1371</xdr:row>
      <xdr:rowOff>142875</xdr:rowOff>
    </xdr:from>
    <xdr:ext cx="295275" cy="243569"/>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1371</xdr:row>
      <xdr:rowOff>142875</xdr:rowOff>
    </xdr:from>
    <xdr:ext cx="295275" cy="243569"/>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1363</xdr:row>
      <xdr:rowOff>21166</xdr:rowOff>
    </xdr:from>
    <xdr:to>
      <xdr:col>1</xdr:col>
      <xdr:colOff>874021</xdr:colOff>
      <xdr:row>1367</xdr:row>
      <xdr:rowOff>178501</xdr:rowOff>
    </xdr:to>
    <xdr:pic>
      <xdr:nvPicPr>
        <xdr:cNvPr id="65"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36041541"/>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1450</xdr:row>
      <xdr:rowOff>142875</xdr:rowOff>
    </xdr:from>
    <xdr:ext cx="295275" cy="273051"/>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1450</xdr:row>
      <xdr:rowOff>142875</xdr:rowOff>
    </xdr:from>
    <xdr:ext cx="295275" cy="273051"/>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1442</xdr:row>
      <xdr:rowOff>21166</xdr:rowOff>
    </xdr:from>
    <xdr:to>
      <xdr:col>1</xdr:col>
      <xdr:colOff>874021</xdr:colOff>
      <xdr:row>1446</xdr:row>
      <xdr:rowOff>178501</xdr:rowOff>
    </xdr:to>
    <xdr:pic>
      <xdr:nvPicPr>
        <xdr:cNvPr id="68"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1529</xdr:row>
      <xdr:rowOff>142875</xdr:rowOff>
    </xdr:from>
    <xdr:ext cx="295275" cy="243569"/>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1529</xdr:row>
      <xdr:rowOff>142875</xdr:rowOff>
    </xdr:from>
    <xdr:ext cx="295275" cy="243569"/>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1521</xdr:row>
      <xdr:rowOff>21166</xdr:rowOff>
    </xdr:from>
    <xdr:to>
      <xdr:col>1</xdr:col>
      <xdr:colOff>874021</xdr:colOff>
      <xdr:row>1525</xdr:row>
      <xdr:rowOff>178501</xdr:rowOff>
    </xdr:to>
    <xdr:pic>
      <xdr:nvPicPr>
        <xdr:cNvPr id="71"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8690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1608</xdr:row>
      <xdr:rowOff>142875</xdr:rowOff>
    </xdr:from>
    <xdr:ext cx="295275" cy="243569"/>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1608</xdr:row>
      <xdr:rowOff>142875</xdr:rowOff>
    </xdr:from>
    <xdr:ext cx="295275" cy="243569"/>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1600</xdr:row>
      <xdr:rowOff>21166</xdr:rowOff>
    </xdr:from>
    <xdr:to>
      <xdr:col>1</xdr:col>
      <xdr:colOff>874021</xdr:colOff>
      <xdr:row>1604</xdr:row>
      <xdr:rowOff>178501</xdr:rowOff>
    </xdr:to>
    <xdr:pic>
      <xdr:nvPicPr>
        <xdr:cNvPr id="74"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36041541"/>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1686</xdr:row>
      <xdr:rowOff>142875</xdr:rowOff>
    </xdr:from>
    <xdr:ext cx="295275" cy="273051"/>
    <xdr:sp macro="" textlink="">
      <xdr:nvSpPr>
        <xdr:cNvPr id="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1686</xdr:row>
      <xdr:rowOff>142875</xdr:rowOff>
    </xdr:from>
    <xdr:ext cx="295275" cy="273051"/>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1678</xdr:row>
      <xdr:rowOff>21166</xdr:rowOff>
    </xdr:from>
    <xdr:to>
      <xdr:col>1</xdr:col>
      <xdr:colOff>874021</xdr:colOff>
      <xdr:row>1682</xdr:row>
      <xdr:rowOff>178501</xdr:rowOff>
    </xdr:to>
    <xdr:pic>
      <xdr:nvPicPr>
        <xdr:cNvPr id="77"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625"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1750</xdr:row>
      <xdr:rowOff>0</xdr:rowOff>
    </xdr:from>
    <xdr:ext cx="295275" cy="243569"/>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1750</xdr:row>
      <xdr:rowOff>0</xdr:rowOff>
    </xdr:from>
    <xdr:ext cx="295275" cy="243569"/>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20224750"/>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1750</xdr:row>
      <xdr:rowOff>0</xdr:rowOff>
    </xdr:from>
    <xdr:ext cx="295275" cy="243569"/>
    <xdr:sp macro="" textlink="">
      <xdr:nvSpPr>
        <xdr:cNvPr id="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40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1750</xdr:row>
      <xdr:rowOff>0</xdr:rowOff>
    </xdr:from>
    <xdr:ext cx="295275" cy="243569"/>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788150" y="3757612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16</xdr:col>
      <xdr:colOff>95249</xdr:colOff>
      <xdr:row>106</xdr:row>
      <xdr:rowOff>115661</xdr:rowOff>
    </xdr:from>
    <xdr:to>
      <xdr:col>24</xdr:col>
      <xdr:colOff>622805</xdr:colOff>
      <xdr:row>116</xdr:row>
      <xdr:rowOff>77430</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2458699" y="18870386"/>
          <a:ext cx="6852156" cy="1704844"/>
          <a:chOff x="11747499" y="22134286"/>
          <a:chExt cx="6623556" cy="1755644"/>
        </a:xfrm>
      </xdr:grpSpPr>
      <xdr:pic>
        <xdr:nvPicPr>
          <xdr:cNvPr id="84" name="Imagen 83">
            <a:extLst>
              <a:ext uri="{FF2B5EF4-FFF2-40B4-BE49-F238E27FC236}">
                <a16:creationId xmlns:a16="http://schemas.microsoft.com/office/drawing/2014/main" id="{6BF3281B-651C-4E4B-B229-87C2425D92EA}"/>
              </a:ext>
            </a:extLst>
          </xdr:cNvPr>
          <xdr:cNvPicPr>
            <a:picLocks noChangeAspect="1"/>
          </xdr:cNvPicPr>
        </xdr:nvPicPr>
        <xdr:blipFill>
          <a:blip xmlns:r="http://schemas.openxmlformats.org/officeDocument/2006/relationships" r:embed="rId3"/>
          <a:stretch>
            <a:fillRect/>
          </a:stretch>
        </xdr:blipFill>
        <xdr:spPr>
          <a:xfrm>
            <a:off x="11747499" y="22134286"/>
            <a:ext cx="6605361" cy="669390"/>
          </a:xfrm>
          <a:prstGeom prst="rect">
            <a:avLst/>
          </a:prstGeom>
        </xdr:spPr>
      </xdr:pic>
      <xdr:pic>
        <xdr:nvPicPr>
          <xdr:cNvPr id="85" name="Imagen 84">
            <a:extLst>
              <a:ext uri="{FF2B5EF4-FFF2-40B4-BE49-F238E27FC236}">
                <a16:creationId xmlns:a16="http://schemas.microsoft.com/office/drawing/2014/main" id="{84E7F79E-EF6F-424C-8E98-8A59F79B3E02}"/>
              </a:ext>
            </a:extLst>
          </xdr:cNvPr>
          <xdr:cNvPicPr>
            <a:picLocks noChangeAspect="1"/>
          </xdr:cNvPicPr>
        </xdr:nvPicPr>
        <xdr:blipFill>
          <a:blip xmlns:r="http://schemas.openxmlformats.org/officeDocument/2006/relationships" r:embed="rId4"/>
          <a:stretch>
            <a:fillRect/>
          </a:stretch>
        </xdr:blipFill>
        <xdr:spPr>
          <a:xfrm>
            <a:off x="11757023" y="22803757"/>
            <a:ext cx="6614032" cy="1086173"/>
          </a:xfrm>
          <a:prstGeom prst="rect">
            <a:avLst/>
          </a:prstGeom>
        </xdr:spPr>
      </xdr:pic>
    </xdr:grpSp>
    <xdr:clientData/>
  </xdr:twoCellAnchor>
  <xdr:twoCellAnchor editAs="oneCell">
    <xdr:from>
      <xdr:col>16</xdr:col>
      <xdr:colOff>68037</xdr:colOff>
      <xdr:row>188</xdr:row>
      <xdr:rowOff>68034</xdr:rowOff>
    </xdr:from>
    <xdr:to>
      <xdr:col>27</xdr:col>
      <xdr:colOff>110654</xdr:colOff>
      <xdr:row>200</xdr:row>
      <xdr:rowOff>20269</xdr:rowOff>
    </xdr:to>
    <xdr:pic>
      <xdr:nvPicPr>
        <xdr:cNvPr id="86" name="Imagen 85">
          <a:extLst>
            <a:ext uri="{FF2B5EF4-FFF2-40B4-BE49-F238E27FC236}">
              <a16:creationId xmlns:a16="http://schemas.microsoft.com/office/drawing/2014/main" id="{F21C169D-A1AF-4640-80A6-842A12394683}"/>
            </a:ext>
          </a:extLst>
        </xdr:cNvPr>
        <xdr:cNvPicPr>
          <a:picLocks noChangeAspect="1"/>
        </xdr:cNvPicPr>
      </xdr:nvPicPr>
      <xdr:blipFill>
        <a:blip xmlns:r="http://schemas.openxmlformats.org/officeDocument/2006/relationships" r:embed="rId5"/>
        <a:stretch>
          <a:fillRect/>
        </a:stretch>
      </xdr:blipFill>
      <xdr:spPr>
        <a:xfrm>
          <a:off x="11498037" y="40535677"/>
          <a:ext cx="8424617" cy="2115710"/>
        </a:xfrm>
        <a:prstGeom prst="rect">
          <a:avLst/>
        </a:prstGeom>
      </xdr:spPr>
    </xdr:pic>
    <xdr:clientData/>
  </xdr:twoCellAnchor>
  <xdr:twoCellAnchor editAs="oneCell">
    <xdr:from>
      <xdr:col>16</xdr:col>
      <xdr:colOff>0</xdr:colOff>
      <xdr:row>265</xdr:row>
      <xdr:rowOff>0</xdr:rowOff>
    </xdr:from>
    <xdr:to>
      <xdr:col>24</xdr:col>
      <xdr:colOff>494449</xdr:colOff>
      <xdr:row>271</xdr:row>
      <xdr:rowOff>91711</xdr:rowOff>
    </xdr:to>
    <xdr:pic>
      <xdr:nvPicPr>
        <xdr:cNvPr id="87" name="Imagen 86">
          <a:extLst>
            <a:ext uri="{FF2B5EF4-FFF2-40B4-BE49-F238E27FC236}">
              <a16:creationId xmlns:a16="http://schemas.microsoft.com/office/drawing/2014/main" id="{1FA33A50-BAEE-4995-A118-B2F8625C6727}"/>
            </a:ext>
          </a:extLst>
        </xdr:cNvPr>
        <xdr:cNvPicPr>
          <a:picLocks noChangeAspect="1"/>
        </xdr:cNvPicPr>
      </xdr:nvPicPr>
      <xdr:blipFill>
        <a:blip xmlns:r="http://schemas.openxmlformats.org/officeDocument/2006/relationships" r:embed="rId6"/>
        <a:stretch>
          <a:fillRect/>
        </a:stretch>
      </xdr:blipFill>
      <xdr:spPr>
        <a:xfrm>
          <a:off x="11430000" y="57612643"/>
          <a:ext cx="6590449" cy="1174296"/>
        </a:xfrm>
        <a:prstGeom prst="rect">
          <a:avLst/>
        </a:prstGeom>
      </xdr:spPr>
    </xdr:pic>
    <xdr:clientData/>
  </xdr:twoCellAnchor>
  <xdr:twoCellAnchor editAs="oneCell">
    <xdr:from>
      <xdr:col>15</xdr:col>
      <xdr:colOff>166687</xdr:colOff>
      <xdr:row>342</xdr:row>
      <xdr:rowOff>107156</xdr:rowOff>
    </xdr:from>
    <xdr:to>
      <xdr:col>24</xdr:col>
      <xdr:colOff>479203</xdr:colOff>
      <xdr:row>356</xdr:row>
      <xdr:rowOff>21430</xdr:rowOff>
    </xdr:to>
    <xdr:pic>
      <xdr:nvPicPr>
        <xdr:cNvPr id="88" name="Imagen 87">
          <a:extLst>
            <a:ext uri="{FF2B5EF4-FFF2-40B4-BE49-F238E27FC236}">
              <a16:creationId xmlns:a16="http://schemas.microsoft.com/office/drawing/2014/main" id="{8E01F444-E4FE-40F1-855C-D7C0225FD3B7}"/>
            </a:ext>
          </a:extLst>
        </xdr:cNvPr>
        <xdr:cNvPicPr>
          <a:picLocks noChangeAspect="1"/>
        </xdr:cNvPicPr>
      </xdr:nvPicPr>
      <xdr:blipFill>
        <a:blip xmlns:r="http://schemas.openxmlformats.org/officeDocument/2006/relationships" r:embed="rId7"/>
        <a:stretch>
          <a:fillRect/>
        </a:stretch>
      </xdr:blipFill>
      <xdr:spPr>
        <a:xfrm>
          <a:off x="11930062" y="63710344"/>
          <a:ext cx="6628544" cy="2474117"/>
        </a:xfrm>
        <a:prstGeom prst="rect">
          <a:avLst/>
        </a:prstGeom>
      </xdr:spPr>
    </xdr:pic>
    <xdr:clientData/>
  </xdr:twoCellAnchor>
  <xdr:twoCellAnchor editAs="oneCell">
    <xdr:from>
      <xdr:col>16</xdr:col>
      <xdr:colOff>0</xdr:colOff>
      <xdr:row>499</xdr:row>
      <xdr:rowOff>0</xdr:rowOff>
    </xdr:from>
    <xdr:to>
      <xdr:col>25</xdr:col>
      <xdr:colOff>590550</xdr:colOff>
      <xdr:row>508</xdr:row>
      <xdr:rowOff>129945</xdr:rowOff>
    </xdr:to>
    <xdr:pic>
      <xdr:nvPicPr>
        <xdr:cNvPr id="90" name="Imagen 89">
          <a:extLst>
            <a:ext uri="{FF2B5EF4-FFF2-40B4-BE49-F238E27FC236}">
              <a16:creationId xmlns:a16="http://schemas.microsoft.com/office/drawing/2014/main" id="{D6F1427C-67F7-43B5-ABAC-004DDFCF73C1}"/>
            </a:ext>
          </a:extLst>
        </xdr:cNvPr>
        <xdr:cNvPicPr>
          <a:picLocks noChangeAspect="1"/>
        </xdr:cNvPicPr>
      </xdr:nvPicPr>
      <xdr:blipFill>
        <a:blip xmlns:r="http://schemas.openxmlformats.org/officeDocument/2006/relationships" r:embed="rId8"/>
        <a:stretch>
          <a:fillRect/>
        </a:stretch>
      </xdr:blipFill>
      <xdr:spPr>
        <a:xfrm>
          <a:off x="11977688" y="92844938"/>
          <a:ext cx="7448550" cy="1780627"/>
        </a:xfrm>
        <a:prstGeom prst="rect">
          <a:avLst/>
        </a:prstGeom>
      </xdr:spPr>
    </xdr:pic>
    <xdr:clientData/>
  </xdr:twoCellAnchor>
  <xdr:twoCellAnchor editAs="oneCell">
    <xdr:from>
      <xdr:col>16</xdr:col>
      <xdr:colOff>0</xdr:colOff>
      <xdr:row>586</xdr:row>
      <xdr:rowOff>0</xdr:rowOff>
    </xdr:from>
    <xdr:to>
      <xdr:col>24</xdr:col>
      <xdr:colOff>551336</xdr:colOff>
      <xdr:row>609</xdr:row>
      <xdr:rowOff>85220</xdr:rowOff>
    </xdr:to>
    <xdr:pic>
      <xdr:nvPicPr>
        <xdr:cNvPr id="91" name="Imagen 90">
          <a:extLst>
            <a:ext uri="{FF2B5EF4-FFF2-40B4-BE49-F238E27FC236}">
              <a16:creationId xmlns:a16="http://schemas.microsoft.com/office/drawing/2014/main" id="{48C563AD-7449-453A-A351-9FDFD81DFE14}"/>
            </a:ext>
          </a:extLst>
        </xdr:cNvPr>
        <xdr:cNvPicPr>
          <a:picLocks noChangeAspect="1"/>
        </xdr:cNvPicPr>
      </xdr:nvPicPr>
      <xdr:blipFill>
        <a:blip xmlns:r="http://schemas.openxmlformats.org/officeDocument/2006/relationships" r:embed="rId9"/>
        <a:stretch>
          <a:fillRect/>
        </a:stretch>
      </xdr:blipFill>
      <xdr:spPr>
        <a:xfrm>
          <a:off x="11858625" y="128575594"/>
          <a:ext cx="6647336" cy="4454785"/>
        </a:xfrm>
        <a:prstGeom prst="rect">
          <a:avLst/>
        </a:prstGeom>
      </xdr:spPr>
    </xdr:pic>
    <xdr:clientData/>
  </xdr:twoCellAnchor>
  <xdr:twoCellAnchor editAs="oneCell">
    <xdr:from>
      <xdr:col>15</xdr:col>
      <xdr:colOff>166688</xdr:colOff>
      <xdr:row>663</xdr:row>
      <xdr:rowOff>1</xdr:rowOff>
    </xdr:from>
    <xdr:to>
      <xdr:col>24</xdr:col>
      <xdr:colOff>132232</xdr:colOff>
      <xdr:row>680</xdr:row>
      <xdr:rowOff>34292</xdr:rowOff>
    </xdr:to>
    <xdr:pic>
      <xdr:nvPicPr>
        <xdr:cNvPr id="92" name="Imagen 91">
          <a:extLst>
            <a:ext uri="{FF2B5EF4-FFF2-40B4-BE49-F238E27FC236}">
              <a16:creationId xmlns:a16="http://schemas.microsoft.com/office/drawing/2014/main" id="{BE8DEB68-C08E-4E6B-AE94-6CF17015657F}"/>
            </a:ext>
          </a:extLst>
        </xdr:cNvPr>
        <xdr:cNvPicPr>
          <a:picLocks noChangeAspect="1"/>
        </xdr:cNvPicPr>
      </xdr:nvPicPr>
      <xdr:blipFill>
        <a:blip xmlns:r="http://schemas.openxmlformats.org/officeDocument/2006/relationships" r:embed="rId10"/>
        <a:stretch>
          <a:fillRect/>
        </a:stretch>
      </xdr:blipFill>
      <xdr:spPr>
        <a:xfrm>
          <a:off x="11930063" y="123372564"/>
          <a:ext cx="6275857" cy="3129916"/>
        </a:xfrm>
        <a:prstGeom prst="rect">
          <a:avLst/>
        </a:prstGeom>
      </xdr:spPr>
    </xdr:pic>
    <xdr:clientData/>
  </xdr:twoCellAnchor>
  <xdr:twoCellAnchor editAs="oneCell">
    <xdr:from>
      <xdr:col>16</xdr:col>
      <xdr:colOff>0</xdr:colOff>
      <xdr:row>742</xdr:row>
      <xdr:rowOff>0</xdr:rowOff>
    </xdr:from>
    <xdr:to>
      <xdr:col>24</xdr:col>
      <xdr:colOff>167641</xdr:colOff>
      <xdr:row>765</xdr:row>
      <xdr:rowOff>29703</xdr:rowOff>
    </xdr:to>
    <xdr:pic>
      <xdr:nvPicPr>
        <xdr:cNvPr id="93" name="Imagen 92">
          <a:extLst>
            <a:ext uri="{FF2B5EF4-FFF2-40B4-BE49-F238E27FC236}">
              <a16:creationId xmlns:a16="http://schemas.microsoft.com/office/drawing/2014/main" id="{D3465204-1646-4182-8798-67DE55F1D78C}"/>
            </a:ext>
          </a:extLst>
        </xdr:cNvPr>
        <xdr:cNvPicPr>
          <a:picLocks noChangeAspect="1"/>
        </xdr:cNvPicPr>
      </xdr:nvPicPr>
      <xdr:blipFill>
        <a:blip xmlns:r="http://schemas.openxmlformats.org/officeDocument/2006/relationships" r:embed="rId11"/>
        <a:stretch>
          <a:fillRect/>
        </a:stretch>
      </xdr:blipFill>
      <xdr:spPr>
        <a:xfrm>
          <a:off x="11977688" y="163377563"/>
          <a:ext cx="6257926" cy="4226213"/>
        </a:xfrm>
        <a:prstGeom prst="rect">
          <a:avLst/>
        </a:prstGeom>
      </xdr:spPr>
    </xdr:pic>
    <xdr:clientData/>
  </xdr:twoCellAnchor>
  <xdr:twoCellAnchor editAs="oneCell">
    <xdr:from>
      <xdr:col>16</xdr:col>
      <xdr:colOff>15875</xdr:colOff>
      <xdr:row>817</xdr:row>
      <xdr:rowOff>0</xdr:rowOff>
    </xdr:from>
    <xdr:to>
      <xdr:col>23</xdr:col>
      <xdr:colOff>284481</xdr:colOff>
      <xdr:row>832</xdr:row>
      <xdr:rowOff>137088</xdr:rowOff>
    </xdr:to>
    <xdr:pic>
      <xdr:nvPicPr>
        <xdr:cNvPr id="94" name="Imagen 93">
          <a:extLst>
            <a:ext uri="{FF2B5EF4-FFF2-40B4-BE49-F238E27FC236}">
              <a16:creationId xmlns:a16="http://schemas.microsoft.com/office/drawing/2014/main" id="{01C7AF9C-0B0B-4C18-9D5C-42EBACF58B39}"/>
            </a:ext>
          </a:extLst>
        </xdr:cNvPr>
        <xdr:cNvPicPr>
          <a:picLocks noChangeAspect="1"/>
        </xdr:cNvPicPr>
      </xdr:nvPicPr>
      <xdr:blipFill>
        <a:blip xmlns:r="http://schemas.openxmlformats.org/officeDocument/2006/relationships" r:embed="rId12"/>
        <a:stretch>
          <a:fillRect/>
        </a:stretch>
      </xdr:blipFill>
      <xdr:spPr>
        <a:xfrm>
          <a:off x="11985625" y="176561750"/>
          <a:ext cx="5610226" cy="2838107"/>
        </a:xfrm>
        <a:prstGeom prst="rect">
          <a:avLst/>
        </a:prstGeom>
      </xdr:spPr>
    </xdr:pic>
    <xdr:clientData/>
  </xdr:twoCellAnchor>
  <xdr:twoCellAnchor editAs="oneCell">
    <xdr:from>
      <xdr:col>16</xdr:col>
      <xdr:colOff>0</xdr:colOff>
      <xdr:row>900</xdr:row>
      <xdr:rowOff>0</xdr:rowOff>
    </xdr:from>
    <xdr:to>
      <xdr:col>24</xdr:col>
      <xdr:colOff>24765</xdr:colOff>
      <xdr:row>911</xdr:row>
      <xdr:rowOff>111328</xdr:rowOff>
    </xdr:to>
    <xdr:pic>
      <xdr:nvPicPr>
        <xdr:cNvPr id="95" name="Imagen 94">
          <a:extLst>
            <a:ext uri="{FF2B5EF4-FFF2-40B4-BE49-F238E27FC236}">
              <a16:creationId xmlns:a16="http://schemas.microsoft.com/office/drawing/2014/main" id="{367D0E07-A3D0-45D6-A055-A73854462037}"/>
            </a:ext>
          </a:extLst>
        </xdr:cNvPr>
        <xdr:cNvPicPr>
          <a:picLocks noChangeAspect="1"/>
        </xdr:cNvPicPr>
      </xdr:nvPicPr>
      <xdr:blipFill>
        <a:blip xmlns:r="http://schemas.openxmlformats.org/officeDocument/2006/relationships" r:embed="rId13"/>
        <a:stretch>
          <a:fillRect/>
        </a:stretch>
      </xdr:blipFill>
      <xdr:spPr>
        <a:xfrm>
          <a:off x="11977688" y="198536719"/>
          <a:ext cx="6124575" cy="2104775"/>
        </a:xfrm>
        <a:prstGeom prst="rect">
          <a:avLst/>
        </a:prstGeom>
      </xdr:spPr>
    </xdr:pic>
    <xdr:clientData/>
  </xdr:twoCellAnchor>
  <xdr:twoCellAnchor editAs="oneCell">
    <xdr:from>
      <xdr:col>16</xdr:col>
      <xdr:colOff>19050</xdr:colOff>
      <xdr:row>911</xdr:row>
      <xdr:rowOff>0</xdr:rowOff>
    </xdr:from>
    <xdr:to>
      <xdr:col>24</xdr:col>
      <xdr:colOff>53340</xdr:colOff>
      <xdr:row>923</xdr:row>
      <xdr:rowOff>101712</xdr:rowOff>
    </xdr:to>
    <xdr:pic>
      <xdr:nvPicPr>
        <xdr:cNvPr id="96" name="Imagen 95">
          <a:extLst>
            <a:ext uri="{FF2B5EF4-FFF2-40B4-BE49-F238E27FC236}">
              <a16:creationId xmlns:a16="http://schemas.microsoft.com/office/drawing/2014/main" id="{407B8494-50F4-46E7-8263-40E310A1A58E}"/>
            </a:ext>
          </a:extLst>
        </xdr:cNvPr>
        <xdr:cNvPicPr>
          <a:picLocks noChangeAspect="1"/>
        </xdr:cNvPicPr>
      </xdr:nvPicPr>
      <xdr:blipFill>
        <a:blip xmlns:r="http://schemas.openxmlformats.org/officeDocument/2006/relationships" r:embed="rId14"/>
        <a:stretch>
          <a:fillRect/>
        </a:stretch>
      </xdr:blipFill>
      <xdr:spPr>
        <a:xfrm>
          <a:off x="11996738" y="200651269"/>
          <a:ext cx="6124575" cy="2292868"/>
        </a:xfrm>
        <a:prstGeom prst="rect">
          <a:avLst/>
        </a:prstGeom>
      </xdr:spPr>
    </xdr:pic>
    <xdr:clientData/>
  </xdr:twoCellAnchor>
  <xdr:twoCellAnchor editAs="oneCell">
    <xdr:from>
      <xdr:col>16</xdr:col>
      <xdr:colOff>0</xdr:colOff>
      <xdr:row>981</xdr:row>
      <xdr:rowOff>0</xdr:rowOff>
    </xdr:from>
    <xdr:to>
      <xdr:col>25</xdr:col>
      <xdr:colOff>98159</xdr:colOff>
      <xdr:row>988</xdr:row>
      <xdr:rowOff>127131</xdr:rowOff>
    </xdr:to>
    <xdr:pic>
      <xdr:nvPicPr>
        <xdr:cNvPr id="97" name="Imagen 96">
          <a:extLst>
            <a:ext uri="{FF2B5EF4-FFF2-40B4-BE49-F238E27FC236}">
              <a16:creationId xmlns:a16="http://schemas.microsoft.com/office/drawing/2014/main" id="{9BE725F8-C13E-499C-A04B-ADB0BC012491}"/>
            </a:ext>
          </a:extLst>
        </xdr:cNvPr>
        <xdr:cNvPicPr>
          <a:picLocks noChangeAspect="1"/>
        </xdr:cNvPicPr>
      </xdr:nvPicPr>
      <xdr:blipFill>
        <a:blip xmlns:r="http://schemas.openxmlformats.org/officeDocument/2006/relationships" r:embed="rId15"/>
        <a:stretch>
          <a:fillRect/>
        </a:stretch>
      </xdr:blipFill>
      <xdr:spPr>
        <a:xfrm>
          <a:off x="11977688" y="182594250"/>
          <a:ext cx="6961874" cy="1409196"/>
        </a:xfrm>
        <a:prstGeom prst="rect">
          <a:avLst/>
        </a:prstGeom>
      </xdr:spPr>
    </xdr:pic>
    <xdr:clientData/>
  </xdr:twoCellAnchor>
  <xdr:twoCellAnchor editAs="oneCell">
    <xdr:from>
      <xdr:col>16</xdr:col>
      <xdr:colOff>0</xdr:colOff>
      <xdr:row>1059</xdr:row>
      <xdr:rowOff>154781</xdr:rowOff>
    </xdr:from>
    <xdr:to>
      <xdr:col>24</xdr:col>
      <xdr:colOff>246568</xdr:colOff>
      <xdr:row>1078</xdr:row>
      <xdr:rowOff>34376</xdr:rowOff>
    </xdr:to>
    <xdr:pic>
      <xdr:nvPicPr>
        <xdr:cNvPr id="98" name="Imagen 97">
          <a:extLst>
            <a:ext uri="{FF2B5EF4-FFF2-40B4-BE49-F238E27FC236}">
              <a16:creationId xmlns:a16="http://schemas.microsoft.com/office/drawing/2014/main" id="{E676C5AD-3A08-4C27-BED9-3D9A7F500707}"/>
            </a:ext>
          </a:extLst>
        </xdr:cNvPr>
        <xdr:cNvPicPr>
          <a:picLocks noChangeAspect="1"/>
        </xdr:cNvPicPr>
      </xdr:nvPicPr>
      <xdr:blipFill>
        <a:blip xmlns:r="http://schemas.openxmlformats.org/officeDocument/2006/relationships" r:embed="rId16"/>
        <a:stretch>
          <a:fillRect/>
        </a:stretch>
      </xdr:blipFill>
      <xdr:spPr>
        <a:xfrm>
          <a:off x="11977688" y="197286562"/>
          <a:ext cx="6342568" cy="3356220"/>
        </a:xfrm>
        <a:prstGeom prst="rect">
          <a:avLst/>
        </a:prstGeom>
      </xdr:spPr>
    </xdr:pic>
    <xdr:clientData/>
  </xdr:twoCellAnchor>
  <xdr:twoCellAnchor editAs="oneCell">
    <xdr:from>
      <xdr:col>15</xdr:col>
      <xdr:colOff>142876</xdr:colOff>
      <xdr:row>1140</xdr:row>
      <xdr:rowOff>154783</xdr:rowOff>
    </xdr:from>
    <xdr:to>
      <xdr:col>28</xdr:col>
      <xdr:colOff>238492</xdr:colOff>
      <xdr:row>1153</xdr:row>
      <xdr:rowOff>29355</xdr:rowOff>
    </xdr:to>
    <xdr:pic>
      <xdr:nvPicPr>
        <xdr:cNvPr id="99" name="Imagen 98">
          <a:extLst>
            <a:ext uri="{FF2B5EF4-FFF2-40B4-BE49-F238E27FC236}">
              <a16:creationId xmlns:a16="http://schemas.microsoft.com/office/drawing/2014/main" id="{00000000-0008-0000-0100-000071000000}"/>
            </a:ext>
          </a:extLst>
        </xdr:cNvPr>
        <xdr:cNvPicPr>
          <a:picLocks noChangeAspect="1"/>
        </xdr:cNvPicPr>
      </xdr:nvPicPr>
      <xdr:blipFill>
        <a:blip xmlns:r="http://schemas.openxmlformats.org/officeDocument/2006/relationships" r:embed="rId17"/>
        <a:stretch>
          <a:fillRect/>
        </a:stretch>
      </xdr:blipFill>
      <xdr:spPr>
        <a:xfrm>
          <a:off x="11906251" y="212371783"/>
          <a:ext cx="9450119" cy="2247726"/>
        </a:xfrm>
        <a:prstGeom prst="rect">
          <a:avLst/>
        </a:prstGeom>
      </xdr:spPr>
    </xdr:pic>
    <xdr:clientData/>
  </xdr:twoCellAnchor>
  <xdr:twoCellAnchor editAs="oneCell">
    <xdr:from>
      <xdr:col>16</xdr:col>
      <xdr:colOff>130969</xdr:colOff>
      <xdr:row>1298</xdr:row>
      <xdr:rowOff>83343</xdr:rowOff>
    </xdr:from>
    <xdr:to>
      <xdr:col>25</xdr:col>
      <xdr:colOff>72938</xdr:colOff>
      <xdr:row>1315</xdr:row>
      <xdr:rowOff>29485</xdr:rowOff>
    </xdr:to>
    <xdr:pic>
      <xdr:nvPicPr>
        <xdr:cNvPr id="101" name="Imagen 100">
          <a:extLst>
            <a:ext uri="{FF2B5EF4-FFF2-40B4-BE49-F238E27FC236}">
              <a16:creationId xmlns:a16="http://schemas.microsoft.com/office/drawing/2014/main" id="{37A544AA-8FBD-45E3-802D-3DDA2D2BAC30}"/>
            </a:ext>
          </a:extLst>
        </xdr:cNvPr>
        <xdr:cNvPicPr>
          <a:picLocks noChangeAspect="1"/>
        </xdr:cNvPicPr>
      </xdr:nvPicPr>
      <xdr:blipFill>
        <a:blip xmlns:r="http://schemas.openxmlformats.org/officeDocument/2006/relationships" r:embed="rId18"/>
        <a:stretch>
          <a:fillRect/>
        </a:stretch>
      </xdr:blipFill>
      <xdr:spPr>
        <a:xfrm>
          <a:off x="12108657" y="241696874"/>
          <a:ext cx="6799969" cy="3057484"/>
        </a:xfrm>
        <a:prstGeom prst="rect">
          <a:avLst/>
        </a:prstGeom>
      </xdr:spPr>
    </xdr:pic>
    <xdr:clientData/>
  </xdr:twoCellAnchor>
  <xdr:twoCellAnchor editAs="oneCell">
    <xdr:from>
      <xdr:col>16</xdr:col>
      <xdr:colOff>0</xdr:colOff>
      <xdr:row>1375</xdr:row>
      <xdr:rowOff>0</xdr:rowOff>
    </xdr:from>
    <xdr:to>
      <xdr:col>24</xdr:col>
      <xdr:colOff>62865</xdr:colOff>
      <xdr:row>1385</xdr:row>
      <xdr:rowOff>161729</xdr:rowOff>
    </xdr:to>
    <xdr:pic>
      <xdr:nvPicPr>
        <xdr:cNvPr id="102" name="Imagen 101">
          <a:extLst>
            <a:ext uri="{FF2B5EF4-FFF2-40B4-BE49-F238E27FC236}">
              <a16:creationId xmlns:a16="http://schemas.microsoft.com/office/drawing/2014/main" id="{C0BC8F88-135E-45ED-8DAB-0CA718D69041}"/>
            </a:ext>
          </a:extLst>
        </xdr:cNvPr>
        <xdr:cNvPicPr>
          <a:picLocks noChangeAspect="1"/>
        </xdr:cNvPicPr>
      </xdr:nvPicPr>
      <xdr:blipFill>
        <a:blip xmlns:r="http://schemas.openxmlformats.org/officeDocument/2006/relationships" r:embed="rId19"/>
        <a:stretch>
          <a:fillRect/>
        </a:stretch>
      </xdr:blipFill>
      <xdr:spPr>
        <a:xfrm>
          <a:off x="11977688" y="301180500"/>
          <a:ext cx="6162675" cy="1985246"/>
        </a:xfrm>
        <a:prstGeom prst="rect">
          <a:avLst/>
        </a:prstGeom>
      </xdr:spPr>
    </xdr:pic>
    <xdr:clientData/>
  </xdr:twoCellAnchor>
  <xdr:twoCellAnchor editAs="oneCell">
    <xdr:from>
      <xdr:col>16</xdr:col>
      <xdr:colOff>0</xdr:colOff>
      <xdr:row>1457</xdr:row>
      <xdr:rowOff>0</xdr:rowOff>
    </xdr:from>
    <xdr:to>
      <xdr:col>23</xdr:col>
      <xdr:colOff>596266</xdr:colOff>
      <xdr:row>1467</xdr:row>
      <xdr:rowOff>122301</xdr:rowOff>
    </xdr:to>
    <xdr:pic>
      <xdr:nvPicPr>
        <xdr:cNvPr id="105" name="Imagen 104">
          <a:extLst>
            <a:ext uri="{FF2B5EF4-FFF2-40B4-BE49-F238E27FC236}">
              <a16:creationId xmlns:a16="http://schemas.microsoft.com/office/drawing/2014/main" id="{7817C143-2D38-440A-A12D-5FDC3BDB7C39}"/>
            </a:ext>
          </a:extLst>
        </xdr:cNvPr>
        <xdr:cNvPicPr>
          <a:picLocks noChangeAspect="1"/>
        </xdr:cNvPicPr>
      </xdr:nvPicPr>
      <xdr:blipFill>
        <a:blip xmlns:r="http://schemas.openxmlformats.org/officeDocument/2006/relationships" r:embed="rId20"/>
        <a:stretch>
          <a:fillRect/>
        </a:stretch>
      </xdr:blipFill>
      <xdr:spPr>
        <a:xfrm>
          <a:off x="11977688" y="319158938"/>
          <a:ext cx="5934076" cy="1933345"/>
        </a:xfrm>
        <a:prstGeom prst="rect">
          <a:avLst/>
        </a:prstGeom>
      </xdr:spPr>
    </xdr:pic>
    <xdr:clientData/>
  </xdr:twoCellAnchor>
  <xdr:twoCellAnchor editAs="oneCell">
    <xdr:from>
      <xdr:col>16</xdr:col>
      <xdr:colOff>0</xdr:colOff>
      <xdr:row>1467</xdr:row>
      <xdr:rowOff>92869</xdr:rowOff>
    </xdr:from>
    <xdr:to>
      <xdr:col>23</xdr:col>
      <xdr:colOff>628651</xdr:colOff>
      <xdr:row>1474</xdr:row>
      <xdr:rowOff>130560</xdr:rowOff>
    </xdr:to>
    <xdr:pic>
      <xdr:nvPicPr>
        <xdr:cNvPr id="106" name="Imagen 105">
          <a:extLst>
            <a:ext uri="{FF2B5EF4-FFF2-40B4-BE49-F238E27FC236}">
              <a16:creationId xmlns:a16="http://schemas.microsoft.com/office/drawing/2014/main" id="{B73DCA31-254B-4673-9838-0983078645D8}"/>
            </a:ext>
          </a:extLst>
        </xdr:cNvPr>
        <xdr:cNvPicPr>
          <a:picLocks noChangeAspect="1"/>
        </xdr:cNvPicPr>
      </xdr:nvPicPr>
      <xdr:blipFill>
        <a:blip xmlns:r="http://schemas.openxmlformats.org/officeDocument/2006/relationships" r:embed="rId21"/>
        <a:stretch>
          <a:fillRect/>
        </a:stretch>
      </xdr:blipFill>
      <xdr:spPr>
        <a:xfrm>
          <a:off x="11977688" y="321121088"/>
          <a:ext cx="5962651" cy="1280430"/>
        </a:xfrm>
        <a:prstGeom prst="rect">
          <a:avLst/>
        </a:prstGeom>
      </xdr:spPr>
    </xdr:pic>
    <xdr:clientData/>
  </xdr:twoCellAnchor>
  <xdr:twoCellAnchor editAs="oneCell">
    <xdr:from>
      <xdr:col>16</xdr:col>
      <xdr:colOff>130969</xdr:colOff>
      <xdr:row>1541</xdr:row>
      <xdr:rowOff>154782</xdr:rowOff>
    </xdr:from>
    <xdr:to>
      <xdr:col>23</xdr:col>
      <xdr:colOff>581355</xdr:colOff>
      <xdr:row>1555</xdr:row>
      <xdr:rowOff>59507</xdr:rowOff>
    </xdr:to>
    <xdr:pic>
      <xdr:nvPicPr>
        <xdr:cNvPr id="107" name="Imagen 106">
          <a:extLst>
            <a:ext uri="{FF2B5EF4-FFF2-40B4-BE49-F238E27FC236}">
              <a16:creationId xmlns:a16="http://schemas.microsoft.com/office/drawing/2014/main" id="{7C44CBCF-94A9-41EB-ABCC-8BFECA227497}"/>
            </a:ext>
          </a:extLst>
        </xdr:cNvPr>
        <xdr:cNvPicPr>
          <a:picLocks noChangeAspect="1"/>
        </xdr:cNvPicPr>
      </xdr:nvPicPr>
      <xdr:blipFill>
        <a:blip xmlns:r="http://schemas.openxmlformats.org/officeDocument/2006/relationships" r:embed="rId22"/>
        <a:stretch>
          <a:fillRect/>
        </a:stretch>
      </xdr:blipFill>
      <xdr:spPr>
        <a:xfrm>
          <a:off x="12108657" y="337649345"/>
          <a:ext cx="5780576" cy="2432817"/>
        </a:xfrm>
        <a:prstGeom prst="rect">
          <a:avLst/>
        </a:prstGeom>
      </xdr:spPr>
    </xdr:pic>
    <xdr:clientData/>
  </xdr:twoCellAnchor>
  <xdr:twoCellAnchor editAs="oneCell">
    <xdr:from>
      <xdr:col>16</xdr:col>
      <xdr:colOff>0</xdr:colOff>
      <xdr:row>1614</xdr:row>
      <xdr:rowOff>0</xdr:rowOff>
    </xdr:from>
    <xdr:to>
      <xdr:col>24</xdr:col>
      <xdr:colOff>593122</xdr:colOff>
      <xdr:row>1633</xdr:row>
      <xdr:rowOff>28659</xdr:rowOff>
    </xdr:to>
    <xdr:pic>
      <xdr:nvPicPr>
        <xdr:cNvPr id="108" name="Imagen 107">
          <a:extLst>
            <a:ext uri="{FF2B5EF4-FFF2-40B4-BE49-F238E27FC236}">
              <a16:creationId xmlns:a16="http://schemas.microsoft.com/office/drawing/2014/main" id="{95FC687F-64AC-4EB8-B70C-3B1D49F071A1}"/>
            </a:ext>
          </a:extLst>
        </xdr:cNvPr>
        <xdr:cNvPicPr>
          <a:picLocks noChangeAspect="1"/>
        </xdr:cNvPicPr>
      </xdr:nvPicPr>
      <xdr:blipFill>
        <a:blip xmlns:r="http://schemas.openxmlformats.org/officeDocument/2006/relationships" r:embed="rId23"/>
        <a:stretch>
          <a:fillRect/>
        </a:stretch>
      </xdr:blipFill>
      <xdr:spPr>
        <a:xfrm>
          <a:off x="11977688" y="353770406"/>
          <a:ext cx="6689122" cy="3490384"/>
        </a:xfrm>
        <a:prstGeom prst="rect">
          <a:avLst/>
        </a:prstGeom>
      </xdr:spPr>
    </xdr:pic>
    <xdr:clientData/>
  </xdr:twoCellAnchor>
  <xdr:twoCellAnchor editAs="oneCell">
    <xdr:from>
      <xdr:col>16</xdr:col>
      <xdr:colOff>9525</xdr:colOff>
      <xdr:row>1696</xdr:row>
      <xdr:rowOff>0</xdr:rowOff>
    </xdr:from>
    <xdr:to>
      <xdr:col>24</xdr:col>
      <xdr:colOff>381000</xdr:colOff>
      <xdr:row>1700</xdr:row>
      <xdr:rowOff>135200</xdr:rowOff>
    </xdr:to>
    <xdr:pic>
      <xdr:nvPicPr>
        <xdr:cNvPr id="110" name="Imagen 109">
          <a:extLst>
            <a:ext uri="{FF2B5EF4-FFF2-40B4-BE49-F238E27FC236}">
              <a16:creationId xmlns:a16="http://schemas.microsoft.com/office/drawing/2014/main" id="{D724C9B9-D6DE-45FC-9360-8D7B1B4FA1E2}"/>
            </a:ext>
          </a:extLst>
        </xdr:cNvPr>
        <xdr:cNvPicPr>
          <a:picLocks noChangeAspect="1"/>
        </xdr:cNvPicPr>
      </xdr:nvPicPr>
      <xdr:blipFill>
        <a:blip xmlns:r="http://schemas.openxmlformats.org/officeDocument/2006/relationships" r:embed="rId24"/>
        <a:stretch>
          <a:fillRect/>
        </a:stretch>
      </xdr:blipFill>
      <xdr:spPr>
        <a:xfrm>
          <a:off x="11987213" y="371927438"/>
          <a:ext cx="6467475" cy="847624"/>
        </a:xfrm>
        <a:prstGeom prst="rect">
          <a:avLst/>
        </a:prstGeom>
      </xdr:spPr>
    </xdr:pic>
    <xdr:clientData/>
  </xdr:twoCellAnchor>
  <xdr:twoCellAnchor editAs="oneCell">
    <xdr:from>
      <xdr:col>16</xdr:col>
      <xdr:colOff>0</xdr:colOff>
      <xdr:row>1700</xdr:row>
      <xdr:rowOff>109538</xdr:rowOff>
    </xdr:from>
    <xdr:to>
      <xdr:col>24</xdr:col>
      <xdr:colOff>393275</xdr:colOff>
      <xdr:row>1713</xdr:row>
      <xdr:rowOff>87743</xdr:rowOff>
    </xdr:to>
    <xdr:pic>
      <xdr:nvPicPr>
        <xdr:cNvPr id="111" name="Imagen 110">
          <a:extLst>
            <a:ext uri="{FF2B5EF4-FFF2-40B4-BE49-F238E27FC236}">
              <a16:creationId xmlns:a16="http://schemas.microsoft.com/office/drawing/2014/main" id="{5E084041-D485-43A3-B9C3-6623C666A04E}"/>
            </a:ext>
          </a:extLst>
        </xdr:cNvPr>
        <xdr:cNvPicPr>
          <a:picLocks noChangeAspect="1"/>
        </xdr:cNvPicPr>
      </xdr:nvPicPr>
      <xdr:blipFill>
        <a:blip xmlns:r="http://schemas.openxmlformats.org/officeDocument/2006/relationships" r:embed="rId25"/>
        <a:stretch>
          <a:fillRect/>
        </a:stretch>
      </xdr:blipFill>
      <xdr:spPr>
        <a:xfrm>
          <a:off x="11977688" y="372775163"/>
          <a:ext cx="6485465" cy="2328054"/>
        </a:xfrm>
        <a:prstGeom prst="rect">
          <a:avLst/>
        </a:prstGeom>
      </xdr:spPr>
    </xdr:pic>
    <xdr:clientData/>
  </xdr:twoCellAnchor>
  <xdr:oneCellAnchor>
    <xdr:from>
      <xdr:col>5</xdr:col>
      <xdr:colOff>152400</xdr:colOff>
      <xdr:row>410</xdr:row>
      <xdr:rowOff>142875</xdr:rowOff>
    </xdr:from>
    <xdr:ext cx="295275" cy="243569"/>
    <xdr:sp macro="" textlink="">
      <xdr:nvSpPr>
        <xdr:cNvPr id="1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752850" y="9364027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410</xdr:row>
      <xdr:rowOff>142875</xdr:rowOff>
    </xdr:from>
    <xdr:ext cx="295275" cy="243569"/>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800850" y="9364027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95250</xdr:colOff>
      <xdr:row>402</xdr:row>
      <xdr:rowOff>21166</xdr:rowOff>
    </xdr:from>
    <xdr:to>
      <xdr:col>1</xdr:col>
      <xdr:colOff>874021</xdr:colOff>
      <xdr:row>406</xdr:row>
      <xdr:rowOff>178501</xdr:rowOff>
    </xdr:to>
    <xdr:pic>
      <xdr:nvPicPr>
        <xdr:cNvPr id="109"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91994566"/>
          <a:ext cx="778771" cy="9193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0</xdr:colOff>
      <xdr:row>423</xdr:row>
      <xdr:rowOff>0</xdr:rowOff>
    </xdr:from>
    <xdr:to>
      <xdr:col>23</xdr:col>
      <xdr:colOff>724746</xdr:colOff>
      <xdr:row>453</xdr:row>
      <xdr:rowOff>97371</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6"/>
        <a:stretch>
          <a:fillRect/>
        </a:stretch>
      </xdr:blipFill>
      <xdr:spPr>
        <a:xfrm>
          <a:off x="11977688" y="109549406"/>
          <a:ext cx="6058746" cy="5715798"/>
        </a:xfrm>
        <a:prstGeom prst="rect">
          <a:avLst/>
        </a:prstGeom>
      </xdr:spPr>
    </xdr:pic>
    <xdr:clientData/>
  </xdr:twoCellAnchor>
  <xdr:twoCellAnchor>
    <xdr:from>
      <xdr:col>15</xdr:col>
      <xdr:colOff>178591</xdr:colOff>
      <xdr:row>1216</xdr:row>
      <xdr:rowOff>17473</xdr:rowOff>
    </xdr:from>
    <xdr:to>
      <xdr:col>24</xdr:col>
      <xdr:colOff>261938</xdr:colOff>
      <xdr:row>1234</xdr:row>
      <xdr:rowOff>65699</xdr:rowOff>
    </xdr:to>
    <xdr:grpSp>
      <xdr:nvGrpSpPr>
        <xdr:cNvPr id="29" name="Grupo 28">
          <a:extLst>
            <a:ext uri="{FF2B5EF4-FFF2-40B4-BE49-F238E27FC236}">
              <a16:creationId xmlns:a16="http://schemas.microsoft.com/office/drawing/2014/main" id="{00000000-0008-0000-0200-00001D000000}"/>
            </a:ext>
          </a:extLst>
        </xdr:cNvPr>
        <xdr:cNvGrpSpPr/>
      </xdr:nvGrpSpPr>
      <xdr:grpSpPr>
        <a:xfrm>
          <a:off x="12332491" y="216015898"/>
          <a:ext cx="6617497" cy="3172426"/>
          <a:chOff x="11941966" y="226402911"/>
          <a:chExt cx="6393660" cy="3310538"/>
        </a:xfrm>
      </xdr:grpSpPr>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7"/>
          <a:stretch>
            <a:fillRect/>
          </a:stretch>
        </xdr:blipFill>
        <xdr:spPr>
          <a:xfrm>
            <a:off x="11977688" y="226402911"/>
            <a:ext cx="6106377" cy="59063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8"/>
          <a:stretch>
            <a:fillRect/>
          </a:stretch>
        </xdr:blipFill>
        <xdr:spPr>
          <a:xfrm>
            <a:off x="11977686" y="227016467"/>
            <a:ext cx="6115904" cy="590632"/>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9"/>
          <a:stretch>
            <a:fillRect/>
          </a:stretch>
        </xdr:blipFill>
        <xdr:spPr>
          <a:xfrm>
            <a:off x="11941966" y="227671312"/>
            <a:ext cx="6211167" cy="943107"/>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0"/>
          <a:stretch>
            <a:fillRect/>
          </a:stretch>
        </xdr:blipFill>
        <xdr:spPr>
          <a:xfrm>
            <a:off x="11977686" y="228671439"/>
            <a:ext cx="6134956" cy="352474"/>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31"/>
          <a:stretch>
            <a:fillRect/>
          </a:stretch>
        </xdr:blipFill>
        <xdr:spPr>
          <a:xfrm>
            <a:off x="12013406" y="228992366"/>
            <a:ext cx="6322220" cy="244801"/>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32"/>
          <a:stretch>
            <a:fillRect/>
          </a:stretch>
        </xdr:blipFill>
        <xdr:spPr>
          <a:xfrm>
            <a:off x="12013406" y="229219126"/>
            <a:ext cx="6131719" cy="494323"/>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95250</xdr:colOff>
      <xdr:row>7</xdr:row>
      <xdr:rowOff>21166</xdr:rowOff>
    </xdr:from>
    <xdr:to>
      <xdr:col>2</xdr:col>
      <xdr:colOff>874021</xdr:colOff>
      <xdr:row>11</xdr:row>
      <xdr:rowOff>178501</xdr:rowOff>
    </xdr:to>
    <xdr:pic>
      <xdr:nvPicPr>
        <xdr:cNvPr id="4"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583" y="17356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94</xdr:row>
      <xdr:rowOff>142875</xdr:rowOff>
    </xdr:from>
    <xdr:ext cx="295275" cy="243569"/>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35186" y="3258911"/>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142875</xdr:rowOff>
    </xdr:from>
    <xdr:ext cx="295275" cy="243569"/>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83186" y="3258911"/>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86</xdr:row>
      <xdr:rowOff>21166</xdr:rowOff>
    </xdr:from>
    <xdr:to>
      <xdr:col>2</xdr:col>
      <xdr:colOff>874021</xdr:colOff>
      <xdr:row>90</xdr:row>
      <xdr:rowOff>178501</xdr:rowOff>
    </xdr:to>
    <xdr:pic>
      <xdr:nvPicPr>
        <xdr:cNvPr id="7"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3464" y="1722059"/>
          <a:ext cx="778771" cy="8512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81644</xdr:colOff>
      <xdr:row>38</xdr:row>
      <xdr:rowOff>176891</xdr:rowOff>
    </xdr:from>
    <xdr:to>
      <xdr:col>30</xdr:col>
      <xdr:colOff>635554</xdr:colOff>
      <xdr:row>54</xdr:row>
      <xdr:rowOff>77986</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a:stretch>
          <a:fillRect/>
        </a:stretch>
      </xdr:blipFill>
      <xdr:spPr>
        <a:xfrm>
          <a:off x="11715751" y="7565570"/>
          <a:ext cx="10459910" cy="3057952"/>
        </a:xfrm>
        <a:prstGeom prst="rect">
          <a:avLst/>
        </a:prstGeom>
      </xdr:spPr>
    </xdr:pic>
    <xdr:clientData/>
  </xdr:twoCellAnchor>
  <xdr:oneCellAnchor>
    <xdr:from>
      <xdr:col>6</xdr:col>
      <xdr:colOff>152400</xdr:colOff>
      <xdr:row>251</xdr:row>
      <xdr:rowOff>142875</xdr:rowOff>
    </xdr:from>
    <xdr:ext cx="295275" cy="243569"/>
    <xdr:sp macro="" textlink="">
      <xdr:nvSpPr>
        <xdr:cNvPr id="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35186" y="20934589"/>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251</xdr:row>
      <xdr:rowOff>142875</xdr:rowOff>
    </xdr:from>
    <xdr:ext cx="295275" cy="243569"/>
    <xdr:sp macro="" textlink="">
      <xdr:nvSpPr>
        <xdr:cNvPr id="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83186" y="20934589"/>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243</xdr:row>
      <xdr:rowOff>21166</xdr:rowOff>
    </xdr:from>
    <xdr:to>
      <xdr:col>2</xdr:col>
      <xdr:colOff>874021</xdr:colOff>
      <xdr:row>247</xdr:row>
      <xdr:rowOff>178501</xdr:rowOff>
    </xdr:to>
    <xdr:pic>
      <xdr:nvPicPr>
        <xdr:cNvPr id="11"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3464" y="19384130"/>
          <a:ext cx="778771" cy="8649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149678</xdr:colOff>
      <xdr:row>98</xdr:row>
      <xdr:rowOff>149678</xdr:rowOff>
    </xdr:from>
    <xdr:to>
      <xdr:col>30</xdr:col>
      <xdr:colOff>617851</xdr:colOff>
      <xdr:row>114</xdr:row>
      <xdr:rowOff>101093</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11783785" y="21662571"/>
          <a:ext cx="10374173" cy="2876951"/>
        </a:xfrm>
        <a:prstGeom prst="rect">
          <a:avLst/>
        </a:prstGeom>
      </xdr:spPr>
    </xdr:pic>
    <xdr:clientData/>
  </xdr:twoCellAnchor>
  <xdr:oneCellAnchor>
    <xdr:from>
      <xdr:col>6</xdr:col>
      <xdr:colOff>152400</xdr:colOff>
      <xdr:row>327</xdr:row>
      <xdr:rowOff>142875</xdr:rowOff>
    </xdr:from>
    <xdr:ext cx="295275" cy="243569"/>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3811587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327</xdr:row>
      <xdr:rowOff>142875</xdr:rowOff>
    </xdr:from>
    <xdr:ext cx="295275" cy="243569"/>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38115875"/>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319</xdr:row>
      <xdr:rowOff>21166</xdr:rowOff>
    </xdr:from>
    <xdr:to>
      <xdr:col>2</xdr:col>
      <xdr:colOff>874021</xdr:colOff>
      <xdr:row>323</xdr:row>
      <xdr:rowOff>178501</xdr:rowOff>
    </xdr:to>
    <xdr:pic>
      <xdr:nvPicPr>
        <xdr:cNvPr id="19"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8000" y="36581291"/>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297657</xdr:colOff>
      <xdr:row>342</xdr:row>
      <xdr:rowOff>59531</xdr:rowOff>
    </xdr:from>
    <xdr:to>
      <xdr:col>29</xdr:col>
      <xdr:colOff>603776</xdr:colOff>
      <xdr:row>361</xdr:row>
      <xdr:rowOff>9260</xdr:rowOff>
    </xdr:to>
    <xdr:pic>
      <xdr:nvPicPr>
        <xdr:cNvPr id="15" name="Imagen 14">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4"/>
        <a:stretch>
          <a:fillRect/>
        </a:stretch>
      </xdr:blipFill>
      <xdr:spPr>
        <a:xfrm>
          <a:off x="12489657" y="64138969"/>
          <a:ext cx="9450119" cy="3819260"/>
        </a:xfrm>
        <a:prstGeom prst="rect">
          <a:avLst/>
        </a:prstGeom>
      </xdr:spPr>
    </xdr:pic>
    <xdr:clientData/>
  </xdr:twoCellAnchor>
  <xdr:oneCellAnchor>
    <xdr:from>
      <xdr:col>6</xdr:col>
      <xdr:colOff>152400</xdr:colOff>
      <xdr:row>173</xdr:row>
      <xdr:rowOff>142875</xdr:rowOff>
    </xdr:from>
    <xdr:ext cx="295275" cy="243569"/>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50494" y="20835938"/>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173</xdr:row>
      <xdr:rowOff>142875</xdr:rowOff>
    </xdr:from>
    <xdr:ext cx="295275" cy="243569"/>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8494" y="20835938"/>
          <a:ext cx="295275" cy="243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165</xdr:row>
      <xdr:rowOff>21166</xdr:rowOff>
    </xdr:from>
    <xdr:to>
      <xdr:col>2</xdr:col>
      <xdr:colOff>874021</xdr:colOff>
      <xdr:row>169</xdr:row>
      <xdr:rowOff>178501</xdr:rowOff>
    </xdr:to>
    <xdr:pic>
      <xdr:nvPicPr>
        <xdr:cNvPr id="26"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875" y="19273572"/>
          <a:ext cx="778771" cy="8717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47625</xdr:colOff>
      <xdr:row>196</xdr:row>
      <xdr:rowOff>35715</xdr:rowOff>
    </xdr:from>
    <xdr:to>
      <xdr:col>30</xdr:col>
      <xdr:colOff>315745</xdr:colOff>
      <xdr:row>203</xdr:row>
      <xdr:rowOff>52423</xdr:rowOff>
    </xdr:to>
    <xdr:grpSp>
      <xdr:nvGrpSpPr>
        <xdr:cNvPr id="29" name="Grupo 28">
          <a:extLst>
            <a:ext uri="{FF2B5EF4-FFF2-40B4-BE49-F238E27FC236}">
              <a16:creationId xmlns:a16="http://schemas.microsoft.com/office/drawing/2014/main" id="{00000000-0008-0000-0400-00001D000000}"/>
            </a:ext>
          </a:extLst>
        </xdr:cNvPr>
        <xdr:cNvGrpSpPr/>
      </xdr:nvGrpSpPr>
      <xdr:grpSpPr>
        <a:xfrm>
          <a:off x="12534900" y="35278215"/>
          <a:ext cx="10421770" cy="1274008"/>
          <a:chOff x="12192000" y="40790809"/>
          <a:chExt cx="10174120" cy="1326395"/>
        </a:xfrm>
      </xdr:grpSpPr>
      <xdr:pic>
        <xdr:nvPicPr>
          <xdr:cNvPr id="20" name="Imagen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5"/>
          <a:stretch>
            <a:fillRect/>
          </a:stretch>
        </xdr:blipFill>
        <xdr:spPr>
          <a:xfrm>
            <a:off x="12192000" y="40790809"/>
            <a:ext cx="10107436" cy="419158"/>
          </a:xfrm>
          <a:prstGeom prst="rect">
            <a:avLst/>
          </a:prstGeom>
        </xdr:spPr>
      </xdr:pic>
      <xdr:pic>
        <xdr:nvPicPr>
          <xdr:cNvPr id="23" name="Imagen 22">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6"/>
          <a:stretch>
            <a:fillRect/>
          </a:stretch>
        </xdr:blipFill>
        <xdr:spPr>
          <a:xfrm>
            <a:off x="12192000" y="41195625"/>
            <a:ext cx="10059804" cy="390580"/>
          </a:xfrm>
          <a:prstGeom prst="rect">
            <a:avLst/>
          </a:prstGeom>
        </xdr:spPr>
      </xdr:pic>
      <xdr:pic>
        <xdr:nvPicPr>
          <xdr:cNvPr id="27" name="Imagen 26">
            <a:extLst>
              <a:ext uri="{FF2B5EF4-FFF2-40B4-BE49-F238E27FC236}">
                <a16:creationId xmlns:a16="http://schemas.microsoft.com/office/drawing/2014/main" id="{00000000-0008-0000-0400-00001B000000}"/>
              </a:ext>
            </a:extLst>
          </xdr:cNvPr>
          <xdr:cNvPicPr>
            <a:picLocks noChangeAspect="1"/>
          </xdr:cNvPicPr>
        </xdr:nvPicPr>
        <xdr:blipFill>
          <a:blip xmlns:r="http://schemas.openxmlformats.org/officeDocument/2006/relationships" r:embed="rId7"/>
          <a:stretch>
            <a:fillRect/>
          </a:stretch>
        </xdr:blipFill>
        <xdr:spPr>
          <a:xfrm>
            <a:off x="12192000" y="41552813"/>
            <a:ext cx="10174120" cy="295316"/>
          </a:xfrm>
          <a:prstGeom prst="rect">
            <a:avLst/>
          </a:prstGeom>
        </xdr:spPr>
      </xdr:pic>
      <xdr:pic>
        <xdr:nvPicPr>
          <xdr:cNvPr id="28" name="Imagen 27">
            <a:extLst>
              <a:ext uri="{FF2B5EF4-FFF2-40B4-BE49-F238E27FC236}">
                <a16:creationId xmlns:a16="http://schemas.microsoft.com/office/drawing/2014/main" id="{00000000-0008-0000-0400-00001C000000}"/>
              </a:ext>
            </a:extLst>
          </xdr:cNvPr>
          <xdr:cNvPicPr>
            <a:picLocks noChangeAspect="1"/>
          </xdr:cNvPicPr>
        </xdr:nvPicPr>
        <xdr:blipFill>
          <a:blip xmlns:r="http://schemas.openxmlformats.org/officeDocument/2006/relationships" r:embed="rId8"/>
          <a:stretch>
            <a:fillRect/>
          </a:stretch>
        </xdr:blipFill>
        <xdr:spPr>
          <a:xfrm>
            <a:off x="12192000" y="41850467"/>
            <a:ext cx="10088383" cy="266737"/>
          </a:xfrm>
          <a:prstGeom prst="rect">
            <a:avLst/>
          </a:prstGeom>
        </xdr:spPr>
      </xdr:pic>
    </xdr:grpSp>
    <xdr:clientData/>
  </xdr:twoCellAnchor>
  <xdr:twoCellAnchor>
    <xdr:from>
      <xdr:col>18</xdr:col>
      <xdr:colOff>142875</xdr:colOff>
      <xdr:row>258</xdr:row>
      <xdr:rowOff>23812</xdr:rowOff>
    </xdr:from>
    <xdr:to>
      <xdr:col>28</xdr:col>
      <xdr:colOff>656378</xdr:colOff>
      <xdr:row>268</xdr:row>
      <xdr:rowOff>51438</xdr:rowOff>
    </xdr:to>
    <xdr:grpSp>
      <xdr:nvGrpSpPr>
        <xdr:cNvPr id="16" name="Grupo 15">
          <a:extLst>
            <a:ext uri="{FF2B5EF4-FFF2-40B4-BE49-F238E27FC236}">
              <a16:creationId xmlns:a16="http://schemas.microsoft.com/office/drawing/2014/main" id="{00000000-0008-0000-0400-000010000000}"/>
            </a:ext>
          </a:extLst>
        </xdr:cNvPr>
        <xdr:cNvGrpSpPr/>
      </xdr:nvGrpSpPr>
      <xdr:grpSpPr>
        <a:xfrm>
          <a:off x="13411200" y="46343887"/>
          <a:ext cx="8324003" cy="1780226"/>
          <a:chOff x="13096875" y="48494156"/>
          <a:chExt cx="8133503" cy="1861188"/>
        </a:xfrm>
      </xdr:grpSpPr>
      <xdr:pic>
        <xdr:nvPicPr>
          <xdr:cNvPr id="30" name="Imagen 29">
            <a:extLst>
              <a:ext uri="{FF2B5EF4-FFF2-40B4-BE49-F238E27FC236}">
                <a16:creationId xmlns:a16="http://schemas.microsoft.com/office/drawing/2014/main" id="{00000000-0008-0000-0400-00001E000000}"/>
              </a:ext>
            </a:extLst>
          </xdr:cNvPr>
          <xdr:cNvPicPr>
            <a:picLocks noChangeAspect="1"/>
          </xdr:cNvPicPr>
        </xdr:nvPicPr>
        <xdr:blipFill>
          <a:blip xmlns:r="http://schemas.openxmlformats.org/officeDocument/2006/relationships" r:embed="rId9"/>
          <a:stretch>
            <a:fillRect/>
          </a:stretch>
        </xdr:blipFill>
        <xdr:spPr>
          <a:xfrm>
            <a:off x="13108781" y="48494156"/>
            <a:ext cx="8121597" cy="821742"/>
          </a:xfrm>
          <a:prstGeom prst="rect">
            <a:avLst/>
          </a:prstGeom>
        </xdr:spPr>
      </xdr:pic>
      <xdr:pic>
        <xdr:nvPicPr>
          <xdr:cNvPr id="31" name="Imagen 30">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10"/>
          <a:stretch>
            <a:fillRect/>
          </a:stretch>
        </xdr:blipFill>
        <xdr:spPr>
          <a:xfrm>
            <a:off x="13112877" y="49312576"/>
            <a:ext cx="8064078" cy="269634"/>
          </a:xfrm>
          <a:prstGeom prst="rect">
            <a:avLst/>
          </a:prstGeom>
        </xdr:spPr>
      </xdr:pic>
      <xdr:pic>
        <xdr:nvPicPr>
          <xdr:cNvPr id="12" name="Imagen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11"/>
          <a:stretch>
            <a:fillRect/>
          </a:stretch>
        </xdr:blipFill>
        <xdr:spPr>
          <a:xfrm>
            <a:off x="13096875" y="49589531"/>
            <a:ext cx="8120062" cy="442776"/>
          </a:xfrm>
          <a:prstGeom prst="rect">
            <a:avLst/>
          </a:prstGeom>
        </xdr:spPr>
      </xdr:pic>
      <xdr:pic>
        <xdr:nvPicPr>
          <xdr:cNvPr id="13" name="Imagen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12"/>
          <a:stretch>
            <a:fillRect/>
          </a:stretch>
        </xdr:blipFill>
        <xdr:spPr>
          <a:xfrm>
            <a:off x="13096876" y="50030066"/>
            <a:ext cx="8131968" cy="325278"/>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618564</xdr:colOff>
      <xdr:row>0</xdr:row>
      <xdr:rowOff>32979</xdr:rowOff>
    </xdr:from>
    <xdr:to>
      <xdr:col>2</xdr:col>
      <xdr:colOff>143435</xdr:colOff>
      <xdr:row>5</xdr:row>
      <xdr:rowOff>154081</xdr:rowOff>
    </xdr:to>
    <xdr:pic>
      <xdr:nvPicPr>
        <xdr:cNvPr id="2"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150156504"/>
          <a:ext cx="1048871" cy="1092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95251</xdr:colOff>
      <xdr:row>11</xdr:row>
      <xdr:rowOff>47625</xdr:rowOff>
    </xdr:from>
    <xdr:to>
      <xdr:col>4</xdr:col>
      <xdr:colOff>631191</xdr:colOff>
      <xdr:row>20</xdr:row>
      <xdr:rowOff>127287</xdr:rowOff>
    </xdr:to>
    <xdr:pic>
      <xdr:nvPicPr>
        <xdr:cNvPr id="3" name="Imagen 2">
          <a:extLst>
            <a:ext uri="{FF2B5EF4-FFF2-40B4-BE49-F238E27FC236}">
              <a16:creationId xmlns:a16="http://schemas.microsoft.com/office/drawing/2014/main" id="{00000000-0008-0000-0300-000019000000}"/>
            </a:ext>
          </a:extLst>
        </xdr:cNvPr>
        <xdr:cNvPicPr>
          <a:picLocks noChangeAspect="1"/>
        </xdr:cNvPicPr>
      </xdr:nvPicPr>
      <xdr:blipFill>
        <a:blip xmlns:r="http://schemas.openxmlformats.org/officeDocument/2006/relationships" r:embed="rId2"/>
        <a:stretch>
          <a:fillRect/>
        </a:stretch>
      </xdr:blipFill>
      <xdr:spPr>
        <a:xfrm>
          <a:off x="95251" y="3133725"/>
          <a:ext cx="3587750" cy="4364007"/>
        </a:xfrm>
        <a:prstGeom prst="rect">
          <a:avLst/>
        </a:prstGeom>
      </xdr:spPr>
    </xdr:pic>
    <xdr:clientData/>
  </xdr:twoCellAnchor>
  <xdr:twoCellAnchor>
    <xdr:from>
      <xdr:col>0</xdr:col>
      <xdr:colOff>618564</xdr:colOff>
      <xdr:row>35</xdr:row>
      <xdr:rowOff>32979</xdr:rowOff>
    </xdr:from>
    <xdr:to>
      <xdr:col>2</xdr:col>
      <xdr:colOff>143435</xdr:colOff>
      <xdr:row>40</xdr:row>
      <xdr:rowOff>154081</xdr:rowOff>
    </xdr:to>
    <xdr:pic>
      <xdr:nvPicPr>
        <xdr:cNvPr id="19"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392428</xdr:colOff>
      <xdr:row>47</xdr:row>
      <xdr:rowOff>16463</xdr:rowOff>
    </xdr:from>
    <xdr:to>
      <xdr:col>4</xdr:col>
      <xdr:colOff>708659</xdr:colOff>
      <xdr:row>55</xdr:row>
      <xdr:rowOff>396871</xdr:rowOff>
    </xdr:to>
    <xdr:pic>
      <xdr:nvPicPr>
        <xdr:cNvPr id="21" name="Imagen 20">
          <a:extLst>
            <a:ext uri="{FF2B5EF4-FFF2-40B4-BE49-F238E27FC236}">
              <a16:creationId xmlns:a16="http://schemas.microsoft.com/office/drawing/2014/main" id="{00000000-0008-0000-0300-00001B000000}"/>
            </a:ext>
          </a:extLst>
        </xdr:cNvPr>
        <xdr:cNvPicPr>
          <a:picLocks noChangeAspect="1"/>
        </xdr:cNvPicPr>
      </xdr:nvPicPr>
      <xdr:blipFill rotWithShape="1">
        <a:blip xmlns:r="http://schemas.openxmlformats.org/officeDocument/2006/relationships" r:embed="rId3"/>
        <a:srcRect l="4770" t="11040" r="6450"/>
        <a:stretch/>
      </xdr:blipFill>
      <xdr:spPr>
        <a:xfrm rot="10800000">
          <a:off x="392428" y="14821034"/>
          <a:ext cx="3473088" cy="4190408"/>
        </a:xfrm>
        <a:prstGeom prst="rect">
          <a:avLst/>
        </a:prstGeom>
      </xdr:spPr>
    </xdr:pic>
    <xdr:clientData/>
  </xdr:twoCellAnchor>
  <xdr:twoCellAnchor>
    <xdr:from>
      <xdr:col>3</xdr:col>
      <xdr:colOff>647700</xdr:colOff>
      <xdr:row>48</xdr:row>
      <xdr:rowOff>333375</xdr:rowOff>
    </xdr:from>
    <xdr:to>
      <xdr:col>5</xdr:col>
      <xdr:colOff>47625</xdr:colOff>
      <xdr:row>55</xdr:row>
      <xdr:rowOff>123825</xdr:rowOff>
    </xdr:to>
    <xdr:cxnSp macro="">
      <xdr:nvCxnSpPr>
        <xdr:cNvPr id="23" name="Conector recto de flecha 22">
          <a:extLst>
            <a:ext uri="{FF2B5EF4-FFF2-40B4-BE49-F238E27FC236}">
              <a16:creationId xmlns:a16="http://schemas.microsoft.com/office/drawing/2014/main" id="{00000000-0008-0000-0500-000017000000}"/>
            </a:ext>
          </a:extLst>
        </xdr:cNvPr>
        <xdr:cNvCxnSpPr/>
      </xdr:nvCxnSpPr>
      <xdr:spPr bwMode="auto">
        <a:xfrm flipV="1">
          <a:off x="2933700" y="15287625"/>
          <a:ext cx="923925" cy="3124200"/>
        </a:xfrm>
        <a:prstGeom prst="straightConnector1">
          <a:avLst/>
        </a:prstGeom>
        <a:ln>
          <a:headEnd type="triangle"/>
          <a:tailEnd type="triangle"/>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2</xdr:col>
      <xdr:colOff>390525</xdr:colOff>
      <xdr:row>47</xdr:row>
      <xdr:rowOff>104775</xdr:rowOff>
    </xdr:from>
    <xdr:to>
      <xdr:col>4</xdr:col>
      <xdr:colOff>723900</xdr:colOff>
      <xdr:row>48</xdr:row>
      <xdr:rowOff>190500</xdr:rowOff>
    </xdr:to>
    <xdr:cxnSp macro="">
      <xdr:nvCxnSpPr>
        <xdr:cNvPr id="26" name="Conector recto de flecha 25">
          <a:extLst>
            <a:ext uri="{FF2B5EF4-FFF2-40B4-BE49-F238E27FC236}">
              <a16:creationId xmlns:a16="http://schemas.microsoft.com/office/drawing/2014/main" id="{00000000-0008-0000-0500-00001A000000}"/>
            </a:ext>
          </a:extLst>
        </xdr:cNvPr>
        <xdr:cNvCxnSpPr/>
      </xdr:nvCxnSpPr>
      <xdr:spPr bwMode="auto">
        <a:xfrm flipH="1" flipV="1">
          <a:off x="1914525" y="14582775"/>
          <a:ext cx="1857375" cy="561975"/>
        </a:xfrm>
        <a:prstGeom prst="straightConnector1">
          <a:avLst/>
        </a:prstGeom>
        <a:ln>
          <a:headEnd type="triangle"/>
          <a:tailEnd type="triangle"/>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638175</xdr:colOff>
      <xdr:row>20</xdr:row>
      <xdr:rowOff>123825</xdr:rowOff>
    </xdr:from>
    <xdr:to>
      <xdr:col>4</xdr:col>
      <xdr:colOff>285750</xdr:colOff>
      <xdr:row>20</xdr:row>
      <xdr:rowOff>133350</xdr:rowOff>
    </xdr:to>
    <xdr:cxnSp macro="">
      <xdr:nvCxnSpPr>
        <xdr:cNvPr id="29" name="Conector recto de flecha 28">
          <a:extLst>
            <a:ext uri="{FF2B5EF4-FFF2-40B4-BE49-F238E27FC236}">
              <a16:creationId xmlns:a16="http://schemas.microsoft.com/office/drawing/2014/main" id="{00000000-0008-0000-0500-00001D000000}"/>
            </a:ext>
          </a:extLst>
        </xdr:cNvPr>
        <xdr:cNvCxnSpPr/>
      </xdr:nvCxnSpPr>
      <xdr:spPr bwMode="auto">
        <a:xfrm flipH="1" flipV="1">
          <a:off x="1400175" y="7496175"/>
          <a:ext cx="1933575" cy="9525"/>
        </a:xfrm>
        <a:prstGeom prst="straightConnector1">
          <a:avLst/>
        </a:prstGeom>
        <a:ln>
          <a:headEnd type="triangle"/>
          <a:tailEnd type="triangle"/>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238126</xdr:colOff>
      <xdr:row>10</xdr:row>
      <xdr:rowOff>457201</xdr:rowOff>
    </xdr:from>
    <xdr:to>
      <xdr:col>4</xdr:col>
      <xdr:colOff>466725</xdr:colOff>
      <xdr:row>11</xdr:row>
      <xdr:rowOff>0</xdr:rowOff>
    </xdr:to>
    <xdr:cxnSp macro="">
      <xdr:nvCxnSpPr>
        <xdr:cNvPr id="32" name="Conector recto de flecha 31">
          <a:extLst>
            <a:ext uri="{FF2B5EF4-FFF2-40B4-BE49-F238E27FC236}">
              <a16:creationId xmlns:a16="http://schemas.microsoft.com/office/drawing/2014/main" id="{00000000-0008-0000-0500-000020000000}"/>
            </a:ext>
          </a:extLst>
        </xdr:cNvPr>
        <xdr:cNvCxnSpPr/>
      </xdr:nvCxnSpPr>
      <xdr:spPr bwMode="auto">
        <a:xfrm flipH="1" flipV="1">
          <a:off x="238126" y="3067051"/>
          <a:ext cx="3276599" cy="19049"/>
        </a:xfrm>
        <a:prstGeom prst="straightConnector1">
          <a:avLst/>
        </a:prstGeom>
        <a:ln>
          <a:headEnd type="triangle"/>
          <a:tailEnd type="triangle"/>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761999</xdr:colOff>
      <xdr:row>10</xdr:row>
      <xdr:rowOff>219075</xdr:rowOff>
    </xdr:from>
    <xdr:to>
      <xdr:col>3</xdr:col>
      <xdr:colOff>180974</xdr:colOff>
      <xdr:row>11</xdr:row>
      <xdr:rowOff>0</xdr:rowOff>
    </xdr:to>
    <xdr:sp macro="" textlink="">
      <xdr:nvSpPr>
        <xdr:cNvPr id="34" name="CuadroTexto 33">
          <a:extLst>
            <a:ext uri="{FF2B5EF4-FFF2-40B4-BE49-F238E27FC236}">
              <a16:creationId xmlns:a16="http://schemas.microsoft.com/office/drawing/2014/main" id="{00000000-0008-0000-0500-000022000000}"/>
            </a:ext>
          </a:extLst>
        </xdr:cNvPr>
        <xdr:cNvSpPr txBox="1"/>
      </xdr:nvSpPr>
      <xdr:spPr>
        <a:xfrm>
          <a:off x="1523999" y="2828925"/>
          <a:ext cx="942975" cy="2571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44.00</a:t>
          </a:r>
        </a:p>
      </xdr:txBody>
    </xdr:sp>
    <xdr:clientData/>
  </xdr:twoCellAnchor>
  <xdr:twoCellAnchor>
    <xdr:from>
      <xdr:col>3</xdr:col>
      <xdr:colOff>104774</xdr:colOff>
      <xdr:row>47</xdr:row>
      <xdr:rowOff>123825</xdr:rowOff>
    </xdr:from>
    <xdr:to>
      <xdr:col>4</xdr:col>
      <xdr:colOff>285749</xdr:colOff>
      <xdr:row>47</xdr:row>
      <xdr:rowOff>381000</xdr:rowOff>
    </xdr:to>
    <xdr:sp macro="" textlink="">
      <xdr:nvSpPr>
        <xdr:cNvPr id="35" name="CuadroTexto 34">
          <a:extLst>
            <a:ext uri="{FF2B5EF4-FFF2-40B4-BE49-F238E27FC236}">
              <a16:creationId xmlns:a16="http://schemas.microsoft.com/office/drawing/2014/main" id="{00000000-0008-0000-0500-000023000000}"/>
            </a:ext>
          </a:extLst>
        </xdr:cNvPr>
        <xdr:cNvSpPr txBox="1"/>
      </xdr:nvSpPr>
      <xdr:spPr>
        <a:xfrm rot="1157401">
          <a:off x="2390774" y="14601825"/>
          <a:ext cx="942975" cy="2571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27.40</a:t>
          </a:r>
        </a:p>
      </xdr:txBody>
    </xdr:sp>
    <xdr:clientData/>
  </xdr:twoCellAnchor>
  <xdr:twoCellAnchor>
    <xdr:from>
      <xdr:col>2</xdr:col>
      <xdr:colOff>409574</xdr:colOff>
      <xdr:row>20</xdr:row>
      <xdr:rowOff>161925</xdr:rowOff>
    </xdr:from>
    <xdr:to>
      <xdr:col>3</xdr:col>
      <xdr:colOff>590549</xdr:colOff>
      <xdr:row>20</xdr:row>
      <xdr:rowOff>419100</xdr:rowOff>
    </xdr:to>
    <xdr:sp macro="" textlink="">
      <xdr:nvSpPr>
        <xdr:cNvPr id="36" name="CuadroTexto 35">
          <a:extLst>
            <a:ext uri="{FF2B5EF4-FFF2-40B4-BE49-F238E27FC236}">
              <a16:creationId xmlns:a16="http://schemas.microsoft.com/office/drawing/2014/main" id="{00000000-0008-0000-0500-000024000000}"/>
            </a:ext>
          </a:extLst>
        </xdr:cNvPr>
        <xdr:cNvSpPr txBox="1"/>
      </xdr:nvSpPr>
      <xdr:spPr>
        <a:xfrm>
          <a:off x="1933574" y="7534275"/>
          <a:ext cx="942975" cy="2571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27.40</a:t>
          </a:r>
        </a:p>
      </xdr:txBody>
    </xdr:sp>
    <xdr:clientData/>
  </xdr:twoCellAnchor>
  <xdr:twoCellAnchor>
    <xdr:from>
      <xdr:col>4</xdr:col>
      <xdr:colOff>76199</xdr:colOff>
      <xdr:row>51</xdr:row>
      <xdr:rowOff>390525</xdr:rowOff>
    </xdr:from>
    <xdr:to>
      <xdr:col>5</xdr:col>
      <xdr:colOff>257174</xdr:colOff>
      <xdr:row>52</xdr:row>
      <xdr:rowOff>171450</xdr:rowOff>
    </xdr:to>
    <xdr:sp macro="" textlink="">
      <xdr:nvSpPr>
        <xdr:cNvPr id="37" name="CuadroTexto 36">
          <a:extLst>
            <a:ext uri="{FF2B5EF4-FFF2-40B4-BE49-F238E27FC236}">
              <a16:creationId xmlns:a16="http://schemas.microsoft.com/office/drawing/2014/main" id="{00000000-0008-0000-0500-000025000000}"/>
            </a:ext>
          </a:extLst>
        </xdr:cNvPr>
        <xdr:cNvSpPr txBox="1"/>
      </xdr:nvSpPr>
      <xdr:spPr>
        <a:xfrm>
          <a:off x="3124199" y="16773525"/>
          <a:ext cx="942975" cy="2571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solidFill>
                <a:sysClr val="windowText" lastClr="000000"/>
              </a:solidFill>
            </a:rPr>
            <a:t>44.00</a:t>
          </a:r>
        </a:p>
      </xdr:txBody>
    </xdr:sp>
    <xdr:clientData/>
  </xdr:twoCellAnchor>
  <xdr:twoCellAnchor>
    <xdr:from>
      <xdr:col>0</xdr:col>
      <xdr:colOff>618564</xdr:colOff>
      <xdr:row>105</xdr:row>
      <xdr:rowOff>32979</xdr:rowOff>
    </xdr:from>
    <xdr:to>
      <xdr:col>2</xdr:col>
      <xdr:colOff>143435</xdr:colOff>
      <xdr:row>110</xdr:row>
      <xdr:rowOff>154081</xdr:rowOff>
    </xdr:to>
    <xdr:pic>
      <xdr:nvPicPr>
        <xdr:cNvPr id="14"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108914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140</xdr:row>
      <xdr:rowOff>32979</xdr:rowOff>
    </xdr:from>
    <xdr:to>
      <xdr:col>2</xdr:col>
      <xdr:colOff>143435</xdr:colOff>
      <xdr:row>145</xdr:row>
      <xdr:rowOff>154081</xdr:rowOff>
    </xdr:to>
    <xdr:pic>
      <xdr:nvPicPr>
        <xdr:cNvPr id="22"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21749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70</xdr:row>
      <xdr:rowOff>32979</xdr:rowOff>
    </xdr:from>
    <xdr:to>
      <xdr:col>2</xdr:col>
      <xdr:colOff>143435</xdr:colOff>
      <xdr:row>75</xdr:row>
      <xdr:rowOff>154081</xdr:rowOff>
    </xdr:to>
    <xdr:pic>
      <xdr:nvPicPr>
        <xdr:cNvPr id="30"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0853158"/>
          <a:ext cx="1048871" cy="9647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80</xdr:row>
      <xdr:rowOff>0</xdr:rowOff>
    </xdr:from>
    <xdr:to>
      <xdr:col>4</xdr:col>
      <xdr:colOff>320041</xdr:colOff>
      <xdr:row>88</xdr:row>
      <xdr:rowOff>170313</xdr:rowOff>
    </xdr:to>
    <xdr:pic>
      <xdr:nvPicPr>
        <xdr:cNvPr id="33" name="Imagen 32">
          <a:extLst>
            <a:ext uri="{FF2B5EF4-FFF2-40B4-BE49-F238E27FC236}">
              <a16:creationId xmlns:a16="http://schemas.microsoft.com/office/drawing/2014/main" id="{00000000-0008-0000-0300-00001B000000}"/>
            </a:ext>
          </a:extLst>
        </xdr:cNvPr>
        <xdr:cNvPicPr>
          <a:picLocks noChangeAspect="1"/>
        </xdr:cNvPicPr>
      </xdr:nvPicPr>
      <xdr:blipFill rotWithShape="1">
        <a:blip xmlns:r="http://schemas.openxmlformats.org/officeDocument/2006/relationships" r:embed="rId3"/>
        <a:srcRect l="4770" t="11040" r="6450"/>
        <a:stretch/>
      </xdr:blipFill>
      <xdr:spPr>
        <a:xfrm rot="10800000">
          <a:off x="0" y="23866929"/>
          <a:ext cx="3371851" cy="4194218"/>
        </a:xfrm>
        <a:prstGeom prst="rect">
          <a:avLst/>
        </a:prstGeom>
      </xdr:spPr>
    </xdr:pic>
    <xdr:clientData/>
  </xdr:twoCellAnchor>
  <xdr:twoCellAnchor>
    <xdr:from>
      <xdr:col>2</xdr:col>
      <xdr:colOff>476251</xdr:colOff>
      <xdr:row>80</xdr:row>
      <xdr:rowOff>111172</xdr:rowOff>
    </xdr:from>
    <xdr:to>
      <xdr:col>3</xdr:col>
      <xdr:colOff>657226</xdr:colOff>
      <xdr:row>80</xdr:row>
      <xdr:rowOff>368347</xdr:rowOff>
    </xdr:to>
    <xdr:sp macro="" textlink="">
      <xdr:nvSpPr>
        <xdr:cNvPr id="38" name="CuadroTexto 37">
          <a:extLst>
            <a:ext uri="{FF2B5EF4-FFF2-40B4-BE49-F238E27FC236}">
              <a16:creationId xmlns:a16="http://schemas.microsoft.com/office/drawing/2014/main" id="{00000000-0008-0000-0500-000026000000}"/>
            </a:ext>
          </a:extLst>
        </xdr:cNvPr>
        <xdr:cNvSpPr txBox="1"/>
      </xdr:nvSpPr>
      <xdr:spPr>
        <a:xfrm rot="1157401">
          <a:off x="2000251" y="23978101"/>
          <a:ext cx="942975" cy="2571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27.40</a:t>
          </a:r>
        </a:p>
      </xdr:txBody>
    </xdr:sp>
    <xdr:clientData/>
  </xdr:twoCellAnchor>
  <xdr:twoCellAnchor>
    <xdr:from>
      <xdr:col>1</xdr:col>
      <xdr:colOff>748393</xdr:colOff>
      <xdr:row>80</xdr:row>
      <xdr:rowOff>136072</xdr:rowOff>
    </xdr:from>
    <xdr:to>
      <xdr:col>4</xdr:col>
      <xdr:colOff>319768</xdr:colOff>
      <xdr:row>81</xdr:row>
      <xdr:rowOff>194583</xdr:rowOff>
    </xdr:to>
    <xdr:cxnSp macro="">
      <xdr:nvCxnSpPr>
        <xdr:cNvPr id="39" name="Conector recto de flecha 38">
          <a:extLst>
            <a:ext uri="{FF2B5EF4-FFF2-40B4-BE49-F238E27FC236}">
              <a16:creationId xmlns:a16="http://schemas.microsoft.com/office/drawing/2014/main" id="{00000000-0008-0000-0500-000027000000}"/>
            </a:ext>
          </a:extLst>
        </xdr:cNvPr>
        <xdr:cNvCxnSpPr/>
      </xdr:nvCxnSpPr>
      <xdr:spPr bwMode="auto">
        <a:xfrm flipH="1" flipV="1">
          <a:off x="1510393" y="24003001"/>
          <a:ext cx="1857375" cy="561975"/>
        </a:xfrm>
        <a:prstGeom prst="straightConnector1">
          <a:avLst/>
        </a:prstGeom>
        <a:ln>
          <a:headEnd type="triangle"/>
          <a:tailEnd type="triangle"/>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0</xdr:col>
      <xdr:colOff>204107</xdr:colOff>
      <xdr:row>115</xdr:row>
      <xdr:rowOff>1</xdr:rowOff>
    </xdr:from>
    <xdr:to>
      <xdr:col>4</xdr:col>
      <xdr:colOff>106952</xdr:colOff>
      <xdr:row>123</xdr:row>
      <xdr:rowOff>438533</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4"/>
        <a:stretch>
          <a:fillRect/>
        </a:stretch>
      </xdr:blipFill>
      <xdr:spPr>
        <a:xfrm>
          <a:off x="204107" y="35256108"/>
          <a:ext cx="2952750" cy="4252342"/>
        </a:xfrm>
        <a:prstGeom prst="rect">
          <a:avLst/>
        </a:prstGeom>
      </xdr:spPr>
    </xdr:pic>
    <xdr:clientData/>
  </xdr:twoCellAnchor>
  <xdr:twoCellAnchor editAs="oneCell">
    <xdr:from>
      <xdr:col>0</xdr:col>
      <xdr:colOff>0</xdr:colOff>
      <xdr:row>149</xdr:row>
      <xdr:rowOff>163284</xdr:rowOff>
    </xdr:from>
    <xdr:to>
      <xdr:col>4</xdr:col>
      <xdr:colOff>600033</xdr:colOff>
      <xdr:row>160</xdr:row>
      <xdr:rowOff>248737</xdr:rowOff>
    </xdr:to>
    <xdr:pic>
      <xdr:nvPicPr>
        <xdr:cNvPr id="7" name="Imagen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5"/>
        <a:stretch>
          <a:fillRect/>
        </a:stretch>
      </xdr:blipFill>
      <xdr:spPr>
        <a:xfrm>
          <a:off x="0" y="45747213"/>
          <a:ext cx="3649938" cy="650421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39</xdr:col>
      <xdr:colOff>308429</xdr:colOff>
      <xdr:row>82</xdr:row>
      <xdr:rowOff>0</xdr:rowOff>
    </xdr:from>
    <xdr:to>
      <xdr:col>53</xdr:col>
      <xdr:colOff>405181</xdr:colOff>
      <xdr:row>99</xdr:row>
      <xdr:rowOff>107640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29169179" y="17412041"/>
          <a:ext cx="10764752" cy="3369953"/>
        </a:xfrm>
        <a:prstGeom prst="rect">
          <a:avLst/>
        </a:prstGeom>
      </xdr:spPr>
    </xdr:pic>
    <xdr:clientData/>
  </xdr:twoCellAnchor>
  <xdr:twoCellAnchor editAs="oneCell">
    <xdr:from>
      <xdr:col>39</xdr:col>
      <xdr:colOff>116227</xdr:colOff>
      <xdr:row>93</xdr:row>
      <xdr:rowOff>174057</xdr:rowOff>
    </xdr:from>
    <xdr:to>
      <xdr:col>52</xdr:col>
      <xdr:colOff>736821</xdr:colOff>
      <xdr:row>111</xdr:row>
      <xdr:rowOff>113500</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28976977" y="21065557"/>
          <a:ext cx="10526594" cy="3336693"/>
        </a:xfrm>
        <a:prstGeom prst="rect">
          <a:avLst/>
        </a:prstGeom>
      </xdr:spPr>
    </xdr:pic>
    <xdr:clientData/>
  </xdr:twoCellAnchor>
  <xdr:twoCellAnchor editAs="oneCell">
    <xdr:from>
      <xdr:col>38</xdr:col>
      <xdr:colOff>664484</xdr:colOff>
      <xdr:row>148</xdr:row>
      <xdr:rowOff>7368</xdr:rowOff>
    </xdr:from>
    <xdr:to>
      <xdr:col>52</xdr:col>
      <xdr:colOff>323025</xdr:colOff>
      <xdr:row>175</xdr:row>
      <xdr:rowOff>65197</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28763234" y="31693868"/>
          <a:ext cx="10326541" cy="5284673"/>
        </a:xfrm>
        <a:prstGeom prst="rect">
          <a:avLst/>
        </a:prstGeom>
      </xdr:spPr>
    </xdr:pic>
    <xdr:clientData/>
  </xdr:twoCellAnchor>
  <xdr:twoCellAnchor editAs="oneCell">
    <xdr:from>
      <xdr:col>38</xdr:col>
      <xdr:colOff>615157</xdr:colOff>
      <xdr:row>161</xdr:row>
      <xdr:rowOff>109423</xdr:rowOff>
    </xdr:from>
    <xdr:to>
      <xdr:col>47</xdr:col>
      <xdr:colOff>722313</xdr:colOff>
      <xdr:row>190</xdr:row>
      <xdr:rowOff>101664</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4"/>
        <a:stretch>
          <a:fillRect/>
        </a:stretch>
      </xdr:blipFill>
      <xdr:spPr>
        <a:xfrm>
          <a:off x="28713907" y="37129923"/>
          <a:ext cx="6965156" cy="5484992"/>
        </a:xfrm>
        <a:prstGeom prst="rect">
          <a:avLst/>
        </a:prstGeom>
      </xdr:spPr>
    </xdr:pic>
    <xdr:clientData/>
  </xdr:twoCellAnchor>
  <xdr:twoCellAnchor editAs="oneCell">
    <xdr:from>
      <xdr:col>38</xdr:col>
      <xdr:colOff>749527</xdr:colOff>
      <xdr:row>191</xdr:row>
      <xdr:rowOff>85612</xdr:rowOff>
    </xdr:from>
    <xdr:to>
      <xdr:col>47</xdr:col>
      <xdr:colOff>636168</xdr:colOff>
      <xdr:row>207</xdr:row>
      <xdr:rowOff>191059</xdr:rowOff>
    </xdr:to>
    <xdr:pic>
      <xdr:nvPicPr>
        <xdr:cNvPr id="6" name="Imagen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5"/>
        <a:stretch>
          <a:fillRect/>
        </a:stretch>
      </xdr:blipFill>
      <xdr:spPr>
        <a:xfrm>
          <a:off x="28848277" y="42821112"/>
          <a:ext cx="6744641" cy="3153447"/>
        </a:xfrm>
        <a:prstGeom prst="rect">
          <a:avLst/>
        </a:prstGeom>
      </xdr:spPr>
    </xdr:pic>
    <xdr:clientData/>
  </xdr:twoCellAnchor>
  <xdr:twoCellAnchor editAs="oneCell">
    <xdr:from>
      <xdr:col>39</xdr:col>
      <xdr:colOff>200141</xdr:colOff>
      <xdr:row>208</xdr:row>
      <xdr:rowOff>102054</xdr:rowOff>
    </xdr:from>
    <xdr:to>
      <xdr:col>47</xdr:col>
      <xdr:colOff>283485</xdr:colOff>
      <xdr:row>210</xdr:row>
      <xdr:rowOff>76313</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6"/>
        <a:stretch>
          <a:fillRect/>
        </a:stretch>
      </xdr:blipFill>
      <xdr:spPr>
        <a:xfrm>
          <a:off x="29060891" y="46234804"/>
          <a:ext cx="6179344" cy="355261"/>
        </a:xfrm>
        <a:prstGeom prst="rect">
          <a:avLst/>
        </a:prstGeom>
      </xdr:spPr>
    </xdr:pic>
    <xdr:clientData/>
  </xdr:twoCellAnchor>
  <xdr:twoCellAnchor editAs="oneCell">
    <xdr:from>
      <xdr:col>6</xdr:col>
      <xdr:colOff>152400</xdr:colOff>
      <xdr:row>15</xdr:row>
      <xdr:rowOff>142875</xdr:rowOff>
    </xdr:from>
    <xdr:to>
      <xdr:col>6</xdr:col>
      <xdr:colOff>447675</xdr:colOff>
      <xdr:row>17</xdr:row>
      <xdr:rowOff>66676</xdr:rowOff>
    </xdr:to>
    <xdr:sp macro="" textlink="">
      <xdr:nvSpPr>
        <xdr:cNvPr id="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66676</xdr:rowOff>
    </xdr:to>
    <xdr:sp macro="" textlink="">
      <xdr:nvSpPr>
        <xdr:cNvPr id="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95250</xdr:colOff>
      <xdr:row>7</xdr:row>
      <xdr:rowOff>21166</xdr:rowOff>
    </xdr:from>
    <xdr:to>
      <xdr:col>2</xdr:col>
      <xdr:colOff>874021</xdr:colOff>
      <xdr:row>11</xdr:row>
      <xdr:rowOff>178501</xdr:rowOff>
    </xdr:to>
    <xdr:pic>
      <xdr:nvPicPr>
        <xdr:cNvPr id="15"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14350" y="1735666"/>
          <a:ext cx="778771" cy="862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95</xdr:row>
      <xdr:rowOff>142875</xdr:rowOff>
    </xdr:from>
    <xdr:ext cx="295275" cy="27305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95</xdr:row>
      <xdr:rowOff>142875</xdr:rowOff>
    </xdr:from>
    <xdr:ext cx="295275" cy="27305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87</xdr:row>
      <xdr:rowOff>21166</xdr:rowOff>
    </xdr:from>
    <xdr:to>
      <xdr:col>2</xdr:col>
      <xdr:colOff>874021</xdr:colOff>
      <xdr:row>91</xdr:row>
      <xdr:rowOff>178501</xdr:rowOff>
    </xdr:to>
    <xdr:pic>
      <xdr:nvPicPr>
        <xdr:cNvPr id="18"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08000"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171</xdr:row>
      <xdr:rowOff>142875</xdr:rowOff>
    </xdr:from>
    <xdr:ext cx="295275" cy="273051"/>
    <xdr:sp macro="" textlink="">
      <xdr:nvSpPr>
        <xdr:cNvPr id="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171</xdr:row>
      <xdr:rowOff>142875</xdr:rowOff>
    </xdr:from>
    <xdr:ext cx="295275" cy="273051"/>
    <xdr:sp macro="" textlink="">
      <xdr:nvSpPr>
        <xdr:cNvPr id="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163</xdr:row>
      <xdr:rowOff>21166</xdr:rowOff>
    </xdr:from>
    <xdr:to>
      <xdr:col>2</xdr:col>
      <xdr:colOff>874021</xdr:colOff>
      <xdr:row>167</xdr:row>
      <xdr:rowOff>178501</xdr:rowOff>
    </xdr:to>
    <xdr:pic>
      <xdr:nvPicPr>
        <xdr:cNvPr id="21"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08000"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247</xdr:row>
      <xdr:rowOff>142875</xdr:rowOff>
    </xdr:from>
    <xdr:ext cx="295275" cy="273051"/>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247</xdr:row>
      <xdr:rowOff>142875</xdr:rowOff>
    </xdr:from>
    <xdr:ext cx="295275" cy="273051"/>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239</xdr:row>
      <xdr:rowOff>21166</xdr:rowOff>
    </xdr:from>
    <xdr:to>
      <xdr:col>2</xdr:col>
      <xdr:colOff>874021</xdr:colOff>
      <xdr:row>243</xdr:row>
      <xdr:rowOff>178501</xdr:rowOff>
    </xdr:to>
    <xdr:pic>
      <xdr:nvPicPr>
        <xdr:cNvPr id="24"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08000"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323</xdr:row>
      <xdr:rowOff>142875</xdr:rowOff>
    </xdr:from>
    <xdr:ext cx="295275" cy="273051"/>
    <xdr:sp macro="" textlink="">
      <xdr:nvSpPr>
        <xdr:cNvPr id="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323</xdr:row>
      <xdr:rowOff>142875</xdr:rowOff>
    </xdr:from>
    <xdr:ext cx="295275" cy="273051"/>
    <xdr:sp macro="" textlink="">
      <xdr:nvSpPr>
        <xdr:cNvPr id="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315</xdr:row>
      <xdr:rowOff>21166</xdr:rowOff>
    </xdr:from>
    <xdr:to>
      <xdr:col>2</xdr:col>
      <xdr:colOff>874021</xdr:colOff>
      <xdr:row>319</xdr:row>
      <xdr:rowOff>178501</xdr:rowOff>
    </xdr:to>
    <xdr:pic>
      <xdr:nvPicPr>
        <xdr:cNvPr id="27"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08000"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399</xdr:row>
      <xdr:rowOff>142875</xdr:rowOff>
    </xdr:from>
    <xdr:ext cx="295275" cy="273051"/>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399</xdr:row>
      <xdr:rowOff>142875</xdr:rowOff>
    </xdr:from>
    <xdr:ext cx="295275" cy="273051"/>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391</xdr:row>
      <xdr:rowOff>21166</xdr:rowOff>
    </xdr:from>
    <xdr:to>
      <xdr:col>2</xdr:col>
      <xdr:colOff>874021</xdr:colOff>
      <xdr:row>395</xdr:row>
      <xdr:rowOff>178501</xdr:rowOff>
    </xdr:to>
    <xdr:pic>
      <xdr:nvPicPr>
        <xdr:cNvPr id="30"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08000" y="1291166"/>
          <a:ext cx="778771" cy="855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152400</xdr:colOff>
      <xdr:row>464</xdr:row>
      <xdr:rowOff>0</xdr:rowOff>
    </xdr:from>
    <xdr:ext cx="295275" cy="273051"/>
    <xdr:sp macro="" textlink="">
      <xdr:nvSpPr>
        <xdr:cNvPr id="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464</xdr:row>
      <xdr:rowOff>0</xdr:rowOff>
    </xdr:from>
    <xdr:ext cx="295275" cy="273051"/>
    <xdr:sp macro="" textlink="">
      <xdr:nvSpPr>
        <xdr:cNvPr id="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464</xdr:row>
      <xdr:rowOff>0</xdr:rowOff>
    </xdr:from>
    <xdr:ext cx="295275" cy="273051"/>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6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464</xdr:row>
      <xdr:rowOff>0</xdr:rowOff>
    </xdr:from>
    <xdr:ext cx="295275" cy="273051"/>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4525" y="2825750"/>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17</xdr:col>
      <xdr:colOff>270445</xdr:colOff>
      <xdr:row>27</xdr:row>
      <xdr:rowOff>11908</xdr:rowOff>
    </xdr:from>
    <xdr:to>
      <xdr:col>29</xdr:col>
      <xdr:colOff>136277</xdr:colOff>
      <xdr:row>55</xdr:row>
      <xdr:rowOff>68308</xdr:rowOff>
    </xdr:to>
    <xdr:grpSp>
      <xdr:nvGrpSpPr>
        <xdr:cNvPr id="39" name="Grupo 38">
          <a:extLst>
            <a:ext uri="{FF2B5EF4-FFF2-40B4-BE49-F238E27FC236}">
              <a16:creationId xmlns:a16="http://schemas.microsoft.com/office/drawing/2014/main" id="{00000000-0008-0000-0600-000027000000}"/>
            </a:ext>
          </a:extLst>
        </xdr:cNvPr>
        <xdr:cNvGrpSpPr/>
      </xdr:nvGrpSpPr>
      <xdr:grpSpPr>
        <a:xfrm>
          <a:off x="12778131" y="4812508"/>
          <a:ext cx="9401717" cy="5052943"/>
          <a:chOff x="12246429" y="3411767"/>
          <a:chExt cx="10888515" cy="7287528"/>
        </a:xfrm>
      </xdr:grpSpPr>
      <xdr:pic>
        <xdr:nvPicPr>
          <xdr:cNvPr id="9" name="Imagen 8">
            <a:extLst>
              <a:ext uri="{FF2B5EF4-FFF2-40B4-BE49-F238E27FC236}">
                <a16:creationId xmlns:a16="http://schemas.microsoft.com/office/drawing/2014/main" id="{00000000-0008-0000-0600-000009000000}"/>
              </a:ext>
            </a:extLst>
          </xdr:cNvPr>
          <xdr:cNvPicPr>
            <a:picLocks noChangeAspect="1"/>
          </xdr:cNvPicPr>
        </xdr:nvPicPr>
        <xdr:blipFill rotWithShape="1">
          <a:blip xmlns:r="http://schemas.openxmlformats.org/officeDocument/2006/relationships" r:embed="rId8"/>
          <a:srcRect t="-777" b="-1"/>
          <a:stretch/>
        </xdr:blipFill>
        <xdr:spPr>
          <a:xfrm>
            <a:off x="12251274" y="3411767"/>
            <a:ext cx="10459047" cy="5877320"/>
          </a:xfrm>
          <a:prstGeom prst="rect">
            <a:avLst/>
          </a:prstGeom>
        </xdr:spPr>
      </xdr:pic>
      <xdr:pic>
        <xdr:nvPicPr>
          <xdr:cNvPr id="37" name="Imagen 36">
            <a:extLst>
              <a:ext uri="{FF2B5EF4-FFF2-40B4-BE49-F238E27FC236}">
                <a16:creationId xmlns:a16="http://schemas.microsoft.com/office/drawing/2014/main" id="{00000000-0008-0000-0600-000025000000}"/>
              </a:ext>
            </a:extLst>
          </xdr:cNvPr>
          <xdr:cNvPicPr>
            <a:picLocks noChangeAspect="1"/>
          </xdr:cNvPicPr>
        </xdr:nvPicPr>
        <xdr:blipFill>
          <a:blip xmlns:r="http://schemas.openxmlformats.org/officeDocument/2006/relationships" r:embed="rId9"/>
          <a:stretch>
            <a:fillRect/>
          </a:stretch>
        </xdr:blipFill>
        <xdr:spPr>
          <a:xfrm>
            <a:off x="12246429" y="9246422"/>
            <a:ext cx="10888515" cy="1452873"/>
          </a:xfrm>
          <a:prstGeom prst="rect">
            <a:avLst/>
          </a:prstGeom>
        </xdr:spPr>
      </xdr:pic>
    </xdr:grpSp>
    <xdr:clientData/>
  </xdr:twoCellAnchor>
  <xdr:twoCellAnchor editAs="oneCell">
    <xdr:from>
      <xdr:col>39</xdr:col>
      <xdr:colOff>45357</xdr:colOff>
      <xdr:row>111</xdr:row>
      <xdr:rowOff>126434</xdr:rowOff>
    </xdr:from>
    <xdr:to>
      <xdr:col>53</xdr:col>
      <xdr:colOff>142109</xdr:colOff>
      <xdr:row>129</xdr:row>
      <xdr:rowOff>67387</xdr:rowOff>
    </xdr:to>
    <xdr:pic>
      <xdr:nvPicPr>
        <xdr:cNvPr id="41" name="Imagen 40">
          <a:extLst>
            <a:ext uri="{FF2B5EF4-FFF2-40B4-BE49-F238E27FC236}">
              <a16:creationId xmlns:a16="http://schemas.microsoft.com/office/drawing/2014/main" id="{00000000-0008-0000-0600-000029000000}"/>
            </a:ext>
          </a:extLst>
        </xdr:cNvPr>
        <xdr:cNvPicPr>
          <a:picLocks noChangeAspect="1"/>
        </xdr:cNvPicPr>
      </xdr:nvPicPr>
      <xdr:blipFill>
        <a:blip xmlns:r="http://schemas.openxmlformats.org/officeDocument/2006/relationships" r:embed="rId1"/>
        <a:stretch>
          <a:fillRect/>
        </a:stretch>
      </xdr:blipFill>
      <xdr:spPr>
        <a:xfrm>
          <a:off x="28906107" y="24446934"/>
          <a:ext cx="10764752" cy="3369953"/>
        </a:xfrm>
        <a:prstGeom prst="rect">
          <a:avLst/>
        </a:prstGeom>
      </xdr:spPr>
    </xdr:pic>
    <xdr:clientData/>
  </xdr:twoCellAnchor>
  <xdr:twoCellAnchor editAs="oneCell">
    <xdr:from>
      <xdr:col>38</xdr:col>
      <xdr:colOff>615155</xdr:colOff>
      <xdr:row>130</xdr:row>
      <xdr:rowOff>160450</xdr:rowOff>
    </xdr:from>
    <xdr:to>
      <xdr:col>52</xdr:col>
      <xdr:colOff>473749</xdr:colOff>
      <xdr:row>146</xdr:row>
      <xdr:rowOff>163394</xdr:rowOff>
    </xdr:to>
    <xdr:pic>
      <xdr:nvPicPr>
        <xdr:cNvPr id="42" name="Imagen 41">
          <a:extLst>
            <a:ext uri="{FF2B5EF4-FFF2-40B4-BE49-F238E27FC236}">
              <a16:creationId xmlns:a16="http://schemas.microsoft.com/office/drawing/2014/main" id="{00000000-0008-0000-0600-00002A000000}"/>
            </a:ext>
          </a:extLst>
        </xdr:cNvPr>
        <xdr:cNvPicPr>
          <a:picLocks noChangeAspect="1"/>
        </xdr:cNvPicPr>
      </xdr:nvPicPr>
      <xdr:blipFill>
        <a:blip xmlns:r="http://schemas.openxmlformats.org/officeDocument/2006/relationships" r:embed="rId2"/>
        <a:stretch>
          <a:fillRect/>
        </a:stretch>
      </xdr:blipFill>
      <xdr:spPr>
        <a:xfrm>
          <a:off x="28713905" y="28100450"/>
          <a:ext cx="10526594" cy="3336693"/>
        </a:xfrm>
        <a:prstGeom prst="rect">
          <a:avLst/>
        </a:prstGeom>
      </xdr:spPr>
    </xdr:pic>
    <xdr:clientData/>
  </xdr:twoCellAnchor>
  <xdr:twoCellAnchor>
    <xdr:from>
      <xdr:col>17</xdr:col>
      <xdr:colOff>338683</xdr:colOff>
      <xdr:row>96</xdr:row>
      <xdr:rowOff>149679</xdr:rowOff>
    </xdr:from>
    <xdr:to>
      <xdr:col>31</xdr:col>
      <xdr:colOff>140783</xdr:colOff>
      <xdr:row>115</xdr:row>
      <xdr:rowOff>118583</xdr:rowOff>
    </xdr:to>
    <xdr:grpSp>
      <xdr:nvGrpSpPr>
        <xdr:cNvPr id="53" name="Grupo 52">
          <a:extLst>
            <a:ext uri="{FF2B5EF4-FFF2-40B4-BE49-F238E27FC236}">
              <a16:creationId xmlns:a16="http://schemas.microsoft.com/office/drawing/2014/main" id="{00000000-0008-0000-0600-000035000000}"/>
            </a:ext>
          </a:extLst>
        </xdr:cNvPr>
        <xdr:cNvGrpSpPr/>
      </xdr:nvGrpSpPr>
      <xdr:grpSpPr>
        <a:xfrm>
          <a:off x="12846369" y="17414422"/>
          <a:ext cx="10927300" cy="3365247"/>
          <a:chOff x="11977688" y="20399375"/>
          <a:chExt cx="10499582" cy="3465577"/>
        </a:xfrm>
      </xdr:grpSpPr>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10"/>
          <a:stretch>
            <a:fillRect/>
          </a:stretch>
        </xdr:blipFill>
        <xdr:spPr>
          <a:xfrm>
            <a:off x="12001502" y="21280760"/>
            <a:ext cx="10148091" cy="380730"/>
          </a:xfrm>
          <a:prstGeom prst="rect">
            <a:avLst/>
          </a:prstGeom>
        </xdr:spPr>
      </xdr:pic>
      <xdr:pic>
        <xdr:nvPicPr>
          <xdr:cNvPr id="12" name="Imagen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1"/>
          <a:stretch>
            <a:fillRect/>
          </a:stretch>
        </xdr:blipFill>
        <xdr:spPr>
          <a:xfrm>
            <a:off x="12088812" y="21651719"/>
            <a:ext cx="10107443" cy="456663"/>
          </a:xfrm>
          <a:prstGeom prst="rect">
            <a:avLst/>
          </a:prstGeom>
        </xdr:spPr>
      </xdr:pic>
      <xdr:pic>
        <xdr:nvPicPr>
          <xdr:cNvPr id="38" name="Imagen 37">
            <a:extLst>
              <a:ext uri="{FF2B5EF4-FFF2-40B4-BE49-F238E27FC236}">
                <a16:creationId xmlns:a16="http://schemas.microsoft.com/office/drawing/2014/main" id="{00000000-0008-0000-0600-000026000000}"/>
              </a:ext>
            </a:extLst>
          </xdr:cNvPr>
          <xdr:cNvPicPr>
            <a:picLocks noChangeAspect="1"/>
          </xdr:cNvPicPr>
        </xdr:nvPicPr>
        <xdr:blipFill>
          <a:blip xmlns:r="http://schemas.openxmlformats.org/officeDocument/2006/relationships" r:embed="rId12"/>
          <a:stretch>
            <a:fillRect/>
          </a:stretch>
        </xdr:blipFill>
        <xdr:spPr>
          <a:xfrm>
            <a:off x="12088812" y="22105937"/>
            <a:ext cx="10059804" cy="300874"/>
          </a:xfrm>
          <a:prstGeom prst="rect">
            <a:avLst/>
          </a:prstGeom>
        </xdr:spPr>
      </xdr:pic>
      <xdr:pic>
        <xdr:nvPicPr>
          <xdr:cNvPr id="46" name="Imagen 45">
            <a:extLst>
              <a:ext uri="{FF2B5EF4-FFF2-40B4-BE49-F238E27FC236}">
                <a16:creationId xmlns:a16="http://schemas.microsoft.com/office/drawing/2014/main" id="{00000000-0008-0000-0600-00002E000000}"/>
              </a:ext>
            </a:extLst>
          </xdr:cNvPr>
          <xdr:cNvPicPr>
            <a:picLocks noChangeAspect="1"/>
          </xdr:cNvPicPr>
        </xdr:nvPicPr>
        <xdr:blipFill>
          <a:blip xmlns:r="http://schemas.openxmlformats.org/officeDocument/2006/relationships" r:embed="rId13"/>
          <a:stretch>
            <a:fillRect/>
          </a:stretch>
        </xdr:blipFill>
        <xdr:spPr>
          <a:xfrm>
            <a:off x="12076907" y="22423437"/>
            <a:ext cx="10059804" cy="428685"/>
          </a:xfrm>
          <a:prstGeom prst="rect">
            <a:avLst/>
          </a:prstGeom>
        </xdr:spPr>
      </xdr:pic>
      <xdr:pic>
        <xdr:nvPicPr>
          <xdr:cNvPr id="47" name="Imagen 46">
            <a:extLst>
              <a:ext uri="{FF2B5EF4-FFF2-40B4-BE49-F238E27FC236}">
                <a16:creationId xmlns:a16="http://schemas.microsoft.com/office/drawing/2014/main" id="{00000000-0008-0000-0600-00002F000000}"/>
              </a:ext>
            </a:extLst>
          </xdr:cNvPr>
          <xdr:cNvPicPr>
            <a:picLocks noChangeAspect="1"/>
          </xdr:cNvPicPr>
        </xdr:nvPicPr>
        <xdr:blipFill>
          <a:blip xmlns:r="http://schemas.openxmlformats.org/officeDocument/2006/relationships" r:embed="rId14"/>
          <a:stretch>
            <a:fillRect/>
          </a:stretch>
        </xdr:blipFill>
        <xdr:spPr>
          <a:xfrm>
            <a:off x="11977688" y="20859750"/>
            <a:ext cx="10128077" cy="367558"/>
          </a:xfrm>
          <a:prstGeom prst="rect">
            <a:avLst/>
          </a:prstGeom>
        </xdr:spPr>
      </xdr:pic>
      <xdr:pic>
        <xdr:nvPicPr>
          <xdr:cNvPr id="49" name="Imagen 48">
            <a:extLst>
              <a:ext uri="{FF2B5EF4-FFF2-40B4-BE49-F238E27FC236}">
                <a16:creationId xmlns:a16="http://schemas.microsoft.com/office/drawing/2014/main" id="{00000000-0008-0000-0600-000031000000}"/>
              </a:ext>
            </a:extLst>
          </xdr:cNvPr>
          <xdr:cNvPicPr>
            <a:picLocks noChangeAspect="1"/>
          </xdr:cNvPicPr>
        </xdr:nvPicPr>
        <xdr:blipFill>
          <a:blip xmlns:r="http://schemas.openxmlformats.org/officeDocument/2006/relationships" r:embed="rId15"/>
          <a:stretch>
            <a:fillRect/>
          </a:stretch>
        </xdr:blipFill>
        <xdr:spPr>
          <a:xfrm>
            <a:off x="12065000" y="20399375"/>
            <a:ext cx="10202699" cy="500926"/>
          </a:xfrm>
          <a:prstGeom prst="rect">
            <a:avLst/>
          </a:prstGeom>
        </xdr:spPr>
      </xdr:pic>
      <xdr:pic>
        <xdr:nvPicPr>
          <xdr:cNvPr id="51" name="Imagen 50">
            <a:extLst>
              <a:ext uri="{FF2B5EF4-FFF2-40B4-BE49-F238E27FC236}">
                <a16:creationId xmlns:a16="http://schemas.microsoft.com/office/drawing/2014/main" id="{00000000-0008-0000-0600-000033000000}"/>
              </a:ext>
            </a:extLst>
          </xdr:cNvPr>
          <xdr:cNvPicPr>
            <a:picLocks noChangeAspect="1"/>
          </xdr:cNvPicPr>
        </xdr:nvPicPr>
        <xdr:blipFill>
          <a:blip xmlns:r="http://schemas.openxmlformats.org/officeDocument/2006/relationships" r:embed="rId16"/>
          <a:stretch>
            <a:fillRect/>
          </a:stretch>
        </xdr:blipFill>
        <xdr:spPr>
          <a:xfrm>
            <a:off x="12112624" y="23411656"/>
            <a:ext cx="10364646" cy="453296"/>
          </a:xfrm>
          <a:prstGeom prst="rect">
            <a:avLst/>
          </a:prstGeom>
        </xdr:spPr>
      </xdr:pic>
      <xdr:pic>
        <xdr:nvPicPr>
          <xdr:cNvPr id="52" name="Imagen 51">
            <a:extLst>
              <a:ext uri="{FF2B5EF4-FFF2-40B4-BE49-F238E27FC236}">
                <a16:creationId xmlns:a16="http://schemas.microsoft.com/office/drawing/2014/main" id="{00000000-0008-0000-0600-000034000000}"/>
              </a:ext>
            </a:extLst>
          </xdr:cNvPr>
          <xdr:cNvPicPr>
            <a:picLocks noChangeAspect="1"/>
          </xdr:cNvPicPr>
        </xdr:nvPicPr>
        <xdr:blipFill>
          <a:blip xmlns:r="http://schemas.openxmlformats.org/officeDocument/2006/relationships" r:embed="rId17"/>
          <a:stretch>
            <a:fillRect/>
          </a:stretch>
        </xdr:blipFill>
        <xdr:spPr>
          <a:xfrm>
            <a:off x="12065000" y="22971125"/>
            <a:ext cx="10240804" cy="504895"/>
          </a:xfrm>
          <a:prstGeom prst="rect">
            <a:avLst/>
          </a:prstGeom>
        </xdr:spPr>
      </xdr:pic>
    </xdr:grpSp>
    <xdr:clientData/>
  </xdr:twoCellAnchor>
  <xdr:twoCellAnchor editAs="oneCell">
    <xdr:from>
      <xdr:col>17</xdr:col>
      <xdr:colOff>95250</xdr:colOff>
      <xdr:row>188</xdr:row>
      <xdr:rowOff>13607</xdr:rowOff>
    </xdr:from>
    <xdr:to>
      <xdr:col>30</xdr:col>
      <xdr:colOff>611054</xdr:colOff>
      <xdr:row>204</xdr:row>
      <xdr:rowOff>122888</xdr:rowOff>
    </xdr:to>
    <xdr:pic>
      <xdr:nvPicPr>
        <xdr:cNvPr id="54" name="Imagen 53">
          <a:extLst>
            <a:ext uri="{FF2B5EF4-FFF2-40B4-BE49-F238E27FC236}">
              <a16:creationId xmlns:a16="http://schemas.microsoft.com/office/drawing/2014/main" id="{00000000-0008-0000-0600-000036000000}"/>
            </a:ext>
          </a:extLst>
        </xdr:cNvPr>
        <xdr:cNvPicPr>
          <a:picLocks noChangeAspect="1"/>
        </xdr:cNvPicPr>
      </xdr:nvPicPr>
      <xdr:blipFill>
        <a:blip xmlns:r="http://schemas.openxmlformats.org/officeDocument/2006/relationships" r:embed="rId18"/>
        <a:stretch>
          <a:fillRect/>
        </a:stretch>
      </xdr:blipFill>
      <xdr:spPr>
        <a:xfrm>
          <a:off x="12137571" y="40141071"/>
          <a:ext cx="10421804" cy="3048425"/>
        </a:xfrm>
        <a:prstGeom prst="rect">
          <a:avLst/>
        </a:prstGeom>
      </xdr:spPr>
    </xdr:pic>
    <xdr:clientData/>
  </xdr:twoCellAnchor>
  <xdr:twoCellAnchor>
    <xdr:from>
      <xdr:col>17</xdr:col>
      <xdr:colOff>108858</xdr:colOff>
      <xdr:row>261</xdr:row>
      <xdr:rowOff>1</xdr:rowOff>
    </xdr:from>
    <xdr:to>
      <xdr:col>30</xdr:col>
      <xdr:colOff>472241</xdr:colOff>
      <xdr:row>272</xdr:row>
      <xdr:rowOff>126599</xdr:rowOff>
    </xdr:to>
    <xdr:grpSp>
      <xdr:nvGrpSpPr>
        <xdr:cNvPr id="57" name="Grupo 56">
          <a:extLst>
            <a:ext uri="{FF2B5EF4-FFF2-40B4-BE49-F238E27FC236}">
              <a16:creationId xmlns:a16="http://schemas.microsoft.com/office/drawing/2014/main" id="{00000000-0008-0000-0600-000039000000}"/>
            </a:ext>
          </a:extLst>
        </xdr:cNvPr>
        <xdr:cNvGrpSpPr/>
      </xdr:nvGrpSpPr>
      <xdr:grpSpPr>
        <a:xfrm>
          <a:off x="12616544" y="47058944"/>
          <a:ext cx="10693926" cy="2086026"/>
          <a:chOff x="12042321" y="57803143"/>
          <a:chExt cx="10269383" cy="2154063"/>
        </a:xfrm>
      </xdr:grpSpPr>
      <xdr:pic>
        <xdr:nvPicPr>
          <xdr:cNvPr id="33" name="Imagen 32">
            <a:extLst>
              <a:ext uri="{FF2B5EF4-FFF2-40B4-BE49-F238E27FC236}">
                <a16:creationId xmlns:a16="http://schemas.microsoft.com/office/drawing/2014/main" id="{00000000-0008-0000-0600-000021000000}"/>
              </a:ext>
            </a:extLst>
          </xdr:cNvPr>
          <xdr:cNvPicPr>
            <a:picLocks noChangeAspect="1"/>
          </xdr:cNvPicPr>
        </xdr:nvPicPr>
        <xdr:blipFill>
          <a:blip xmlns:r="http://schemas.openxmlformats.org/officeDocument/2006/relationships" r:embed="rId19"/>
          <a:stretch>
            <a:fillRect/>
          </a:stretch>
        </xdr:blipFill>
        <xdr:spPr>
          <a:xfrm>
            <a:off x="12042321" y="57803143"/>
            <a:ext cx="10031225" cy="466790"/>
          </a:xfrm>
          <a:prstGeom prst="rect">
            <a:avLst/>
          </a:prstGeom>
        </xdr:spPr>
      </xdr:pic>
      <xdr:pic>
        <xdr:nvPicPr>
          <xdr:cNvPr id="36" name="Imagen 35">
            <a:extLst>
              <a:ext uri="{FF2B5EF4-FFF2-40B4-BE49-F238E27FC236}">
                <a16:creationId xmlns:a16="http://schemas.microsoft.com/office/drawing/2014/main" id="{00000000-0008-0000-0600-000024000000}"/>
              </a:ext>
            </a:extLst>
          </xdr:cNvPr>
          <xdr:cNvPicPr>
            <a:picLocks noChangeAspect="1"/>
          </xdr:cNvPicPr>
        </xdr:nvPicPr>
        <xdr:blipFill>
          <a:blip xmlns:r="http://schemas.openxmlformats.org/officeDocument/2006/relationships" r:embed="rId20"/>
          <a:stretch>
            <a:fillRect/>
          </a:stretch>
        </xdr:blipFill>
        <xdr:spPr>
          <a:xfrm>
            <a:off x="12042321" y="58347429"/>
            <a:ext cx="10136015" cy="476316"/>
          </a:xfrm>
          <a:prstGeom prst="rect">
            <a:avLst/>
          </a:prstGeom>
        </xdr:spPr>
      </xdr:pic>
      <xdr:pic>
        <xdr:nvPicPr>
          <xdr:cNvPr id="43" name="Imagen 42">
            <a:extLst>
              <a:ext uri="{FF2B5EF4-FFF2-40B4-BE49-F238E27FC236}">
                <a16:creationId xmlns:a16="http://schemas.microsoft.com/office/drawing/2014/main" id="{00000000-0008-0000-0600-00002B000000}"/>
              </a:ext>
            </a:extLst>
          </xdr:cNvPr>
          <xdr:cNvPicPr>
            <a:picLocks noChangeAspect="1"/>
          </xdr:cNvPicPr>
        </xdr:nvPicPr>
        <xdr:blipFill>
          <a:blip xmlns:r="http://schemas.openxmlformats.org/officeDocument/2006/relationships" r:embed="rId21"/>
          <a:stretch>
            <a:fillRect/>
          </a:stretch>
        </xdr:blipFill>
        <xdr:spPr>
          <a:xfrm>
            <a:off x="12042321" y="58796465"/>
            <a:ext cx="10116962" cy="400106"/>
          </a:xfrm>
          <a:prstGeom prst="rect">
            <a:avLst/>
          </a:prstGeom>
        </xdr:spPr>
      </xdr:pic>
      <xdr:pic>
        <xdr:nvPicPr>
          <xdr:cNvPr id="48" name="Imagen 47">
            <a:extLst>
              <a:ext uri="{FF2B5EF4-FFF2-40B4-BE49-F238E27FC236}">
                <a16:creationId xmlns:a16="http://schemas.microsoft.com/office/drawing/2014/main" id="{00000000-0008-0000-0600-000030000000}"/>
              </a:ext>
            </a:extLst>
          </xdr:cNvPr>
          <xdr:cNvPicPr>
            <a:picLocks noChangeAspect="1"/>
          </xdr:cNvPicPr>
        </xdr:nvPicPr>
        <xdr:blipFill>
          <a:blip xmlns:r="http://schemas.openxmlformats.org/officeDocument/2006/relationships" r:embed="rId22"/>
          <a:stretch>
            <a:fillRect/>
          </a:stretch>
        </xdr:blipFill>
        <xdr:spPr>
          <a:xfrm>
            <a:off x="12110357" y="59204679"/>
            <a:ext cx="10031225" cy="390580"/>
          </a:xfrm>
          <a:prstGeom prst="rect">
            <a:avLst/>
          </a:prstGeom>
        </xdr:spPr>
      </xdr:pic>
      <xdr:pic>
        <xdr:nvPicPr>
          <xdr:cNvPr id="50" name="Imagen 49">
            <a:extLst>
              <a:ext uri="{FF2B5EF4-FFF2-40B4-BE49-F238E27FC236}">
                <a16:creationId xmlns:a16="http://schemas.microsoft.com/office/drawing/2014/main" id="{00000000-0008-0000-0600-000032000000}"/>
              </a:ext>
            </a:extLst>
          </xdr:cNvPr>
          <xdr:cNvPicPr>
            <a:picLocks noChangeAspect="1"/>
          </xdr:cNvPicPr>
        </xdr:nvPicPr>
        <xdr:blipFill>
          <a:blip xmlns:r="http://schemas.openxmlformats.org/officeDocument/2006/relationships" r:embed="rId23"/>
          <a:stretch>
            <a:fillRect/>
          </a:stretch>
        </xdr:blipFill>
        <xdr:spPr>
          <a:xfrm>
            <a:off x="12042321" y="59585679"/>
            <a:ext cx="10269383" cy="371527"/>
          </a:xfrm>
          <a:prstGeom prst="rect">
            <a:avLst/>
          </a:prstGeom>
        </xdr:spPr>
      </xdr:pic>
    </xdr:grpSp>
    <xdr:clientData/>
  </xdr:twoCellAnchor>
  <xdr:oneCellAnchor>
    <xdr:from>
      <xdr:col>6</xdr:col>
      <xdr:colOff>152400</xdr:colOff>
      <xdr:row>476</xdr:row>
      <xdr:rowOff>142875</xdr:rowOff>
    </xdr:from>
    <xdr:ext cx="295275" cy="273051"/>
    <xdr:sp macro="" textlink="">
      <xdr:nvSpPr>
        <xdr:cNvPr id="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50494" y="87891938"/>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476</xdr:row>
      <xdr:rowOff>142875</xdr:rowOff>
    </xdr:from>
    <xdr:ext cx="295275" cy="273051"/>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8494" y="87891938"/>
          <a:ext cx="295275" cy="2730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xdr:col>
      <xdr:colOff>95250</xdr:colOff>
      <xdr:row>468</xdr:row>
      <xdr:rowOff>21166</xdr:rowOff>
    </xdr:from>
    <xdr:to>
      <xdr:col>2</xdr:col>
      <xdr:colOff>874021</xdr:colOff>
      <xdr:row>472</xdr:row>
      <xdr:rowOff>178501</xdr:rowOff>
    </xdr:to>
    <xdr:pic>
      <xdr:nvPicPr>
        <xdr:cNvPr id="58" name="0 Imagen" descr="escudo sabanalarga.jp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23875" y="86329572"/>
          <a:ext cx="778771" cy="8717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136072</xdr:colOff>
      <xdr:row>396</xdr:row>
      <xdr:rowOff>163286</xdr:rowOff>
    </xdr:from>
    <xdr:to>
      <xdr:col>27</xdr:col>
      <xdr:colOff>87059</xdr:colOff>
      <xdr:row>416</xdr:row>
      <xdr:rowOff>8471</xdr:rowOff>
    </xdr:to>
    <xdr:pic>
      <xdr:nvPicPr>
        <xdr:cNvPr id="44" name="Imagen 43">
          <a:extLst>
            <a:ext uri="{FF2B5EF4-FFF2-40B4-BE49-F238E27FC236}">
              <a16:creationId xmlns:a16="http://schemas.microsoft.com/office/drawing/2014/main" id="{00000000-0008-0000-0600-00002C000000}"/>
            </a:ext>
          </a:extLst>
        </xdr:cNvPr>
        <xdr:cNvPicPr>
          <a:picLocks noChangeAspect="1"/>
        </xdr:cNvPicPr>
      </xdr:nvPicPr>
      <xdr:blipFill>
        <a:blip xmlns:r="http://schemas.openxmlformats.org/officeDocument/2006/relationships" r:embed="rId24"/>
        <a:stretch>
          <a:fillRect/>
        </a:stretch>
      </xdr:blipFill>
      <xdr:spPr>
        <a:xfrm>
          <a:off x="12545786" y="71233393"/>
          <a:ext cx="7843130" cy="3383042"/>
        </a:xfrm>
        <a:prstGeom prst="rect">
          <a:avLst/>
        </a:prstGeom>
      </xdr:spPr>
    </xdr:pic>
    <xdr:clientData/>
  </xdr:twoCellAnchor>
  <xdr:twoCellAnchor>
    <xdr:from>
      <xdr:col>17</xdr:col>
      <xdr:colOff>304618</xdr:colOff>
      <xdr:row>481</xdr:row>
      <xdr:rowOff>160655</xdr:rowOff>
    </xdr:from>
    <xdr:to>
      <xdr:col>27</xdr:col>
      <xdr:colOff>323972</xdr:colOff>
      <xdr:row>514</xdr:row>
      <xdr:rowOff>29845</xdr:rowOff>
    </xdr:to>
    <xdr:grpSp>
      <xdr:nvGrpSpPr>
        <xdr:cNvPr id="64" name="Grupo 63">
          <a:extLst>
            <a:ext uri="{FF2B5EF4-FFF2-40B4-BE49-F238E27FC236}">
              <a16:creationId xmlns:a16="http://schemas.microsoft.com/office/drawing/2014/main" id="{00000000-0008-0000-0600-000040000000}"/>
            </a:ext>
          </a:extLst>
        </xdr:cNvPr>
        <xdr:cNvGrpSpPr/>
      </xdr:nvGrpSpPr>
      <xdr:grpSpPr>
        <a:xfrm>
          <a:off x="12812304" y="87006884"/>
          <a:ext cx="7965925" cy="6084932"/>
          <a:chOff x="11922125" y="104568625"/>
          <a:chExt cx="7635544" cy="6207125"/>
        </a:xfrm>
      </xdr:grpSpPr>
      <xdr:pic>
        <xdr:nvPicPr>
          <xdr:cNvPr id="62" name="Imagen 61">
            <a:extLst>
              <a:ext uri="{FF2B5EF4-FFF2-40B4-BE49-F238E27FC236}">
                <a16:creationId xmlns:a16="http://schemas.microsoft.com/office/drawing/2014/main" id="{00000000-0008-0000-0600-00003E000000}"/>
              </a:ext>
            </a:extLst>
          </xdr:cNvPr>
          <xdr:cNvPicPr>
            <a:picLocks noChangeAspect="1"/>
          </xdr:cNvPicPr>
        </xdr:nvPicPr>
        <xdr:blipFill>
          <a:blip xmlns:r="http://schemas.openxmlformats.org/officeDocument/2006/relationships" r:embed="rId25"/>
          <a:stretch>
            <a:fillRect/>
          </a:stretch>
        </xdr:blipFill>
        <xdr:spPr>
          <a:xfrm>
            <a:off x="11922125" y="104568625"/>
            <a:ext cx="7635544" cy="6207125"/>
          </a:xfrm>
          <a:prstGeom prst="rect">
            <a:avLst/>
          </a:prstGeom>
        </xdr:spPr>
      </xdr:pic>
      <xdr:sp macro="" textlink="">
        <xdr:nvSpPr>
          <xdr:cNvPr id="59" name="Rectángulo 58">
            <a:extLst>
              <a:ext uri="{FF2B5EF4-FFF2-40B4-BE49-F238E27FC236}">
                <a16:creationId xmlns:a16="http://schemas.microsoft.com/office/drawing/2014/main" id="{00000000-0008-0000-0600-00003B000000}"/>
              </a:ext>
            </a:extLst>
          </xdr:cNvPr>
          <xdr:cNvSpPr/>
        </xdr:nvSpPr>
        <xdr:spPr bwMode="auto">
          <a:xfrm>
            <a:off x="12033250" y="105330625"/>
            <a:ext cx="7318375" cy="317500"/>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60" name="Rectángulo 59">
            <a:extLst>
              <a:ext uri="{FF2B5EF4-FFF2-40B4-BE49-F238E27FC236}">
                <a16:creationId xmlns:a16="http://schemas.microsoft.com/office/drawing/2014/main" id="{00000000-0008-0000-0600-00003C000000}"/>
              </a:ext>
            </a:extLst>
          </xdr:cNvPr>
          <xdr:cNvSpPr/>
        </xdr:nvSpPr>
        <xdr:spPr bwMode="auto">
          <a:xfrm>
            <a:off x="12026900" y="109975650"/>
            <a:ext cx="7318375" cy="317500"/>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61" name="Rectángulo 60">
            <a:extLst>
              <a:ext uri="{FF2B5EF4-FFF2-40B4-BE49-F238E27FC236}">
                <a16:creationId xmlns:a16="http://schemas.microsoft.com/office/drawing/2014/main" id="{00000000-0008-0000-0600-00003D000000}"/>
              </a:ext>
            </a:extLst>
          </xdr:cNvPr>
          <xdr:cNvSpPr/>
        </xdr:nvSpPr>
        <xdr:spPr bwMode="auto">
          <a:xfrm>
            <a:off x="11941175" y="107238800"/>
            <a:ext cx="7318375" cy="317500"/>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63" name="Rectángulo 62">
            <a:extLst>
              <a:ext uri="{FF2B5EF4-FFF2-40B4-BE49-F238E27FC236}">
                <a16:creationId xmlns:a16="http://schemas.microsoft.com/office/drawing/2014/main" id="{00000000-0008-0000-0600-00003F000000}"/>
              </a:ext>
            </a:extLst>
          </xdr:cNvPr>
          <xdr:cNvSpPr/>
        </xdr:nvSpPr>
        <xdr:spPr bwMode="auto">
          <a:xfrm>
            <a:off x="12068175" y="110318550"/>
            <a:ext cx="7318375" cy="317500"/>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17</xdr:col>
      <xdr:colOff>176892</xdr:colOff>
      <xdr:row>324</xdr:row>
      <xdr:rowOff>3809</xdr:rowOff>
    </xdr:from>
    <xdr:to>
      <xdr:col>30</xdr:col>
      <xdr:colOff>688886</xdr:colOff>
      <xdr:row>341</xdr:row>
      <xdr:rowOff>159386</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6"/>
        <a:stretch>
          <a:fillRect/>
        </a:stretch>
      </xdr:blipFill>
      <xdr:spPr>
        <a:xfrm>
          <a:off x="12586606" y="58133523"/>
          <a:ext cx="10771780" cy="316275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618564</xdr:colOff>
      <xdr:row>0</xdr:row>
      <xdr:rowOff>32979</xdr:rowOff>
    </xdr:from>
    <xdr:to>
      <xdr:col>2</xdr:col>
      <xdr:colOff>143435</xdr:colOff>
      <xdr:row>5</xdr:row>
      <xdr:rowOff>154081</xdr:rowOff>
    </xdr:to>
    <xdr:pic>
      <xdr:nvPicPr>
        <xdr:cNvPr id="2"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9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35</xdr:row>
      <xdr:rowOff>32979</xdr:rowOff>
    </xdr:from>
    <xdr:to>
      <xdr:col>2</xdr:col>
      <xdr:colOff>143435</xdr:colOff>
      <xdr:row>40</xdr:row>
      <xdr:rowOff>154081</xdr:rowOff>
    </xdr:to>
    <xdr:pic>
      <xdr:nvPicPr>
        <xdr:cNvPr id="4"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70</xdr:row>
      <xdr:rowOff>32979</xdr:rowOff>
    </xdr:from>
    <xdr:to>
      <xdr:col>2</xdr:col>
      <xdr:colOff>143435</xdr:colOff>
      <xdr:row>75</xdr:row>
      <xdr:rowOff>154081</xdr:rowOff>
    </xdr:to>
    <xdr:pic>
      <xdr:nvPicPr>
        <xdr:cNvPr id="6"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105</xdr:row>
      <xdr:rowOff>32979</xdr:rowOff>
    </xdr:from>
    <xdr:to>
      <xdr:col>2</xdr:col>
      <xdr:colOff>143435</xdr:colOff>
      <xdr:row>110</xdr:row>
      <xdr:rowOff>154081</xdr:rowOff>
    </xdr:to>
    <xdr:pic>
      <xdr:nvPicPr>
        <xdr:cNvPr id="9"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140</xdr:row>
      <xdr:rowOff>32979</xdr:rowOff>
    </xdr:from>
    <xdr:to>
      <xdr:col>2</xdr:col>
      <xdr:colOff>143435</xdr:colOff>
      <xdr:row>145</xdr:row>
      <xdr:rowOff>154081</xdr:rowOff>
    </xdr:to>
    <xdr:pic>
      <xdr:nvPicPr>
        <xdr:cNvPr id="11"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175</xdr:row>
      <xdr:rowOff>32979</xdr:rowOff>
    </xdr:from>
    <xdr:to>
      <xdr:col>2</xdr:col>
      <xdr:colOff>143435</xdr:colOff>
      <xdr:row>180</xdr:row>
      <xdr:rowOff>154081</xdr:rowOff>
    </xdr:to>
    <xdr:pic>
      <xdr:nvPicPr>
        <xdr:cNvPr id="13"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210</xdr:row>
      <xdr:rowOff>32979</xdr:rowOff>
    </xdr:from>
    <xdr:to>
      <xdr:col>2</xdr:col>
      <xdr:colOff>143435</xdr:colOff>
      <xdr:row>215</xdr:row>
      <xdr:rowOff>154081</xdr:rowOff>
    </xdr:to>
    <xdr:pic>
      <xdr:nvPicPr>
        <xdr:cNvPr id="15"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618564</xdr:colOff>
      <xdr:row>245</xdr:row>
      <xdr:rowOff>32979</xdr:rowOff>
    </xdr:from>
    <xdr:to>
      <xdr:col>2</xdr:col>
      <xdr:colOff>143435</xdr:colOff>
      <xdr:row>250</xdr:row>
      <xdr:rowOff>154081</xdr:rowOff>
    </xdr:to>
    <xdr:pic>
      <xdr:nvPicPr>
        <xdr:cNvPr id="17" name="0 Imagen" descr="escudo sabanalarga.jpg">
          <a:extLst>
            <a:ext uri="{FF2B5EF4-FFF2-40B4-BE49-F238E27FC236}">
              <a16:creationId xmlns:a16="http://schemas.microsoft.com/office/drawing/2014/main" id="{00000000-0008-0000-0300-00008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564" y="32979"/>
          <a:ext cx="1048871" cy="946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497416</xdr:colOff>
      <xdr:row>10</xdr:row>
      <xdr:rowOff>254000</xdr:rowOff>
    </xdr:from>
    <xdr:to>
      <xdr:col>3</xdr:col>
      <xdr:colOff>726281</xdr:colOff>
      <xdr:row>23</xdr:row>
      <xdr:rowOff>83820</xdr:rowOff>
    </xdr:to>
    <xdr:grpSp>
      <xdr:nvGrpSpPr>
        <xdr:cNvPr id="18" name="Grupo 17">
          <a:extLst>
            <a:ext uri="{FF2B5EF4-FFF2-40B4-BE49-F238E27FC236}">
              <a16:creationId xmlns:a16="http://schemas.microsoft.com/office/drawing/2014/main" id="{00000000-0008-0000-0700-000012000000}"/>
            </a:ext>
          </a:extLst>
        </xdr:cNvPr>
        <xdr:cNvGrpSpPr/>
      </xdr:nvGrpSpPr>
      <xdr:grpSpPr>
        <a:xfrm>
          <a:off x="497416" y="2501900"/>
          <a:ext cx="2591065" cy="6433820"/>
          <a:chOff x="497416" y="2456656"/>
          <a:chExt cx="2514865" cy="6330633"/>
        </a:xfrm>
      </xdr:grpSpPr>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497416" y="2456656"/>
            <a:ext cx="2455333" cy="1854764"/>
          </a:xfrm>
          <a:prstGeom prst="rect">
            <a:avLst/>
          </a:prstGeom>
          <a:ln>
            <a:solidFill>
              <a:sysClr val="windowText" lastClr="000000"/>
            </a:solidFill>
          </a:ln>
        </xdr:spPr>
      </xdr:pic>
      <xdr:pic>
        <xdr:nvPicPr>
          <xdr:cNvPr id="19" name="Imagen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3"/>
          <a:stretch>
            <a:fillRect/>
          </a:stretch>
        </xdr:blipFill>
        <xdr:spPr>
          <a:xfrm>
            <a:off x="567531" y="6523968"/>
            <a:ext cx="2444750" cy="2263321"/>
          </a:xfrm>
          <a:prstGeom prst="rect">
            <a:avLst/>
          </a:prstGeom>
          <a:ln>
            <a:solidFill>
              <a:sysClr val="windowText" lastClr="000000"/>
            </a:solidFill>
          </a:ln>
        </xdr:spPr>
      </xdr:pic>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4"/>
          <a:srcRect l="3514" r="11040" b="11151"/>
          <a:stretch/>
        </xdr:blipFill>
        <xdr:spPr>
          <a:xfrm>
            <a:off x="595314" y="4356310"/>
            <a:ext cx="2297906" cy="2120690"/>
          </a:xfrm>
          <a:prstGeom prst="rect">
            <a:avLst/>
          </a:prstGeom>
        </xdr:spPr>
      </xdr:pic>
      <xdr:sp macro="" textlink="">
        <xdr:nvSpPr>
          <xdr:cNvPr id="7" name="Elipse 6">
            <a:extLst>
              <a:ext uri="{FF2B5EF4-FFF2-40B4-BE49-F238E27FC236}">
                <a16:creationId xmlns:a16="http://schemas.microsoft.com/office/drawing/2014/main" id="{00000000-0008-0000-0700-000007000000}"/>
              </a:ext>
            </a:extLst>
          </xdr:cNvPr>
          <xdr:cNvSpPr/>
        </xdr:nvSpPr>
        <xdr:spPr bwMode="auto">
          <a:xfrm rot="2116436">
            <a:off x="559594" y="4572000"/>
            <a:ext cx="607218" cy="309562"/>
          </a:xfrm>
          <a:prstGeom prst="ellips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4" name="Elipse 13">
            <a:extLst>
              <a:ext uri="{FF2B5EF4-FFF2-40B4-BE49-F238E27FC236}">
                <a16:creationId xmlns:a16="http://schemas.microsoft.com/office/drawing/2014/main" id="{00000000-0008-0000-0700-00000E000000}"/>
              </a:ext>
            </a:extLst>
          </xdr:cNvPr>
          <xdr:cNvSpPr/>
        </xdr:nvSpPr>
        <xdr:spPr bwMode="auto">
          <a:xfrm rot="2041243">
            <a:off x="2224088" y="6153150"/>
            <a:ext cx="607218" cy="309562"/>
          </a:xfrm>
          <a:prstGeom prst="ellips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xnSp macro="">
        <xdr:nvCxnSpPr>
          <xdr:cNvPr id="10" name="Conector recto de flecha 9">
            <a:extLst>
              <a:ext uri="{FF2B5EF4-FFF2-40B4-BE49-F238E27FC236}">
                <a16:creationId xmlns:a16="http://schemas.microsoft.com/office/drawing/2014/main" id="{00000000-0008-0000-0700-00000A000000}"/>
              </a:ext>
            </a:extLst>
          </xdr:cNvPr>
          <xdr:cNvCxnSpPr>
            <a:stCxn id="7" idx="0"/>
          </xdr:cNvCxnSpPr>
        </xdr:nvCxnSpPr>
        <xdr:spPr bwMode="auto">
          <a:xfrm flipV="1">
            <a:off x="952587" y="3107531"/>
            <a:ext cx="547600" cy="149288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16" name="Conector recto de flecha 15">
            <a:extLst>
              <a:ext uri="{FF2B5EF4-FFF2-40B4-BE49-F238E27FC236}">
                <a16:creationId xmlns:a16="http://schemas.microsoft.com/office/drawing/2014/main" id="{00000000-0008-0000-0700-000010000000}"/>
              </a:ext>
            </a:extLst>
          </xdr:cNvPr>
          <xdr:cNvCxnSpPr>
            <a:stCxn id="14" idx="4"/>
          </xdr:cNvCxnSpPr>
        </xdr:nvCxnSpPr>
        <xdr:spPr bwMode="auto">
          <a:xfrm flipH="1">
            <a:off x="1571625" y="6436219"/>
            <a:ext cx="869473" cy="108853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wsDr>
</file>

<file path=xl/drawings/drawing8.xml><?xml version="1.0" encoding="utf-8"?>
<xdr:wsDr xmlns:xdr="http://schemas.openxmlformats.org/drawingml/2006/spreadsheetDrawing" xmlns:a="http://schemas.openxmlformats.org/drawingml/2006/main">
  <xdr:oneCellAnchor>
    <xdr:from>
      <xdr:col>4</xdr:col>
      <xdr:colOff>152400</xdr:colOff>
      <xdr:row>13</xdr:row>
      <xdr:rowOff>142875</xdr:rowOff>
    </xdr:from>
    <xdr:ext cx="295275" cy="23336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3200400" y="29051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xdr:row>
      <xdr:rowOff>142875</xdr:rowOff>
    </xdr:from>
    <xdr:ext cx="295275" cy="23336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6248400" y="29051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xdr:row>
      <xdr:rowOff>11206</xdr:rowOff>
    </xdr:from>
    <xdr:to>
      <xdr:col>0</xdr:col>
      <xdr:colOff>913241</xdr:colOff>
      <xdr:row>10</xdr:row>
      <xdr:rowOff>34972</xdr:rowOff>
    </xdr:to>
    <xdr:pic>
      <xdr:nvPicPr>
        <xdr:cNvPr id="4" name="0 Imagen" descr="escudo sabanalarga.jpg">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14399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78</xdr:row>
      <xdr:rowOff>0</xdr:rowOff>
    </xdr:from>
    <xdr:ext cx="295275" cy="233363"/>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00000}"/>
            </a:ext>
          </a:extLst>
        </xdr:cNvPr>
        <xdr:cNvSpPr/>
      </xdr:nvSpPr>
      <xdr:spPr bwMode="auto">
        <a:xfrm>
          <a:off x="3200400" y="17916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78</xdr:row>
      <xdr:rowOff>0</xdr:rowOff>
    </xdr:from>
    <xdr:ext cx="295275" cy="233363"/>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00000}"/>
            </a:ext>
          </a:extLst>
        </xdr:cNvPr>
        <xdr:cNvSpPr/>
      </xdr:nvSpPr>
      <xdr:spPr bwMode="auto">
        <a:xfrm>
          <a:off x="6248400" y="17916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84</xdr:row>
      <xdr:rowOff>142875</xdr:rowOff>
    </xdr:from>
    <xdr:ext cx="295275" cy="233363"/>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8000000}"/>
            </a:ext>
          </a:extLst>
        </xdr:cNvPr>
        <xdr:cNvSpPr/>
      </xdr:nvSpPr>
      <xdr:spPr bwMode="auto">
        <a:xfrm>
          <a:off x="3200400" y="19059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84</xdr:row>
      <xdr:rowOff>142875</xdr:rowOff>
    </xdr:from>
    <xdr:ext cx="295275" cy="233363"/>
    <xdr:sp macro="" textlink="">
      <xdr:nvSpPr>
        <xdr:cNvPr id="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9000000}"/>
            </a:ext>
          </a:extLst>
        </xdr:cNvPr>
        <xdr:cNvSpPr/>
      </xdr:nvSpPr>
      <xdr:spPr bwMode="auto">
        <a:xfrm>
          <a:off x="6248400" y="19059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76</xdr:row>
      <xdr:rowOff>11206</xdr:rowOff>
    </xdr:from>
    <xdr:to>
      <xdr:col>0</xdr:col>
      <xdr:colOff>913241</xdr:colOff>
      <xdr:row>81</xdr:row>
      <xdr:rowOff>34972</xdr:rowOff>
    </xdr:to>
    <xdr:pic>
      <xdr:nvPicPr>
        <xdr:cNvPr id="9" name="0 Imagen" descr="escudo sabanalarga.jpg">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175943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152</xdr:row>
      <xdr:rowOff>142875</xdr:rowOff>
    </xdr:from>
    <xdr:ext cx="295275" cy="233363"/>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00000}"/>
            </a:ext>
          </a:extLst>
        </xdr:cNvPr>
        <xdr:cNvSpPr/>
      </xdr:nvSpPr>
      <xdr:spPr bwMode="auto">
        <a:xfrm>
          <a:off x="3200400" y="35213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152</xdr:row>
      <xdr:rowOff>142875</xdr:rowOff>
    </xdr:from>
    <xdr:ext cx="295275" cy="233363"/>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00000}"/>
            </a:ext>
          </a:extLst>
        </xdr:cNvPr>
        <xdr:cNvSpPr/>
      </xdr:nvSpPr>
      <xdr:spPr bwMode="auto">
        <a:xfrm>
          <a:off x="6248400" y="35213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144</xdr:row>
      <xdr:rowOff>11206</xdr:rowOff>
    </xdr:from>
    <xdr:to>
      <xdr:col>0</xdr:col>
      <xdr:colOff>913241</xdr:colOff>
      <xdr:row>149</xdr:row>
      <xdr:rowOff>34972</xdr:rowOff>
    </xdr:to>
    <xdr:pic>
      <xdr:nvPicPr>
        <xdr:cNvPr id="12" name="0 Imagen" descr="escudo sabanalarga.jpg">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337487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219</xdr:row>
      <xdr:rowOff>142875</xdr:rowOff>
    </xdr:from>
    <xdr:ext cx="295275" cy="233363"/>
    <xdr:sp macro="" textlink="">
      <xdr:nvSpPr>
        <xdr:cNvPr id="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E000000}"/>
            </a:ext>
          </a:extLst>
        </xdr:cNvPr>
        <xdr:cNvSpPr/>
      </xdr:nvSpPr>
      <xdr:spPr bwMode="auto">
        <a:xfrm>
          <a:off x="3200400" y="5136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219</xdr:row>
      <xdr:rowOff>142875</xdr:rowOff>
    </xdr:from>
    <xdr:ext cx="295275" cy="233363"/>
    <xdr:sp macro="" textlink="">
      <xdr:nvSpPr>
        <xdr:cNvPr id="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F000000}"/>
            </a:ext>
          </a:extLst>
        </xdr:cNvPr>
        <xdr:cNvSpPr/>
      </xdr:nvSpPr>
      <xdr:spPr bwMode="auto">
        <a:xfrm>
          <a:off x="6248400" y="5136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211</xdr:row>
      <xdr:rowOff>11206</xdr:rowOff>
    </xdr:from>
    <xdr:to>
      <xdr:col>0</xdr:col>
      <xdr:colOff>913241</xdr:colOff>
      <xdr:row>216</xdr:row>
      <xdr:rowOff>34972</xdr:rowOff>
    </xdr:to>
    <xdr:pic>
      <xdr:nvPicPr>
        <xdr:cNvPr id="15" name="0 Imagen" descr="escudo sabanalarga.jpg">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499031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289</xdr:row>
      <xdr:rowOff>142875</xdr:rowOff>
    </xdr:from>
    <xdr:ext cx="295275" cy="233363"/>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00000}"/>
            </a:ext>
          </a:extLst>
        </xdr:cNvPr>
        <xdr:cNvSpPr/>
      </xdr:nvSpPr>
      <xdr:spPr bwMode="auto">
        <a:xfrm>
          <a:off x="3200400" y="675227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289</xdr:row>
      <xdr:rowOff>142875</xdr:rowOff>
    </xdr:from>
    <xdr:ext cx="295275" cy="233363"/>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00000}"/>
            </a:ext>
          </a:extLst>
        </xdr:cNvPr>
        <xdr:cNvSpPr/>
      </xdr:nvSpPr>
      <xdr:spPr bwMode="auto">
        <a:xfrm>
          <a:off x="6248400" y="675227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281</xdr:row>
      <xdr:rowOff>11206</xdr:rowOff>
    </xdr:from>
    <xdr:to>
      <xdr:col>0</xdr:col>
      <xdr:colOff>913241</xdr:colOff>
      <xdr:row>286</xdr:row>
      <xdr:rowOff>34972</xdr:rowOff>
    </xdr:to>
    <xdr:pic>
      <xdr:nvPicPr>
        <xdr:cNvPr id="18" name="0 Imagen" descr="escudo sabanalarga.jpg">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660575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357</xdr:row>
      <xdr:rowOff>142875</xdr:rowOff>
    </xdr:from>
    <xdr:ext cx="295275" cy="233363"/>
    <xdr:sp macro="" textlink="">
      <xdr:nvSpPr>
        <xdr:cNvPr id="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4000000}"/>
            </a:ext>
          </a:extLst>
        </xdr:cNvPr>
        <xdr:cNvSpPr/>
      </xdr:nvSpPr>
      <xdr:spPr bwMode="auto">
        <a:xfrm>
          <a:off x="3200400" y="837057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357</xdr:row>
      <xdr:rowOff>142875</xdr:rowOff>
    </xdr:from>
    <xdr:ext cx="295275" cy="233363"/>
    <xdr:sp macro="" textlink="">
      <xdr:nvSpPr>
        <xdr:cNvPr id="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5000000}"/>
            </a:ext>
          </a:extLst>
        </xdr:cNvPr>
        <xdr:cNvSpPr/>
      </xdr:nvSpPr>
      <xdr:spPr bwMode="auto">
        <a:xfrm>
          <a:off x="6248400" y="837057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349</xdr:row>
      <xdr:rowOff>11206</xdr:rowOff>
    </xdr:from>
    <xdr:to>
      <xdr:col>0</xdr:col>
      <xdr:colOff>913241</xdr:colOff>
      <xdr:row>354</xdr:row>
      <xdr:rowOff>34972</xdr:rowOff>
    </xdr:to>
    <xdr:pic>
      <xdr:nvPicPr>
        <xdr:cNvPr id="21" name="0 Imagen" descr="escudo sabanalarga.jpg">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82240531"/>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424</xdr:row>
      <xdr:rowOff>142875</xdr:rowOff>
    </xdr:from>
    <xdr:ext cx="295275" cy="233363"/>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00000}"/>
            </a:ext>
          </a:extLst>
        </xdr:cNvPr>
        <xdr:cNvSpPr/>
      </xdr:nvSpPr>
      <xdr:spPr bwMode="auto">
        <a:xfrm>
          <a:off x="3200400" y="100050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424</xdr:row>
      <xdr:rowOff>142875</xdr:rowOff>
    </xdr:from>
    <xdr:ext cx="295275" cy="233363"/>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00000}"/>
            </a:ext>
          </a:extLst>
        </xdr:cNvPr>
        <xdr:cNvSpPr/>
      </xdr:nvSpPr>
      <xdr:spPr bwMode="auto">
        <a:xfrm>
          <a:off x="6248400" y="100050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416</xdr:row>
      <xdr:rowOff>11206</xdr:rowOff>
    </xdr:from>
    <xdr:to>
      <xdr:col>0</xdr:col>
      <xdr:colOff>913241</xdr:colOff>
      <xdr:row>421</xdr:row>
      <xdr:rowOff>34972</xdr:rowOff>
    </xdr:to>
    <xdr:pic>
      <xdr:nvPicPr>
        <xdr:cNvPr id="24" name="0 Imagen" descr="escudo sabanalarga.jpg">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98585431"/>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142875</xdr:colOff>
      <xdr:row>13</xdr:row>
      <xdr:rowOff>31750</xdr:rowOff>
    </xdr:from>
    <xdr:to>
      <xdr:col>27</xdr:col>
      <xdr:colOff>207585</xdr:colOff>
      <xdr:row>18</xdr:row>
      <xdr:rowOff>94196</xdr:rowOff>
    </xdr:to>
    <xdr:pic>
      <xdr:nvPicPr>
        <xdr:cNvPr id="25" name="Imagen 24">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2"/>
        <a:stretch>
          <a:fillRect/>
        </a:stretch>
      </xdr:blipFill>
      <xdr:spPr>
        <a:xfrm>
          <a:off x="10826750" y="2333625"/>
          <a:ext cx="11181020" cy="931761"/>
        </a:xfrm>
        <a:prstGeom prst="rect">
          <a:avLst/>
        </a:prstGeom>
      </xdr:spPr>
    </xdr:pic>
    <xdr:clientData/>
  </xdr:twoCellAnchor>
  <xdr:twoCellAnchor editAs="oneCell">
    <xdr:from>
      <xdr:col>13</xdr:col>
      <xdr:colOff>508000</xdr:colOff>
      <xdr:row>78</xdr:row>
      <xdr:rowOff>0</xdr:rowOff>
    </xdr:from>
    <xdr:to>
      <xdr:col>27</xdr:col>
      <xdr:colOff>581391</xdr:colOff>
      <xdr:row>85</xdr:row>
      <xdr:rowOff>160</xdr:rowOff>
    </xdr:to>
    <xdr:pic>
      <xdr:nvPicPr>
        <xdr:cNvPr id="27" name="Imagen 26">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3"/>
        <a:stretch>
          <a:fillRect/>
        </a:stretch>
      </xdr:blipFill>
      <xdr:spPr>
        <a:xfrm>
          <a:off x="11191875" y="13684250"/>
          <a:ext cx="11185891" cy="1222535"/>
        </a:xfrm>
        <a:prstGeom prst="rect">
          <a:avLst/>
        </a:prstGeom>
      </xdr:spPr>
    </xdr:pic>
    <xdr:clientData/>
  </xdr:twoCellAnchor>
  <xdr:twoCellAnchor editAs="oneCell">
    <xdr:from>
      <xdr:col>13</xdr:col>
      <xdr:colOff>246063</xdr:colOff>
      <xdr:row>159</xdr:row>
      <xdr:rowOff>123031</xdr:rowOff>
    </xdr:from>
    <xdr:to>
      <xdr:col>27</xdr:col>
      <xdr:colOff>305165</xdr:colOff>
      <xdr:row>164</xdr:row>
      <xdr:rowOff>131719</xdr:rowOff>
    </xdr:to>
    <xdr:pic>
      <xdr:nvPicPr>
        <xdr:cNvPr id="30" name="Imagen 29">
          <a:extLst>
            <a:ext uri="{FF2B5EF4-FFF2-40B4-BE49-F238E27FC236}">
              <a16:creationId xmlns:a16="http://schemas.microsoft.com/office/drawing/2014/main" id="{00000000-0008-0000-0400-000022000000}"/>
            </a:ext>
          </a:extLst>
        </xdr:cNvPr>
        <xdr:cNvPicPr>
          <a:picLocks noChangeAspect="1"/>
        </xdr:cNvPicPr>
      </xdr:nvPicPr>
      <xdr:blipFill>
        <a:blip xmlns:r="http://schemas.openxmlformats.org/officeDocument/2006/relationships" r:embed="rId4"/>
        <a:stretch>
          <a:fillRect/>
        </a:stretch>
      </xdr:blipFill>
      <xdr:spPr>
        <a:xfrm>
          <a:off x="11009313" y="36394231"/>
          <a:ext cx="10727102" cy="833553"/>
        </a:xfrm>
        <a:prstGeom prst="rect">
          <a:avLst/>
        </a:prstGeom>
      </xdr:spPr>
    </xdr:pic>
    <xdr:clientData/>
  </xdr:twoCellAnchor>
  <xdr:twoCellAnchor editAs="oneCell">
    <xdr:from>
      <xdr:col>13</xdr:col>
      <xdr:colOff>190500</xdr:colOff>
      <xdr:row>224</xdr:row>
      <xdr:rowOff>0</xdr:rowOff>
    </xdr:from>
    <xdr:to>
      <xdr:col>23</xdr:col>
      <xdr:colOff>244970</xdr:colOff>
      <xdr:row>241</xdr:row>
      <xdr:rowOff>72976</xdr:rowOff>
    </xdr:to>
    <xdr:pic>
      <xdr:nvPicPr>
        <xdr:cNvPr id="31" name="Imagen 30">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5"/>
        <a:stretch>
          <a:fillRect/>
        </a:stretch>
      </xdr:blipFill>
      <xdr:spPr>
        <a:xfrm>
          <a:off x="10874375" y="39243000"/>
          <a:ext cx="7991970" cy="3041601"/>
        </a:xfrm>
        <a:prstGeom prst="rect">
          <a:avLst/>
        </a:prstGeom>
      </xdr:spPr>
    </xdr:pic>
    <xdr:clientData/>
  </xdr:twoCellAnchor>
  <xdr:twoCellAnchor editAs="oneCell">
    <xdr:from>
      <xdr:col>13</xdr:col>
      <xdr:colOff>206375</xdr:colOff>
      <xdr:row>285</xdr:row>
      <xdr:rowOff>1</xdr:rowOff>
    </xdr:from>
    <xdr:to>
      <xdr:col>24</xdr:col>
      <xdr:colOff>517795</xdr:colOff>
      <xdr:row>335</xdr:row>
      <xdr:rowOff>18096</xdr:rowOff>
    </xdr:to>
    <xdr:pic>
      <xdr:nvPicPr>
        <xdr:cNvPr id="32" name="Imagen 31">
          <a:extLst>
            <a:ext uri="{FF2B5EF4-FFF2-40B4-BE49-F238E27FC236}">
              <a16:creationId xmlns:a16="http://schemas.microsoft.com/office/drawing/2014/main" id="{00000000-0008-0000-0400-000024000000}"/>
            </a:ext>
          </a:extLst>
        </xdr:cNvPr>
        <xdr:cNvPicPr>
          <a:picLocks noChangeAspect="1"/>
        </xdr:cNvPicPr>
      </xdr:nvPicPr>
      <xdr:blipFill rotWithShape="1">
        <a:blip xmlns:r="http://schemas.openxmlformats.org/officeDocument/2006/relationships" r:embed="rId6"/>
        <a:srcRect t="-169" b="1"/>
        <a:stretch/>
      </xdr:blipFill>
      <xdr:spPr>
        <a:xfrm>
          <a:off x="10969625" y="66703576"/>
          <a:ext cx="8699135" cy="8129585"/>
        </a:xfrm>
        <a:prstGeom prst="rect">
          <a:avLst/>
        </a:prstGeom>
      </xdr:spPr>
    </xdr:pic>
    <xdr:clientData/>
  </xdr:twoCellAnchor>
  <xdr:twoCellAnchor editAs="oneCell">
    <xdr:from>
      <xdr:col>13</xdr:col>
      <xdr:colOff>184627</xdr:colOff>
      <xdr:row>359</xdr:row>
      <xdr:rowOff>4128</xdr:rowOff>
    </xdr:from>
    <xdr:to>
      <xdr:col>22</xdr:col>
      <xdr:colOff>591504</xdr:colOff>
      <xdr:row>399</xdr:row>
      <xdr:rowOff>78003</xdr:rowOff>
    </xdr:to>
    <xdr:pic>
      <xdr:nvPicPr>
        <xdr:cNvPr id="33" name="Imagen 32">
          <a:extLst>
            <a:ext uri="{FF2B5EF4-FFF2-40B4-BE49-F238E27FC236}">
              <a16:creationId xmlns:a16="http://schemas.microsoft.com/office/drawing/2014/main" id="{00000000-0008-0000-0400-000025000000}"/>
            </a:ext>
          </a:extLst>
        </xdr:cNvPr>
        <xdr:cNvPicPr>
          <a:picLocks noChangeAspect="1"/>
        </xdr:cNvPicPr>
      </xdr:nvPicPr>
      <xdr:blipFill rotWithShape="1">
        <a:blip xmlns:r="http://schemas.openxmlformats.org/officeDocument/2006/relationships" r:embed="rId7"/>
        <a:srcRect t="-1217" b="-1"/>
        <a:stretch/>
      </xdr:blipFill>
      <xdr:spPr>
        <a:xfrm>
          <a:off x="10868502" y="63075503"/>
          <a:ext cx="7550627" cy="7217625"/>
        </a:xfrm>
        <a:prstGeom prst="rect">
          <a:avLst/>
        </a:prstGeom>
      </xdr:spPr>
    </xdr:pic>
    <xdr:clientData/>
  </xdr:twoCellAnchor>
  <xdr:twoCellAnchor editAs="oneCell">
    <xdr:from>
      <xdr:col>14</xdr:col>
      <xdr:colOff>234863</xdr:colOff>
      <xdr:row>424</xdr:row>
      <xdr:rowOff>143527</xdr:rowOff>
    </xdr:from>
    <xdr:to>
      <xdr:col>27</xdr:col>
      <xdr:colOff>55717</xdr:colOff>
      <xdr:row>478</xdr:row>
      <xdr:rowOff>57710</xdr:rowOff>
    </xdr:to>
    <xdr:pic>
      <xdr:nvPicPr>
        <xdr:cNvPr id="34" name="Imagen 33">
          <a:extLst>
            <a:ext uri="{FF2B5EF4-FFF2-40B4-BE49-F238E27FC236}">
              <a16:creationId xmlns:a16="http://schemas.microsoft.com/office/drawing/2014/main" id="{00000000-0008-0000-0400-000026000000}"/>
            </a:ext>
          </a:extLst>
        </xdr:cNvPr>
        <xdr:cNvPicPr>
          <a:picLocks noChangeAspect="1"/>
        </xdr:cNvPicPr>
      </xdr:nvPicPr>
      <xdr:blipFill rotWithShape="1">
        <a:blip xmlns:r="http://schemas.openxmlformats.org/officeDocument/2006/relationships" r:embed="rId8"/>
        <a:srcRect t="130"/>
        <a:stretch/>
      </xdr:blipFill>
      <xdr:spPr>
        <a:xfrm>
          <a:off x="11760113" y="100051252"/>
          <a:ext cx="9738284" cy="8646703"/>
        </a:xfrm>
        <a:prstGeom prst="rect">
          <a:avLst/>
        </a:prstGeom>
      </xdr:spPr>
    </xdr:pic>
    <xdr:clientData/>
  </xdr:twoCellAnchor>
  <xdr:oneCellAnchor>
    <xdr:from>
      <xdr:col>4</xdr:col>
      <xdr:colOff>152400</xdr:colOff>
      <xdr:row>0</xdr:row>
      <xdr:rowOff>0</xdr:rowOff>
    </xdr:from>
    <xdr:ext cx="295275" cy="657261"/>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00000}"/>
            </a:ext>
          </a:extLst>
        </xdr:cNvPr>
        <xdr:cNvSpPr/>
      </xdr:nvSpPr>
      <xdr:spPr bwMode="auto">
        <a:xfrm>
          <a:off x="3200400"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657261"/>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00000}"/>
            </a:ext>
          </a:extLst>
        </xdr:cNvPr>
        <xdr:cNvSpPr/>
      </xdr:nvSpPr>
      <xdr:spPr bwMode="auto">
        <a:xfrm>
          <a:off x="6248400"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92246"/>
    <xdr:sp macro="" textlink="">
      <xdr:nvSpPr>
        <xdr:cNvPr id="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00000}"/>
            </a:ext>
          </a:extLst>
        </xdr:cNvPr>
        <xdr:cNvSpPr/>
      </xdr:nvSpPr>
      <xdr:spPr bwMode="auto">
        <a:xfrm>
          <a:off x="3200400" y="53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92246"/>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00000}"/>
            </a:ext>
          </a:extLst>
        </xdr:cNvPr>
        <xdr:cNvSpPr/>
      </xdr:nvSpPr>
      <xdr:spPr bwMode="auto">
        <a:xfrm>
          <a:off x="6248400" y="53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00000}"/>
            </a:ext>
          </a:extLst>
        </xdr:cNvPr>
        <xdr:cNvSpPr/>
      </xdr:nvSpPr>
      <xdr:spPr bwMode="auto">
        <a:xfrm>
          <a:off x="3200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00000}"/>
            </a:ext>
          </a:extLst>
        </xdr:cNvPr>
        <xdr:cNvSpPr/>
      </xdr:nvSpPr>
      <xdr:spPr bwMode="auto">
        <a:xfrm>
          <a:off x="624840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657261"/>
    <xdr:sp macro="" textlink="">
      <xdr:nvSpPr>
        <xdr:cNvPr id="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00000}"/>
            </a:ext>
          </a:extLst>
        </xdr:cNvPr>
        <xdr:cNvSpPr/>
      </xdr:nvSpPr>
      <xdr:spPr bwMode="auto">
        <a:xfrm>
          <a:off x="3200400" y="161544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657261"/>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00000}"/>
            </a:ext>
          </a:extLst>
        </xdr:cNvPr>
        <xdr:cNvSpPr/>
      </xdr:nvSpPr>
      <xdr:spPr bwMode="auto">
        <a:xfrm>
          <a:off x="6248400" y="161544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00000}"/>
            </a:ext>
          </a:extLst>
        </xdr:cNvPr>
        <xdr:cNvSpPr/>
      </xdr:nvSpPr>
      <xdr:spPr bwMode="auto">
        <a:xfrm>
          <a:off x="3200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00000}"/>
            </a:ext>
          </a:extLst>
        </xdr:cNvPr>
        <xdr:cNvSpPr/>
      </xdr:nvSpPr>
      <xdr:spPr bwMode="auto">
        <a:xfrm>
          <a:off x="6248400" y="16154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92246"/>
    <xdr:sp macro="" textlink="">
      <xdr:nvSpPr>
        <xdr:cNvPr id="1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00000}"/>
            </a:ext>
          </a:extLst>
        </xdr:cNvPr>
        <xdr:cNvSpPr/>
      </xdr:nvSpPr>
      <xdr:spPr bwMode="auto">
        <a:xfrm>
          <a:off x="3200400" y="166878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92246"/>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00000}"/>
            </a:ext>
          </a:extLst>
        </xdr:cNvPr>
        <xdr:cNvSpPr/>
      </xdr:nvSpPr>
      <xdr:spPr bwMode="auto">
        <a:xfrm>
          <a:off x="6248400" y="166878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xdr:row>
      <xdr:rowOff>0</xdr:rowOff>
    </xdr:from>
    <xdr:ext cx="295275" cy="233363"/>
    <xdr:sp macro="" textlink="">
      <xdr:nvSpPr>
        <xdr:cNvPr id="1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00000}"/>
            </a:ext>
          </a:extLst>
        </xdr:cNvPr>
        <xdr:cNvSpPr/>
      </xdr:nvSpPr>
      <xdr:spPr bwMode="auto">
        <a:xfrm>
          <a:off x="3200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xdr:row>
      <xdr:rowOff>0</xdr:rowOff>
    </xdr:from>
    <xdr:ext cx="295275" cy="233363"/>
    <xdr:sp macro="" textlink="">
      <xdr:nvSpPr>
        <xdr:cNvPr id="1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00000}"/>
            </a:ext>
          </a:extLst>
        </xdr:cNvPr>
        <xdr:cNvSpPr/>
      </xdr:nvSpPr>
      <xdr:spPr bwMode="auto">
        <a:xfrm>
          <a:off x="6248400" y="1668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657261"/>
    <xdr:sp macro="" textlink="">
      <xdr:nvSpPr>
        <xdr:cNvPr id="1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00000}"/>
            </a:ext>
          </a:extLst>
        </xdr:cNvPr>
        <xdr:cNvSpPr/>
      </xdr:nvSpPr>
      <xdr:spPr bwMode="auto">
        <a:xfrm>
          <a:off x="3200400" y="323088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657261"/>
    <xdr:sp macro="" textlink="">
      <xdr:nvSpPr>
        <xdr:cNvPr id="1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00000}"/>
            </a:ext>
          </a:extLst>
        </xdr:cNvPr>
        <xdr:cNvSpPr/>
      </xdr:nvSpPr>
      <xdr:spPr bwMode="auto">
        <a:xfrm>
          <a:off x="6248400" y="323088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1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2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3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4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5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6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7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8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9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A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B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C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D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E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F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0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1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2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3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4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5000000}"/>
            </a:ext>
          </a:extLst>
        </xdr:cNvPr>
        <xdr:cNvSpPr/>
      </xdr:nvSpPr>
      <xdr:spPr bwMode="auto">
        <a:xfrm>
          <a:off x="3200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6000000}"/>
            </a:ext>
          </a:extLst>
        </xdr:cNvPr>
        <xdr:cNvSpPr/>
      </xdr:nvSpPr>
      <xdr:spPr bwMode="auto">
        <a:xfrm>
          <a:off x="6248400" y="3230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92246"/>
    <xdr:sp macro="" textlink="">
      <xdr:nvSpPr>
        <xdr:cNvPr id="1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7000000}"/>
            </a:ext>
          </a:extLst>
        </xdr:cNvPr>
        <xdr:cNvSpPr/>
      </xdr:nvSpPr>
      <xdr:spPr bwMode="auto">
        <a:xfrm>
          <a:off x="3200400" y="328422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92246"/>
    <xdr:sp macro="" textlink="">
      <xdr:nvSpPr>
        <xdr:cNvPr id="1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8000000}"/>
            </a:ext>
          </a:extLst>
        </xdr:cNvPr>
        <xdr:cNvSpPr/>
      </xdr:nvSpPr>
      <xdr:spPr bwMode="auto">
        <a:xfrm>
          <a:off x="6248400" y="328422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9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A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B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C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D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E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F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0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1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2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3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4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5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6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7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8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9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A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B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C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D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E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F000000}"/>
            </a:ext>
          </a:extLst>
        </xdr:cNvPr>
        <xdr:cNvSpPr/>
      </xdr:nvSpPr>
      <xdr:spPr bwMode="auto">
        <a:xfrm>
          <a:off x="3200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0000000}"/>
            </a:ext>
          </a:extLst>
        </xdr:cNvPr>
        <xdr:cNvSpPr/>
      </xdr:nvSpPr>
      <xdr:spPr bwMode="auto">
        <a:xfrm>
          <a:off x="6248400" y="32842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657261"/>
    <xdr:sp macro="" textlink="">
      <xdr:nvSpPr>
        <xdr:cNvPr id="1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1000000}"/>
            </a:ext>
          </a:extLst>
        </xdr:cNvPr>
        <xdr:cNvSpPr/>
      </xdr:nvSpPr>
      <xdr:spPr bwMode="auto">
        <a:xfrm>
          <a:off x="3200400" y="484632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657261"/>
    <xdr:sp macro="" textlink="">
      <xdr:nvSpPr>
        <xdr:cNvPr id="1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2000000}"/>
            </a:ext>
          </a:extLst>
        </xdr:cNvPr>
        <xdr:cNvSpPr/>
      </xdr:nvSpPr>
      <xdr:spPr bwMode="auto">
        <a:xfrm>
          <a:off x="6248400" y="484632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1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3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1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4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1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5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1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6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1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7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1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8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1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9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A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B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C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D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E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F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0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1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2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3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4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5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6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7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8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206</xdr:row>
      <xdr:rowOff>0</xdr:rowOff>
    </xdr:from>
    <xdr:ext cx="295275" cy="233363"/>
    <xdr:sp macro="" textlink="">
      <xdr:nvSpPr>
        <xdr:cNvPr id="2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9000000}"/>
            </a:ext>
          </a:extLst>
        </xdr:cNvPr>
        <xdr:cNvSpPr/>
      </xdr:nvSpPr>
      <xdr:spPr bwMode="auto">
        <a:xfrm>
          <a:off x="3200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206</xdr:row>
      <xdr:rowOff>0</xdr:rowOff>
    </xdr:from>
    <xdr:ext cx="295275" cy="233363"/>
    <xdr:sp macro="" textlink="">
      <xdr:nvSpPr>
        <xdr:cNvPr id="2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A000000}"/>
            </a:ext>
          </a:extLst>
        </xdr:cNvPr>
        <xdr:cNvSpPr/>
      </xdr:nvSpPr>
      <xdr:spPr bwMode="auto">
        <a:xfrm>
          <a:off x="6248400" y="484632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92246"/>
    <xdr:sp macro="" textlink="">
      <xdr:nvSpPr>
        <xdr:cNvPr id="2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B000000}"/>
            </a:ext>
          </a:extLst>
        </xdr:cNvPr>
        <xdr:cNvSpPr/>
      </xdr:nvSpPr>
      <xdr:spPr bwMode="auto">
        <a:xfrm>
          <a:off x="3200400" y="489966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92246"/>
    <xdr:sp macro="" textlink="">
      <xdr:nvSpPr>
        <xdr:cNvPr id="2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C000000}"/>
            </a:ext>
          </a:extLst>
        </xdr:cNvPr>
        <xdr:cNvSpPr/>
      </xdr:nvSpPr>
      <xdr:spPr bwMode="auto">
        <a:xfrm>
          <a:off x="6248400" y="489966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D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E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F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0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1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2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3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4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5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6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7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8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9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A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B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C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D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E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F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0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1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2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207</xdr:row>
      <xdr:rowOff>0</xdr:rowOff>
    </xdr:from>
    <xdr:ext cx="295275" cy="233363"/>
    <xdr:sp macro="" textlink="">
      <xdr:nvSpPr>
        <xdr:cNvPr id="2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3000000}"/>
            </a:ext>
          </a:extLst>
        </xdr:cNvPr>
        <xdr:cNvSpPr/>
      </xdr:nvSpPr>
      <xdr:spPr bwMode="auto">
        <a:xfrm>
          <a:off x="3200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207</xdr:row>
      <xdr:rowOff>0</xdr:rowOff>
    </xdr:from>
    <xdr:ext cx="295275" cy="233363"/>
    <xdr:sp macro="" textlink="">
      <xdr:nvSpPr>
        <xdr:cNvPr id="2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4000000}"/>
            </a:ext>
          </a:extLst>
        </xdr:cNvPr>
        <xdr:cNvSpPr/>
      </xdr:nvSpPr>
      <xdr:spPr bwMode="auto">
        <a:xfrm>
          <a:off x="6248400" y="48996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657261"/>
    <xdr:sp macro="" textlink="">
      <xdr:nvSpPr>
        <xdr:cNvPr id="2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5000000}"/>
            </a:ext>
          </a:extLst>
        </xdr:cNvPr>
        <xdr:cNvSpPr/>
      </xdr:nvSpPr>
      <xdr:spPr bwMode="auto">
        <a:xfrm>
          <a:off x="3200400" y="646176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657261"/>
    <xdr:sp macro="" textlink="">
      <xdr:nvSpPr>
        <xdr:cNvPr id="2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6000000}"/>
            </a:ext>
          </a:extLst>
        </xdr:cNvPr>
        <xdr:cNvSpPr/>
      </xdr:nvSpPr>
      <xdr:spPr bwMode="auto">
        <a:xfrm>
          <a:off x="6248400" y="646176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700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800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900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A00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B00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C00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D00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E00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F00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0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1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2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3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4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8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9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A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276</xdr:row>
      <xdr:rowOff>0</xdr:rowOff>
    </xdr:from>
    <xdr:ext cx="295275" cy="233363"/>
    <xdr:sp macro="" textlink="">
      <xdr:nvSpPr>
        <xdr:cNvPr id="2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D010000}"/>
            </a:ext>
          </a:extLst>
        </xdr:cNvPr>
        <xdr:cNvSpPr/>
      </xdr:nvSpPr>
      <xdr:spPr bwMode="auto">
        <a:xfrm>
          <a:off x="3200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276</xdr:row>
      <xdr:rowOff>0</xdr:rowOff>
    </xdr:from>
    <xdr:ext cx="295275" cy="233363"/>
    <xdr:sp macro="" textlink="">
      <xdr:nvSpPr>
        <xdr:cNvPr id="2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E010000}"/>
            </a:ext>
          </a:extLst>
        </xdr:cNvPr>
        <xdr:cNvSpPr/>
      </xdr:nvSpPr>
      <xdr:spPr bwMode="auto">
        <a:xfrm>
          <a:off x="6248400" y="64617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92246"/>
    <xdr:sp macro="" textlink="">
      <xdr:nvSpPr>
        <xdr:cNvPr id="2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F010000}"/>
            </a:ext>
          </a:extLst>
        </xdr:cNvPr>
        <xdr:cNvSpPr/>
      </xdr:nvSpPr>
      <xdr:spPr bwMode="auto">
        <a:xfrm>
          <a:off x="3200400" y="651510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92246"/>
    <xdr:sp macro="" textlink="">
      <xdr:nvSpPr>
        <xdr:cNvPr id="2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0010000}"/>
            </a:ext>
          </a:extLst>
        </xdr:cNvPr>
        <xdr:cNvSpPr/>
      </xdr:nvSpPr>
      <xdr:spPr bwMode="auto">
        <a:xfrm>
          <a:off x="6248400" y="651510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3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4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5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6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9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A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B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D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E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F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0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1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2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3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4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5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6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10000}"/>
            </a:ext>
          </a:extLst>
        </xdr:cNvPr>
        <xdr:cNvSpPr/>
      </xdr:nvSpPr>
      <xdr:spPr bwMode="auto">
        <a:xfrm>
          <a:off x="3200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10000}"/>
            </a:ext>
          </a:extLst>
        </xdr:cNvPr>
        <xdr:cNvSpPr/>
      </xdr:nvSpPr>
      <xdr:spPr bwMode="auto">
        <a:xfrm>
          <a:off x="6248400" y="6515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657261"/>
    <xdr:sp macro="" textlink="">
      <xdr:nvSpPr>
        <xdr:cNvPr id="2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10000}"/>
            </a:ext>
          </a:extLst>
        </xdr:cNvPr>
        <xdr:cNvSpPr/>
      </xdr:nvSpPr>
      <xdr:spPr bwMode="auto">
        <a:xfrm>
          <a:off x="3200400" y="8080057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657261"/>
    <xdr:sp macro="" textlink="">
      <xdr:nvSpPr>
        <xdr:cNvPr id="2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10000}"/>
            </a:ext>
          </a:extLst>
        </xdr:cNvPr>
        <xdr:cNvSpPr/>
      </xdr:nvSpPr>
      <xdr:spPr bwMode="auto">
        <a:xfrm>
          <a:off x="6248400" y="8080057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2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2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2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344</xdr:row>
      <xdr:rowOff>0</xdr:rowOff>
    </xdr:from>
    <xdr:ext cx="295275" cy="233363"/>
    <xdr:sp macro="" textlink="">
      <xdr:nvSpPr>
        <xdr:cNvPr id="3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10000}"/>
            </a:ext>
          </a:extLst>
        </xdr:cNvPr>
        <xdr:cNvSpPr/>
      </xdr:nvSpPr>
      <xdr:spPr bwMode="auto">
        <a:xfrm>
          <a:off x="3200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344</xdr:row>
      <xdr:rowOff>0</xdr:rowOff>
    </xdr:from>
    <xdr:ext cx="295275" cy="233363"/>
    <xdr:sp macro="" textlink="">
      <xdr:nvSpPr>
        <xdr:cNvPr id="3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10000}"/>
            </a:ext>
          </a:extLst>
        </xdr:cNvPr>
        <xdr:cNvSpPr/>
      </xdr:nvSpPr>
      <xdr:spPr bwMode="auto">
        <a:xfrm>
          <a:off x="6248400" y="80800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92246"/>
    <xdr:sp macro="" textlink="">
      <xdr:nvSpPr>
        <xdr:cNvPr id="3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10000}"/>
            </a:ext>
          </a:extLst>
        </xdr:cNvPr>
        <xdr:cNvSpPr/>
      </xdr:nvSpPr>
      <xdr:spPr bwMode="auto">
        <a:xfrm>
          <a:off x="3200400" y="813339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92246"/>
    <xdr:sp macro="" textlink="">
      <xdr:nvSpPr>
        <xdr:cNvPr id="3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10000}"/>
            </a:ext>
          </a:extLst>
        </xdr:cNvPr>
        <xdr:cNvSpPr/>
      </xdr:nvSpPr>
      <xdr:spPr bwMode="auto">
        <a:xfrm>
          <a:off x="6248400" y="813339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345</xdr:row>
      <xdr:rowOff>0</xdr:rowOff>
    </xdr:from>
    <xdr:ext cx="295275" cy="233363"/>
    <xdr:sp macro="" textlink="">
      <xdr:nvSpPr>
        <xdr:cNvPr id="3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10000}"/>
            </a:ext>
          </a:extLst>
        </xdr:cNvPr>
        <xdr:cNvSpPr/>
      </xdr:nvSpPr>
      <xdr:spPr bwMode="auto">
        <a:xfrm>
          <a:off x="3200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345</xdr:row>
      <xdr:rowOff>0</xdr:rowOff>
    </xdr:from>
    <xdr:ext cx="295275" cy="233363"/>
    <xdr:sp macro="" textlink="">
      <xdr:nvSpPr>
        <xdr:cNvPr id="3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10000}"/>
            </a:ext>
          </a:extLst>
        </xdr:cNvPr>
        <xdr:cNvSpPr/>
      </xdr:nvSpPr>
      <xdr:spPr bwMode="auto">
        <a:xfrm>
          <a:off x="6248400" y="81333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657261"/>
    <xdr:sp macro="" textlink="">
      <xdr:nvSpPr>
        <xdr:cNvPr id="3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10000}"/>
            </a:ext>
          </a:extLst>
        </xdr:cNvPr>
        <xdr:cNvSpPr/>
      </xdr:nvSpPr>
      <xdr:spPr bwMode="auto">
        <a:xfrm>
          <a:off x="3200400" y="9714547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657261"/>
    <xdr:sp macro="" textlink="">
      <xdr:nvSpPr>
        <xdr:cNvPr id="3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10000}"/>
            </a:ext>
          </a:extLst>
        </xdr:cNvPr>
        <xdr:cNvSpPr/>
      </xdr:nvSpPr>
      <xdr:spPr bwMode="auto">
        <a:xfrm>
          <a:off x="6248400" y="9714547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411</xdr:row>
      <xdr:rowOff>0</xdr:rowOff>
    </xdr:from>
    <xdr:ext cx="295275" cy="233363"/>
    <xdr:sp macro="" textlink="">
      <xdr:nvSpPr>
        <xdr:cNvPr id="3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10000}"/>
            </a:ext>
          </a:extLst>
        </xdr:cNvPr>
        <xdr:cNvSpPr/>
      </xdr:nvSpPr>
      <xdr:spPr bwMode="auto">
        <a:xfrm>
          <a:off x="3200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411</xdr:row>
      <xdr:rowOff>0</xdr:rowOff>
    </xdr:from>
    <xdr:ext cx="295275" cy="233363"/>
    <xdr:sp macro="" textlink="">
      <xdr:nvSpPr>
        <xdr:cNvPr id="3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10000}"/>
            </a:ext>
          </a:extLst>
        </xdr:cNvPr>
        <xdr:cNvSpPr/>
      </xdr:nvSpPr>
      <xdr:spPr bwMode="auto">
        <a:xfrm>
          <a:off x="6248400" y="97145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92246"/>
    <xdr:sp macro="" textlink="">
      <xdr:nvSpPr>
        <xdr:cNvPr id="3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10000}"/>
            </a:ext>
          </a:extLst>
        </xdr:cNvPr>
        <xdr:cNvSpPr/>
      </xdr:nvSpPr>
      <xdr:spPr bwMode="auto">
        <a:xfrm>
          <a:off x="3200400" y="976788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92246"/>
    <xdr:sp macro="" textlink="">
      <xdr:nvSpPr>
        <xdr:cNvPr id="3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10000}"/>
            </a:ext>
          </a:extLst>
        </xdr:cNvPr>
        <xdr:cNvSpPr/>
      </xdr:nvSpPr>
      <xdr:spPr bwMode="auto">
        <a:xfrm>
          <a:off x="6248400" y="976788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412</xdr:row>
      <xdr:rowOff>0</xdr:rowOff>
    </xdr:from>
    <xdr:ext cx="295275" cy="233363"/>
    <xdr:sp macro="" textlink="">
      <xdr:nvSpPr>
        <xdr:cNvPr id="3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10000}"/>
            </a:ext>
          </a:extLst>
        </xdr:cNvPr>
        <xdr:cNvSpPr/>
      </xdr:nvSpPr>
      <xdr:spPr bwMode="auto">
        <a:xfrm>
          <a:off x="3200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412</xdr:row>
      <xdr:rowOff>0</xdr:rowOff>
    </xdr:from>
    <xdr:ext cx="295275" cy="233363"/>
    <xdr:sp macro="" textlink="">
      <xdr:nvSpPr>
        <xdr:cNvPr id="3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10000}"/>
            </a:ext>
          </a:extLst>
        </xdr:cNvPr>
        <xdr:cNvSpPr/>
      </xdr:nvSpPr>
      <xdr:spPr bwMode="auto">
        <a:xfrm>
          <a:off x="6248400" y="976788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13</xdr:col>
      <xdr:colOff>206375</xdr:colOff>
      <xdr:row>20</xdr:row>
      <xdr:rowOff>31750</xdr:rowOff>
    </xdr:from>
    <xdr:to>
      <xdr:col>23</xdr:col>
      <xdr:colOff>111125</xdr:colOff>
      <xdr:row>44</xdr:row>
      <xdr:rowOff>149126</xdr:rowOff>
    </xdr:to>
    <xdr:pic>
      <xdr:nvPicPr>
        <xdr:cNvPr id="399" name="Imagen 398">
          <a:extLst>
            <a:ext uri="{FF2B5EF4-FFF2-40B4-BE49-F238E27FC236}">
              <a16:creationId xmlns:a16="http://schemas.microsoft.com/office/drawing/2014/main" id="{00000000-0008-0000-0800-00008F010000}"/>
            </a:ext>
          </a:extLst>
        </xdr:cNvPr>
        <xdr:cNvPicPr>
          <a:picLocks noChangeAspect="1"/>
        </xdr:cNvPicPr>
      </xdr:nvPicPr>
      <xdr:blipFill>
        <a:blip xmlns:r="http://schemas.openxmlformats.org/officeDocument/2006/relationships" r:embed="rId9"/>
        <a:stretch>
          <a:fillRect/>
        </a:stretch>
      </xdr:blipFill>
      <xdr:spPr>
        <a:xfrm>
          <a:off x="10493375" y="3460750"/>
          <a:ext cx="7524750" cy="4102001"/>
        </a:xfrm>
        <a:prstGeom prst="rect">
          <a:avLst/>
        </a:prstGeom>
      </xdr:spPr>
    </xdr:pic>
    <xdr:clientData/>
  </xdr:twoCellAnchor>
  <xdr:twoCellAnchor editAs="oneCell">
    <xdr:from>
      <xdr:col>13</xdr:col>
      <xdr:colOff>390842</xdr:colOff>
      <xdr:row>85</xdr:row>
      <xdr:rowOff>15875</xdr:rowOff>
    </xdr:from>
    <xdr:to>
      <xdr:col>23</xdr:col>
      <xdr:colOff>235514</xdr:colOff>
      <xdr:row>109</xdr:row>
      <xdr:rowOff>75565</xdr:rowOff>
    </xdr:to>
    <xdr:pic>
      <xdr:nvPicPr>
        <xdr:cNvPr id="400" name="Imagen 399">
          <a:extLst>
            <a:ext uri="{FF2B5EF4-FFF2-40B4-BE49-F238E27FC236}">
              <a16:creationId xmlns:a16="http://schemas.microsoft.com/office/drawing/2014/main" id="{00000000-0008-0000-0800-000090010000}"/>
            </a:ext>
          </a:extLst>
        </xdr:cNvPr>
        <xdr:cNvPicPr>
          <a:picLocks noChangeAspect="1"/>
        </xdr:cNvPicPr>
      </xdr:nvPicPr>
      <xdr:blipFill>
        <a:blip xmlns:r="http://schemas.openxmlformats.org/officeDocument/2006/relationships" r:embed="rId9"/>
        <a:stretch>
          <a:fillRect/>
        </a:stretch>
      </xdr:blipFill>
      <xdr:spPr>
        <a:xfrm>
          <a:off x="11074717" y="14922500"/>
          <a:ext cx="7782172" cy="4250690"/>
        </a:xfrm>
        <a:prstGeom prst="rect">
          <a:avLst/>
        </a:prstGeom>
      </xdr:spPr>
    </xdr:pic>
    <xdr:clientData/>
  </xdr:twoCellAnchor>
  <xdr:twoCellAnchor editAs="oneCell">
    <xdr:from>
      <xdr:col>13</xdr:col>
      <xdr:colOff>144780</xdr:colOff>
      <xdr:row>165</xdr:row>
      <xdr:rowOff>130810</xdr:rowOff>
    </xdr:from>
    <xdr:to>
      <xdr:col>18</xdr:col>
      <xdr:colOff>723900</xdr:colOff>
      <xdr:row>197</xdr:row>
      <xdr:rowOff>55879</xdr:rowOff>
    </xdr:to>
    <xdr:pic>
      <xdr:nvPicPr>
        <xdr:cNvPr id="401" name="Imagen 400">
          <a:extLst>
            <a:ext uri="{FF2B5EF4-FFF2-40B4-BE49-F238E27FC236}">
              <a16:creationId xmlns:a16="http://schemas.microsoft.com/office/drawing/2014/main" id="{00000000-0008-0000-0800-000091010000}"/>
            </a:ext>
          </a:extLst>
        </xdr:cNvPr>
        <xdr:cNvPicPr>
          <a:picLocks noChangeAspect="1"/>
        </xdr:cNvPicPr>
      </xdr:nvPicPr>
      <xdr:blipFill>
        <a:blip xmlns:r="http://schemas.openxmlformats.org/officeDocument/2006/relationships" r:embed="rId10"/>
        <a:stretch>
          <a:fillRect/>
        </a:stretch>
      </xdr:blipFill>
      <xdr:spPr>
        <a:xfrm>
          <a:off x="10828655" y="29039185"/>
          <a:ext cx="4547870" cy="551306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4</xdr:col>
      <xdr:colOff>152400</xdr:colOff>
      <xdr:row>13</xdr:row>
      <xdr:rowOff>142875</xdr:rowOff>
    </xdr:from>
    <xdr:ext cx="295275" cy="23336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3200400" y="23526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xdr:row>
      <xdr:rowOff>142875</xdr:rowOff>
    </xdr:from>
    <xdr:ext cx="295275" cy="23336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6248400" y="23526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xdr:row>
      <xdr:rowOff>11206</xdr:rowOff>
    </xdr:from>
    <xdr:to>
      <xdr:col>0</xdr:col>
      <xdr:colOff>913241</xdr:colOff>
      <xdr:row>10</xdr:row>
      <xdr:rowOff>34972</xdr:rowOff>
    </xdr:to>
    <xdr:pic>
      <xdr:nvPicPr>
        <xdr:cNvPr id="4" name="0 Imagen" descr="escudo sabanalarga.jpg">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88750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77</xdr:row>
      <xdr:rowOff>0</xdr:rowOff>
    </xdr:from>
    <xdr:ext cx="295275" cy="233363"/>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00000}"/>
            </a:ext>
          </a:extLst>
        </xdr:cNvPr>
        <xdr:cNvSpPr/>
      </xdr:nvSpPr>
      <xdr:spPr bwMode="auto">
        <a:xfrm>
          <a:off x="3200400" y="16811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77</xdr:row>
      <xdr:rowOff>0</xdr:rowOff>
    </xdr:from>
    <xdr:ext cx="295275" cy="233363"/>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00000}"/>
            </a:ext>
          </a:extLst>
        </xdr:cNvPr>
        <xdr:cNvSpPr/>
      </xdr:nvSpPr>
      <xdr:spPr bwMode="auto">
        <a:xfrm>
          <a:off x="6248400" y="16811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83</xdr:row>
      <xdr:rowOff>142875</xdr:rowOff>
    </xdr:from>
    <xdr:ext cx="295275" cy="233363"/>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8000000}"/>
            </a:ext>
          </a:extLst>
        </xdr:cNvPr>
        <xdr:cNvSpPr/>
      </xdr:nvSpPr>
      <xdr:spPr bwMode="auto">
        <a:xfrm>
          <a:off x="3200400" y="17954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83</xdr:row>
      <xdr:rowOff>142875</xdr:rowOff>
    </xdr:from>
    <xdr:ext cx="295275" cy="233363"/>
    <xdr:sp macro="" textlink="">
      <xdr:nvSpPr>
        <xdr:cNvPr id="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9000000}"/>
            </a:ext>
          </a:extLst>
        </xdr:cNvPr>
        <xdr:cNvSpPr/>
      </xdr:nvSpPr>
      <xdr:spPr bwMode="auto">
        <a:xfrm>
          <a:off x="6248400" y="17954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75</xdr:row>
      <xdr:rowOff>11206</xdr:rowOff>
    </xdr:from>
    <xdr:to>
      <xdr:col>0</xdr:col>
      <xdr:colOff>913241</xdr:colOff>
      <xdr:row>80</xdr:row>
      <xdr:rowOff>34972</xdr:rowOff>
    </xdr:to>
    <xdr:pic>
      <xdr:nvPicPr>
        <xdr:cNvPr id="9" name="0 Imagen" descr="escudo sabanalarga.jpg">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164894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152</xdr:row>
      <xdr:rowOff>142875</xdr:rowOff>
    </xdr:from>
    <xdr:ext cx="295275" cy="233363"/>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00000}"/>
            </a:ext>
          </a:extLst>
        </xdr:cNvPr>
        <xdr:cNvSpPr/>
      </xdr:nvSpPr>
      <xdr:spPr bwMode="auto">
        <a:xfrm>
          <a:off x="3200400" y="33556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152</xdr:row>
      <xdr:rowOff>142875</xdr:rowOff>
    </xdr:from>
    <xdr:ext cx="295275" cy="233363"/>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00000}"/>
            </a:ext>
          </a:extLst>
        </xdr:cNvPr>
        <xdr:cNvSpPr/>
      </xdr:nvSpPr>
      <xdr:spPr bwMode="auto">
        <a:xfrm>
          <a:off x="6248400" y="33556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144</xdr:row>
      <xdr:rowOff>11206</xdr:rowOff>
    </xdr:from>
    <xdr:to>
      <xdr:col>0</xdr:col>
      <xdr:colOff>913241</xdr:colOff>
      <xdr:row>149</xdr:row>
      <xdr:rowOff>34972</xdr:rowOff>
    </xdr:to>
    <xdr:pic>
      <xdr:nvPicPr>
        <xdr:cNvPr id="12" name="0 Imagen" descr="escudo sabanalarga.jpg">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3209140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221</xdr:row>
      <xdr:rowOff>142875</xdr:rowOff>
    </xdr:from>
    <xdr:ext cx="295275" cy="233363"/>
    <xdr:sp macro="" textlink="">
      <xdr:nvSpPr>
        <xdr:cNvPr id="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E000000}"/>
            </a:ext>
          </a:extLst>
        </xdr:cNvPr>
        <xdr:cNvSpPr/>
      </xdr:nvSpPr>
      <xdr:spPr bwMode="auto">
        <a:xfrm>
          <a:off x="3200400" y="49158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221</xdr:row>
      <xdr:rowOff>142875</xdr:rowOff>
    </xdr:from>
    <xdr:ext cx="295275" cy="233363"/>
    <xdr:sp macro="" textlink="">
      <xdr:nvSpPr>
        <xdr:cNvPr id="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F000000}"/>
            </a:ext>
          </a:extLst>
        </xdr:cNvPr>
        <xdr:cNvSpPr/>
      </xdr:nvSpPr>
      <xdr:spPr bwMode="auto">
        <a:xfrm>
          <a:off x="6248400" y="49158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213</xdr:row>
      <xdr:rowOff>11206</xdr:rowOff>
    </xdr:from>
    <xdr:to>
      <xdr:col>0</xdr:col>
      <xdr:colOff>913241</xdr:colOff>
      <xdr:row>218</xdr:row>
      <xdr:rowOff>34972</xdr:rowOff>
    </xdr:to>
    <xdr:pic>
      <xdr:nvPicPr>
        <xdr:cNvPr id="15" name="0 Imagen" descr="escudo sabanalarga.jpg">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476933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290</xdr:row>
      <xdr:rowOff>142875</xdr:rowOff>
    </xdr:from>
    <xdr:ext cx="295275" cy="233363"/>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00000}"/>
            </a:ext>
          </a:extLst>
        </xdr:cNvPr>
        <xdr:cNvSpPr/>
      </xdr:nvSpPr>
      <xdr:spPr bwMode="auto">
        <a:xfrm>
          <a:off x="3200400" y="64760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290</xdr:row>
      <xdr:rowOff>142875</xdr:rowOff>
    </xdr:from>
    <xdr:ext cx="295275" cy="233363"/>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00000}"/>
            </a:ext>
          </a:extLst>
        </xdr:cNvPr>
        <xdr:cNvSpPr/>
      </xdr:nvSpPr>
      <xdr:spPr bwMode="auto">
        <a:xfrm>
          <a:off x="6248400" y="64760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282</xdr:row>
      <xdr:rowOff>11206</xdr:rowOff>
    </xdr:from>
    <xdr:to>
      <xdr:col>0</xdr:col>
      <xdr:colOff>913241</xdr:colOff>
      <xdr:row>287</xdr:row>
      <xdr:rowOff>34972</xdr:rowOff>
    </xdr:to>
    <xdr:pic>
      <xdr:nvPicPr>
        <xdr:cNvPr id="18" name="0 Imagen" descr="escudo sabanalarga.jpg">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6329530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359</xdr:row>
      <xdr:rowOff>142875</xdr:rowOff>
    </xdr:from>
    <xdr:ext cx="295275" cy="233363"/>
    <xdr:sp macro="" textlink="">
      <xdr:nvSpPr>
        <xdr:cNvPr id="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4000000}"/>
            </a:ext>
          </a:extLst>
        </xdr:cNvPr>
        <xdr:cNvSpPr/>
      </xdr:nvSpPr>
      <xdr:spPr bwMode="auto">
        <a:xfrm>
          <a:off x="3200400" y="8039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142875</xdr:rowOff>
    </xdr:from>
    <xdr:ext cx="295275" cy="233363"/>
    <xdr:sp macro="" textlink="">
      <xdr:nvSpPr>
        <xdr:cNvPr id="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5000000}"/>
            </a:ext>
          </a:extLst>
        </xdr:cNvPr>
        <xdr:cNvSpPr/>
      </xdr:nvSpPr>
      <xdr:spPr bwMode="auto">
        <a:xfrm>
          <a:off x="6248400" y="8039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351</xdr:row>
      <xdr:rowOff>11206</xdr:rowOff>
    </xdr:from>
    <xdr:to>
      <xdr:col>0</xdr:col>
      <xdr:colOff>913241</xdr:colOff>
      <xdr:row>356</xdr:row>
      <xdr:rowOff>34972</xdr:rowOff>
    </xdr:to>
    <xdr:pic>
      <xdr:nvPicPr>
        <xdr:cNvPr id="21" name="0 Imagen" descr="escudo sabanalarga.jpg">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78925831"/>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427</xdr:row>
      <xdr:rowOff>142875</xdr:rowOff>
    </xdr:from>
    <xdr:ext cx="295275" cy="233363"/>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00000}"/>
            </a:ext>
          </a:extLst>
        </xdr:cNvPr>
        <xdr:cNvSpPr/>
      </xdr:nvSpPr>
      <xdr:spPr bwMode="auto">
        <a:xfrm>
          <a:off x="3200400" y="95859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427</xdr:row>
      <xdr:rowOff>142875</xdr:rowOff>
    </xdr:from>
    <xdr:ext cx="295275" cy="233363"/>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00000}"/>
            </a:ext>
          </a:extLst>
        </xdr:cNvPr>
        <xdr:cNvSpPr/>
      </xdr:nvSpPr>
      <xdr:spPr bwMode="auto">
        <a:xfrm>
          <a:off x="6248400" y="95859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419</xdr:row>
      <xdr:rowOff>11206</xdr:rowOff>
    </xdr:from>
    <xdr:to>
      <xdr:col>0</xdr:col>
      <xdr:colOff>913241</xdr:colOff>
      <xdr:row>424</xdr:row>
      <xdr:rowOff>34972</xdr:rowOff>
    </xdr:to>
    <xdr:pic>
      <xdr:nvPicPr>
        <xdr:cNvPr id="24" name="0 Imagen" descr="escudo sabanalarga.jpg">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94394431"/>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412750</xdr:colOff>
      <xdr:row>13</xdr:row>
      <xdr:rowOff>0</xdr:rowOff>
    </xdr:from>
    <xdr:to>
      <xdr:col>27</xdr:col>
      <xdr:colOff>475555</xdr:colOff>
      <xdr:row>18</xdr:row>
      <xdr:rowOff>54826</xdr:rowOff>
    </xdr:to>
    <xdr:pic>
      <xdr:nvPicPr>
        <xdr:cNvPr id="25" name="Imagen 24">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2"/>
        <a:stretch>
          <a:fillRect/>
        </a:stretch>
      </xdr:blipFill>
      <xdr:spPr>
        <a:xfrm>
          <a:off x="11096625" y="2301875"/>
          <a:ext cx="11182925" cy="927951"/>
        </a:xfrm>
        <a:prstGeom prst="rect">
          <a:avLst/>
        </a:prstGeom>
      </xdr:spPr>
    </xdr:pic>
    <xdr:clientData/>
  </xdr:twoCellAnchor>
  <xdr:twoCellAnchor editAs="oneCell">
    <xdr:from>
      <xdr:col>13</xdr:col>
      <xdr:colOff>222250</xdr:colOff>
      <xdr:row>19</xdr:row>
      <xdr:rowOff>158750</xdr:rowOff>
    </xdr:from>
    <xdr:to>
      <xdr:col>22</xdr:col>
      <xdr:colOff>760161</xdr:colOff>
      <xdr:row>52</xdr:row>
      <xdr:rowOff>129816</xdr:rowOff>
    </xdr:to>
    <xdr:pic>
      <xdr:nvPicPr>
        <xdr:cNvPr id="26" name="Imagen 25">
          <a:extLst>
            <a:ext uri="{FF2B5EF4-FFF2-40B4-BE49-F238E27FC236}">
              <a16:creationId xmlns:a16="http://schemas.microsoft.com/office/drawing/2014/main" id="{00000000-0008-0000-0400-00001E000000}"/>
            </a:ext>
          </a:extLst>
        </xdr:cNvPr>
        <xdr:cNvPicPr>
          <a:picLocks noChangeAspect="1"/>
        </xdr:cNvPicPr>
      </xdr:nvPicPr>
      <xdr:blipFill>
        <a:blip xmlns:r="http://schemas.openxmlformats.org/officeDocument/2006/relationships" r:embed="rId3"/>
        <a:stretch>
          <a:fillRect/>
        </a:stretch>
      </xdr:blipFill>
      <xdr:spPr>
        <a:xfrm>
          <a:off x="10499725" y="3397250"/>
          <a:ext cx="7395911" cy="5503186"/>
        </a:xfrm>
        <a:prstGeom prst="rect">
          <a:avLst/>
        </a:prstGeom>
      </xdr:spPr>
    </xdr:pic>
    <xdr:clientData/>
  </xdr:twoCellAnchor>
  <xdr:twoCellAnchor editAs="oneCell">
    <xdr:from>
      <xdr:col>13</xdr:col>
      <xdr:colOff>444500</xdr:colOff>
      <xdr:row>77</xdr:row>
      <xdr:rowOff>0</xdr:rowOff>
    </xdr:from>
    <xdr:to>
      <xdr:col>27</xdr:col>
      <xdr:colOff>517891</xdr:colOff>
      <xdr:row>84</xdr:row>
      <xdr:rowOff>160</xdr:rowOff>
    </xdr:to>
    <xdr:pic>
      <xdr:nvPicPr>
        <xdr:cNvPr id="27" name="Imagen 26">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4"/>
        <a:stretch>
          <a:fillRect/>
        </a:stretch>
      </xdr:blipFill>
      <xdr:spPr>
        <a:xfrm>
          <a:off x="11128375" y="17526000"/>
          <a:ext cx="11185891" cy="1222535"/>
        </a:xfrm>
        <a:prstGeom prst="rect">
          <a:avLst/>
        </a:prstGeom>
      </xdr:spPr>
    </xdr:pic>
    <xdr:clientData/>
  </xdr:twoCellAnchor>
  <xdr:twoCellAnchor editAs="oneCell">
    <xdr:from>
      <xdr:col>13</xdr:col>
      <xdr:colOff>571341</xdr:colOff>
      <xdr:row>83</xdr:row>
      <xdr:rowOff>168798</xdr:rowOff>
    </xdr:from>
    <xdr:to>
      <xdr:col>23</xdr:col>
      <xdr:colOff>321217</xdr:colOff>
      <xdr:row>117</xdr:row>
      <xdr:rowOff>16833</xdr:rowOff>
    </xdr:to>
    <xdr:pic>
      <xdr:nvPicPr>
        <xdr:cNvPr id="28" name="Imagen 27">
          <a:extLst>
            <a:ext uri="{FF2B5EF4-FFF2-40B4-BE49-F238E27FC236}">
              <a16:creationId xmlns:a16="http://schemas.microsoft.com/office/drawing/2014/main" id="{00000000-0008-0000-0400-000020000000}"/>
            </a:ext>
          </a:extLst>
        </xdr:cNvPr>
        <xdr:cNvPicPr>
          <a:picLocks noChangeAspect="1"/>
        </xdr:cNvPicPr>
      </xdr:nvPicPr>
      <xdr:blipFill>
        <a:blip xmlns:r="http://schemas.openxmlformats.org/officeDocument/2006/relationships" r:embed="rId3"/>
        <a:stretch>
          <a:fillRect/>
        </a:stretch>
      </xdr:blipFill>
      <xdr:spPr>
        <a:xfrm>
          <a:off x="11255216" y="18742548"/>
          <a:ext cx="7681661" cy="5785285"/>
        </a:xfrm>
        <a:prstGeom prst="rect">
          <a:avLst/>
        </a:prstGeom>
      </xdr:spPr>
    </xdr:pic>
    <xdr:clientData/>
  </xdr:twoCellAnchor>
  <xdr:twoCellAnchor editAs="oneCell">
    <xdr:from>
      <xdr:col>13</xdr:col>
      <xdr:colOff>101280</xdr:colOff>
      <xdr:row>165</xdr:row>
      <xdr:rowOff>158337</xdr:rowOff>
    </xdr:from>
    <xdr:to>
      <xdr:col>18</xdr:col>
      <xdr:colOff>645093</xdr:colOff>
      <xdr:row>200</xdr:row>
      <xdr:rowOff>79279</xdr:rowOff>
    </xdr:to>
    <xdr:pic>
      <xdr:nvPicPr>
        <xdr:cNvPr id="29" name="Imagen 28">
          <a:extLst>
            <a:ext uri="{FF2B5EF4-FFF2-40B4-BE49-F238E27FC236}">
              <a16:creationId xmlns:a16="http://schemas.microsoft.com/office/drawing/2014/main" id="{00000000-0008-0000-0400-000021000000}"/>
            </a:ext>
          </a:extLst>
        </xdr:cNvPr>
        <xdr:cNvPicPr>
          <a:picLocks noChangeAspect="1"/>
        </xdr:cNvPicPr>
      </xdr:nvPicPr>
      <xdr:blipFill>
        <a:blip xmlns:r="http://schemas.openxmlformats.org/officeDocument/2006/relationships" r:embed="rId5"/>
        <a:stretch>
          <a:fillRect/>
        </a:stretch>
      </xdr:blipFill>
      <xdr:spPr>
        <a:xfrm>
          <a:off x="10378755" y="35772312"/>
          <a:ext cx="4353813" cy="5778817"/>
        </a:xfrm>
        <a:prstGeom prst="rect">
          <a:avLst/>
        </a:prstGeom>
      </xdr:spPr>
    </xdr:pic>
    <xdr:clientData/>
  </xdr:twoCellAnchor>
  <xdr:twoCellAnchor editAs="oneCell">
    <xdr:from>
      <xdr:col>13</xdr:col>
      <xdr:colOff>246063</xdr:colOff>
      <xdr:row>159</xdr:row>
      <xdr:rowOff>123031</xdr:rowOff>
    </xdr:from>
    <xdr:to>
      <xdr:col>27</xdr:col>
      <xdr:colOff>305165</xdr:colOff>
      <xdr:row>164</xdr:row>
      <xdr:rowOff>131719</xdr:rowOff>
    </xdr:to>
    <xdr:pic>
      <xdr:nvPicPr>
        <xdr:cNvPr id="30" name="Imagen 29">
          <a:extLst>
            <a:ext uri="{FF2B5EF4-FFF2-40B4-BE49-F238E27FC236}">
              <a16:creationId xmlns:a16="http://schemas.microsoft.com/office/drawing/2014/main" id="{00000000-0008-0000-0400-000022000000}"/>
            </a:ext>
          </a:extLst>
        </xdr:cNvPr>
        <xdr:cNvPicPr>
          <a:picLocks noChangeAspect="1"/>
        </xdr:cNvPicPr>
      </xdr:nvPicPr>
      <xdr:blipFill>
        <a:blip xmlns:r="http://schemas.openxmlformats.org/officeDocument/2006/relationships" r:embed="rId6"/>
        <a:stretch>
          <a:fillRect/>
        </a:stretch>
      </xdr:blipFill>
      <xdr:spPr>
        <a:xfrm>
          <a:off x="10523538" y="34736881"/>
          <a:ext cx="10727102" cy="852603"/>
        </a:xfrm>
        <a:prstGeom prst="rect">
          <a:avLst/>
        </a:prstGeom>
      </xdr:spPr>
    </xdr:pic>
    <xdr:clientData/>
  </xdr:twoCellAnchor>
  <xdr:twoCellAnchor editAs="oneCell">
    <xdr:from>
      <xdr:col>13</xdr:col>
      <xdr:colOff>156883</xdr:colOff>
      <xdr:row>226</xdr:row>
      <xdr:rowOff>0</xdr:rowOff>
    </xdr:from>
    <xdr:to>
      <xdr:col>23</xdr:col>
      <xdr:colOff>211353</xdr:colOff>
      <xdr:row>243</xdr:row>
      <xdr:rowOff>72976</xdr:rowOff>
    </xdr:to>
    <xdr:pic>
      <xdr:nvPicPr>
        <xdr:cNvPr id="31" name="Imagen 30">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7"/>
        <a:stretch>
          <a:fillRect/>
        </a:stretch>
      </xdr:blipFill>
      <xdr:spPr>
        <a:xfrm>
          <a:off x="10858501" y="38884412"/>
          <a:ext cx="8010646" cy="2975299"/>
        </a:xfrm>
        <a:prstGeom prst="rect">
          <a:avLst/>
        </a:prstGeom>
      </xdr:spPr>
    </xdr:pic>
    <xdr:clientData/>
  </xdr:twoCellAnchor>
  <xdr:twoCellAnchor editAs="oneCell">
    <xdr:from>
      <xdr:col>13</xdr:col>
      <xdr:colOff>206375</xdr:colOff>
      <xdr:row>286</xdr:row>
      <xdr:rowOff>1</xdr:rowOff>
    </xdr:from>
    <xdr:to>
      <xdr:col>24</xdr:col>
      <xdr:colOff>517795</xdr:colOff>
      <xdr:row>336</xdr:row>
      <xdr:rowOff>18096</xdr:rowOff>
    </xdr:to>
    <xdr:pic>
      <xdr:nvPicPr>
        <xdr:cNvPr id="32" name="Imagen 31">
          <a:extLst>
            <a:ext uri="{FF2B5EF4-FFF2-40B4-BE49-F238E27FC236}">
              <a16:creationId xmlns:a16="http://schemas.microsoft.com/office/drawing/2014/main" id="{00000000-0008-0000-0400-000024000000}"/>
            </a:ext>
          </a:extLst>
        </xdr:cNvPr>
        <xdr:cNvPicPr>
          <a:picLocks noChangeAspect="1"/>
        </xdr:cNvPicPr>
      </xdr:nvPicPr>
      <xdr:blipFill rotWithShape="1">
        <a:blip xmlns:r="http://schemas.openxmlformats.org/officeDocument/2006/relationships" r:embed="rId8"/>
        <a:srcRect t="-169" b="1"/>
        <a:stretch/>
      </xdr:blipFill>
      <xdr:spPr>
        <a:xfrm>
          <a:off x="10483850" y="63941326"/>
          <a:ext cx="8699135" cy="8605835"/>
        </a:xfrm>
        <a:prstGeom prst="rect">
          <a:avLst/>
        </a:prstGeom>
      </xdr:spPr>
    </xdr:pic>
    <xdr:clientData/>
  </xdr:twoCellAnchor>
  <xdr:twoCellAnchor editAs="oneCell">
    <xdr:from>
      <xdr:col>13</xdr:col>
      <xdr:colOff>107157</xdr:colOff>
      <xdr:row>361</xdr:row>
      <xdr:rowOff>23813</xdr:rowOff>
    </xdr:from>
    <xdr:to>
      <xdr:col>22</xdr:col>
      <xdr:colOff>515939</xdr:colOff>
      <xdr:row>401</xdr:row>
      <xdr:rowOff>97688</xdr:rowOff>
    </xdr:to>
    <xdr:pic>
      <xdr:nvPicPr>
        <xdr:cNvPr id="33" name="Imagen 32">
          <a:extLst>
            <a:ext uri="{FF2B5EF4-FFF2-40B4-BE49-F238E27FC236}">
              <a16:creationId xmlns:a16="http://schemas.microsoft.com/office/drawing/2014/main" id="{00000000-0008-0000-0400-000025000000}"/>
            </a:ext>
          </a:extLst>
        </xdr:cNvPr>
        <xdr:cNvPicPr>
          <a:picLocks noChangeAspect="1"/>
        </xdr:cNvPicPr>
      </xdr:nvPicPr>
      <xdr:blipFill rotWithShape="1">
        <a:blip xmlns:r="http://schemas.openxmlformats.org/officeDocument/2006/relationships" r:embed="rId9"/>
        <a:srcRect t="-1217" b="-1"/>
        <a:stretch/>
      </xdr:blipFill>
      <xdr:spPr>
        <a:xfrm>
          <a:off x="10384632" y="80614838"/>
          <a:ext cx="7266782" cy="6937590"/>
        </a:xfrm>
        <a:prstGeom prst="rect">
          <a:avLst/>
        </a:prstGeom>
      </xdr:spPr>
    </xdr:pic>
    <xdr:clientData/>
  </xdr:twoCellAnchor>
  <xdr:twoCellAnchor editAs="oneCell">
    <xdr:from>
      <xdr:col>14</xdr:col>
      <xdr:colOff>234863</xdr:colOff>
      <xdr:row>427</xdr:row>
      <xdr:rowOff>143527</xdr:rowOff>
    </xdr:from>
    <xdr:to>
      <xdr:col>27</xdr:col>
      <xdr:colOff>55717</xdr:colOff>
      <xdr:row>481</xdr:row>
      <xdr:rowOff>57710</xdr:rowOff>
    </xdr:to>
    <xdr:pic>
      <xdr:nvPicPr>
        <xdr:cNvPr id="34" name="Imagen 33">
          <a:extLst>
            <a:ext uri="{FF2B5EF4-FFF2-40B4-BE49-F238E27FC236}">
              <a16:creationId xmlns:a16="http://schemas.microsoft.com/office/drawing/2014/main" id="{00000000-0008-0000-0400-000026000000}"/>
            </a:ext>
          </a:extLst>
        </xdr:cNvPr>
        <xdr:cNvPicPr>
          <a:picLocks noChangeAspect="1"/>
        </xdr:cNvPicPr>
      </xdr:nvPicPr>
      <xdr:blipFill rotWithShape="1">
        <a:blip xmlns:r="http://schemas.openxmlformats.org/officeDocument/2006/relationships" r:embed="rId10"/>
        <a:srcRect t="130"/>
        <a:stretch/>
      </xdr:blipFill>
      <xdr:spPr>
        <a:xfrm>
          <a:off x="11274338" y="95860252"/>
          <a:ext cx="9738284" cy="8980078"/>
        </a:xfrm>
        <a:prstGeom prst="rect">
          <a:avLst/>
        </a:prstGeom>
      </xdr:spPr>
    </xdr:pic>
    <xdr:clientData/>
  </xdr:twoCellAnchor>
  <xdr:oneCellAnchor>
    <xdr:from>
      <xdr:col>4</xdr:col>
      <xdr:colOff>152400</xdr:colOff>
      <xdr:row>0</xdr:row>
      <xdr:rowOff>0</xdr:rowOff>
    </xdr:from>
    <xdr:ext cx="295275" cy="657261"/>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00000}"/>
            </a:ext>
          </a:extLst>
        </xdr:cNvPr>
        <xdr:cNvSpPr/>
      </xdr:nvSpPr>
      <xdr:spPr bwMode="auto">
        <a:xfrm>
          <a:off x="3200400"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657261"/>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00000}"/>
            </a:ext>
          </a:extLst>
        </xdr:cNvPr>
        <xdr:cNvSpPr/>
      </xdr:nvSpPr>
      <xdr:spPr bwMode="auto">
        <a:xfrm>
          <a:off x="6248400"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92246"/>
    <xdr:sp macro="" textlink="">
      <xdr:nvSpPr>
        <xdr:cNvPr id="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00000}"/>
            </a:ext>
          </a:extLst>
        </xdr:cNvPr>
        <xdr:cNvSpPr/>
      </xdr:nvSpPr>
      <xdr:spPr bwMode="auto">
        <a:xfrm>
          <a:off x="3200400" y="1714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92246"/>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00000}"/>
            </a:ext>
          </a:extLst>
        </xdr:cNvPr>
        <xdr:cNvSpPr/>
      </xdr:nvSpPr>
      <xdr:spPr bwMode="auto">
        <a:xfrm>
          <a:off x="6248400" y="1714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657261"/>
    <xdr:sp macro="" textlink="">
      <xdr:nvSpPr>
        <xdr:cNvPr id="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00000}"/>
            </a:ext>
          </a:extLst>
        </xdr:cNvPr>
        <xdr:cNvSpPr/>
      </xdr:nvSpPr>
      <xdr:spPr bwMode="auto">
        <a:xfrm>
          <a:off x="3200400" y="156019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657261"/>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00000}"/>
            </a:ext>
          </a:extLst>
        </xdr:cNvPr>
        <xdr:cNvSpPr/>
      </xdr:nvSpPr>
      <xdr:spPr bwMode="auto">
        <a:xfrm>
          <a:off x="6248400" y="156019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92246"/>
    <xdr:sp macro="" textlink="">
      <xdr:nvSpPr>
        <xdr:cNvPr id="1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00000}"/>
            </a:ext>
          </a:extLst>
        </xdr:cNvPr>
        <xdr:cNvSpPr/>
      </xdr:nvSpPr>
      <xdr:spPr bwMode="auto">
        <a:xfrm>
          <a:off x="3200400" y="1577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92246"/>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00000}"/>
            </a:ext>
          </a:extLst>
        </xdr:cNvPr>
        <xdr:cNvSpPr/>
      </xdr:nvSpPr>
      <xdr:spPr bwMode="auto">
        <a:xfrm>
          <a:off x="6248400" y="1577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657261"/>
    <xdr:sp macro="" textlink="">
      <xdr:nvSpPr>
        <xdr:cNvPr id="1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00000}"/>
            </a:ext>
          </a:extLst>
        </xdr:cNvPr>
        <xdr:cNvSpPr/>
      </xdr:nvSpPr>
      <xdr:spPr bwMode="auto">
        <a:xfrm>
          <a:off x="3200400" y="312039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657261"/>
    <xdr:sp macro="" textlink="">
      <xdr:nvSpPr>
        <xdr:cNvPr id="1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00000}"/>
            </a:ext>
          </a:extLst>
        </xdr:cNvPr>
        <xdr:cNvSpPr/>
      </xdr:nvSpPr>
      <xdr:spPr bwMode="auto">
        <a:xfrm>
          <a:off x="6248400" y="312039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1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2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3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4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5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6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7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8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9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A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B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C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D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E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F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0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1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2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3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4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5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6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92246"/>
    <xdr:sp macro="" textlink="">
      <xdr:nvSpPr>
        <xdr:cNvPr id="1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7000000}"/>
            </a:ext>
          </a:extLst>
        </xdr:cNvPr>
        <xdr:cNvSpPr/>
      </xdr:nvSpPr>
      <xdr:spPr bwMode="auto">
        <a:xfrm>
          <a:off x="3200400" y="313753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92246"/>
    <xdr:sp macro="" textlink="">
      <xdr:nvSpPr>
        <xdr:cNvPr id="1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8000000}"/>
            </a:ext>
          </a:extLst>
        </xdr:cNvPr>
        <xdr:cNvSpPr/>
      </xdr:nvSpPr>
      <xdr:spPr bwMode="auto">
        <a:xfrm>
          <a:off x="6248400" y="313753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9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A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B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C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D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E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F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0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1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2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3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4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5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6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7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8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9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A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B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C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D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E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F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0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657261"/>
    <xdr:sp macro="" textlink="">
      <xdr:nvSpPr>
        <xdr:cNvPr id="1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1000000}"/>
            </a:ext>
          </a:extLst>
        </xdr:cNvPr>
        <xdr:cNvSpPr/>
      </xdr:nvSpPr>
      <xdr:spPr bwMode="auto">
        <a:xfrm>
          <a:off x="3200400" y="468058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657261"/>
    <xdr:sp macro="" textlink="">
      <xdr:nvSpPr>
        <xdr:cNvPr id="1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2000000}"/>
            </a:ext>
          </a:extLst>
        </xdr:cNvPr>
        <xdr:cNvSpPr/>
      </xdr:nvSpPr>
      <xdr:spPr bwMode="auto">
        <a:xfrm>
          <a:off x="6248400" y="468058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3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1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4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5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1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6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7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1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8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9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A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B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C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D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E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F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0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1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2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3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4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5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6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7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8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9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A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92246"/>
    <xdr:sp macro="" textlink="">
      <xdr:nvSpPr>
        <xdr:cNvPr id="2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B000000}"/>
            </a:ext>
          </a:extLst>
        </xdr:cNvPr>
        <xdr:cNvSpPr/>
      </xdr:nvSpPr>
      <xdr:spPr bwMode="auto">
        <a:xfrm>
          <a:off x="3200400" y="469773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92246"/>
    <xdr:sp macro="" textlink="">
      <xdr:nvSpPr>
        <xdr:cNvPr id="2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C000000}"/>
            </a:ext>
          </a:extLst>
        </xdr:cNvPr>
        <xdr:cNvSpPr/>
      </xdr:nvSpPr>
      <xdr:spPr bwMode="auto">
        <a:xfrm>
          <a:off x="6248400" y="469773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D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E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F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0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1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2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3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4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5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6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7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8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9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A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B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C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D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E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F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0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1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2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3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4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657261"/>
    <xdr:sp macro="" textlink="">
      <xdr:nvSpPr>
        <xdr:cNvPr id="2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5000000}"/>
            </a:ext>
          </a:extLst>
        </xdr:cNvPr>
        <xdr:cNvSpPr/>
      </xdr:nvSpPr>
      <xdr:spPr bwMode="auto">
        <a:xfrm>
          <a:off x="3200400" y="624078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657261"/>
    <xdr:sp macro="" textlink="">
      <xdr:nvSpPr>
        <xdr:cNvPr id="2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6000000}"/>
            </a:ext>
          </a:extLst>
        </xdr:cNvPr>
        <xdr:cNvSpPr/>
      </xdr:nvSpPr>
      <xdr:spPr bwMode="auto">
        <a:xfrm>
          <a:off x="6248400" y="624078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7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8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9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A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B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C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D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E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F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0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1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2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3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4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8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9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A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277</xdr:row>
      <xdr:rowOff>0</xdr:rowOff>
    </xdr:from>
    <xdr:ext cx="295275" cy="233363"/>
    <xdr:sp macro="" textlink="">
      <xdr:nvSpPr>
        <xdr:cNvPr id="2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D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277</xdr:row>
      <xdr:rowOff>0</xdr:rowOff>
    </xdr:from>
    <xdr:ext cx="295275" cy="233363"/>
    <xdr:sp macro="" textlink="">
      <xdr:nvSpPr>
        <xdr:cNvPr id="2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E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92246"/>
    <xdr:sp macro="" textlink="">
      <xdr:nvSpPr>
        <xdr:cNvPr id="2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F010000}"/>
            </a:ext>
          </a:extLst>
        </xdr:cNvPr>
        <xdr:cNvSpPr/>
      </xdr:nvSpPr>
      <xdr:spPr bwMode="auto">
        <a:xfrm>
          <a:off x="3200400" y="625792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92246"/>
    <xdr:sp macro="" textlink="">
      <xdr:nvSpPr>
        <xdr:cNvPr id="2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0010000}"/>
            </a:ext>
          </a:extLst>
        </xdr:cNvPr>
        <xdr:cNvSpPr/>
      </xdr:nvSpPr>
      <xdr:spPr bwMode="auto">
        <a:xfrm>
          <a:off x="6248400" y="625792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3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4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5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6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9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A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B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D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E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F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0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1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2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3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4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5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6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657261"/>
    <xdr:sp macro="" textlink="">
      <xdr:nvSpPr>
        <xdr:cNvPr id="2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10000}"/>
            </a:ext>
          </a:extLst>
        </xdr:cNvPr>
        <xdr:cNvSpPr/>
      </xdr:nvSpPr>
      <xdr:spPr bwMode="auto">
        <a:xfrm>
          <a:off x="3200400" y="780383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657261"/>
    <xdr:sp macro="" textlink="">
      <xdr:nvSpPr>
        <xdr:cNvPr id="2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10000}"/>
            </a:ext>
          </a:extLst>
        </xdr:cNvPr>
        <xdr:cNvSpPr/>
      </xdr:nvSpPr>
      <xdr:spPr bwMode="auto">
        <a:xfrm>
          <a:off x="6248400" y="780383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92246"/>
    <xdr:sp macro="" textlink="">
      <xdr:nvSpPr>
        <xdr:cNvPr id="3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10000}"/>
            </a:ext>
          </a:extLst>
        </xdr:cNvPr>
        <xdr:cNvSpPr/>
      </xdr:nvSpPr>
      <xdr:spPr bwMode="auto">
        <a:xfrm>
          <a:off x="3200400" y="782097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92246"/>
    <xdr:sp macro="" textlink="">
      <xdr:nvSpPr>
        <xdr:cNvPr id="3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10000}"/>
            </a:ext>
          </a:extLst>
        </xdr:cNvPr>
        <xdr:cNvSpPr/>
      </xdr:nvSpPr>
      <xdr:spPr bwMode="auto">
        <a:xfrm>
          <a:off x="6248400" y="782097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657261"/>
    <xdr:sp macro="" textlink="">
      <xdr:nvSpPr>
        <xdr:cNvPr id="3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10000}"/>
            </a:ext>
          </a:extLst>
        </xdr:cNvPr>
        <xdr:cNvSpPr/>
      </xdr:nvSpPr>
      <xdr:spPr bwMode="auto">
        <a:xfrm>
          <a:off x="3200400" y="935069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657261"/>
    <xdr:sp macro="" textlink="">
      <xdr:nvSpPr>
        <xdr:cNvPr id="3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10000}"/>
            </a:ext>
          </a:extLst>
        </xdr:cNvPr>
        <xdr:cNvSpPr/>
      </xdr:nvSpPr>
      <xdr:spPr bwMode="auto">
        <a:xfrm>
          <a:off x="6248400" y="935069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92246"/>
    <xdr:sp macro="" textlink="">
      <xdr:nvSpPr>
        <xdr:cNvPr id="3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10000}"/>
            </a:ext>
          </a:extLst>
        </xdr:cNvPr>
        <xdr:cNvSpPr/>
      </xdr:nvSpPr>
      <xdr:spPr bwMode="auto">
        <a:xfrm>
          <a:off x="3200400" y="936783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92246"/>
    <xdr:sp macro="" textlink="">
      <xdr:nvSpPr>
        <xdr:cNvPr id="3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10000}"/>
            </a:ext>
          </a:extLst>
        </xdr:cNvPr>
        <xdr:cNvSpPr/>
      </xdr:nvSpPr>
      <xdr:spPr bwMode="auto">
        <a:xfrm>
          <a:off x="6248400" y="936783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415</xdr:row>
      <xdr:rowOff>0</xdr:rowOff>
    </xdr:from>
    <xdr:ext cx="295275" cy="233363"/>
    <xdr:sp macro="" textlink="">
      <xdr:nvSpPr>
        <xdr:cNvPr id="3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415</xdr:row>
      <xdr:rowOff>0</xdr:rowOff>
    </xdr:from>
    <xdr:ext cx="295275" cy="233363"/>
    <xdr:sp macro="" textlink="">
      <xdr:nvSpPr>
        <xdr:cNvPr id="3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0.xml><?xml version="1.0" encoding="utf-8"?>
<xdr:wsDr xmlns:xdr="http://schemas.openxmlformats.org/drawingml/2006/spreadsheetDrawing" xmlns:a="http://schemas.openxmlformats.org/drawingml/2006/main">
  <xdr:oneCellAnchor>
    <xdr:from>
      <xdr:col>4</xdr:col>
      <xdr:colOff>152400</xdr:colOff>
      <xdr:row>13</xdr:row>
      <xdr:rowOff>142875</xdr:rowOff>
    </xdr:from>
    <xdr:ext cx="295275" cy="23336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3200400" y="23526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xdr:row>
      <xdr:rowOff>142875</xdr:rowOff>
    </xdr:from>
    <xdr:ext cx="295275" cy="23336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6248400" y="23526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xdr:row>
      <xdr:rowOff>11206</xdr:rowOff>
    </xdr:from>
    <xdr:to>
      <xdr:col>0</xdr:col>
      <xdr:colOff>913241</xdr:colOff>
      <xdr:row>10</xdr:row>
      <xdr:rowOff>34972</xdr:rowOff>
    </xdr:to>
    <xdr:pic>
      <xdr:nvPicPr>
        <xdr:cNvPr id="4" name="0 Imagen" descr="escudo sabanalarga.jpg">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88750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77</xdr:row>
      <xdr:rowOff>0</xdr:rowOff>
    </xdr:from>
    <xdr:ext cx="295275" cy="233363"/>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00000}"/>
            </a:ext>
          </a:extLst>
        </xdr:cNvPr>
        <xdr:cNvSpPr/>
      </xdr:nvSpPr>
      <xdr:spPr bwMode="auto">
        <a:xfrm>
          <a:off x="3200400" y="16811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77</xdr:row>
      <xdr:rowOff>0</xdr:rowOff>
    </xdr:from>
    <xdr:ext cx="295275" cy="233363"/>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00000}"/>
            </a:ext>
          </a:extLst>
        </xdr:cNvPr>
        <xdr:cNvSpPr/>
      </xdr:nvSpPr>
      <xdr:spPr bwMode="auto">
        <a:xfrm>
          <a:off x="6248400" y="16811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83</xdr:row>
      <xdr:rowOff>142875</xdr:rowOff>
    </xdr:from>
    <xdr:ext cx="295275" cy="233363"/>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8000000}"/>
            </a:ext>
          </a:extLst>
        </xdr:cNvPr>
        <xdr:cNvSpPr/>
      </xdr:nvSpPr>
      <xdr:spPr bwMode="auto">
        <a:xfrm>
          <a:off x="3200400" y="17954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83</xdr:row>
      <xdr:rowOff>142875</xdr:rowOff>
    </xdr:from>
    <xdr:ext cx="295275" cy="233363"/>
    <xdr:sp macro="" textlink="">
      <xdr:nvSpPr>
        <xdr:cNvPr id="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9000000}"/>
            </a:ext>
          </a:extLst>
        </xdr:cNvPr>
        <xdr:cNvSpPr/>
      </xdr:nvSpPr>
      <xdr:spPr bwMode="auto">
        <a:xfrm>
          <a:off x="6248400" y="179546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75</xdr:row>
      <xdr:rowOff>11206</xdr:rowOff>
    </xdr:from>
    <xdr:to>
      <xdr:col>0</xdr:col>
      <xdr:colOff>913241</xdr:colOff>
      <xdr:row>80</xdr:row>
      <xdr:rowOff>34972</xdr:rowOff>
    </xdr:to>
    <xdr:pic>
      <xdr:nvPicPr>
        <xdr:cNvPr id="9" name="0 Imagen" descr="escudo sabanalarga.jpg">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164894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152</xdr:row>
      <xdr:rowOff>142875</xdr:rowOff>
    </xdr:from>
    <xdr:ext cx="295275" cy="233363"/>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00000}"/>
            </a:ext>
          </a:extLst>
        </xdr:cNvPr>
        <xdr:cNvSpPr/>
      </xdr:nvSpPr>
      <xdr:spPr bwMode="auto">
        <a:xfrm>
          <a:off x="3200400" y="33556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152</xdr:row>
      <xdr:rowOff>142875</xdr:rowOff>
    </xdr:from>
    <xdr:ext cx="295275" cy="233363"/>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00000}"/>
            </a:ext>
          </a:extLst>
        </xdr:cNvPr>
        <xdr:cNvSpPr/>
      </xdr:nvSpPr>
      <xdr:spPr bwMode="auto">
        <a:xfrm>
          <a:off x="6248400" y="335565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144</xdr:row>
      <xdr:rowOff>11206</xdr:rowOff>
    </xdr:from>
    <xdr:to>
      <xdr:col>0</xdr:col>
      <xdr:colOff>913241</xdr:colOff>
      <xdr:row>149</xdr:row>
      <xdr:rowOff>34972</xdr:rowOff>
    </xdr:to>
    <xdr:pic>
      <xdr:nvPicPr>
        <xdr:cNvPr id="12" name="0 Imagen" descr="escudo sabanalarga.jpg">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3209140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221</xdr:row>
      <xdr:rowOff>142875</xdr:rowOff>
    </xdr:from>
    <xdr:ext cx="295275" cy="233363"/>
    <xdr:sp macro="" textlink="">
      <xdr:nvSpPr>
        <xdr:cNvPr id="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E000000}"/>
            </a:ext>
          </a:extLst>
        </xdr:cNvPr>
        <xdr:cNvSpPr/>
      </xdr:nvSpPr>
      <xdr:spPr bwMode="auto">
        <a:xfrm>
          <a:off x="3200400" y="49158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221</xdr:row>
      <xdr:rowOff>142875</xdr:rowOff>
    </xdr:from>
    <xdr:ext cx="295275" cy="233363"/>
    <xdr:sp macro="" textlink="">
      <xdr:nvSpPr>
        <xdr:cNvPr id="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F000000}"/>
            </a:ext>
          </a:extLst>
        </xdr:cNvPr>
        <xdr:cNvSpPr/>
      </xdr:nvSpPr>
      <xdr:spPr bwMode="auto">
        <a:xfrm>
          <a:off x="6248400" y="491585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213</xdr:row>
      <xdr:rowOff>11206</xdr:rowOff>
    </xdr:from>
    <xdr:to>
      <xdr:col>0</xdr:col>
      <xdr:colOff>913241</xdr:colOff>
      <xdr:row>218</xdr:row>
      <xdr:rowOff>34972</xdr:rowOff>
    </xdr:to>
    <xdr:pic>
      <xdr:nvPicPr>
        <xdr:cNvPr id="15" name="0 Imagen" descr="escudo sabanalarga.jpg">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4769335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291</xdr:row>
      <xdr:rowOff>142875</xdr:rowOff>
    </xdr:from>
    <xdr:ext cx="295275" cy="233363"/>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00000}"/>
            </a:ext>
          </a:extLst>
        </xdr:cNvPr>
        <xdr:cNvSpPr/>
      </xdr:nvSpPr>
      <xdr:spPr bwMode="auto">
        <a:xfrm>
          <a:off x="3200400" y="64760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291</xdr:row>
      <xdr:rowOff>142875</xdr:rowOff>
    </xdr:from>
    <xdr:ext cx="295275" cy="233363"/>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00000}"/>
            </a:ext>
          </a:extLst>
        </xdr:cNvPr>
        <xdr:cNvSpPr/>
      </xdr:nvSpPr>
      <xdr:spPr bwMode="auto">
        <a:xfrm>
          <a:off x="6248400" y="647604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283</xdr:row>
      <xdr:rowOff>11206</xdr:rowOff>
    </xdr:from>
    <xdr:to>
      <xdr:col>0</xdr:col>
      <xdr:colOff>913241</xdr:colOff>
      <xdr:row>288</xdr:row>
      <xdr:rowOff>34972</xdr:rowOff>
    </xdr:to>
    <xdr:pic>
      <xdr:nvPicPr>
        <xdr:cNvPr id="18" name="0 Imagen" descr="escudo sabanalarga.jpg">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63295306"/>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359</xdr:row>
      <xdr:rowOff>142875</xdr:rowOff>
    </xdr:from>
    <xdr:ext cx="295275" cy="233363"/>
    <xdr:sp macro="" textlink="">
      <xdr:nvSpPr>
        <xdr:cNvPr id="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4000000}"/>
            </a:ext>
          </a:extLst>
        </xdr:cNvPr>
        <xdr:cNvSpPr/>
      </xdr:nvSpPr>
      <xdr:spPr bwMode="auto">
        <a:xfrm>
          <a:off x="3200400" y="8039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142875</xdr:rowOff>
    </xdr:from>
    <xdr:ext cx="295275" cy="233363"/>
    <xdr:sp macro="" textlink="">
      <xdr:nvSpPr>
        <xdr:cNvPr id="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5000000}"/>
            </a:ext>
          </a:extLst>
        </xdr:cNvPr>
        <xdr:cNvSpPr/>
      </xdr:nvSpPr>
      <xdr:spPr bwMode="auto">
        <a:xfrm>
          <a:off x="6248400" y="80391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351</xdr:row>
      <xdr:rowOff>11206</xdr:rowOff>
    </xdr:from>
    <xdr:to>
      <xdr:col>0</xdr:col>
      <xdr:colOff>913241</xdr:colOff>
      <xdr:row>356</xdr:row>
      <xdr:rowOff>34972</xdr:rowOff>
    </xdr:to>
    <xdr:pic>
      <xdr:nvPicPr>
        <xdr:cNvPr id="21" name="0 Imagen" descr="escudo sabanalarga.jpg">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78925831"/>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426</xdr:row>
      <xdr:rowOff>142875</xdr:rowOff>
    </xdr:from>
    <xdr:ext cx="295275" cy="233363"/>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00000}"/>
            </a:ext>
          </a:extLst>
        </xdr:cNvPr>
        <xdr:cNvSpPr/>
      </xdr:nvSpPr>
      <xdr:spPr bwMode="auto">
        <a:xfrm>
          <a:off x="3200400" y="95859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426</xdr:row>
      <xdr:rowOff>142875</xdr:rowOff>
    </xdr:from>
    <xdr:ext cx="295275" cy="233363"/>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00000}"/>
            </a:ext>
          </a:extLst>
        </xdr:cNvPr>
        <xdr:cNvSpPr/>
      </xdr:nvSpPr>
      <xdr:spPr bwMode="auto">
        <a:xfrm>
          <a:off x="6248400" y="95859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418</xdr:row>
      <xdr:rowOff>11206</xdr:rowOff>
    </xdr:from>
    <xdr:to>
      <xdr:col>0</xdr:col>
      <xdr:colOff>913241</xdr:colOff>
      <xdr:row>423</xdr:row>
      <xdr:rowOff>34972</xdr:rowOff>
    </xdr:to>
    <xdr:pic>
      <xdr:nvPicPr>
        <xdr:cNvPr id="24" name="0 Imagen" descr="escudo sabanalarga.jpg">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94394431"/>
          <a:ext cx="6263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777875</xdr:colOff>
      <xdr:row>13</xdr:row>
      <xdr:rowOff>0</xdr:rowOff>
    </xdr:from>
    <xdr:to>
      <xdr:col>28</xdr:col>
      <xdr:colOff>58360</xdr:colOff>
      <xdr:row>18</xdr:row>
      <xdr:rowOff>58636</xdr:rowOff>
    </xdr:to>
    <xdr:pic>
      <xdr:nvPicPr>
        <xdr:cNvPr id="25" name="Imagen 24">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2"/>
        <a:stretch>
          <a:fillRect/>
        </a:stretch>
      </xdr:blipFill>
      <xdr:spPr>
        <a:xfrm>
          <a:off x="11461750" y="2301875"/>
          <a:ext cx="11182925" cy="927951"/>
        </a:xfrm>
        <a:prstGeom prst="rect">
          <a:avLst/>
        </a:prstGeom>
      </xdr:spPr>
    </xdr:pic>
    <xdr:clientData/>
  </xdr:twoCellAnchor>
  <xdr:twoCellAnchor editAs="oneCell">
    <xdr:from>
      <xdr:col>13</xdr:col>
      <xdr:colOff>269875</xdr:colOff>
      <xdr:row>77</xdr:row>
      <xdr:rowOff>0</xdr:rowOff>
    </xdr:from>
    <xdr:to>
      <xdr:col>27</xdr:col>
      <xdr:colOff>343266</xdr:colOff>
      <xdr:row>84</xdr:row>
      <xdr:rowOff>160</xdr:rowOff>
    </xdr:to>
    <xdr:pic>
      <xdr:nvPicPr>
        <xdr:cNvPr id="27" name="Imagen 26">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3"/>
        <a:stretch>
          <a:fillRect/>
        </a:stretch>
      </xdr:blipFill>
      <xdr:spPr>
        <a:xfrm>
          <a:off x="10953750" y="17526000"/>
          <a:ext cx="11185891" cy="1222535"/>
        </a:xfrm>
        <a:prstGeom prst="rect">
          <a:avLst/>
        </a:prstGeom>
      </xdr:spPr>
    </xdr:pic>
    <xdr:clientData/>
  </xdr:twoCellAnchor>
  <xdr:twoCellAnchor editAs="oneCell">
    <xdr:from>
      <xdr:col>13</xdr:col>
      <xdr:colOff>246063</xdr:colOff>
      <xdr:row>159</xdr:row>
      <xdr:rowOff>123031</xdr:rowOff>
    </xdr:from>
    <xdr:to>
      <xdr:col>27</xdr:col>
      <xdr:colOff>305165</xdr:colOff>
      <xdr:row>164</xdr:row>
      <xdr:rowOff>135529</xdr:rowOff>
    </xdr:to>
    <xdr:pic>
      <xdr:nvPicPr>
        <xdr:cNvPr id="30" name="Imagen 29">
          <a:extLst>
            <a:ext uri="{FF2B5EF4-FFF2-40B4-BE49-F238E27FC236}">
              <a16:creationId xmlns:a16="http://schemas.microsoft.com/office/drawing/2014/main" id="{00000000-0008-0000-0400-000022000000}"/>
            </a:ext>
          </a:extLst>
        </xdr:cNvPr>
        <xdr:cNvPicPr>
          <a:picLocks noChangeAspect="1"/>
        </xdr:cNvPicPr>
      </xdr:nvPicPr>
      <xdr:blipFill>
        <a:blip xmlns:r="http://schemas.openxmlformats.org/officeDocument/2006/relationships" r:embed="rId4"/>
        <a:stretch>
          <a:fillRect/>
        </a:stretch>
      </xdr:blipFill>
      <xdr:spPr>
        <a:xfrm>
          <a:off x="10523538" y="34736881"/>
          <a:ext cx="10727102" cy="852603"/>
        </a:xfrm>
        <a:prstGeom prst="rect">
          <a:avLst/>
        </a:prstGeom>
      </xdr:spPr>
    </xdr:pic>
    <xdr:clientData/>
  </xdr:twoCellAnchor>
  <xdr:twoCellAnchor editAs="oneCell">
    <xdr:from>
      <xdr:col>13</xdr:col>
      <xdr:colOff>142875</xdr:colOff>
      <xdr:row>226</xdr:row>
      <xdr:rowOff>31750</xdr:rowOff>
    </xdr:from>
    <xdr:to>
      <xdr:col>23</xdr:col>
      <xdr:colOff>206870</xdr:colOff>
      <xdr:row>243</xdr:row>
      <xdr:rowOff>99011</xdr:rowOff>
    </xdr:to>
    <xdr:pic>
      <xdr:nvPicPr>
        <xdr:cNvPr id="31" name="Imagen 30">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5"/>
        <a:stretch>
          <a:fillRect/>
        </a:stretch>
      </xdr:blipFill>
      <xdr:spPr>
        <a:xfrm>
          <a:off x="10826750" y="52022375"/>
          <a:ext cx="7995780" cy="3041601"/>
        </a:xfrm>
        <a:prstGeom prst="rect">
          <a:avLst/>
        </a:prstGeom>
      </xdr:spPr>
    </xdr:pic>
    <xdr:clientData/>
  </xdr:twoCellAnchor>
  <xdr:twoCellAnchor editAs="oneCell">
    <xdr:from>
      <xdr:col>13</xdr:col>
      <xdr:colOff>206375</xdr:colOff>
      <xdr:row>287</xdr:row>
      <xdr:rowOff>1</xdr:rowOff>
    </xdr:from>
    <xdr:to>
      <xdr:col>24</xdr:col>
      <xdr:colOff>513985</xdr:colOff>
      <xdr:row>337</xdr:row>
      <xdr:rowOff>21906</xdr:rowOff>
    </xdr:to>
    <xdr:pic>
      <xdr:nvPicPr>
        <xdr:cNvPr id="32" name="Imagen 31">
          <a:extLst>
            <a:ext uri="{FF2B5EF4-FFF2-40B4-BE49-F238E27FC236}">
              <a16:creationId xmlns:a16="http://schemas.microsoft.com/office/drawing/2014/main" id="{00000000-0008-0000-0400-000024000000}"/>
            </a:ext>
          </a:extLst>
        </xdr:cNvPr>
        <xdr:cNvPicPr>
          <a:picLocks noChangeAspect="1"/>
        </xdr:cNvPicPr>
      </xdr:nvPicPr>
      <xdr:blipFill rotWithShape="1">
        <a:blip xmlns:r="http://schemas.openxmlformats.org/officeDocument/2006/relationships" r:embed="rId6"/>
        <a:srcRect t="-169" b="1"/>
        <a:stretch/>
      </xdr:blipFill>
      <xdr:spPr>
        <a:xfrm>
          <a:off x="10483850" y="63941326"/>
          <a:ext cx="8699135" cy="8605835"/>
        </a:xfrm>
        <a:prstGeom prst="rect">
          <a:avLst/>
        </a:prstGeom>
      </xdr:spPr>
    </xdr:pic>
    <xdr:clientData/>
  </xdr:twoCellAnchor>
  <xdr:twoCellAnchor editAs="oneCell">
    <xdr:from>
      <xdr:col>13</xdr:col>
      <xdr:colOff>184627</xdr:colOff>
      <xdr:row>361</xdr:row>
      <xdr:rowOff>20003</xdr:rowOff>
    </xdr:from>
    <xdr:to>
      <xdr:col>22</xdr:col>
      <xdr:colOff>587694</xdr:colOff>
      <xdr:row>401</xdr:row>
      <xdr:rowOff>97688</xdr:rowOff>
    </xdr:to>
    <xdr:pic>
      <xdr:nvPicPr>
        <xdr:cNvPr id="33" name="Imagen 32">
          <a:extLst>
            <a:ext uri="{FF2B5EF4-FFF2-40B4-BE49-F238E27FC236}">
              <a16:creationId xmlns:a16="http://schemas.microsoft.com/office/drawing/2014/main" id="{00000000-0008-0000-0400-000025000000}"/>
            </a:ext>
          </a:extLst>
        </xdr:cNvPr>
        <xdr:cNvPicPr>
          <a:picLocks noChangeAspect="1"/>
        </xdr:cNvPicPr>
      </xdr:nvPicPr>
      <xdr:blipFill rotWithShape="1">
        <a:blip xmlns:r="http://schemas.openxmlformats.org/officeDocument/2006/relationships" r:embed="rId7"/>
        <a:srcRect t="-1217" b="-1"/>
        <a:stretch/>
      </xdr:blipFill>
      <xdr:spPr>
        <a:xfrm>
          <a:off x="10868502" y="84046378"/>
          <a:ext cx="7554437" cy="7221435"/>
        </a:xfrm>
        <a:prstGeom prst="rect">
          <a:avLst/>
        </a:prstGeom>
      </xdr:spPr>
    </xdr:pic>
    <xdr:clientData/>
  </xdr:twoCellAnchor>
  <xdr:twoCellAnchor editAs="oneCell">
    <xdr:from>
      <xdr:col>14</xdr:col>
      <xdr:colOff>234863</xdr:colOff>
      <xdr:row>426</xdr:row>
      <xdr:rowOff>143527</xdr:rowOff>
    </xdr:from>
    <xdr:to>
      <xdr:col>27</xdr:col>
      <xdr:colOff>59527</xdr:colOff>
      <xdr:row>480</xdr:row>
      <xdr:rowOff>53900</xdr:rowOff>
    </xdr:to>
    <xdr:pic>
      <xdr:nvPicPr>
        <xdr:cNvPr id="34" name="Imagen 33">
          <a:extLst>
            <a:ext uri="{FF2B5EF4-FFF2-40B4-BE49-F238E27FC236}">
              <a16:creationId xmlns:a16="http://schemas.microsoft.com/office/drawing/2014/main" id="{00000000-0008-0000-0400-000026000000}"/>
            </a:ext>
          </a:extLst>
        </xdr:cNvPr>
        <xdr:cNvPicPr>
          <a:picLocks noChangeAspect="1"/>
        </xdr:cNvPicPr>
      </xdr:nvPicPr>
      <xdr:blipFill rotWithShape="1">
        <a:blip xmlns:r="http://schemas.openxmlformats.org/officeDocument/2006/relationships" r:embed="rId8"/>
        <a:srcRect t="130"/>
        <a:stretch/>
      </xdr:blipFill>
      <xdr:spPr>
        <a:xfrm>
          <a:off x="11274338" y="95860252"/>
          <a:ext cx="9738284" cy="8980078"/>
        </a:xfrm>
        <a:prstGeom prst="rect">
          <a:avLst/>
        </a:prstGeom>
      </xdr:spPr>
    </xdr:pic>
    <xdr:clientData/>
  </xdr:twoCellAnchor>
  <xdr:oneCellAnchor>
    <xdr:from>
      <xdr:col>4</xdr:col>
      <xdr:colOff>152400</xdr:colOff>
      <xdr:row>0</xdr:row>
      <xdr:rowOff>0</xdr:rowOff>
    </xdr:from>
    <xdr:ext cx="295275" cy="657261"/>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00000}"/>
            </a:ext>
          </a:extLst>
        </xdr:cNvPr>
        <xdr:cNvSpPr/>
      </xdr:nvSpPr>
      <xdr:spPr bwMode="auto">
        <a:xfrm>
          <a:off x="3200400"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657261"/>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00000}"/>
            </a:ext>
          </a:extLst>
        </xdr:cNvPr>
        <xdr:cNvSpPr/>
      </xdr:nvSpPr>
      <xdr:spPr bwMode="auto">
        <a:xfrm>
          <a:off x="6248400"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00000}"/>
            </a:ext>
          </a:extLst>
        </xdr:cNvPr>
        <xdr:cNvSpPr/>
      </xdr:nvSpPr>
      <xdr:spPr bwMode="auto">
        <a:xfrm>
          <a:off x="3200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00000}"/>
            </a:ext>
          </a:extLst>
        </xdr:cNvPr>
        <xdr:cNvSpPr/>
      </xdr:nvSpPr>
      <xdr:spPr bwMode="auto">
        <a:xfrm>
          <a:off x="624840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92246"/>
    <xdr:sp macro="" textlink="">
      <xdr:nvSpPr>
        <xdr:cNvPr id="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00000}"/>
            </a:ext>
          </a:extLst>
        </xdr:cNvPr>
        <xdr:cNvSpPr/>
      </xdr:nvSpPr>
      <xdr:spPr bwMode="auto">
        <a:xfrm>
          <a:off x="3200400" y="1714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92246"/>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00000}"/>
            </a:ext>
          </a:extLst>
        </xdr:cNvPr>
        <xdr:cNvSpPr/>
      </xdr:nvSpPr>
      <xdr:spPr bwMode="auto">
        <a:xfrm>
          <a:off x="6248400" y="1714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00000}"/>
            </a:ext>
          </a:extLst>
        </xdr:cNvPr>
        <xdr:cNvSpPr/>
      </xdr:nvSpPr>
      <xdr:spPr bwMode="auto">
        <a:xfrm>
          <a:off x="3200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00000}"/>
            </a:ext>
          </a:extLst>
        </xdr:cNvPr>
        <xdr:cNvSpPr/>
      </xdr:nvSpPr>
      <xdr:spPr bwMode="auto">
        <a:xfrm>
          <a:off x="6248400" y="1714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657261"/>
    <xdr:sp macro="" textlink="">
      <xdr:nvSpPr>
        <xdr:cNvPr id="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00000}"/>
            </a:ext>
          </a:extLst>
        </xdr:cNvPr>
        <xdr:cNvSpPr/>
      </xdr:nvSpPr>
      <xdr:spPr bwMode="auto">
        <a:xfrm>
          <a:off x="3200400" y="156019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657261"/>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00000}"/>
            </a:ext>
          </a:extLst>
        </xdr:cNvPr>
        <xdr:cNvSpPr/>
      </xdr:nvSpPr>
      <xdr:spPr bwMode="auto">
        <a:xfrm>
          <a:off x="6248400" y="156019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70</xdr:row>
      <xdr:rowOff>0</xdr:rowOff>
    </xdr:from>
    <xdr:ext cx="295275" cy="233363"/>
    <xdr:sp macro="" textlink="">
      <xdr:nvSpPr>
        <xdr:cNvPr id="1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00000}"/>
            </a:ext>
          </a:extLst>
        </xdr:cNvPr>
        <xdr:cNvSpPr/>
      </xdr:nvSpPr>
      <xdr:spPr bwMode="auto">
        <a:xfrm>
          <a:off x="3200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xdr:row>
      <xdr:rowOff>0</xdr:rowOff>
    </xdr:from>
    <xdr:ext cx="295275" cy="233363"/>
    <xdr:sp macro="" textlink="">
      <xdr:nvSpPr>
        <xdr:cNvPr id="1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00000}"/>
            </a:ext>
          </a:extLst>
        </xdr:cNvPr>
        <xdr:cNvSpPr/>
      </xdr:nvSpPr>
      <xdr:spPr bwMode="auto">
        <a:xfrm>
          <a:off x="6248400" y="156019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92246"/>
    <xdr:sp macro="" textlink="">
      <xdr:nvSpPr>
        <xdr:cNvPr id="1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00000}"/>
            </a:ext>
          </a:extLst>
        </xdr:cNvPr>
        <xdr:cNvSpPr/>
      </xdr:nvSpPr>
      <xdr:spPr bwMode="auto">
        <a:xfrm>
          <a:off x="3200400" y="1577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92246"/>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00000}"/>
            </a:ext>
          </a:extLst>
        </xdr:cNvPr>
        <xdr:cNvSpPr/>
      </xdr:nvSpPr>
      <xdr:spPr bwMode="auto">
        <a:xfrm>
          <a:off x="6248400" y="1577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71</xdr:row>
      <xdr:rowOff>0</xdr:rowOff>
    </xdr:from>
    <xdr:ext cx="295275" cy="233363"/>
    <xdr:sp macro="" textlink="">
      <xdr:nvSpPr>
        <xdr:cNvPr id="1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00000}"/>
            </a:ext>
          </a:extLst>
        </xdr:cNvPr>
        <xdr:cNvSpPr/>
      </xdr:nvSpPr>
      <xdr:spPr bwMode="auto">
        <a:xfrm>
          <a:off x="3200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71</xdr:row>
      <xdr:rowOff>0</xdr:rowOff>
    </xdr:from>
    <xdr:ext cx="295275" cy="233363"/>
    <xdr:sp macro="" textlink="">
      <xdr:nvSpPr>
        <xdr:cNvPr id="1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00000}"/>
            </a:ext>
          </a:extLst>
        </xdr:cNvPr>
        <xdr:cNvSpPr/>
      </xdr:nvSpPr>
      <xdr:spPr bwMode="auto">
        <a:xfrm>
          <a:off x="6248400" y="1577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657261"/>
    <xdr:sp macro="" textlink="">
      <xdr:nvSpPr>
        <xdr:cNvPr id="1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00000}"/>
            </a:ext>
          </a:extLst>
        </xdr:cNvPr>
        <xdr:cNvSpPr/>
      </xdr:nvSpPr>
      <xdr:spPr bwMode="auto">
        <a:xfrm>
          <a:off x="3200400" y="312039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657261"/>
    <xdr:sp macro="" textlink="">
      <xdr:nvSpPr>
        <xdr:cNvPr id="1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00000}"/>
            </a:ext>
          </a:extLst>
        </xdr:cNvPr>
        <xdr:cNvSpPr/>
      </xdr:nvSpPr>
      <xdr:spPr bwMode="auto">
        <a:xfrm>
          <a:off x="6248400" y="312039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1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2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3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4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5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6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7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8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9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A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B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C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D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E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F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0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1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2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3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4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139</xdr:row>
      <xdr:rowOff>0</xdr:rowOff>
    </xdr:from>
    <xdr:ext cx="295275" cy="233363"/>
    <xdr:sp macro="" textlink="">
      <xdr:nvSpPr>
        <xdr:cNvPr id="1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5000000}"/>
            </a:ext>
          </a:extLst>
        </xdr:cNvPr>
        <xdr:cNvSpPr/>
      </xdr:nvSpPr>
      <xdr:spPr bwMode="auto">
        <a:xfrm>
          <a:off x="3200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139</xdr:row>
      <xdr:rowOff>0</xdr:rowOff>
    </xdr:from>
    <xdr:ext cx="295275" cy="233363"/>
    <xdr:sp macro="" textlink="">
      <xdr:nvSpPr>
        <xdr:cNvPr id="1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6000000}"/>
            </a:ext>
          </a:extLst>
        </xdr:cNvPr>
        <xdr:cNvSpPr/>
      </xdr:nvSpPr>
      <xdr:spPr bwMode="auto">
        <a:xfrm>
          <a:off x="6248400" y="312039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92246"/>
    <xdr:sp macro="" textlink="">
      <xdr:nvSpPr>
        <xdr:cNvPr id="1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7000000}"/>
            </a:ext>
          </a:extLst>
        </xdr:cNvPr>
        <xdr:cNvSpPr/>
      </xdr:nvSpPr>
      <xdr:spPr bwMode="auto">
        <a:xfrm>
          <a:off x="3200400" y="313753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92246"/>
    <xdr:sp macro="" textlink="">
      <xdr:nvSpPr>
        <xdr:cNvPr id="1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8000000}"/>
            </a:ext>
          </a:extLst>
        </xdr:cNvPr>
        <xdr:cNvSpPr/>
      </xdr:nvSpPr>
      <xdr:spPr bwMode="auto">
        <a:xfrm>
          <a:off x="6248400" y="313753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9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A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B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C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D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E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F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0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1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2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3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4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5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6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7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8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9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A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B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C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D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E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140</xdr:row>
      <xdr:rowOff>0</xdr:rowOff>
    </xdr:from>
    <xdr:ext cx="295275" cy="233363"/>
    <xdr:sp macro="" textlink="">
      <xdr:nvSpPr>
        <xdr:cNvPr id="1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F000000}"/>
            </a:ext>
          </a:extLst>
        </xdr:cNvPr>
        <xdr:cNvSpPr/>
      </xdr:nvSpPr>
      <xdr:spPr bwMode="auto">
        <a:xfrm>
          <a:off x="3200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33363"/>
    <xdr:sp macro="" textlink="">
      <xdr:nvSpPr>
        <xdr:cNvPr id="1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0000000}"/>
            </a:ext>
          </a:extLst>
        </xdr:cNvPr>
        <xdr:cNvSpPr/>
      </xdr:nvSpPr>
      <xdr:spPr bwMode="auto">
        <a:xfrm>
          <a:off x="6248400" y="313753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657261"/>
    <xdr:sp macro="" textlink="">
      <xdr:nvSpPr>
        <xdr:cNvPr id="1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1000000}"/>
            </a:ext>
          </a:extLst>
        </xdr:cNvPr>
        <xdr:cNvSpPr/>
      </xdr:nvSpPr>
      <xdr:spPr bwMode="auto">
        <a:xfrm>
          <a:off x="3200400" y="468058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657261"/>
    <xdr:sp macro="" textlink="">
      <xdr:nvSpPr>
        <xdr:cNvPr id="1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2000000}"/>
            </a:ext>
          </a:extLst>
        </xdr:cNvPr>
        <xdr:cNvSpPr/>
      </xdr:nvSpPr>
      <xdr:spPr bwMode="auto">
        <a:xfrm>
          <a:off x="6248400" y="4680585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3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1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4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5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1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6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7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1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8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1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9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A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B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C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D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E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F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0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1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2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3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4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5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6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7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8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208</xdr:row>
      <xdr:rowOff>0</xdr:rowOff>
    </xdr:from>
    <xdr:ext cx="295275" cy="233363"/>
    <xdr:sp macro="" textlink="">
      <xdr:nvSpPr>
        <xdr:cNvPr id="2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9000000}"/>
            </a:ext>
          </a:extLst>
        </xdr:cNvPr>
        <xdr:cNvSpPr/>
      </xdr:nvSpPr>
      <xdr:spPr bwMode="auto">
        <a:xfrm>
          <a:off x="3200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208</xdr:row>
      <xdr:rowOff>0</xdr:rowOff>
    </xdr:from>
    <xdr:ext cx="295275" cy="233363"/>
    <xdr:sp macro="" textlink="">
      <xdr:nvSpPr>
        <xdr:cNvPr id="2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A000000}"/>
            </a:ext>
          </a:extLst>
        </xdr:cNvPr>
        <xdr:cNvSpPr/>
      </xdr:nvSpPr>
      <xdr:spPr bwMode="auto">
        <a:xfrm>
          <a:off x="6248400" y="468058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92246"/>
    <xdr:sp macro="" textlink="">
      <xdr:nvSpPr>
        <xdr:cNvPr id="2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B000000}"/>
            </a:ext>
          </a:extLst>
        </xdr:cNvPr>
        <xdr:cNvSpPr/>
      </xdr:nvSpPr>
      <xdr:spPr bwMode="auto">
        <a:xfrm>
          <a:off x="3200400" y="469773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92246"/>
    <xdr:sp macro="" textlink="">
      <xdr:nvSpPr>
        <xdr:cNvPr id="2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C000000}"/>
            </a:ext>
          </a:extLst>
        </xdr:cNvPr>
        <xdr:cNvSpPr/>
      </xdr:nvSpPr>
      <xdr:spPr bwMode="auto">
        <a:xfrm>
          <a:off x="6248400" y="469773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D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E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F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0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1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2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3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4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5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6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7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8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9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A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B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C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D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E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F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0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1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2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209</xdr:row>
      <xdr:rowOff>0</xdr:rowOff>
    </xdr:from>
    <xdr:ext cx="295275" cy="233363"/>
    <xdr:sp macro="" textlink="">
      <xdr:nvSpPr>
        <xdr:cNvPr id="2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3000000}"/>
            </a:ext>
          </a:extLst>
        </xdr:cNvPr>
        <xdr:cNvSpPr/>
      </xdr:nvSpPr>
      <xdr:spPr bwMode="auto">
        <a:xfrm>
          <a:off x="3200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209</xdr:row>
      <xdr:rowOff>0</xdr:rowOff>
    </xdr:from>
    <xdr:ext cx="295275" cy="233363"/>
    <xdr:sp macro="" textlink="">
      <xdr:nvSpPr>
        <xdr:cNvPr id="2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4000000}"/>
            </a:ext>
          </a:extLst>
        </xdr:cNvPr>
        <xdr:cNvSpPr/>
      </xdr:nvSpPr>
      <xdr:spPr bwMode="auto">
        <a:xfrm>
          <a:off x="6248400" y="46977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657261"/>
    <xdr:sp macro="" textlink="">
      <xdr:nvSpPr>
        <xdr:cNvPr id="2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5000000}"/>
            </a:ext>
          </a:extLst>
        </xdr:cNvPr>
        <xdr:cNvSpPr/>
      </xdr:nvSpPr>
      <xdr:spPr bwMode="auto">
        <a:xfrm>
          <a:off x="3200400" y="624078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657261"/>
    <xdr:sp macro="" textlink="">
      <xdr:nvSpPr>
        <xdr:cNvPr id="2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6000000}"/>
            </a:ext>
          </a:extLst>
        </xdr:cNvPr>
        <xdr:cNvSpPr/>
      </xdr:nvSpPr>
      <xdr:spPr bwMode="auto">
        <a:xfrm>
          <a:off x="6248400" y="624078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7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8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9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A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B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C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D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E00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F00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0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1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2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3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4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8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9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A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278</xdr:row>
      <xdr:rowOff>0</xdr:rowOff>
    </xdr:from>
    <xdr:ext cx="295275" cy="233363"/>
    <xdr:sp macro="" textlink="">
      <xdr:nvSpPr>
        <xdr:cNvPr id="2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D010000}"/>
            </a:ext>
          </a:extLst>
        </xdr:cNvPr>
        <xdr:cNvSpPr/>
      </xdr:nvSpPr>
      <xdr:spPr bwMode="auto">
        <a:xfrm>
          <a:off x="3200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278</xdr:row>
      <xdr:rowOff>0</xdr:rowOff>
    </xdr:from>
    <xdr:ext cx="295275" cy="233363"/>
    <xdr:sp macro="" textlink="">
      <xdr:nvSpPr>
        <xdr:cNvPr id="2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E010000}"/>
            </a:ext>
          </a:extLst>
        </xdr:cNvPr>
        <xdr:cNvSpPr/>
      </xdr:nvSpPr>
      <xdr:spPr bwMode="auto">
        <a:xfrm>
          <a:off x="6248400" y="62407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92246"/>
    <xdr:sp macro="" textlink="">
      <xdr:nvSpPr>
        <xdr:cNvPr id="2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F010000}"/>
            </a:ext>
          </a:extLst>
        </xdr:cNvPr>
        <xdr:cNvSpPr/>
      </xdr:nvSpPr>
      <xdr:spPr bwMode="auto">
        <a:xfrm>
          <a:off x="3200400" y="625792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92246"/>
    <xdr:sp macro="" textlink="">
      <xdr:nvSpPr>
        <xdr:cNvPr id="2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0010000}"/>
            </a:ext>
          </a:extLst>
        </xdr:cNvPr>
        <xdr:cNvSpPr/>
      </xdr:nvSpPr>
      <xdr:spPr bwMode="auto">
        <a:xfrm>
          <a:off x="6248400" y="6257925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3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4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5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6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9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A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B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D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E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F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0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1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2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3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4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5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6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279</xdr:row>
      <xdr:rowOff>0</xdr:rowOff>
    </xdr:from>
    <xdr:ext cx="295275" cy="233363"/>
    <xdr:sp macro="" textlink="">
      <xdr:nvSpPr>
        <xdr:cNvPr id="2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10000}"/>
            </a:ext>
          </a:extLst>
        </xdr:cNvPr>
        <xdr:cNvSpPr/>
      </xdr:nvSpPr>
      <xdr:spPr bwMode="auto">
        <a:xfrm>
          <a:off x="3200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279</xdr:row>
      <xdr:rowOff>0</xdr:rowOff>
    </xdr:from>
    <xdr:ext cx="295275" cy="233363"/>
    <xdr:sp macro="" textlink="">
      <xdr:nvSpPr>
        <xdr:cNvPr id="2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10000}"/>
            </a:ext>
          </a:extLst>
        </xdr:cNvPr>
        <xdr:cNvSpPr/>
      </xdr:nvSpPr>
      <xdr:spPr bwMode="auto">
        <a:xfrm>
          <a:off x="6248400" y="62579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657261"/>
    <xdr:sp macro="" textlink="">
      <xdr:nvSpPr>
        <xdr:cNvPr id="2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10000}"/>
            </a:ext>
          </a:extLst>
        </xdr:cNvPr>
        <xdr:cNvSpPr/>
      </xdr:nvSpPr>
      <xdr:spPr bwMode="auto">
        <a:xfrm>
          <a:off x="3200400" y="780383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657261"/>
    <xdr:sp macro="" textlink="">
      <xdr:nvSpPr>
        <xdr:cNvPr id="2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10000}"/>
            </a:ext>
          </a:extLst>
        </xdr:cNvPr>
        <xdr:cNvSpPr/>
      </xdr:nvSpPr>
      <xdr:spPr bwMode="auto">
        <a:xfrm>
          <a:off x="6248400" y="780383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3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10000}"/>
            </a:ext>
          </a:extLst>
        </xdr:cNvPr>
        <xdr:cNvSpPr/>
      </xdr:nvSpPr>
      <xdr:spPr bwMode="auto">
        <a:xfrm>
          <a:off x="3200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3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10000}"/>
            </a:ext>
          </a:extLst>
        </xdr:cNvPr>
        <xdr:cNvSpPr/>
      </xdr:nvSpPr>
      <xdr:spPr bwMode="auto">
        <a:xfrm>
          <a:off x="6248400" y="780383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92246"/>
    <xdr:sp macro="" textlink="">
      <xdr:nvSpPr>
        <xdr:cNvPr id="3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10000}"/>
            </a:ext>
          </a:extLst>
        </xdr:cNvPr>
        <xdr:cNvSpPr/>
      </xdr:nvSpPr>
      <xdr:spPr bwMode="auto">
        <a:xfrm>
          <a:off x="3200400" y="782097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92246"/>
    <xdr:sp macro="" textlink="">
      <xdr:nvSpPr>
        <xdr:cNvPr id="3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10000}"/>
            </a:ext>
          </a:extLst>
        </xdr:cNvPr>
        <xdr:cNvSpPr/>
      </xdr:nvSpPr>
      <xdr:spPr bwMode="auto">
        <a:xfrm>
          <a:off x="6248400" y="782097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3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10000}"/>
            </a:ext>
          </a:extLst>
        </xdr:cNvPr>
        <xdr:cNvSpPr/>
      </xdr:nvSpPr>
      <xdr:spPr bwMode="auto">
        <a:xfrm>
          <a:off x="3200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3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10000}"/>
            </a:ext>
          </a:extLst>
        </xdr:cNvPr>
        <xdr:cNvSpPr/>
      </xdr:nvSpPr>
      <xdr:spPr bwMode="auto">
        <a:xfrm>
          <a:off x="6248400" y="78209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657261"/>
    <xdr:sp macro="" textlink="">
      <xdr:nvSpPr>
        <xdr:cNvPr id="3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10000}"/>
            </a:ext>
          </a:extLst>
        </xdr:cNvPr>
        <xdr:cNvSpPr/>
      </xdr:nvSpPr>
      <xdr:spPr bwMode="auto">
        <a:xfrm>
          <a:off x="3200400" y="935069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657261"/>
    <xdr:sp macro="" textlink="">
      <xdr:nvSpPr>
        <xdr:cNvPr id="3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10000}"/>
            </a:ext>
          </a:extLst>
        </xdr:cNvPr>
        <xdr:cNvSpPr/>
      </xdr:nvSpPr>
      <xdr:spPr bwMode="auto">
        <a:xfrm>
          <a:off x="6248400" y="9350692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413</xdr:row>
      <xdr:rowOff>0</xdr:rowOff>
    </xdr:from>
    <xdr:ext cx="295275" cy="233363"/>
    <xdr:sp macro="" textlink="">
      <xdr:nvSpPr>
        <xdr:cNvPr id="3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10000}"/>
            </a:ext>
          </a:extLst>
        </xdr:cNvPr>
        <xdr:cNvSpPr/>
      </xdr:nvSpPr>
      <xdr:spPr bwMode="auto">
        <a:xfrm>
          <a:off x="3200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413</xdr:row>
      <xdr:rowOff>0</xdr:rowOff>
    </xdr:from>
    <xdr:ext cx="295275" cy="233363"/>
    <xdr:sp macro="" textlink="">
      <xdr:nvSpPr>
        <xdr:cNvPr id="3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10000}"/>
            </a:ext>
          </a:extLst>
        </xdr:cNvPr>
        <xdr:cNvSpPr/>
      </xdr:nvSpPr>
      <xdr:spPr bwMode="auto">
        <a:xfrm>
          <a:off x="6248400" y="9350692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92246"/>
    <xdr:sp macro="" textlink="">
      <xdr:nvSpPr>
        <xdr:cNvPr id="3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10000}"/>
            </a:ext>
          </a:extLst>
        </xdr:cNvPr>
        <xdr:cNvSpPr/>
      </xdr:nvSpPr>
      <xdr:spPr bwMode="auto">
        <a:xfrm>
          <a:off x="3200400" y="936783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92246"/>
    <xdr:sp macro="" textlink="">
      <xdr:nvSpPr>
        <xdr:cNvPr id="3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10000}"/>
            </a:ext>
          </a:extLst>
        </xdr:cNvPr>
        <xdr:cNvSpPr/>
      </xdr:nvSpPr>
      <xdr:spPr bwMode="auto">
        <a:xfrm>
          <a:off x="6248400" y="93678375"/>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414</xdr:row>
      <xdr:rowOff>0</xdr:rowOff>
    </xdr:from>
    <xdr:ext cx="295275" cy="233363"/>
    <xdr:sp macro="" textlink="">
      <xdr:nvSpPr>
        <xdr:cNvPr id="3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10000}"/>
            </a:ext>
          </a:extLst>
        </xdr:cNvPr>
        <xdr:cNvSpPr/>
      </xdr:nvSpPr>
      <xdr:spPr bwMode="auto">
        <a:xfrm>
          <a:off x="3200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414</xdr:row>
      <xdr:rowOff>0</xdr:rowOff>
    </xdr:from>
    <xdr:ext cx="295275" cy="233363"/>
    <xdr:sp macro="" textlink="">
      <xdr:nvSpPr>
        <xdr:cNvPr id="3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10000}"/>
            </a:ext>
          </a:extLst>
        </xdr:cNvPr>
        <xdr:cNvSpPr/>
      </xdr:nvSpPr>
      <xdr:spPr bwMode="auto">
        <a:xfrm>
          <a:off x="6248400" y="9367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13</xdr:col>
      <xdr:colOff>269875</xdr:colOff>
      <xdr:row>166</xdr:row>
      <xdr:rowOff>65404</xdr:rowOff>
    </xdr:from>
    <xdr:to>
      <xdr:col>18</xdr:col>
      <xdr:colOff>269875</xdr:colOff>
      <xdr:row>203</xdr:row>
      <xdr:rowOff>133768</xdr:rowOff>
    </xdr:to>
    <xdr:pic>
      <xdr:nvPicPr>
        <xdr:cNvPr id="399" name="Imagen 398">
          <a:extLst>
            <a:ext uri="{FF2B5EF4-FFF2-40B4-BE49-F238E27FC236}">
              <a16:creationId xmlns:a16="http://schemas.microsoft.com/office/drawing/2014/main" id="{00000000-0008-0000-0A00-00008F010000}"/>
            </a:ext>
          </a:extLst>
        </xdr:cNvPr>
        <xdr:cNvPicPr>
          <a:picLocks noChangeAspect="1"/>
        </xdr:cNvPicPr>
      </xdr:nvPicPr>
      <xdr:blipFill>
        <a:blip xmlns:r="http://schemas.openxmlformats.org/officeDocument/2006/relationships" r:embed="rId9"/>
        <a:stretch>
          <a:fillRect/>
        </a:stretch>
      </xdr:blipFill>
      <xdr:spPr>
        <a:xfrm>
          <a:off x="10953750" y="37355779"/>
          <a:ext cx="3968750" cy="6529489"/>
        </a:xfrm>
        <a:prstGeom prst="rect">
          <a:avLst/>
        </a:prstGeom>
      </xdr:spPr>
    </xdr:pic>
    <xdr:clientData/>
  </xdr:twoCellAnchor>
  <xdr:twoCellAnchor editAs="oneCell">
    <xdr:from>
      <xdr:col>14</xdr:col>
      <xdr:colOff>13969</xdr:colOff>
      <xdr:row>20</xdr:row>
      <xdr:rowOff>27939</xdr:rowOff>
    </xdr:from>
    <xdr:to>
      <xdr:col>23</xdr:col>
      <xdr:colOff>21880</xdr:colOff>
      <xdr:row>53</xdr:row>
      <xdr:rowOff>55561</xdr:rowOff>
    </xdr:to>
    <xdr:pic>
      <xdr:nvPicPr>
        <xdr:cNvPr id="400" name="Imagen 399">
          <a:extLst>
            <a:ext uri="{FF2B5EF4-FFF2-40B4-BE49-F238E27FC236}">
              <a16:creationId xmlns:a16="http://schemas.microsoft.com/office/drawing/2014/main" id="{00000000-0008-0000-0A00-000090010000}"/>
            </a:ext>
          </a:extLst>
        </xdr:cNvPr>
        <xdr:cNvPicPr>
          <a:picLocks noChangeAspect="1"/>
        </xdr:cNvPicPr>
      </xdr:nvPicPr>
      <xdr:blipFill>
        <a:blip xmlns:r="http://schemas.openxmlformats.org/officeDocument/2006/relationships" r:embed="rId10"/>
        <a:stretch>
          <a:fillRect/>
        </a:stretch>
      </xdr:blipFill>
      <xdr:spPr>
        <a:xfrm>
          <a:off x="11491594" y="3552189"/>
          <a:ext cx="7159281" cy="5786437"/>
        </a:xfrm>
        <a:prstGeom prst="rect">
          <a:avLst/>
        </a:prstGeom>
      </xdr:spPr>
    </xdr:pic>
    <xdr:clientData/>
  </xdr:twoCellAnchor>
  <xdr:twoCellAnchor editAs="oneCell">
    <xdr:from>
      <xdr:col>13</xdr:col>
      <xdr:colOff>333375</xdr:colOff>
      <xdr:row>84</xdr:row>
      <xdr:rowOff>47625</xdr:rowOff>
    </xdr:from>
    <xdr:to>
      <xdr:col>22</xdr:col>
      <xdr:colOff>665608</xdr:colOff>
      <xdr:row>119</xdr:row>
      <xdr:rowOff>0</xdr:rowOff>
    </xdr:to>
    <xdr:pic>
      <xdr:nvPicPr>
        <xdr:cNvPr id="401" name="Imagen 400">
          <a:extLst>
            <a:ext uri="{FF2B5EF4-FFF2-40B4-BE49-F238E27FC236}">
              <a16:creationId xmlns:a16="http://schemas.microsoft.com/office/drawing/2014/main" id="{00000000-0008-0000-0A00-000091010000}"/>
            </a:ext>
          </a:extLst>
        </xdr:cNvPr>
        <xdr:cNvPicPr>
          <a:picLocks noChangeAspect="1"/>
        </xdr:cNvPicPr>
      </xdr:nvPicPr>
      <xdr:blipFill>
        <a:blip xmlns:r="http://schemas.openxmlformats.org/officeDocument/2006/relationships" r:embed="rId10"/>
        <a:stretch>
          <a:fillRect/>
        </a:stretch>
      </xdr:blipFill>
      <xdr:spPr>
        <a:xfrm>
          <a:off x="10620375" y="18097500"/>
          <a:ext cx="7194043" cy="5810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ERVIDORDATOS\Sec%20Planeacion%20y%20Obras%20Publicas\POLIDEPORTIVO%20-%20EL%20SECRETO%20-ACTUALIZADO\POLIDEPORTIVO%20-%20EL%20SECRETO%20-ACTUALIZADO\1.%20APU-PRESUPUESTO-MEMORIAS-CANCHA%20EL%20SECRETO-SEP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Indices"/>
      <sheetName val="7.1.8.1.1"/>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Base Datos"/>
    </sheet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Datos_CO"/>
      <sheetName val="Skid Lifting Lug"/>
      <sheetName val="CCONC"/>
      <sheetName val="ACTA PROVEEDORES"/>
      <sheetName val="ACTA INICIO"/>
      <sheetName val="ACTA PARCIAL"/>
      <sheetName val="ACTA TERMINACION"/>
      <sheetName val="CABLE CONTROL"/>
      <sheetName val="AMOBLAMINETO"/>
      <sheetName val="Lista ICCU"/>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ral. 1"/>
      <sheetName val="Paral. 2"/>
      <sheetName val="Paral. 3"/>
      <sheetName val="Paral.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_x0000_㈀㰰⌀_x0000_㈀㰮⌀_x0000_䰀଒v_x0000__x0000__x0000_頀"/>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strsumm0"/>
      <sheetName val="DUB-823"/>
      <sheetName val="GPI 526"/>
      <sheetName val="SKJ452"/>
      <sheetName val="ITA878"/>
      <sheetName val="AEA-944"/>
      <sheetName val="XXJ617"/>
      <sheetName val="SNG_855"/>
      <sheetName val="VEA 374"/>
      <sheetName val="HFB024"/>
      <sheetName val="PAJ825"/>
      <sheetName val="Item"/>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AIU"/>
      <sheetName val="Constantes Generales"/>
      <sheetName val="Prestaciones Social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INSUMOS"/>
      <sheetName val="TRANS"/>
      <sheetName val="CUADRI"/>
      <sheetName val="EQUI"/>
      <sheetName val="Mensilizzato"/>
      <sheetName val="Opex Case. Kitar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ó&gt;_x0000__x0001__x0000__x0000__"/>
      <sheetName val="RESUMEN S.T.I.M.S.T "/>
      <sheetName val="CANT OBRA"/>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efreshError="1"/>
      <sheetData sheetId="1704" refreshError="1"/>
      <sheetData sheetId="1705">
        <row r="2">
          <cell r="A2" t="str">
            <v>Locación</v>
          </cell>
        </row>
      </sheetData>
      <sheetData sheetId="1706" refreshError="1"/>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efreshError="1"/>
      <sheetData sheetId="1714" refreshError="1"/>
      <sheetData sheetId="1715" refreshError="1"/>
      <sheetData sheetId="1716">
        <row r="2">
          <cell r="A2">
            <v>0</v>
          </cell>
        </row>
      </sheetData>
      <sheetData sheetId="1717">
        <row r="2">
          <cell r="A2">
            <v>0</v>
          </cell>
        </row>
      </sheetData>
      <sheetData sheetId="1718" refreshError="1"/>
      <sheetData sheetId="1719" refreshError="1"/>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efreshError="1"/>
      <sheetData sheetId="1742" refreshError="1"/>
      <sheetData sheetId="1743">
        <row r="2">
          <cell r="A2">
            <v>0</v>
          </cell>
        </row>
      </sheetData>
      <sheetData sheetId="1744">
        <row r="2">
          <cell r="A2">
            <v>0</v>
          </cell>
        </row>
      </sheetData>
      <sheetData sheetId="1745" refreshError="1"/>
      <sheetData sheetId="1746" refreshError="1"/>
      <sheetData sheetId="1747">
        <row r="2">
          <cell r="A2">
            <v>0</v>
          </cell>
        </row>
      </sheetData>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ow r="2">
          <cell r="B2" t="str">
            <v>Patrimonio
neto
personal</v>
          </cell>
        </row>
      </sheetData>
      <sheetData sheetId="4753">
        <row r="2">
          <cell r="A2">
            <v>0</v>
          </cell>
        </row>
      </sheetData>
      <sheetData sheetId="4754">
        <row r="2">
          <cell r="A2">
            <v>0</v>
          </cell>
        </row>
      </sheetData>
      <sheetData sheetId="4755">
        <row r="2">
          <cell r="A2">
            <v>0</v>
          </cell>
        </row>
      </sheetData>
      <sheetData sheetId="4756">
        <row r="2">
          <cell r="A2" t="str">
            <v>FORMULARIO N° 4</v>
          </cell>
        </row>
      </sheetData>
      <sheetData sheetId="4757">
        <row r="2">
          <cell r="A2">
            <v>0</v>
          </cell>
        </row>
      </sheetData>
      <sheetData sheetId="4758">
        <row r="2">
          <cell r="B2">
            <v>0</v>
          </cell>
        </row>
      </sheetData>
      <sheetData sheetId="4759">
        <row r="5">
          <cell r="A5" t="str">
            <v>OFERTA ECONÓMICA DETALLADA</v>
          </cell>
        </row>
      </sheetData>
      <sheetData sheetId="4760"/>
      <sheetData sheetId="4761"/>
      <sheetData sheetId="4762"/>
      <sheetData sheetId="4763" refreshError="1"/>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efreshError="1"/>
      <sheetData sheetId="4801">
        <row r="2">
          <cell r="A2">
            <v>0</v>
          </cell>
        </row>
      </sheetData>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ow r="2">
          <cell r="A2">
            <v>0</v>
          </cell>
        </row>
      </sheetData>
      <sheetData sheetId="5509"/>
      <sheetData sheetId="5510" refreshError="1"/>
      <sheetData sheetId="5511"/>
      <sheetData sheetId="5512">
        <row r="2">
          <cell r="A2">
            <v>0</v>
          </cell>
        </row>
      </sheetData>
      <sheetData sheetId="5513"/>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ow r="2">
          <cell r="A2">
            <v>0</v>
          </cell>
        </row>
      </sheetData>
      <sheetData sheetId="5524"/>
      <sheetData sheetId="5525"/>
      <sheetData sheetId="5526"/>
      <sheetData sheetId="5527"/>
      <sheetData sheetId="5528"/>
      <sheetData sheetId="5529">
        <row r="2">
          <cell r="A2">
            <v>0</v>
          </cell>
        </row>
      </sheetData>
      <sheetData sheetId="5530"/>
      <sheetData sheetId="5531">
        <row r="2">
          <cell r="A2">
            <v>0</v>
          </cell>
        </row>
      </sheetData>
      <sheetData sheetId="5532"/>
      <sheetData sheetId="5533">
        <row r="2">
          <cell r="A2">
            <v>0</v>
          </cell>
        </row>
      </sheetData>
      <sheetData sheetId="5534">
        <row r="5">
          <cell r="B5">
            <v>0</v>
          </cell>
        </row>
      </sheetData>
      <sheetData sheetId="5535"/>
      <sheetData sheetId="5536">
        <row r="2">
          <cell r="A2">
            <v>0</v>
          </cell>
        </row>
      </sheetData>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efreshError="1"/>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efreshError="1"/>
      <sheetData sheetId="5747" refreshError="1"/>
      <sheetData sheetId="5748" refreshError="1"/>
      <sheetData sheetId="5749"/>
      <sheetData sheetId="5750">
        <row r="2">
          <cell r="A2">
            <v>0</v>
          </cell>
        </row>
      </sheetData>
      <sheetData sheetId="5751">
        <row r="2">
          <cell r="A2" t="str">
            <v>“CONSTRUCCIÓN DE OBRAS CIVILES, ELÉCTRICAS, MECÁNICAS E INSTRUMENTACIÓN REQUERIDAS POR ECOPETROL Y SU GRUPO EMPRESARIAL PARA LA VIGENCIA 2017-2020 CON OPCIÓN DE DOS AÑOS”</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sheetData sheetId="5760"/>
      <sheetData sheetId="5761" refreshError="1"/>
      <sheetData sheetId="5762" refreshError="1"/>
      <sheetData sheetId="5763" refreshError="1"/>
      <sheetData sheetId="5764">
        <row r="2">
          <cell r="A2">
            <v>0</v>
          </cell>
        </row>
      </sheetData>
      <sheetData sheetId="5765">
        <row r="2">
          <cell r="A2">
            <v>0</v>
          </cell>
        </row>
      </sheetData>
      <sheetData sheetId="5766">
        <row r="2">
          <cell r="A2">
            <v>0</v>
          </cell>
        </row>
      </sheetData>
      <sheetData sheetId="5767">
        <row r="2">
          <cell r="A2">
            <v>0</v>
          </cell>
        </row>
      </sheetData>
      <sheetData sheetId="5768" refreshError="1"/>
      <sheetData sheetId="5769"/>
      <sheetData sheetId="5770">
        <row r="2">
          <cell r="A2">
            <v>0</v>
          </cell>
        </row>
      </sheetData>
      <sheetData sheetId="5771"/>
      <sheetData sheetId="5772"/>
      <sheetData sheetId="5773"/>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sheetData sheetId="5826" refreshError="1"/>
      <sheetData sheetId="5827" refreshError="1"/>
      <sheetData sheetId="5828" refreshError="1"/>
      <sheetData sheetId="5829" refreshError="1"/>
      <sheetData sheetId="5830" refreshError="1"/>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DATOS"/>
      <sheetName val="Z209"/>
      <sheetName val="Paso 1 Calculo del Presupuesto"/>
      <sheetName val="Insumos sin EB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ALARIOS CONVENC"/>
      <sheetName val="MATERIALES BL1"/>
      <sheetName val="SALARIOS CONVENC. - CALCUL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 val="2004"/>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 val="CONS"/>
      <sheetName val="Form5 _Pág_ 1"/>
      <sheetName val="DISCRIM INS"/>
      <sheetName val="1.01"/>
      <sheetName val="1.55"/>
      <sheetName val="1.56"/>
      <sheetName val="2.03"/>
      <sheetName val="4.45"/>
      <sheetName val="28.05"/>
      <sheetName val="28.28"/>
      <sheetName val="28.04"/>
      <sheetName val="2.13"/>
      <sheetName val="28.02"/>
      <sheetName val="28.14"/>
      <sheetName val="I.N1"/>
      <sheetName val="26.13"/>
      <sheetName val="10.06"/>
      <sheetName val="10.15"/>
      <sheetName val="30.03"/>
      <sheetName val="I.N2"/>
      <sheetName val="I.N3"/>
      <sheetName val="I.N4"/>
      <sheetName val="I.N5"/>
      <sheetName val="I.N6"/>
      <sheetName val="I.N7"/>
      <sheetName val="I.N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OCTUBR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cel me di 2"/>
      <sheetName val="celd prot 2"/>
      <sheetName val="baj zunchada "/>
      <sheetName val="PT"/>
      <sheetName val="MT"/>
      <sheetName val="T2 INVENT MT"/>
      <sheetName val="X"/>
      <sheetName val="T3 INVE BT"/>
      <sheetName val="formato"/>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PRESUPUESTO (2)"/>
      <sheetName val="VILLA OLIMPICA"/>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UNITARIOS GENERALES"/>
      <sheetName val="PE_02"/>
      <sheetName val="FICHA EBI 1 de 6 "/>
      <sheetName val="RECIBO FINAL"/>
      <sheetName val="Estruc_ Tarif"/>
      <sheetName val="BASE DATOS"/>
      <sheetName val="MANO DE OBRA"/>
      <sheetName val="5094-2003"/>
      <sheetName val="1.1"/>
      <sheetName val="TUBERIA"/>
      <sheetName val="\Documents and Settings\Adminis"/>
      <sheetName val="UNITARIOS GENERALES.xls"/>
      <sheetName val="5. MODIFICATORIA"/>
      <sheetName val="letra"/>
      <sheetName val="\Users\Juan\Downloads\Users\USU"/>
      <sheetName val="\Users\user\Library\Mail Downlo"/>
      <sheetName val="glvc"/>
      <sheetName val="CONS"/>
      <sheetName val="INV"/>
      <sheetName val="AASHTO"/>
      <sheetName val="CRA.MODI"/>
      <sheetName val="\Cofinanciacion\FICHAS Y FORMAT"/>
      <sheetName val="\A\Cofinanciacion\FICHAS Y FORM"/>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
      <sheetName val="PROPUESTA CONCREARMADO "/>
      <sheetName val="APUS"/>
      <sheetName val="VARIOS CALCULOS DISEÑO ACTUAL"/>
      <sheetName val="T.REND DISEÑO ACTUAL"/>
      <sheetName val="FLUJO DE FONDOS DISEÑO ACTUAL"/>
      <sheetName val="Hoja6"/>
      <sheetName val="TD"/>
      <sheetName val="BD"/>
      <sheetName val="PRIMARIOS"/>
      <sheetName val="subproductos"/>
      <sheetName val="licitacion"/>
      <sheetName val="BD COD LICITA"/>
      <sheetName val="Insum"/>
      <sheetName val="UNITARIOS_GENERALES"/>
      <sheetName val="5__MODIFICATORIA"/>
      <sheetName val="UNITARI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PVC"/>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OBRA"/>
      <sheetName val="factor"/>
      <sheetName val="factor (2)"/>
      <sheetName val="Datos Generales"/>
      <sheetName val="PU"/>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1.5 GRÁFICO AVANCE"/>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d Hidraulica"/>
      <sheetName val="Cant unida medida Cerram"/>
      <sheetName val="Relleno Cerram"/>
      <sheetName val="Cerram SUR"/>
      <sheetName val="Cerran Este"/>
      <sheetName val="Cerram Oeste"/>
      <sheetName val="SUBESTACION"/>
      <sheetName val="ACTAS"/>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ANALISIS DE PRECIOS UNITARIOS"/>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301"/>
      <sheetName val="302"/>
      <sheetName val="303"/>
      <sheetName val="304"/>
      <sheetName val="305"/>
      <sheetName val="UNITARIOS RELLENOS"/>
      <sheetName val="Desmonte y Limpieza"/>
      <sheetName val="Form5 _Pág_ 2"/>
      <sheetName val="RECURSOS"/>
      <sheetName val="LSAL"/>
      <sheetName val="Jornales"/>
      <sheetName val="LIQUIDACION"/>
      <sheetName val="NOMINA"/>
      <sheetName val="Parámetros"/>
      <sheetName val="PRESUP. RESUMEN"/>
      <sheetName val="UNITARIOS%20GENERALES.xls"/>
      <sheetName val="Personalizar"/>
      <sheetName val="ACTA 1 INICIO"/>
      <sheetName val="STRSUMM0"/>
      <sheetName val="ANEXO 9 (MATERIAL)"/>
      <sheetName val="Anexo 13"/>
      <sheetName val="PRESUP"/>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PRES"/>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4"/>
      <sheetName val="2.5"/>
      <sheetName val="2.6"/>
      <sheetName val="2.7"/>
      <sheetName val="2.8"/>
      <sheetName val="2.9"/>
      <sheetName val="2.10"/>
      <sheetName val="CONCRETO 5000 PSI"/>
      <sheetName val="CONCRETO 3000 PSI"/>
      <sheetName val="LECHADA MORTERO 12"/>
      <sheetName val="FORMALETA 1 USO"/>
      <sheetName val="Presupuesto total "/>
      <sheetName val="Presupuesto Pavimentacion"/>
      <sheetName val="Cantidades Diseño"/>
      <sheetName val="Inventario Parcheo"/>
      <sheetName val="Cantidades calculadas "/>
      <sheetName val="Programación"/>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Sheet3"/>
      <sheetName val="Informe (2)"/>
      <sheetName val="AZU3sadeven"/>
      <sheetName val="Informe"/>
      <sheetName val="HHp3"/>
      <sheetName val="AvanceP3"/>
      <sheetName val="horas lluvia"/>
      <sheetName val="IDEN"/>
      <sheetName val="ANEXO"/>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5 (2)"/>
      <sheetName val="6 (2)"/>
      <sheetName val="SML"/>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5"/>
      <sheetName val="3.6"/>
      <sheetName val="3.7"/>
      <sheetName val="Prog"/>
      <sheetName val="F Fdos"/>
      <sheetName val="Presup(2)"/>
      <sheetName val="Presupuesto GABO"/>
      <sheetName val="10.1"/>
      <sheetName val="10.2"/>
      <sheetName val="10.3"/>
      <sheetName val="11.1"/>
      <sheetName val="vinilo"/>
      <sheetName val="PAÑETE"/>
      <sheetName val="ENCHAPE"/>
      <sheetName val="CERCHA"/>
      <sheetName val="FICHA EBI 2 de 6"/>
      <sheetName val="FICHA EBI 3 de 6"/>
      <sheetName val="FICHA EBI 4 DE 6"/>
      <sheetName val="FICHA EBI 5 DE 6"/>
      <sheetName val="PE-01A"/>
      <sheetName val="PE-01-B"/>
      <sheetName val="COSTOS"/>
      <sheetName val="UNIT."/>
      <sheetName val="12.2"/>
      <sheetName val="12.3"/>
      <sheetName val="13.1"/>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11"/>
      <sheetName val="1.12"/>
      <sheetName val="1.13"/>
      <sheetName val="1.14"/>
      <sheetName val="1.15"/>
      <sheetName val="1.16"/>
      <sheetName val="1.17"/>
      <sheetName val="1.18"/>
      <sheetName val="1.19"/>
      <sheetName val="6.8"/>
      <sheetName val="6.9"/>
      <sheetName val="6.10"/>
      <sheetName val="6.11"/>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OMPROBANTE"/>
      <sheetName val="CAJAMENOR"/>
      <sheetName val="BCO CENTRO"/>
      <sheetName val="BCO NTE(1)"/>
      <sheetName val="BCO NTE (2)"/>
      <sheetName val="ORDENPAGO"/>
      <sheetName val="RECIBOCAJA"/>
      <sheetName val="ESTADOCUENTA"/>
      <sheetName val="ORDENCOMPR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201P.1"/>
      <sheetName val="311P.1"/>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PRESENTACION"/>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CCIDENTES DE 19"/>
      <sheetName val="PreDES"/>
      <sheetName val="Ba Da"/>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XX-30"/>
      <sheetName val="inpermeabOTRO"/>
      <sheetName val="PRESUPUESTO FINAL SEPT 22"/>
      <sheetName val="PRESUPUESTO SOLO OBRA"/>
      <sheetName val="PRESUPUESTO REVISION SEPT 22"/>
      <sheetName val="TARIFA99"/>
      <sheetName val="Sheetens"/>
      <sheetName val="PRECIOS BÁSICOS"/>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VR-PROP MOD 1"/>
      <sheetName val="FORMULA"/>
      <sheetName val="PRECIO"/>
      <sheetName val="I M"/>
      <sheetName val="SOÑANDO"/>
      <sheetName val="EV 424 CON 5 (2)"/>
      <sheetName val="Precios n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Informacion"/>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ESP.JJR2006"/>
      <sheetName val="MODIFICATORIO"/>
      <sheetName val="ACTA MODIFICATORIA"/>
      <sheetName val="ACTA PARCIAL"/>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ADICIONAL X  604"/>
      <sheetName val="ADIC.X 604 DEF."/>
      <sheetName val="4,5"/>
      <sheetName val="4,6"/>
      <sheetName val="4,7"/>
      <sheetName val="4,8"/>
      <sheetName val="4,9"/>
      <sheetName val="4,10"/>
      <sheetName val="5,5"/>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S. VIAS"/>
      <sheetName val="Factor Multiplicador"/>
      <sheetName val="Presp Interventoria"/>
      <sheetName val="311P"/>
      <sheetName val="320P"/>
      <sheetName val="PRES. RESERVORI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ACC Contratacion"/>
      <sheetName val="Contratacion PME v021"/>
      <sheetName val="Precios 08-arquit en proceso"/>
      <sheetName val="unit2008-ARQUIT EN PROCESO"/>
      <sheetName val="Precios 08-vias"/>
      <sheetName val="unit2008-VIAS"/>
      <sheetName val="Costo Real 2008"/>
      <sheetName val="ACEROS 60000 PSI"/>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5">
          <cell r="E5" t="str">
            <v>CANTIDAD</v>
          </cell>
        </row>
      </sheetData>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row r="14">
          <cell r="G14">
            <v>23.125</v>
          </cell>
        </row>
      </sheetData>
      <sheetData sheetId="232"/>
      <sheetData sheetId="233"/>
      <sheetData sheetId="234"/>
      <sheetData sheetId="235"/>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33">
          <cell r="C33">
            <v>0.77967625899280601</v>
          </cell>
        </row>
      </sheetData>
      <sheetData sheetId="251">
        <row r="1">
          <cell r="A1" t="str">
            <v>EQUIPO</v>
          </cell>
        </row>
      </sheetData>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row r="35">
          <cell r="D35">
            <v>1.85</v>
          </cell>
        </row>
      </sheetData>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sheetData sheetId="527">
        <row r="2">
          <cell r="A2" t="str">
            <v>ACTA No</v>
          </cell>
        </row>
      </sheetData>
      <sheetData sheetId="528"/>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refreshError="1"/>
      <sheetData sheetId="576"/>
      <sheetData sheetId="577">
        <row r="3">
          <cell r="B3" t="str">
            <v>Precios del Mercado en el Mcpio de Orocué.</v>
          </cell>
        </row>
      </sheetData>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sheetData sheetId="983" refreshError="1"/>
      <sheetData sheetId="984">
        <row r="541">
          <cell r="G541">
            <v>24338607053</v>
          </cell>
        </row>
      </sheetData>
      <sheetData sheetId="985" refreshError="1"/>
      <sheetData sheetId="986" refreshError="1"/>
      <sheetData sheetId="987">
        <row r="5">
          <cell r="E5" t="str">
            <v>CANTIDAD</v>
          </cell>
        </row>
      </sheetData>
      <sheetData sheetId="988">
        <row r="5">
          <cell r="E5" t="str">
            <v>CANTIDAD</v>
          </cell>
        </row>
      </sheetData>
      <sheetData sheetId="989"/>
      <sheetData sheetId="990"/>
      <sheetData sheetId="991"/>
      <sheetData sheetId="992"/>
      <sheetData sheetId="993"/>
      <sheetData sheetId="994"/>
      <sheetData sheetId="995"/>
      <sheetData sheetId="996"/>
      <sheetData sheetId="997"/>
      <sheetData sheetId="998"/>
      <sheetData sheetId="999"/>
      <sheetData sheetId="1000">
        <row r="1">
          <cell r="A1" t="str">
            <v>ADMINISTRACION</v>
          </cell>
        </row>
      </sheetData>
      <sheetData sheetId="1001">
        <row r="1">
          <cell r="A1" t="str">
            <v>EQUIPO</v>
          </cell>
        </row>
      </sheetData>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ow r="1">
          <cell r="A1" t="str">
            <v>ABRAZADERA DE SALIDA TIPO 1</v>
          </cell>
        </row>
      </sheetData>
      <sheetData sheetId="1015"/>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sheetData sheetId="1041"/>
      <sheetData sheetId="1042"/>
      <sheetData sheetId="1043"/>
      <sheetData sheetId="1044"/>
      <sheetData sheetId="1045">
        <row r="52">
          <cell r="H52">
            <v>117768</v>
          </cell>
        </row>
      </sheetData>
      <sheetData sheetId="1046"/>
      <sheetData sheetId="1047"/>
      <sheetData sheetId="1048"/>
      <sheetData sheetId="1049"/>
      <sheetData sheetId="1050"/>
      <sheetData sheetId="1051">
        <row r="33">
          <cell r="C33">
            <v>0.77967625899280601</v>
          </cell>
        </row>
      </sheetData>
      <sheetData sheetId="1052"/>
      <sheetData sheetId="1053"/>
      <sheetData sheetId="1054"/>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refreshError="1"/>
      <sheetData sheetId="2773"/>
      <sheetData sheetId="2774"/>
      <sheetData sheetId="2775"/>
      <sheetData sheetId="2776"/>
      <sheetData sheetId="2777" refreshError="1"/>
      <sheetData sheetId="2778" refreshError="1"/>
      <sheetData sheetId="2779" refreshError="1"/>
      <sheetData sheetId="2780" refreshError="1"/>
      <sheetData sheetId="2781"/>
      <sheetData sheetId="2782"/>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refreshError="1"/>
      <sheetData sheetId="2792" refreshError="1"/>
      <sheetData sheetId="2793" refreshError="1"/>
      <sheetData sheetId="2794" refreshError="1"/>
      <sheetData sheetId="2795"/>
      <sheetData sheetId="2796"/>
      <sheetData sheetId="2797"/>
      <sheetData sheetId="2798"/>
      <sheetData sheetId="2799" refreshError="1"/>
      <sheetData sheetId="2800" refreshError="1"/>
      <sheetData sheetId="2801"/>
      <sheetData sheetId="2802"/>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sheetData sheetId="2824"/>
      <sheetData sheetId="2825"/>
      <sheetData sheetId="2826" refreshError="1"/>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refreshError="1"/>
      <sheetData sheetId="2874" refreshError="1"/>
      <sheetData sheetId="2875" refreshError="1"/>
      <sheetData sheetId="2876" refreshError="1"/>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sheetData sheetId="2890"/>
      <sheetData sheetId="2891"/>
      <sheetData sheetId="2892"/>
      <sheetData sheetId="2893" refreshError="1"/>
      <sheetData sheetId="2894"/>
      <sheetData sheetId="2895"/>
      <sheetData sheetId="2896"/>
      <sheetData sheetId="2897" refreshError="1"/>
      <sheetData sheetId="2898" refreshError="1"/>
      <sheetData sheetId="2899" refreshError="1"/>
      <sheetData sheetId="2900"/>
      <sheetData sheetId="290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sheetData sheetId="2937"/>
      <sheetData sheetId="2938"/>
      <sheetData sheetId="2939"/>
      <sheetData sheetId="2940"/>
      <sheetData sheetId="294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refreshError="1"/>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sheetData sheetId="2993" refreshError="1"/>
      <sheetData sheetId="2994" refreshError="1"/>
      <sheetData sheetId="2995"/>
      <sheetData sheetId="2996" refreshError="1"/>
      <sheetData sheetId="2997" refreshError="1"/>
      <sheetData sheetId="2998" refreshError="1"/>
      <sheetData sheetId="2999"/>
      <sheetData sheetId="3000" refreshError="1"/>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sheetData sheetId="3021"/>
      <sheetData sheetId="3022"/>
      <sheetData sheetId="3023"/>
      <sheetData sheetId="3024"/>
      <sheetData sheetId="3025"/>
      <sheetData sheetId="3026"/>
      <sheetData sheetId="3027"/>
      <sheetData sheetId="3028"/>
      <sheetData sheetId="3029">
        <row r="5">
          <cell r="E5" t="str">
            <v>CANTIDAD</v>
          </cell>
        </row>
      </sheetData>
      <sheetData sheetId="3030">
        <row r="5">
          <cell r="E5" t="str">
            <v>CANTIDAD</v>
          </cell>
        </row>
      </sheetData>
      <sheetData sheetId="3031"/>
      <sheetData sheetId="3032"/>
      <sheetData sheetId="3033"/>
      <sheetData sheetId="3034"/>
      <sheetData sheetId="3035"/>
      <sheetData sheetId="3036"/>
      <sheetData sheetId="3037"/>
      <sheetData sheetId="3038" refreshError="1"/>
      <sheetData sheetId="3039"/>
      <sheetData sheetId="3040"/>
      <sheetData sheetId="3041"/>
      <sheetData sheetId="3042"/>
      <sheetData sheetId="3043"/>
      <sheetData sheetId="3044" refreshError="1"/>
      <sheetData sheetId="3045" refreshError="1"/>
      <sheetData sheetId="3046"/>
      <sheetData sheetId="3047"/>
      <sheetData sheetId="3048"/>
      <sheetData sheetId="3049"/>
      <sheetData sheetId="3050" refreshError="1"/>
      <sheetData sheetId="3051"/>
      <sheetData sheetId="3052"/>
      <sheetData sheetId="3053"/>
      <sheetData sheetId="3054">
        <row r="18">
          <cell r="C18">
            <v>7000</v>
          </cell>
        </row>
      </sheetData>
      <sheetData sheetId="3055"/>
      <sheetData sheetId="3056"/>
      <sheetData sheetId="3057"/>
      <sheetData sheetId="3058"/>
      <sheetData sheetId="3059" refreshError="1"/>
      <sheetData sheetId="3060" refreshError="1"/>
      <sheetData sheetId="3061" refreshError="1"/>
      <sheetData sheetId="3062"/>
      <sheetData sheetId="3063"/>
      <sheetData sheetId="3064"/>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sheetData sheetId="3225"/>
      <sheetData sheetId="3226"/>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sheetData sheetId="3310"/>
      <sheetData sheetId="3311" refreshError="1"/>
      <sheetData sheetId="3312"/>
      <sheetData sheetId="3313"/>
      <sheetData sheetId="3314"/>
      <sheetData sheetId="3315" refreshError="1"/>
      <sheetData sheetId="3316"/>
      <sheetData sheetId="3317" refreshError="1"/>
      <sheetData sheetId="3318"/>
      <sheetData sheetId="3319"/>
      <sheetData sheetId="3320"/>
      <sheetData sheetId="3321"/>
      <sheetData sheetId="3322" refreshError="1"/>
      <sheetData sheetId="3323"/>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sheetData sheetId="3354"/>
      <sheetData sheetId="3355" refreshError="1"/>
      <sheetData sheetId="3356" refreshError="1"/>
      <sheetData sheetId="3357" refreshError="1"/>
      <sheetData sheetId="3358" refreshError="1"/>
      <sheetData sheetId="3359" refreshError="1"/>
      <sheetData sheetId="3360" refreshError="1"/>
      <sheetData sheetId="3361"/>
      <sheetData sheetId="3362" refreshError="1"/>
      <sheetData sheetId="3363" refreshError="1"/>
      <sheetData sheetId="3364" refreshError="1"/>
      <sheetData sheetId="3365" refreshError="1"/>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refreshError="1"/>
      <sheetData sheetId="3380"/>
      <sheetData sheetId="3381" refreshError="1"/>
      <sheetData sheetId="3382" refreshError="1"/>
      <sheetData sheetId="3383"/>
      <sheetData sheetId="3384"/>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sheetData sheetId="3440"/>
      <sheetData sheetId="3441"/>
      <sheetData sheetId="3442"/>
      <sheetData sheetId="3443"/>
      <sheetData sheetId="3444"/>
      <sheetData sheetId="3445"/>
      <sheetData sheetId="3446"/>
      <sheetData sheetId="3447"/>
      <sheetData sheetId="3448"/>
      <sheetData sheetId="3449" refreshError="1"/>
      <sheetData sheetId="3450"/>
      <sheetData sheetId="3451"/>
      <sheetData sheetId="3452"/>
      <sheetData sheetId="3453"/>
      <sheetData sheetId="3454" refreshError="1"/>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refreshError="1"/>
      <sheetData sheetId="3564" refreshError="1"/>
      <sheetData sheetId="3565" refreshError="1"/>
      <sheetData sheetId="3566"/>
      <sheetData sheetId="3567" refreshError="1"/>
      <sheetData sheetId="3568" refreshError="1"/>
      <sheetData sheetId="3569"/>
      <sheetData sheetId="3570" refreshError="1"/>
      <sheetData sheetId="3571" refreshError="1"/>
      <sheetData sheetId="3572">
        <row r="11">
          <cell r="A11">
            <v>1</v>
          </cell>
        </row>
      </sheetData>
      <sheetData sheetId="3573">
        <row r="4">
          <cell r="C4" t="str">
            <v>INTERVENTORIA TECNICO ADMINISTRATIVA PARA LA CONSTRUCCION, INSTALACION DE EQUIPOS, PRUEBAS Y PUESTA EN MARCHA DEL SISTEMA DE SECTORIZACION DEL OLEODUCTO TRANSANDINO.</v>
          </cell>
        </row>
      </sheetData>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ow r="9">
          <cell r="D9" t="str">
            <v>FECHA</v>
          </cell>
        </row>
      </sheetData>
      <sheetData sheetId="3587"/>
      <sheetData sheetId="3588"/>
      <sheetData sheetId="3589"/>
      <sheetData sheetId="3590" refreshError="1"/>
      <sheetData sheetId="3591" refreshError="1"/>
      <sheetData sheetId="3592"/>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sheetData sheetId="3623"/>
      <sheetData sheetId="3624"/>
      <sheetData sheetId="3625"/>
      <sheetData sheetId="3626"/>
      <sheetData sheetId="3627"/>
      <sheetData sheetId="3628"/>
      <sheetData sheetId="3629" refreshError="1"/>
      <sheetData sheetId="3630"/>
      <sheetData sheetId="3631"/>
      <sheetData sheetId="3632"/>
      <sheetData sheetId="3633"/>
      <sheetData sheetId="3634"/>
      <sheetData sheetId="3635"/>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ow r="47">
          <cell r="I47">
            <v>0</v>
          </cell>
        </row>
      </sheetData>
      <sheetData sheetId="3855"/>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sheetData sheetId="3893"/>
      <sheetData sheetId="3894"/>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sheetData sheetId="3941"/>
      <sheetData sheetId="3942" refreshError="1"/>
      <sheetData sheetId="3943" refreshError="1"/>
      <sheetData sheetId="3944"/>
      <sheetData sheetId="3945"/>
      <sheetData sheetId="3946"/>
      <sheetData sheetId="3947"/>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sheetData sheetId="4069">
        <row r="5">
          <cell r="E5" t="str">
            <v>CANTIDAD</v>
          </cell>
        </row>
      </sheetData>
      <sheetData sheetId="4070"/>
      <sheetData sheetId="4071"/>
      <sheetData sheetId="4072"/>
      <sheetData sheetId="4073"/>
      <sheetData sheetId="4074"/>
      <sheetData sheetId="4075"/>
      <sheetData sheetId="4076" refreshError="1"/>
      <sheetData sheetId="4077">
        <row r="36">
          <cell r="G36">
            <v>310000.00000097335</v>
          </cell>
        </row>
      </sheetData>
      <sheetData sheetId="4078" refreshError="1"/>
      <sheetData sheetId="4079" refreshError="1"/>
      <sheetData sheetId="4080"/>
      <sheetData sheetId="4081" refreshError="1"/>
      <sheetData sheetId="4082"/>
      <sheetData sheetId="4083"/>
      <sheetData sheetId="4084" refreshError="1"/>
      <sheetData sheetId="4085" refreshError="1"/>
      <sheetData sheetId="4086"/>
      <sheetData sheetId="4087">
        <row r="3">
          <cell r="D3" t="str">
            <v xml:space="preserve">Marzo  31/2002 </v>
          </cell>
        </row>
      </sheetData>
      <sheetData sheetId="4088" refreshError="1"/>
      <sheetData sheetId="4089" refreshError="1"/>
      <sheetData sheetId="4090" refreshError="1"/>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refreshError="1"/>
      <sheetData sheetId="4106" refreshError="1"/>
      <sheetData sheetId="4107" refreshError="1"/>
      <sheetData sheetId="4108" refreshError="1"/>
      <sheetData sheetId="4109"/>
      <sheetData sheetId="4110"/>
      <sheetData sheetId="4111"/>
      <sheetData sheetId="4112"/>
      <sheetData sheetId="4113">
        <row r="525">
          <cell r="K525">
            <v>1695.87</v>
          </cell>
        </row>
      </sheetData>
      <sheetData sheetId="4114">
        <row r="525">
          <cell r="K525">
            <v>3577.94</v>
          </cell>
        </row>
      </sheetData>
      <sheetData sheetId="4115">
        <row r="525">
          <cell r="K525">
            <v>5147.76</v>
          </cell>
        </row>
      </sheetData>
      <sheetData sheetId="4116">
        <row r="525">
          <cell r="K525">
            <v>4940.1099999999997</v>
          </cell>
        </row>
      </sheetData>
      <sheetData sheetId="4117">
        <row r="526">
          <cell r="K526">
            <v>695.98</v>
          </cell>
        </row>
      </sheetData>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refreshError="1"/>
      <sheetData sheetId="4144" refreshError="1"/>
      <sheetData sheetId="4145" refreshError="1"/>
      <sheetData sheetId="4146" refreshError="1"/>
      <sheetData sheetId="4147"/>
      <sheetData sheetId="4148" refreshError="1"/>
      <sheetData sheetId="4149" refreshError="1"/>
      <sheetData sheetId="4150" refreshError="1"/>
      <sheetData sheetId="4151" refreshError="1"/>
      <sheetData sheetId="4152" refreshError="1"/>
      <sheetData sheetId="4153" refreshError="1"/>
      <sheetData sheetId="4154"/>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sheetData sheetId="430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sheetData sheetId="4339"/>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row r="18">
          <cell r="C18">
            <v>7000</v>
          </cell>
        </row>
      </sheetData>
      <sheetData sheetId="4353"/>
      <sheetData sheetId="4354" refreshError="1"/>
      <sheetData sheetId="4355" refreshError="1"/>
      <sheetData sheetId="4356"/>
      <sheetData sheetId="4357"/>
      <sheetData sheetId="4358" refreshError="1"/>
      <sheetData sheetId="4359" refreshError="1"/>
      <sheetData sheetId="4360" refreshError="1"/>
      <sheetData sheetId="4361" refreshError="1"/>
      <sheetData sheetId="4362" refreshError="1"/>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efreshError="1"/>
      <sheetData sheetId="4414" refreshError="1"/>
      <sheetData sheetId="4415" refreshError="1"/>
      <sheetData sheetId="4416" refreshError="1"/>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sheetData sheetId="5059"/>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sheetData sheetId="5164"/>
      <sheetData sheetId="5165"/>
      <sheetData sheetId="5166">
        <row r="1">
          <cell r="A1" t="str">
            <v>ITEM</v>
          </cell>
        </row>
      </sheetData>
      <sheetData sheetId="5167">
        <row r="1">
          <cell r="A1" t="str">
            <v>EQUIPO</v>
          </cell>
        </row>
      </sheetData>
      <sheetData sheetId="5168">
        <row r="1">
          <cell r="A1" t="str">
            <v>ADMINISTRACION</v>
          </cell>
        </row>
      </sheetData>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ow r="1">
          <cell r="A1" t="str">
            <v>ITEM</v>
          </cell>
        </row>
      </sheetData>
      <sheetData sheetId="5182">
        <row r="1">
          <cell r="A1" t="str">
            <v>EQUIPO</v>
          </cell>
        </row>
      </sheetData>
      <sheetData sheetId="5183">
        <row r="1">
          <cell r="A1" t="str">
            <v>ADMINISTRACION</v>
          </cell>
        </row>
      </sheetData>
      <sheetData sheetId="5184">
        <row r="1">
          <cell r="A1" t="str">
            <v>EQUIPO</v>
          </cell>
        </row>
      </sheetData>
      <sheetData sheetId="5185">
        <row r="1">
          <cell r="A1" t="str">
            <v>ADMINISTRACION</v>
          </cell>
        </row>
      </sheetData>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row r="1">
          <cell r="A1" t="str">
            <v>EQUIPO</v>
          </cell>
        </row>
      </sheetData>
      <sheetData sheetId="5229">
        <row r="1">
          <cell r="A1" t="str">
            <v>ADMINISTRACION</v>
          </cell>
        </row>
      </sheetData>
      <sheetData sheetId="5230"/>
      <sheetData sheetId="5231" refreshError="1"/>
      <sheetData sheetId="5232">
        <row r="5">
          <cell r="E5" t="str">
            <v>CANTIDAD</v>
          </cell>
        </row>
      </sheetData>
      <sheetData sheetId="5233">
        <row r="5">
          <cell r="E5" t="str">
            <v>CANTIDAD</v>
          </cell>
        </row>
      </sheetData>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row r="21">
          <cell r="G21" t="b">
            <v>0</v>
          </cell>
        </row>
      </sheetData>
      <sheetData sheetId="5312"/>
      <sheetData sheetId="5313"/>
      <sheetData sheetId="5314">
        <row r="5">
          <cell r="A5" t="str">
            <v>Desperdicio</v>
          </cell>
        </row>
      </sheetData>
      <sheetData sheetId="5315">
        <row r="7">
          <cell r="A7" t="str">
            <v>Herramientas Menores</v>
          </cell>
        </row>
      </sheetData>
      <sheetData sheetId="5316">
        <row r="6">
          <cell r="A6" t="str">
            <v>TOPÓGRAFO</v>
          </cell>
        </row>
      </sheetData>
      <sheetData sheetId="5317">
        <row r="5">
          <cell r="A5" t="str">
            <v>Desperdicio</v>
          </cell>
        </row>
      </sheetData>
      <sheetData sheetId="5318">
        <row r="7">
          <cell r="A7" t="str">
            <v>Herramientas Menores</v>
          </cell>
        </row>
      </sheetData>
      <sheetData sheetId="5319">
        <row r="6">
          <cell r="A6" t="str">
            <v>TOPÓGRAFO</v>
          </cell>
        </row>
      </sheetData>
      <sheetData sheetId="5320">
        <row r="5">
          <cell r="A5" t="str">
            <v>Desperdicio</v>
          </cell>
        </row>
      </sheetData>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ow r="5">
          <cell r="E5" t="str">
            <v>CANTIDAD</v>
          </cell>
        </row>
      </sheetData>
      <sheetData sheetId="5424" refreshError="1"/>
      <sheetData sheetId="5425" refreshError="1"/>
      <sheetData sheetId="5426"/>
      <sheetData sheetId="5427"/>
      <sheetData sheetId="5428" refreshError="1"/>
      <sheetData sheetId="5429">
        <row r="5">
          <cell r="E5" t="str">
            <v>CANTIDAD</v>
          </cell>
        </row>
      </sheetData>
      <sheetData sheetId="5430">
        <row r="7">
          <cell r="B7">
            <v>0.1</v>
          </cell>
        </row>
      </sheetData>
      <sheetData sheetId="5431">
        <row r="7">
          <cell r="B7">
            <v>0.1</v>
          </cell>
        </row>
      </sheetData>
      <sheetData sheetId="5432"/>
      <sheetData sheetId="5433" refreshError="1"/>
      <sheetData sheetId="5434" refreshError="1"/>
      <sheetData sheetId="5435" refreshError="1"/>
      <sheetData sheetId="5436">
        <row r="1">
          <cell r="B1" t="str">
            <v>CTO-102-2002</v>
          </cell>
        </row>
      </sheetData>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row r="33">
          <cell r="C33">
            <v>0.77967625899280601</v>
          </cell>
        </row>
      </sheetData>
      <sheetData sheetId="5450"/>
      <sheetData sheetId="5451"/>
      <sheetData sheetId="5452"/>
      <sheetData sheetId="5453">
        <row r="1">
          <cell r="B1" t="str">
            <v>CTO-102-2002</v>
          </cell>
        </row>
      </sheetData>
      <sheetData sheetId="5454"/>
      <sheetData sheetId="5455"/>
      <sheetData sheetId="5456"/>
      <sheetData sheetId="5457">
        <row r="2">
          <cell r="A2" t="str">
            <v>ACTA No</v>
          </cell>
        </row>
      </sheetData>
      <sheetData sheetId="5458" refreshError="1"/>
      <sheetData sheetId="5459"/>
      <sheetData sheetId="5460">
        <row r="33">
          <cell r="C33">
            <v>0.77967625899280601</v>
          </cell>
        </row>
      </sheetData>
      <sheetData sheetId="5461"/>
      <sheetData sheetId="5462"/>
      <sheetData sheetId="5463"/>
      <sheetData sheetId="5464">
        <row r="1">
          <cell r="B1" t="str">
            <v>CTO-102-2002</v>
          </cell>
        </row>
      </sheetData>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row r="1">
          <cell r="A1" t="str">
            <v>ITEM</v>
          </cell>
        </row>
      </sheetData>
      <sheetData sheetId="5722">
        <row r="1">
          <cell r="A1" t="str">
            <v>EQUIPO</v>
          </cell>
        </row>
      </sheetData>
      <sheetData sheetId="5723">
        <row r="1">
          <cell r="A1" t="str">
            <v>ADMINISTRACION</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ow r="1">
          <cell r="A1" t="str">
            <v>EQUIPO</v>
          </cell>
        </row>
      </sheetData>
      <sheetData sheetId="5750">
        <row r="1">
          <cell r="A1" t="str">
            <v>ADMINISTRACION</v>
          </cell>
        </row>
      </sheetData>
      <sheetData sheetId="5751"/>
      <sheetData sheetId="5752"/>
      <sheetData sheetId="5753"/>
      <sheetData sheetId="5754"/>
      <sheetData sheetId="5755"/>
      <sheetData sheetId="5756"/>
      <sheetData sheetId="5757"/>
      <sheetData sheetId="5758"/>
      <sheetData sheetId="5759">
        <row r="1">
          <cell r="A1" t="str">
            <v>ITEM</v>
          </cell>
        </row>
      </sheetData>
      <sheetData sheetId="5760">
        <row r="1">
          <cell r="A1" t="str">
            <v>EQUIPO</v>
          </cell>
        </row>
      </sheetData>
      <sheetData sheetId="5761">
        <row r="1">
          <cell r="A1" t="str">
            <v>ADMINISTRACION</v>
          </cell>
        </row>
      </sheetData>
      <sheetData sheetId="5762"/>
      <sheetData sheetId="5763"/>
      <sheetData sheetId="5764"/>
      <sheetData sheetId="5765"/>
      <sheetData sheetId="5766"/>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refreshError="1"/>
      <sheetData sheetId="5878" refreshError="1"/>
      <sheetData sheetId="5879" refreshError="1"/>
      <sheetData sheetId="5880" refreshError="1"/>
      <sheetData sheetId="5881" refreshError="1"/>
      <sheetData sheetId="5882" refreshError="1"/>
      <sheetData sheetId="5883"/>
      <sheetData sheetId="5884"/>
      <sheetData sheetId="5885"/>
      <sheetData sheetId="5886">
        <row r="1">
          <cell r="B1" t="str">
            <v>CTO-102-2002</v>
          </cell>
        </row>
      </sheetData>
      <sheetData sheetId="5887"/>
      <sheetData sheetId="5888"/>
      <sheetData sheetId="5889"/>
      <sheetData sheetId="5890" refreshError="1"/>
      <sheetData sheetId="5891"/>
      <sheetData sheetId="5892"/>
      <sheetData sheetId="5893"/>
      <sheetData sheetId="5894"/>
      <sheetData sheetId="5895"/>
      <sheetData sheetId="5896"/>
      <sheetData sheetId="5897"/>
      <sheetData sheetId="5898"/>
      <sheetData sheetId="5899"/>
      <sheetData sheetId="5900"/>
      <sheetData sheetId="5901" refreshError="1"/>
      <sheetData sheetId="5902" refreshError="1"/>
      <sheetData sheetId="5903"/>
      <sheetData sheetId="5904" refreshError="1"/>
      <sheetData sheetId="5905" refreshError="1"/>
      <sheetData sheetId="5906" refreshError="1"/>
      <sheetData sheetId="5907"/>
      <sheetData sheetId="5908" refreshError="1"/>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sheetData sheetId="5948"/>
      <sheetData sheetId="5949"/>
      <sheetData sheetId="5950"/>
      <sheetData sheetId="5951"/>
      <sheetData sheetId="5952">
        <row r="2">
          <cell r="A2" t="str">
            <v>ACTA No</v>
          </cell>
        </row>
      </sheetData>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sheetData sheetId="6245"/>
      <sheetData sheetId="6246">
        <row r="5">
          <cell r="E5" t="str">
            <v>CANTIDAD</v>
          </cell>
        </row>
      </sheetData>
      <sheetData sheetId="6247">
        <row r="5">
          <cell r="E5" t="str">
            <v>CANTIDAD</v>
          </cell>
        </row>
      </sheetData>
      <sheetData sheetId="6248">
        <row r="5">
          <cell r="E5" t="str">
            <v>CANTIDAD</v>
          </cell>
        </row>
      </sheetData>
      <sheetData sheetId="6249">
        <row r="5">
          <cell r="E5" t="str">
            <v>CANTIDAD</v>
          </cell>
        </row>
      </sheetData>
      <sheetData sheetId="6250">
        <row r="5">
          <cell r="E5" t="str">
            <v>CANTIDAD</v>
          </cell>
        </row>
      </sheetData>
      <sheetData sheetId="6251">
        <row r="5">
          <cell r="E5" t="str">
            <v>CANTIDAD</v>
          </cell>
        </row>
      </sheetData>
      <sheetData sheetId="6252">
        <row r="5">
          <cell r="E5" t="str">
            <v>CANTIDAD</v>
          </cell>
        </row>
      </sheetData>
      <sheetData sheetId="6253"/>
      <sheetData sheetId="6254"/>
      <sheetData sheetId="6255"/>
      <sheetData sheetId="6256"/>
      <sheetData sheetId="6257"/>
      <sheetData sheetId="6258"/>
      <sheetData sheetId="6259"/>
      <sheetData sheetId="6260">
        <row r="1">
          <cell r="A1" t="str">
            <v>INSTITUTO NACIONAL DE VIAS</v>
          </cell>
        </row>
      </sheetData>
      <sheetData sheetId="6261"/>
      <sheetData sheetId="6262">
        <row r="1">
          <cell r="A1" t="str">
            <v>INSTITUTO NACIONAL DE VIAS</v>
          </cell>
        </row>
      </sheetData>
      <sheetData sheetId="6263"/>
      <sheetData sheetId="6264"/>
      <sheetData sheetId="6265"/>
      <sheetData sheetId="6266"/>
      <sheetData sheetId="6267"/>
      <sheetData sheetId="6268"/>
      <sheetData sheetId="6269"/>
      <sheetData sheetId="6270">
        <row r="1">
          <cell r="A1" t="str">
            <v>INSTITUTO NACIONAL DE VIAS</v>
          </cell>
        </row>
      </sheetData>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row r="1">
          <cell r="A1" t="str">
            <v>EQUIPO</v>
          </cell>
        </row>
      </sheetData>
      <sheetData sheetId="6354">
        <row r="1">
          <cell r="A1" t="str">
            <v>ADMINISTRACION</v>
          </cell>
        </row>
      </sheetData>
      <sheetData sheetId="6355">
        <row r="1">
          <cell r="A1" t="str">
            <v>EQUIPO</v>
          </cell>
        </row>
      </sheetData>
      <sheetData sheetId="6356">
        <row r="1">
          <cell r="A1" t="str">
            <v>ADMINISTRACION</v>
          </cell>
        </row>
      </sheetData>
      <sheetData sheetId="6357">
        <row r="1">
          <cell r="A1" t="str">
            <v>EQUIPO</v>
          </cell>
        </row>
      </sheetData>
      <sheetData sheetId="6358">
        <row r="1">
          <cell r="A1" t="str">
            <v>ADMINISTRACION</v>
          </cell>
        </row>
      </sheetData>
      <sheetData sheetId="6359">
        <row r="1">
          <cell r="A1" t="str">
            <v>EQUIPO</v>
          </cell>
        </row>
      </sheetData>
      <sheetData sheetId="6360">
        <row r="1">
          <cell r="A1" t="str">
            <v>ADMINISTRACION</v>
          </cell>
        </row>
      </sheetData>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row r="1">
          <cell r="A1" t="str">
            <v>ITEM</v>
          </cell>
        </row>
      </sheetData>
      <sheetData sheetId="6398">
        <row r="1">
          <cell r="A1" t="str">
            <v>EQUIPO</v>
          </cell>
        </row>
      </sheetData>
      <sheetData sheetId="6399">
        <row r="1">
          <cell r="A1" t="str">
            <v>ITEM</v>
          </cell>
        </row>
      </sheetData>
      <sheetData sheetId="6400">
        <row r="1">
          <cell r="A1" t="str">
            <v>EQUIPO</v>
          </cell>
        </row>
      </sheetData>
      <sheetData sheetId="6401">
        <row r="1">
          <cell r="A1" t="str">
            <v>ITEM</v>
          </cell>
        </row>
      </sheetData>
      <sheetData sheetId="6402">
        <row r="1">
          <cell r="A1" t="str">
            <v>EQUIPO</v>
          </cell>
        </row>
      </sheetData>
      <sheetData sheetId="6403">
        <row r="1">
          <cell r="A1" t="str">
            <v>ADMINISTRACION</v>
          </cell>
        </row>
      </sheetData>
      <sheetData sheetId="6404">
        <row r="1">
          <cell r="A1" t="str">
            <v>EQUIPO</v>
          </cell>
        </row>
      </sheetData>
      <sheetData sheetId="6405">
        <row r="1">
          <cell r="A1" t="str">
            <v>ADMINISTRACION</v>
          </cell>
        </row>
      </sheetData>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row r="16">
          <cell r="A16" t="str">
            <v>ABONO 10-30-10</v>
          </cell>
        </row>
      </sheetData>
      <sheetData sheetId="6447"/>
      <sheetData sheetId="6448">
        <row r="16">
          <cell r="A16" t="str">
            <v>ABONO 10-30-10</v>
          </cell>
        </row>
      </sheetData>
      <sheetData sheetId="6449"/>
      <sheetData sheetId="6450">
        <row r="16">
          <cell r="A16" t="str">
            <v>ABONO 10-30-10</v>
          </cell>
        </row>
      </sheetData>
      <sheetData sheetId="6451"/>
      <sheetData sheetId="6452">
        <row r="16">
          <cell r="A16" t="str">
            <v>ABONO 10-30-10</v>
          </cell>
        </row>
      </sheetData>
      <sheetData sheetId="6453">
        <row r="6">
          <cell r="A6" t="str">
            <v>TOPÓGRAFO</v>
          </cell>
        </row>
      </sheetData>
      <sheetData sheetId="6454" refreshError="1"/>
      <sheetData sheetId="6455" refreshError="1"/>
      <sheetData sheetId="6456" refreshError="1"/>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sheetData sheetId="6489" refreshError="1"/>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sheetData sheetId="6535" refreshError="1"/>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refreshError="1"/>
      <sheetData sheetId="6572" refreshError="1"/>
      <sheetData sheetId="6573" refreshError="1"/>
      <sheetData sheetId="6574"/>
      <sheetData sheetId="6575"/>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sheetData sheetId="6587" refreshError="1"/>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refreshError="1"/>
      <sheetData sheetId="6601" refreshError="1"/>
      <sheetData sheetId="6602" refreshError="1"/>
      <sheetData sheetId="6603" refreshError="1"/>
      <sheetData sheetId="6604" refreshError="1"/>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sheetData sheetId="6634" refreshError="1"/>
      <sheetData sheetId="6635">
        <row r="1">
          <cell r="A1" t="str">
            <v>INSTITUTO NACIONAL DE VIAS</v>
          </cell>
        </row>
      </sheetData>
      <sheetData sheetId="6636" refreshError="1"/>
      <sheetData sheetId="6637" refreshError="1"/>
      <sheetData sheetId="6638" refreshError="1"/>
      <sheetData sheetId="6639" refreshError="1"/>
      <sheetData sheetId="6640" refreshError="1"/>
      <sheetData sheetId="6641" refreshError="1"/>
      <sheetData sheetId="6642" refreshError="1"/>
      <sheetData sheetId="6643">
        <row r="36">
          <cell r="G36">
            <v>271000.00000162207</v>
          </cell>
        </row>
      </sheetData>
      <sheetData sheetId="6644">
        <row r="33">
          <cell r="G33">
            <v>283000.00002693152</v>
          </cell>
        </row>
      </sheetData>
      <sheetData sheetId="6645">
        <row r="33">
          <cell r="G33">
            <v>290000.00000013626</v>
          </cell>
        </row>
      </sheetData>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ow r="1">
          <cell r="C1">
            <v>0.2</v>
          </cell>
        </row>
      </sheetData>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sheetData sheetId="7071">
        <row r="14">
          <cell r="D14">
            <v>38504</v>
          </cell>
        </row>
      </sheetData>
      <sheetData sheetId="7072"/>
      <sheetData sheetId="7073"/>
      <sheetData sheetId="7074">
        <row r="14">
          <cell r="D14">
            <v>38504</v>
          </cell>
        </row>
      </sheetData>
      <sheetData sheetId="7075"/>
      <sheetData sheetId="7076"/>
      <sheetData sheetId="7077"/>
      <sheetData sheetId="7078">
        <row r="14">
          <cell r="D14">
            <v>38504</v>
          </cell>
        </row>
      </sheetData>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sheetData sheetId="7126"/>
      <sheetData sheetId="7127"/>
      <sheetData sheetId="7128"/>
      <sheetData sheetId="7129"/>
      <sheetData sheetId="7130"/>
      <sheetData sheetId="7131"/>
      <sheetData sheetId="7132"/>
      <sheetData sheetId="7133" refreshError="1"/>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refreshError="1"/>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refreshError="1"/>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sheetData sheetId="7370"/>
      <sheetData sheetId="7371"/>
      <sheetData sheetId="7372"/>
      <sheetData sheetId="7373">
        <row r="6">
          <cell r="A6" t="str">
            <v>CO-A1</v>
          </cell>
        </row>
      </sheetData>
      <sheetData sheetId="7374"/>
      <sheetData sheetId="7375" refreshError="1"/>
      <sheetData sheetId="7376"/>
      <sheetData sheetId="7377"/>
      <sheetData sheetId="7378"/>
      <sheetData sheetId="7379">
        <row r="4">
          <cell r="E4" t="str">
            <v>GUPCO</v>
          </cell>
        </row>
      </sheetData>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sheetData sheetId="7394"/>
      <sheetData sheetId="7395"/>
      <sheetData sheetId="7396"/>
      <sheetData sheetId="7397"/>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efreshError="1"/>
      <sheetData sheetId="7408"/>
      <sheetData sheetId="7409" refreshError="1"/>
      <sheetData sheetId="7410"/>
      <sheetData sheetId="7411"/>
      <sheetData sheetId="7412"/>
      <sheetData sheetId="7413"/>
      <sheetData sheetId="7414"/>
      <sheetData sheetId="7415"/>
      <sheetData sheetId="7416"/>
      <sheetData sheetId="7417"/>
      <sheetData sheetId="7418"/>
      <sheetData sheetId="7419"/>
      <sheetData sheetId="7420" refreshError="1"/>
      <sheetData sheetId="7421"/>
      <sheetData sheetId="7422"/>
      <sheetData sheetId="7423"/>
      <sheetData sheetId="7424"/>
      <sheetData sheetId="7425" refreshError="1"/>
      <sheetData sheetId="7426" refreshError="1"/>
      <sheetData sheetId="7427" refreshError="1"/>
      <sheetData sheetId="7428"/>
      <sheetData sheetId="7429" refreshError="1"/>
      <sheetData sheetId="7430" refreshError="1"/>
      <sheetData sheetId="7431"/>
      <sheetData sheetId="7432"/>
      <sheetData sheetId="7433" refreshError="1"/>
      <sheetData sheetId="7434" refreshError="1"/>
      <sheetData sheetId="7435"/>
      <sheetData sheetId="7436" refreshError="1"/>
      <sheetData sheetId="7437" refreshError="1"/>
      <sheetData sheetId="7438"/>
      <sheetData sheetId="7439"/>
      <sheetData sheetId="7440"/>
      <sheetData sheetId="7441"/>
      <sheetData sheetId="7442"/>
      <sheetData sheetId="7443"/>
      <sheetData sheetId="7444"/>
      <sheetData sheetId="7445"/>
      <sheetData sheetId="7446"/>
      <sheetData sheetId="7447"/>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sheetData sheetId="7474"/>
      <sheetData sheetId="7475"/>
      <sheetData sheetId="7476"/>
      <sheetData sheetId="7477"/>
      <sheetData sheetId="7478"/>
      <sheetData sheetId="7479"/>
      <sheetData sheetId="7480"/>
      <sheetData sheetId="748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row r="4">
          <cell r="A4">
            <v>0</v>
          </cell>
        </row>
      </sheetData>
      <sheetData sheetId="7509"/>
      <sheetData sheetId="7510">
        <row r="3">
          <cell r="A3">
            <v>5.0999999999999996</v>
          </cell>
        </row>
      </sheetData>
      <sheetData sheetId="7511" refreshError="1"/>
      <sheetData sheetId="7512"/>
      <sheetData sheetId="7513" refreshError="1"/>
      <sheetData sheetId="7514" refreshError="1"/>
      <sheetData sheetId="7515"/>
      <sheetData sheetId="7516"/>
      <sheetData sheetId="7517"/>
      <sheetData sheetId="7518"/>
      <sheetData sheetId="7519"/>
      <sheetData sheetId="7520"/>
      <sheetData sheetId="7521"/>
      <sheetData sheetId="7522"/>
      <sheetData sheetId="7523"/>
      <sheetData sheetId="7524"/>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ow r="10">
          <cell r="M10">
            <v>2.7679999999999998</v>
          </cell>
        </row>
      </sheetData>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sheetData sheetId="7922" refreshError="1"/>
      <sheetData sheetId="7923">
        <row r="46">
          <cell r="B46" t="str">
            <v>AGUA</v>
          </cell>
        </row>
      </sheetData>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refreshError="1"/>
      <sheetData sheetId="7943"/>
      <sheetData sheetId="7944"/>
      <sheetData sheetId="7945"/>
      <sheetData sheetId="7946"/>
      <sheetData sheetId="7947"/>
      <sheetData sheetId="7948"/>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sheetData sheetId="8012"/>
      <sheetData sheetId="8013" refreshError="1"/>
      <sheetData sheetId="8014"/>
      <sheetData sheetId="8015" refreshError="1"/>
      <sheetData sheetId="8016"/>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sheetData sheetId="8056"/>
      <sheetData sheetId="8057"/>
      <sheetData sheetId="8058"/>
      <sheetData sheetId="8059"/>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sheetData sheetId="8076"/>
      <sheetData sheetId="8077"/>
      <sheetData sheetId="8078"/>
      <sheetData sheetId="8079"/>
      <sheetData sheetId="8080"/>
      <sheetData sheetId="8081"/>
      <sheetData sheetId="8082"/>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sheetData sheetId="8117">
        <row r="1">
          <cell r="A1" t="str">
            <v>ITEM</v>
          </cell>
        </row>
      </sheetData>
      <sheetData sheetId="8118">
        <row r="1">
          <cell r="A1" t="str">
            <v>ADMINISTRACION</v>
          </cell>
        </row>
      </sheetData>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row r="1">
          <cell r="B1" t="str">
            <v>CTO-102-2002</v>
          </cell>
        </row>
      </sheetData>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sheetData sheetId="8225"/>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sheetData sheetId="8289"/>
      <sheetData sheetId="8290" refreshError="1"/>
      <sheetData sheetId="8291" refreshError="1"/>
      <sheetData sheetId="8292"/>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sheetData sheetId="8303"/>
      <sheetData sheetId="8304"/>
      <sheetData sheetId="8305"/>
      <sheetData sheetId="8306"/>
      <sheetData sheetId="8307">
        <row r="1">
          <cell r="B1" t="str">
            <v>CTO-102-2002</v>
          </cell>
        </row>
      </sheetData>
      <sheetData sheetId="8308"/>
      <sheetData sheetId="8309"/>
      <sheetData sheetId="8310"/>
      <sheetData sheetId="8311"/>
      <sheetData sheetId="8312"/>
      <sheetData sheetId="8313"/>
      <sheetData sheetId="8314"/>
      <sheetData sheetId="8315"/>
      <sheetData sheetId="8316"/>
      <sheetData sheetId="8317">
        <row r="1">
          <cell r="B1" t="str">
            <v>CTO-102-2002</v>
          </cell>
        </row>
      </sheetData>
      <sheetData sheetId="8318"/>
      <sheetData sheetId="8319"/>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sheetData sheetId="8332"/>
      <sheetData sheetId="8333"/>
      <sheetData sheetId="8334"/>
      <sheetData sheetId="8335"/>
      <sheetData sheetId="8336"/>
      <sheetData sheetId="8337"/>
      <sheetData sheetId="8338"/>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sheetData sheetId="8356"/>
      <sheetData sheetId="8357"/>
      <sheetData sheetId="8358"/>
      <sheetData sheetId="8359"/>
      <sheetData sheetId="8360"/>
      <sheetData sheetId="8361"/>
      <sheetData sheetId="8362"/>
      <sheetData sheetId="8363"/>
      <sheetData sheetId="8364"/>
      <sheetData sheetId="8365">
        <row r="7">
          <cell r="A7" t="str">
            <v>NE-CSJM01</v>
          </cell>
        </row>
      </sheetData>
      <sheetData sheetId="8366">
        <row r="7">
          <cell r="A7" t="str">
            <v>NE-CSJM01</v>
          </cell>
        </row>
      </sheetData>
      <sheetData sheetId="8367">
        <row r="1">
          <cell r="B1" t="str">
            <v>CTO-102-2002</v>
          </cell>
        </row>
      </sheetData>
      <sheetData sheetId="8368"/>
      <sheetData sheetId="8369"/>
      <sheetData sheetId="8370"/>
      <sheetData sheetId="8371"/>
      <sheetData sheetId="8372"/>
      <sheetData sheetId="8373"/>
      <sheetData sheetId="8374" refreshError="1"/>
      <sheetData sheetId="8375" refreshError="1"/>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row r="1">
          <cell r="A1" t="str">
            <v>INSTITUTO NACIONAL DE VIAS</v>
          </cell>
        </row>
      </sheetData>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sheetData sheetId="8453"/>
      <sheetData sheetId="8454"/>
      <sheetData sheetId="8455"/>
      <sheetData sheetId="8456"/>
      <sheetData sheetId="8457"/>
      <sheetData sheetId="8458"/>
      <sheetData sheetId="8459"/>
      <sheetData sheetId="8460"/>
      <sheetData sheetId="8461"/>
      <sheetData sheetId="8462"/>
      <sheetData sheetId="8463" refreshError="1"/>
      <sheetData sheetId="8464"/>
      <sheetData sheetId="8465" refreshError="1"/>
      <sheetData sheetId="8466" refreshError="1"/>
      <sheetData sheetId="8467" refreshError="1"/>
      <sheetData sheetId="8468" refreshError="1"/>
      <sheetData sheetId="8469"/>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ow r="15">
          <cell r="B15" t="str">
            <v>ROSY ARTEAGA ORTEGA</v>
          </cell>
        </row>
      </sheetData>
      <sheetData sheetId="8486" refreshError="1"/>
      <sheetData sheetId="8487"/>
      <sheetData sheetId="8488"/>
      <sheetData sheetId="8489"/>
      <sheetData sheetId="8490"/>
      <sheetData sheetId="8491"/>
      <sheetData sheetId="8492"/>
      <sheetData sheetId="8493"/>
      <sheetData sheetId="8494"/>
      <sheetData sheetId="8495"/>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sheetData sheetId="8524"/>
      <sheetData sheetId="8525"/>
      <sheetData sheetId="8526"/>
      <sheetData sheetId="8527"/>
      <sheetData sheetId="8528" refreshError="1"/>
      <sheetData sheetId="8529" refreshError="1"/>
      <sheetData sheetId="8530"/>
      <sheetData sheetId="8531"/>
      <sheetData sheetId="8532"/>
      <sheetData sheetId="8533"/>
      <sheetData sheetId="8534"/>
      <sheetData sheetId="8535"/>
      <sheetData sheetId="8536"/>
      <sheetData sheetId="8537" refreshError="1"/>
      <sheetData sheetId="8538" refreshError="1"/>
      <sheetData sheetId="8539" refreshError="1"/>
      <sheetData sheetId="8540" refreshError="1"/>
      <sheetData sheetId="8541" refreshError="1"/>
      <sheetData sheetId="8542" refreshError="1"/>
      <sheetData sheetId="8543"/>
      <sheetData sheetId="8544"/>
      <sheetData sheetId="8545"/>
      <sheetData sheetId="8546"/>
      <sheetData sheetId="8547"/>
      <sheetData sheetId="8548"/>
      <sheetData sheetId="8549"/>
      <sheetData sheetId="8550"/>
      <sheetData sheetId="8551" refreshError="1"/>
      <sheetData sheetId="8552" refreshError="1"/>
      <sheetData sheetId="8553" refreshError="1"/>
      <sheetData sheetId="8554" refreshError="1"/>
      <sheetData sheetId="8555" refreshError="1"/>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refreshError="1"/>
      <sheetData sheetId="8641" refreshError="1"/>
      <sheetData sheetId="8642" refreshError="1"/>
      <sheetData sheetId="8643" refreshError="1"/>
      <sheetData sheetId="8644" refreshError="1"/>
      <sheetData sheetId="8645" refreshError="1"/>
      <sheetData sheetId="8646" refreshError="1"/>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sheetData sheetId="8699" refreshError="1"/>
      <sheetData sheetId="8700" refreshError="1"/>
      <sheetData sheetId="8701" refreshError="1"/>
      <sheetData sheetId="8702" refreshError="1"/>
      <sheetData sheetId="8703" refreshError="1"/>
      <sheetData sheetId="8704"/>
      <sheetData sheetId="8705"/>
      <sheetData sheetId="8706"/>
      <sheetData sheetId="8707"/>
      <sheetData sheetId="8708"/>
      <sheetData sheetId="8709"/>
      <sheetData sheetId="8710"/>
      <sheetData sheetId="8711"/>
      <sheetData sheetId="8712"/>
      <sheetData sheetId="8713">
        <row r="33">
          <cell r="C33">
            <v>0.77967625899280601</v>
          </cell>
        </row>
      </sheetData>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ow r="4">
          <cell r="E4" t="str">
            <v>GUPCO</v>
          </cell>
        </row>
      </sheetData>
      <sheetData sheetId="8974"/>
      <sheetData sheetId="8975"/>
      <sheetData sheetId="8976"/>
      <sheetData sheetId="8977" refreshError="1"/>
      <sheetData sheetId="8978" refreshError="1"/>
      <sheetData sheetId="8979" refreshError="1"/>
      <sheetData sheetId="8980" refreshError="1"/>
      <sheetData sheetId="8981" refreshError="1"/>
      <sheetData sheetId="8982" refreshError="1"/>
      <sheetData sheetId="8983"/>
      <sheetData sheetId="8984"/>
      <sheetData sheetId="8985" refreshError="1"/>
      <sheetData sheetId="8986"/>
      <sheetData sheetId="8987"/>
      <sheetData sheetId="8988"/>
      <sheetData sheetId="8989"/>
      <sheetData sheetId="8990"/>
      <sheetData sheetId="8991"/>
      <sheetData sheetId="8992"/>
      <sheetData sheetId="8993"/>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sheetData sheetId="9005" refreshError="1"/>
      <sheetData sheetId="9006" refreshError="1"/>
      <sheetData sheetId="9007"/>
      <sheetData sheetId="9008" refreshError="1"/>
      <sheetData sheetId="9009"/>
      <sheetData sheetId="9010"/>
      <sheetData sheetId="9011"/>
      <sheetData sheetId="9012"/>
      <sheetData sheetId="9013"/>
      <sheetData sheetId="9014"/>
      <sheetData sheetId="9015" refreshError="1"/>
      <sheetData sheetId="9016"/>
      <sheetData sheetId="9017" refreshError="1"/>
      <sheetData sheetId="9018"/>
      <sheetData sheetId="9019" refreshError="1"/>
      <sheetData sheetId="9020" refreshError="1"/>
      <sheetData sheetId="9021" refreshError="1"/>
      <sheetData sheetId="9022"/>
      <sheetData sheetId="9023"/>
      <sheetData sheetId="9024"/>
      <sheetData sheetId="9025"/>
      <sheetData sheetId="9026"/>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sheetData sheetId="9073"/>
      <sheetData sheetId="9074"/>
      <sheetData sheetId="9075"/>
      <sheetData sheetId="9076"/>
      <sheetData sheetId="9077"/>
      <sheetData sheetId="9078"/>
      <sheetData sheetId="9079"/>
      <sheetData sheetId="9080" refreshError="1"/>
      <sheetData sheetId="9081" refreshError="1"/>
      <sheetData sheetId="9082" refreshError="1"/>
      <sheetData sheetId="9083" refreshError="1"/>
      <sheetData sheetId="9084" refreshError="1"/>
      <sheetData sheetId="9085" refreshError="1"/>
      <sheetData sheetId="9086" refreshError="1"/>
      <sheetData sheetId="9087"/>
      <sheetData sheetId="9088"/>
      <sheetData sheetId="9089"/>
      <sheetData sheetId="9090"/>
      <sheetData sheetId="9091"/>
      <sheetData sheetId="9092"/>
      <sheetData sheetId="9093"/>
      <sheetData sheetId="9094"/>
      <sheetData sheetId="9095"/>
      <sheetData sheetId="9096"/>
      <sheetData sheetId="9097"/>
      <sheetData sheetId="9098" refreshError="1"/>
      <sheetData sheetId="9099" refreshError="1"/>
      <sheetData sheetId="9100" refreshError="1"/>
      <sheetData sheetId="9101" refreshError="1"/>
      <sheetData sheetId="9102" refreshError="1"/>
      <sheetData sheetId="9103"/>
      <sheetData sheetId="9104"/>
      <sheetData sheetId="9105" refreshError="1"/>
      <sheetData sheetId="9106"/>
      <sheetData sheetId="9107">
        <row r="4">
          <cell r="B4">
            <v>39886</v>
          </cell>
        </row>
      </sheetData>
      <sheetData sheetId="9108"/>
      <sheetData sheetId="9109"/>
      <sheetData sheetId="9110"/>
      <sheetData sheetId="9111"/>
      <sheetData sheetId="9112"/>
      <sheetData sheetId="9113"/>
      <sheetData sheetId="9114">
        <row r="4">
          <cell r="B4">
            <v>39886</v>
          </cell>
        </row>
      </sheetData>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refreshError="1"/>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sheetData sheetId="9230"/>
      <sheetData sheetId="9231"/>
      <sheetData sheetId="9232"/>
      <sheetData sheetId="9233">
        <row r="4">
          <cell r="E4" t="str">
            <v>GUPCO</v>
          </cell>
        </row>
      </sheetData>
      <sheetData sheetId="9234"/>
      <sheetData sheetId="9235"/>
      <sheetData sheetId="9236"/>
      <sheetData sheetId="9237"/>
      <sheetData sheetId="9238"/>
      <sheetData sheetId="9239" refreshError="1"/>
      <sheetData sheetId="9240"/>
      <sheetData sheetId="9241" refreshError="1"/>
      <sheetData sheetId="9242"/>
      <sheetData sheetId="9243" refreshError="1"/>
      <sheetData sheetId="9244" refreshError="1"/>
      <sheetData sheetId="9245" refreshError="1"/>
      <sheetData sheetId="9246" refreshError="1"/>
      <sheetData sheetId="9247"/>
      <sheetData sheetId="9248"/>
      <sheetData sheetId="9249"/>
      <sheetData sheetId="9250"/>
      <sheetData sheetId="9251"/>
      <sheetData sheetId="9252" refreshError="1"/>
      <sheetData sheetId="9253" refreshError="1"/>
      <sheetData sheetId="9254" refreshError="1"/>
      <sheetData sheetId="9255" refreshError="1"/>
      <sheetData sheetId="9256" refreshError="1"/>
      <sheetData sheetId="9257" refreshError="1"/>
      <sheetData sheetId="9258" refreshError="1"/>
      <sheetData sheetId="9259"/>
      <sheetData sheetId="9260"/>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refreshError="1"/>
      <sheetData sheetId="9316"/>
      <sheetData sheetId="9317" refreshError="1"/>
      <sheetData sheetId="9318"/>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sheetData sheetId="9334"/>
      <sheetData sheetId="9335"/>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sheetData sheetId="9346"/>
      <sheetData sheetId="9347"/>
      <sheetData sheetId="9348"/>
      <sheetData sheetId="9349"/>
      <sheetData sheetId="9350"/>
      <sheetData sheetId="9351"/>
      <sheetData sheetId="9352"/>
      <sheetData sheetId="9353"/>
      <sheetData sheetId="9354"/>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sheetData sheetId="9390"/>
      <sheetData sheetId="9391">
        <row r="6">
          <cell r="AB6">
            <v>40179</v>
          </cell>
        </row>
      </sheetData>
      <sheetData sheetId="9392"/>
      <sheetData sheetId="9393"/>
      <sheetData sheetId="9394"/>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sheetData sheetId="9458"/>
      <sheetData sheetId="9459"/>
      <sheetData sheetId="9460" refreshError="1"/>
      <sheetData sheetId="9461" refreshError="1"/>
      <sheetData sheetId="9462" refreshError="1"/>
      <sheetData sheetId="9463" refreshError="1"/>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sheetData sheetId="9528" refreshError="1"/>
      <sheetData sheetId="9529"/>
      <sheetData sheetId="9530" refreshError="1"/>
      <sheetData sheetId="9531" refreshError="1"/>
      <sheetData sheetId="9532" refreshError="1"/>
      <sheetData sheetId="9533" refreshError="1"/>
      <sheetData sheetId="9534" refreshError="1"/>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row r="103">
          <cell r="C103" t="str">
            <v>EXP</v>
          </cell>
        </row>
      </sheetData>
      <sheetData sheetId="9707" refreshError="1"/>
      <sheetData sheetId="9708"/>
      <sheetData sheetId="9709">
        <row r="147">
          <cell r="B147" t="str">
            <v>SUB TOTAL OBRAS DE  INSTALACIONES ELÉCTRICAS DE LAS ESTACIONES (Urbanismo)</v>
          </cell>
        </row>
      </sheetData>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refreshError="1"/>
      <sheetData sheetId="10088"/>
      <sheetData sheetId="10089"/>
      <sheetData sheetId="10090" refreshError="1"/>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refreshError="1"/>
      <sheetData sheetId="10115" refreshError="1"/>
      <sheetData sheetId="10116"/>
      <sheetData sheetId="10117"/>
      <sheetData sheetId="10118">
        <row r="2">
          <cell r="A2" t="str">
            <v>HOSPITAL HERNANDO MONCALEANO PERDOMO ETAPA 1</v>
          </cell>
        </row>
      </sheetData>
      <sheetData sheetId="10119"/>
      <sheetData sheetId="10120">
        <row r="2">
          <cell r="A2" t="str">
            <v>HOSPITAL HERNANDO MONCALEANO PERDOMO ETAPA 2 A</v>
          </cell>
        </row>
      </sheetData>
      <sheetData sheetId="10121">
        <row r="2">
          <cell r="A2" t="str">
            <v>HOSPITAL HERNANDO MONCALEANO PERDOMO ETAPA 2B</v>
          </cell>
        </row>
      </sheetData>
      <sheetData sheetId="10122"/>
      <sheetData sheetId="10123"/>
      <sheetData sheetId="10124"/>
      <sheetData sheetId="10125"/>
      <sheetData sheetId="10126"/>
      <sheetData sheetId="10127" refreshError="1"/>
      <sheetData sheetId="10128"/>
      <sheetData sheetId="10129"/>
      <sheetData sheetId="10130" refreshError="1"/>
      <sheetData sheetId="10131"/>
      <sheetData sheetId="10132"/>
      <sheetData sheetId="10133"/>
      <sheetData sheetId="10134"/>
      <sheetData sheetId="10135"/>
      <sheetData sheetId="10136"/>
      <sheetData sheetId="10137"/>
      <sheetData sheetId="10138"/>
      <sheetData sheetId="10139"/>
      <sheetData sheetId="10140"/>
      <sheetData sheetId="10141">
        <row r="12">
          <cell r="A12" t="str">
            <v>COSTOS DE TRANSPORTE</v>
          </cell>
        </row>
      </sheetData>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sheetData sheetId="10502"/>
      <sheetData sheetId="10503"/>
      <sheetData sheetId="10504"/>
      <sheetData sheetId="10505"/>
      <sheetData sheetId="10506"/>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sheetData sheetId="10531"/>
      <sheetData sheetId="10532">
        <row r="1">
          <cell r="W1" t="str">
            <v>TR0001</v>
          </cell>
        </row>
      </sheetData>
      <sheetData sheetId="10533"/>
      <sheetData sheetId="10534"/>
      <sheetData sheetId="10535"/>
      <sheetData sheetId="10536"/>
      <sheetData sheetId="10537"/>
      <sheetData sheetId="10538"/>
      <sheetData sheetId="10539">
        <row r="2">
          <cell r="C2">
            <v>2</v>
          </cell>
        </row>
      </sheetData>
      <sheetData sheetId="10540"/>
      <sheetData sheetId="10541">
        <row r="5">
          <cell r="G5">
            <v>1</v>
          </cell>
        </row>
      </sheetData>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refreshError="1"/>
      <sheetData sheetId="10557" refreshError="1"/>
      <sheetData sheetId="10558"/>
      <sheetData sheetId="10559"/>
      <sheetData sheetId="10560"/>
      <sheetData sheetId="10561"/>
      <sheetData sheetId="10562"/>
      <sheetData sheetId="10563"/>
      <sheetData sheetId="10564">
        <row r="9">
          <cell r="E9">
            <v>19.379681052981429</v>
          </cell>
        </row>
      </sheetData>
      <sheetData sheetId="10565">
        <row r="9">
          <cell r="E9">
            <v>19.372852455375334</v>
          </cell>
        </row>
      </sheetData>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sheetData sheetId="10676">
        <row r="8">
          <cell r="E8">
            <v>1939047</v>
          </cell>
        </row>
      </sheetData>
      <sheetData sheetId="10677"/>
      <sheetData sheetId="10678"/>
      <sheetData sheetId="10679"/>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refreshError="1"/>
      <sheetData sheetId="10778" refreshError="1"/>
      <sheetData sheetId="10779" refreshError="1"/>
      <sheetData sheetId="10780" refreshError="1"/>
      <sheetData sheetId="10781" refreshError="1"/>
      <sheetData sheetId="10782"/>
      <sheetData sheetId="10783" refreshError="1"/>
      <sheetData sheetId="10784"/>
      <sheetData sheetId="10785"/>
      <sheetData sheetId="10786"/>
      <sheetData sheetId="10787"/>
      <sheetData sheetId="10788"/>
      <sheetData sheetId="10789"/>
      <sheetData sheetId="10790" refreshError="1"/>
      <sheetData sheetId="10791" refreshError="1"/>
      <sheetData sheetId="10792" refreshError="1"/>
      <sheetData sheetId="10793"/>
      <sheetData sheetId="10794" refreshError="1"/>
      <sheetData sheetId="10795"/>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sheetData sheetId="10821" refreshError="1"/>
      <sheetData sheetId="10822" refreshError="1"/>
      <sheetData sheetId="10823" refreshError="1"/>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refreshError="1"/>
      <sheetData sheetId="10852" refreshError="1"/>
      <sheetData sheetId="10853"/>
      <sheetData sheetId="10854"/>
      <sheetData sheetId="10855"/>
      <sheetData sheetId="10856"/>
      <sheetData sheetId="10857"/>
      <sheetData sheetId="10858"/>
      <sheetData sheetId="10859" refreshError="1"/>
      <sheetData sheetId="10860" refreshError="1"/>
      <sheetData sheetId="10861" refreshError="1"/>
      <sheetData sheetId="10862"/>
      <sheetData sheetId="10863" refreshError="1"/>
      <sheetData sheetId="10864"/>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sheetData sheetId="10889" refreshError="1"/>
      <sheetData sheetId="10890" refreshError="1"/>
      <sheetData sheetId="10891" refreshError="1"/>
      <sheetData sheetId="10892"/>
      <sheetData sheetId="10893"/>
      <sheetData sheetId="10894"/>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refreshError="1"/>
      <sheetData sheetId="10973"/>
      <sheetData sheetId="10974"/>
      <sheetData sheetId="10975"/>
      <sheetData sheetId="10976"/>
      <sheetData sheetId="10977" refreshError="1"/>
      <sheetData sheetId="10978" refreshError="1"/>
      <sheetData sheetId="10979" refreshError="1"/>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sheetData sheetId="11004" refreshError="1"/>
      <sheetData sheetId="11005"/>
      <sheetData sheetId="11006" refreshError="1"/>
      <sheetData sheetId="11007" refreshError="1"/>
      <sheetData sheetId="11008" refreshError="1"/>
      <sheetData sheetId="11009">
        <row r="1">
          <cell r="B1" t="str">
            <v>CTO-102-2002</v>
          </cell>
        </row>
      </sheetData>
      <sheetData sheetId="11010"/>
      <sheetData sheetId="11011">
        <row r="6">
          <cell r="A6" t="str">
            <v>CONTRATISTA:</v>
          </cell>
        </row>
      </sheetData>
      <sheetData sheetId="11012" refreshError="1"/>
      <sheetData sheetId="11013" refreshError="1"/>
      <sheetData sheetId="11014" refreshError="1"/>
      <sheetData sheetId="11015"/>
      <sheetData sheetId="11016"/>
      <sheetData sheetId="11017"/>
      <sheetData sheetId="11018"/>
      <sheetData sheetId="11019"/>
      <sheetData sheetId="11020"/>
      <sheetData sheetId="11021"/>
      <sheetData sheetId="11022"/>
      <sheetData sheetId="11023" refreshError="1"/>
      <sheetData sheetId="11024"/>
      <sheetData sheetId="11025"/>
      <sheetData sheetId="11026"/>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row r="35">
          <cell r="D35">
            <v>1.85</v>
          </cell>
        </row>
      </sheetData>
      <sheetData sheetId="11080">
        <row r="35">
          <cell r="D35">
            <v>1.85</v>
          </cell>
        </row>
      </sheetData>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row r="4">
          <cell r="B4" t="str">
            <v xml:space="preserve"> Bisagra Pivotante </v>
          </cell>
        </row>
      </sheetData>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row r="33">
          <cell r="C33">
            <v>0.77967625899280601</v>
          </cell>
        </row>
      </sheetData>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refreshError="1"/>
      <sheetData sheetId="11209" refreshError="1"/>
      <sheetData sheetId="11210"/>
      <sheetData sheetId="11211"/>
      <sheetData sheetId="11212"/>
      <sheetData sheetId="11213"/>
      <sheetData sheetId="11214"/>
      <sheetData sheetId="11215"/>
      <sheetData sheetId="112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Documents and Settings\Pedro "/>
      <sheetName val="\Users\USUARIO\Downloads\a  aaI"/>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Hoja2"/>
      <sheetName val="ESTADO VÍA-CRIT.TECNICO"/>
      <sheetName val="EQUIPOS"/>
      <sheetName val="MANO DE OBRA"/>
      <sheetName val="TRANSPORTE"/>
      <sheetName val="_aCCIDENTES_DE_1995___1996_xl_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ANT OBRA"/>
      <sheetName val="\Users\ANDRES FELIPE MUÑOZ\Down"/>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docs.live.net/a  aaInformac"/>
      <sheetName val="LISTADO "/>
      <sheetName val="M.O."/>
      <sheetName val="\Nuevos APU Córdoba\a  aaInform"/>
      <sheetName val="\E\Nuevos APU Córdoba\a  aaInfo"/>
      <sheetName val="\Users\JoseGabriel\Documents\Mi"/>
      <sheetName val="_aCCIDENTES_DE_1995___1996_xl_9"/>
      <sheetName val="_aCCIDENTES_DE_1995___1996_x_10"/>
      <sheetName val="_aCCIDENTES_DE_1995___1996_x_11"/>
      <sheetName val="EMPRESA"/>
      <sheetName val="DATOS CONTRATO"/>
      <sheetName val="LIQ-NOM"/>
      <sheetName val="NOMINA-1"/>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2-AG96"/>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MAT"/>
      <sheetName val="HER"/>
      <sheetName val="PER"/>
      <sheetName val="TRAN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D\a  aaInformación GRUPO 4\A M"/>
      <sheetName val="\Users\LENOVO\Downloads\a  aa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sheetData sheetId="518"/>
      <sheetData sheetId="519"/>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sheetData sheetId="584" refreshError="1"/>
      <sheetData sheetId="585" refreshError="1"/>
      <sheetData sheetId="586" refreshError="1"/>
      <sheetData sheetId="587" refreshError="1"/>
      <sheetData sheetId="588"/>
      <sheetData sheetId="589"/>
      <sheetData sheetId="590"/>
      <sheetData sheetId="59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sheetData sheetId="622" refreshError="1"/>
      <sheetData sheetId="623"/>
      <sheetData sheetId="624" refreshError="1"/>
      <sheetData sheetId="625" refreshError="1"/>
      <sheetData sheetId="626"/>
      <sheetData sheetId="627"/>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refreshError="1"/>
      <sheetData sheetId="118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46W9"/>
      <sheetName val="Presentacion"/>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 val="TARIFAS"/>
      <sheetName val="PESOS"/>
      <sheetName val="210.2.2"/>
      <sheetName val="Sheet1"/>
      <sheetName val="PrecRec"/>
      <sheetName val="Sanitario"/>
      <sheetName val="EST2"/>
      <sheetName val="Hoja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EQ"/>
      <sheetName val="CONTROL S24"/>
      <sheetName val="data"/>
      <sheetName val="Puntos"/>
      <sheetName val="PORTADA"/>
      <sheetName val="C_C_"/>
      <sheetName val="ENTRADAS"/>
      <sheetName val="BALANCE"/>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SABANA"/>
      <sheetName val="MI"/>
      <sheetName val="L. de Constru"/>
      <sheetName val="BUSCADO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a Tables"/>
      <sheetName val="Company"/>
      <sheetName val="Actmonths"/>
      <sheetName val="RESUMEN"/>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RESUM96"/>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Hoja1"/>
      <sheetName val="Capex"/>
      <sheetName val="Hoja3"/>
      <sheetName val="SUMMARY WITH 15 API WITH OPEX"/>
      <sheetName val="OPEX"/>
      <sheetName val="COMPARATIVO"/>
      <sheetName val="ASO"/>
      <sheetName val="Parametro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1">
          <cell r="A1" t="str">
            <v>Resultados  Revision  diametro OCA</v>
          </cell>
        </row>
      </sheetData>
      <sheetData sheetId="42"/>
      <sheetData sheetId="43"/>
      <sheetData sheetId="44"/>
      <sheetData sheetId="45"/>
      <sheetData sheetId="46" refreshError="1"/>
      <sheetData sheetId="47" refreshError="1"/>
      <sheetData sheetId="4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refreshError="1"/>
      <sheetData sheetId="175" refreshError="1"/>
      <sheetData sheetId="176"/>
      <sheetData sheetId="177" refreshError="1"/>
      <sheetData sheetId="178"/>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DUB-823"/>
      <sheetName val="GPI 526"/>
      <sheetName val="SKJ452"/>
      <sheetName val="ITA878"/>
      <sheetName val="AEA-944"/>
      <sheetName val="XXJ617"/>
      <sheetName val="SNG_855"/>
      <sheetName val="VEA 374"/>
      <sheetName val="HFB024"/>
      <sheetName val="PAJ82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Insum"/>
      <sheetName val="Circuitos"/>
      <sheetName val="BASES"/>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gp05"/>
      <sheetName val="GP06"/>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_aCCIDENTES_DE_1995___1996_xl_2"/>
      <sheetName val="//ccefici"/>
      <sheetName val="ACTA No.1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refreshError="1"/>
      <sheetData sheetId="145"/>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refreshError="1"/>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a  aaInformación][a  aaInforma"/>
      <sheetName val="lisprecios"/>
      <sheetName val="PERSONAL"/>
      <sheetName val="PRESTACIONES SOCIALES"/>
      <sheetName val="Cuadrillas"/>
      <sheetName val="Concretos y morteros"/>
      <sheetName val="Datos iniciales "/>
      <sheetName val="Transporte"/>
      <sheetName val="M.O."/>
      <sheetName val="Dato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5"/>
      <sheetName val="[a  aaInformación]__cceficien_3"/>
      <sheetName val="[a  aaInformación]//cceficiente"/>
      <sheetName val="[a  aaInformación]__cceficien_2"/>
      <sheetName val="[a  aaInformación]__cceficien_4"/>
      <sheetName val="Emboquillar"/>
      <sheetName val="Acometidacobrerígido"/>
      <sheetName val="Acometidatoma"/>
      <sheetName val="Acometidahasta1&quot;"/>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ESTADO RED"/>
      <sheetName val="CARRETERAS"/>
      <sheetName val="GENERALIDADES "/>
      <sheetName val="PANEL"/>
      <sheetName val="Res-Accide-10"/>
      <sheetName val="acero"/>
      <sheetName val="_MANTENIMIENTO RUTA 1001_MARZO "/>
      <sheetName val="_I_MANTENIMIENTO RUTA 1001_MARZ"/>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PLAN DE INVERSION ANTICIPO"/>
      <sheetName val="inv mensual"/>
      <sheetName val="borrador flujo inv"/>
      <sheetName val="social-ambiental"/>
      <sheetName val="AU"/>
      <sheetName val="INFORME SEMANAL"/>
      <sheetName val="AVANCE SEMANAL"/>
      <sheetName val="CLIMA mes"/>
      <sheetName val="REG FOTO"/>
      <sheetName val="SISOMA"/>
      <sheetName val="//d.docs.live.net/MANTENIMIENTO"/>
      <sheetName val="\MANTENIMIENTO%20RUTA%201001_MA"/>
      <sheetName val="Hoja 1 "/>
      <sheetName val="\\Pc2\amv1-real\MANTENIMIENTO R"/>
      <sheetName val="Base Datos"/>
      <sheetName val="[a  aaInformación]__invias_my_3"/>
      <sheetName val="[a  aaInformación]__invias_my_4"/>
      <sheetName val="[a  aaInformación]__invias_my_2"/>
      <sheetName val="\Users\LENOVO\Downloads\Users\A"/>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sheetData sheetId="63"/>
      <sheetData sheetId="64"/>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ASHTO"/>
      <sheetName val="INV"/>
      <sheetName val="Tabl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inst"/>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 val="tablas"/>
      <sheetName val="EMPRESA"/>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Macro1"/>
      <sheetName val="Análisis de precios"/>
      <sheetName val="INDICMICROEMP"/>
      <sheetName val="VARIABLES"/>
      <sheetName val="ARBOL DE PROBLEMAS final"/>
      <sheetName val="IDENTIFICACION DEL PROBLEMA fin"/>
      <sheetName val="OBJETIVOS FINALES"/>
      <sheetName val="ESTRUCTURA DE PROYECTO"/>
      <sheetName val="OBJETIVOS ESPECIFICOS final"/>
      <sheetName val="MC SF GAVIONES"/>
      <sheetName val="Bas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R2">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ow r="2">
          <cell r="R2">
            <v>0</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row r="2">
          <cell r="R2">
            <v>0</v>
          </cell>
        </row>
      </sheetData>
      <sheetData sheetId="186"/>
      <sheetData sheetId="187"/>
      <sheetData sheetId="188"/>
      <sheetData sheetId="189"/>
      <sheetData sheetId="190"/>
      <sheetData sheetId="191"/>
      <sheetData sheetId="192"/>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 val="EMPRESA"/>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PESO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ntrl_HG_03"/>
      <sheetName val="Acero de 60.000psi"/>
      <sheetName val="Concreto de 2000 psi"/>
      <sheetName val="Equipo"/>
      <sheetName val="Material"/>
      <sheetName val="M.Obra"/>
      <sheetName val="Transp."/>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aactividad"/>
      <sheetName val="aguia"/>
      <sheetName val="Acero de 60.000psi"/>
      <sheetName val="Concreto de 2000 psi"/>
      <sheetName val="Equipo"/>
      <sheetName val="Material"/>
      <sheetName val="M.Obra"/>
      <sheetName val="Transp."/>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AIU"/>
      <sheetName val="EMPRESA"/>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EMPRESA"/>
      <sheetName val="Table 1"/>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inst"/>
      <sheetName val="BASE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c1\E\AMV-3005-2005\ADMON GRU"/>
      <sheetName val="FLUJOS"/>
      <sheetName val="1_Preliminares"/>
      <sheetName val="Insumos"/>
      <sheetName val="M.Obra"/>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ivil work"/>
      <sheetName val="LISTADO APU"/>
      <sheetName val="A__P__U_2"/>
      <sheetName val="SECTORIZACIÓN"/>
      <sheetName val="TRAMO 03"/>
      <sheetName val="Anal"/>
      <sheetName val="PERSONAL"/>
      <sheetName val="Análisis_de_precios"/>
      <sheetName val="calidad"/>
      <sheetName val="COSTOS OFICINA"/>
      <sheetName val="COSTOS CAMPAMENTO"/>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Info-Portaf"/>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 val="Dato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BASES"/>
      <sheetName val="Equipo"/>
      <sheetName val="materiales"/>
      <sheetName val="otros"/>
      <sheetName val="Info Ejec"/>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Res-Accide-10"/>
      <sheetName val="EQUIPO"/>
      <sheetName val="MATERIAL"/>
      <sheetName val="AIU"/>
      <sheetName val="Info Ejec"/>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Table 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rog. y control_INTERCO"/>
      <sheetName val="Info-Portaf"/>
      <sheetName val="201.15"/>
      <sheetName val="201.21"/>
      <sheetName val="201.7"/>
      <sheetName val="201.8"/>
      <sheetName val="330.1P (7801)"/>
      <sheetName val="632.1P "/>
      <sheetName val="632.4P"/>
      <sheetName val="Equipo"/>
      <sheetName val="Materiales"/>
      <sheetName val="Otr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GRAFICA-SEMANAL"/>
      <sheetName val="RENDIMIENTOS"/>
      <sheetName val="SalariosUSO"/>
      <sheetName val="Valor Oferta"/>
      <sheetName val="Tabla de amortización"/>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CONTRATO"/>
      <sheetName val="LIQUIDA-NOMINA"/>
      <sheetName val="EMPRESA"/>
      <sheetName val="NOMINA 1"/>
      <sheetName val="Presup Av 1o de mayo con 73a "/>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RESUPUESTAL"/>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días habiles 2015"/>
      <sheetName val="CANT OBRA"/>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PRESUPUESTAL"/>
      <sheetName val="LISTA CÓDIGOS"/>
      <sheetName val="BASE APU"/>
      <sheetName val="MANO DE OBRA"/>
      <sheetName val="EQUIPOS"/>
      <sheetName val="MATERIALES"/>
      <sheetName val="ESTRUCTURAS"/>
      <sheetName val="TRANSPORTE"/>
      <sheetName val="Sábana"/>
      <sheetName val="Indicadores Gestión"/>
      <sheetName val="Indicadores de Impacto"/>
      <sheetName val="Indicadores de Producto"/>
      <sheetName val="Listado"/>
      <sheetName val="7422CW00"/>
      <sheetName val="Hoja1"/>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ow r="2">
          <cell r="A2" t="str">
            <v>MUNICIPIO DE SONSON ANTIOQUIA</v>
          </cell>
        </row>
      </sheetData>
      <sheetData sheetId="56"/>
      <sheetData sheetId="57"/>
      <sheetData sheetId="58"/>
      <sheetData sheetId="59"/>
      <sheetData sheetId="60"/>
      <sheetData sheetId="61" refreshError="1"/>
      <sheetData sheetId="6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Ejecutado$"/>
      <sheetName val="Programado$"/>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Actual Data (MAP)"/>
      <sheetName val="Actual Data (STX)"/>
      <sheetName val="PLAN DE INVERSION ANTICIPO"/>
      <sheetName val="inv mensual"/>
      <sheetName val="borrador flujo inv"/>
      <sheetName val="social-ambiental"/>
      <sheetName val="A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Indicadores Gestión"/>
      <sheetName val="PR-04"/>
      <sheetName val="tipo_recurso"/>
      <sheetName val="Listado"/>
      <sheetName val="tipos_entidad"/>
      <sheetName val="Unidades"/>
      <sheetName val="APU"/>
      <sheetName val="UNITARIOS"/>
      <sheetName val="Datos"/>
      <sheetName val="Cálcul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2">
          <cell r="A2" t="str">
            <v>INVÍAS - TERRITORIAL CORDOBA - GRUPO 3</v>
          </cell>
        </row>
      </sheetData>
      <sheetData sheetId="115"/>
      <sheetData sheetId="116"/>
      <sheetData sheetId="117"/>
      <sheetData sheetId="118">
        <row r="2">
          <cell r="A2" t="str">
            <v>INVÍAS - TERRITORIAL CORDOBA - GRUPO 3</v>
          </cell>
        </row>
      </sheetData>
      <sheetData sheetId="119"/>
      <sheetData sheetId="120"/>
      <sheetData sheetId="121">
        <row r="2">
          <cell r="A2" t="str">
            <v>INVÍAS - TERRITORIAL CORDOBA - GRUPO 3</v>
          </cell>
        </row>
      </sheetData>
      <sheetData sheetId="122"/>
      <sheetData sheetId="123"/>
      <sheetData sheetId="124">
        <row r="2">
          <cell r="A2" t="str">
            <v>INVÍAS - TERRITORIAL CORDOBA - GRUPO 3</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row r="2">
          <cell r="A2" t="str">
            <v>INVÍAS - TERRITORIAL CORDOBA - GRUPO 3</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A2" t="str">
            <v>INVÍAS - TERRITORIAL CORDOBA - GRUPO 3</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2">
          <cell r="A2" t="str">
            <v>INVÍAS - TERRITORIAL CORDOBA - GRUPO 3</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PRECIOS"/>
      <sheetName val="Desmonte y Limpieza"/>
      <sheetName val="Form5 _Pág_ 2"/>
      <sheetName val="Form5 _Pág_ 1"/>
      <sheetName val="ITEMS"/>
      <sheetName val="Reprograma 4"/>
      <sheetName val="MC SF GAVIONES"/>
      <sheetName val="PR 1"/>
      <sheetName val="5.2"/>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ATO (1)"/>
      <sheetName val="Hoja1 (1)"/>
      <sheetName val="FORMATO (2)"/>
      <sheetName val="Hoja1 (2)"/>
      <sheetName val="FORMATO (3)"/>
      <sheetName val="Hoja1 (3)"/>
      <sheetName val="Hoja2"/>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sheetData sheetId="161"/>
      <sheetData sheetId="162"/>
      <sheetData sheetId="163"/>
      <sheetData sheetId="16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tramo 03"/>
      <sheetName val="SECTORIZACIÓN"/>
      <sheetName val="Lista Base"/>
      <sheetName val="CONT_ADI"/>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personalizar"/>
      <sheetName val="BASE APU-DEVISAB"/>
      <sheetName val="TABLA MATERIAL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ESTADO RED"/>
      <sheetName val="CARRETERAS"/>
      <sheetName val="GENERALIDADES "/>
      <sheetName val="1"/>
      <sheetName val="Vía de Acceso"/>
      <sheetName val="TARIFAS"/>
      <sheetName val="Alcantarillas"/>
      <sheetName val="FICHA EBI 1 de 6 "/>
      <sheetName val="Hoja3"/>
      <sheetName val="MANO DE OBRA"/>
      <sheetName val="1.1"/>
      <sheetName val="EQUIPO"/>
      <sheetName val="TUBERIA"/>
      <sheetName val="Hoja2"/>
      <sheetName val="MATERIALES"/>
      <sheetName val="Ppto"/>
      <sheetName val="Datos"/>
      <sheetName val="Anticipo"/>
      <sheetName val="Inicio obra"/>
      <sheetName val="Comite"/>
      <sheetName val="Corte"/>
      <sheetName val="No prevista"/>
      <sheetName val="Informes"/>
      <sheetName val="Adicion-Prorroga"/>
      <sheetName val="Susp"/>
      <sheetName val="Reinicio"/>
      <sheetName val="Especif"/>
      <sheetName val="Modif"/>
      <sheetName val="Balance fin"/>
      <sheetName val="CRONOLOGIA"/>
      <sheetName val="Terminacion"/>
      <sheetName val="Recibo"/>
      <sheetName val="Liquidacion"/>
      <sheetName val="Cobro"/>
      <sheetName val="Standar"/>
      <sheetName val="Certif"/>
      <sheetName val="COSTOS UNITARIOS"/>
      <sheetName val="CA-2909"/>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MEMORIAS DE CALCULO"/>
      <sheetName val="ANALISIS DE PRECIOS UNITARIOS"/>
      <sheetName val="PESOS"/>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Resumen Total"/>
      <sheetName val="Hoja Resumen Cantidades"/>
      <sheetName val="Formatos.xls"/>
      <sheetName val="Run Slide Sheet"/>
      <sheetName val="unitarios"/>
      <sheetName val="Ingenieria"/>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taciones y AIU"/>
      <sheetName val="COL 21169"/>
      <sheetName val="9.625 CSG LN-5"/>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Base_P10"/>
      <sheetName val="Base_P50"/>
      <sheetName val="Base_P90"/>
      <sheetName val="Prod_Inv_P10"/>
      <sheetName val="Prod_Inv_P50"/>
      <sheetName val="Prod_Inv_P90"/>
      <sheetName val="Todos"/>
      <sheetName val="Hoja 1 "/>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ormato 11 Exp pers RESIDENTE"/>
      <sheetName val="Formato 11 Exp pers TECNOLOGO"/>
      <sheetName val="Formato 12 Experiencia ok"/>
      <sheetName val="Formato 12 Experiencia"/>
      <sheetName val="Formato 13 Presupuesto"/>
      <sheetName val="FORMATO 16"/>
      <sheetName val="formato 17"/>
      <sheetName val="formato 18"/>
      <sheetName val="formato 19"/>
      <sheetName val="ACTA DE INICIO"/>
      <sheetName val="ACTA N° 1"/>
      <sheetName val="ITEM 1.1"/>
      <sheetName val="ITEM 2.1"/>
      <sheetName val="ITEM 3.1"/>
      <sheetName val="ITEM 3.3"/>
      <sheetName val="ITEM 4.1"/>
      <sheetName val="Acta de recibo y final"/>
      <sheetName val="ITEM 1.12"/>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INFORME SEMANAL DE ACTIVIDADES</v>
          </cell>
        </row>
      </sheetData>
      <sheetData sheetId="75">
        <row r="2">
          <cell r="BZ2" t="str">
            <v xml:space="preserve">          ACERIA   M.C.C.</v>
          </cell>
        </row>
      </sheetData>
      <sheetData sheetId="76">
        <row r="2">
          <cell r="BZ2" t="str">
            <v xml:space="preserve">          ACERIA   M.C.C.</v>
          </cell>
        </row>
      </sheetData>
      <sheetData sheetId="77">
        <row r="2">
          <cell r="BZ2" t="str">
            <v xml:space="preserve">          ACERIA   M.C.C.</v>
          </cell>
        </row>
      </sheetData>
      <sheetData sheetId="78">
        <row r="2">
          <cell r="B2" t="str">
            <v>INFORME SEMANAL DE ACTIVIDADES</v>
          </cell>
        </row>
      </sheetData>
      <sheetData sheetId="79">
        <row r="2">
          <cell r="BZ2" t="str">
            <v xml:space="preserve">          ACERIA   M.C.C.</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ow r="2">
          <cell r="B2" t="str">
            <v>INFORME SEMANAL DE ACTIVIDADES</v>
          </cell>
        </row>
      </sheetData>
      <sheetData sheetId="89">
        <row r="2">
          <cell r="B2" t="str">
            <v>INFORME SEMANAL DE ACTIVIDADES</v>
          </cell>
        </row>
      </sheetData>
      <sheetData sheetId="90">
        <row r="2">
          <cell r="B2" t="str">
            <v>INFORME SEMANAL DE ACTIVIDADES</v>
          </cell>
        </row>
      </sheetData>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ow r="2">
          <cell r="BZ2" t="str">
            <v xml:space="preserve">          ACERIA   M.C.C.</v>
          </cell>
        </row>
      </sheetData>
      <sheetData sheetId="102">
        <row r="2">
          <cell r="B2" t="str">
            <v>INFORME SEMANAL DE ACTIVIDADES</v>
          </cell>
        </row>
      </sheetData>
      <sheetData sheetId="103">
        <row r="2">
          <cell r="BZ2" t="str">
            <v xml:space="preserve">          ACERIA   M.C.C.</v>
          </cell>
        </row>
      </sheetData>
      <sheetData sheetId="104">
        <row r="2">
          <cell r="B2" t="str">
            <v>INFORME SEMANAL DE ACTIVIDADES</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ow r="2">
          <cell r="BZ2" t="str">
            <v xml:space="preserve">          ACERIA   M.C.C.</v>
          </cell>
        </row>
      </sheetData>
      <sheetData sheetId="208">
        <row r="2">
          <cell r="BZ2" t="str">
            <v xml:space="preserve">          ACERIA   M.C.C.</v>
          </cell>
        </row>
      </sheetData>
      <sheetData sheetId="209" refreshError="1"/>
      <sheetData sheetId="210">
        <row r="2">
          <cell r="BZ2" t="str">
            <v xml:space="preserve">          ACERIA   M.C.C.</v>
          </cell>
        </row>
      </sheetData>
      <sheetData sheetId="211">
        <row r="2">
          <cell r="BZ2" t="str">
            <v xml:space="preserve">          ACERIA   M.C.C.</v>
          </cell>
        </row>
      </sheetData>
      <sheetData sheetId="212">
        <row r="2">
          <cell r="BZ2" t="str">
            <v xml:space="preserve">          ACERIA   M.C.C.</v>
          </cell>
        </row>
      </sheetData>
      <sheetData sheetId="213" refreshError="1"/>
      <sheetData sheetId="214" refreshError="1"/>
      <sheetData sheetId="215" refreshError="1"/>
      <sheetData sheetId="216">
        <row r="2">
          <cell r="BZ2" t="str">
            <v xml:space="preserve">          ACERIA   M.C.C.</v>
          </cell>
        </row>
      </sheetData>
      <sheetData sheetId="217">
        <row r="2">
          <cell r="BZ2" t="str">
            <v xml:space="preserve">          ACERIA   M.C.C.</v>
          </cell>
        </row>
      </sheetData>
      <sheetData sheetId="218">
        <row r="2">
          <cell r="BZ2" t="str">
            <v xml:space="preserve">          ACERIA   M.C.C.</v>
          </cell>
        </row>
      </sheetData>
      <sheetData sheetId="219">
        <row r="2">
          <cell r="BZ2" t="str">
            <v xml:space="preserve">          ACERIA   M.C.C.</v>
          </cell>
        </row>
      </sheetData>
      <sheetData sheetId="220">
        <row r="2">
          <cell r="BZ2" t="str">
            <v xml:space="preserve">          ACERIA   M.C.C.</v>
          </cell>
        </row>
      </sheetData>
      <sheetData sheetId="221"/>
      <sheetData sheetId="222">
        <row r="2">
          <cell r="BZ2" t="str">
            <v xml:space="preserve">          ACERIA   M.C.C.</v>
          </cell>
        </row>
      </sheetData>
      <sheetData sheetId="223">
        <row r="2">
          <cell r="BZ2" t="str">
            <v xml:space="preserve">          ACERIA   M.C.C.</v>
          </cell>
        </row>
      </sheetData>
      <sheetData sheetId="224">
        <row r="2">
          <cell r="BZ2" t="str">
            <v xml:space="preserve">          ACERIA   M.C.C.</v>
          </cell>
        </row>
      </sheetData>
      <sheetData sheetId="225" refreshError="1"/>
      <sheetData sheetId="226" refreshError="1"/>
      <sheetData sheetId="227" refreshError="1"/>
      <sheetData sheetId="228" refreshError="1"/>
      <sheetData sheetId="229" refreshError="1"/>
      <sheetData sheetId="230" refreshError="1"/>
      <sheetData sheetId="231">
        <row r="2">
          <cell r="BZ2" t="str">
            <v xml:space="preserve">          ACERIA   M.C.C.</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row r="2">
          <cell r="B2" t="str">
            <v>INFORME SEMANAL DE ACTIVIDADES</v>
          </cell>
        </row>
      </sheetData>
      <sheetData sheetId="292">
        <row r="2">
          <cell r="B2" t="str">
            <v>INFORME SEMANAL DE ACTIVIDADES</v>
          </cell>
        </row>
      </sheetData>
      <sheetData sheetId="293"/>
      <sheetData sheetId="294">
        <row r="2">
          <cell r="B2" t="str">
            <v>INFORME SEMANAL DE ACTIVIDADES</v>
          </cell>
        </row>
      </sheetData>
      <sheetData sheetId="295">
        <row r="2">
          <cell r="B2" t="str">
            <v>INFORME SEMANAL DE ACTIVIDADES</v>
          </cell>
        </row>
      </sheetData>
      <sheetData sheetId="296">
        <row r="2">
          <cell r="B2" t="str">
            <v>INFORME SEMANAL DE ACTIVIDADES</v>
          </cell>
        </row>
      </sheetData>
      <sheetData sheetId="297">
        <row r="2">
          <cell r="B2" t="str">
            <v>INFORME SEMANAL DE ACTIVIDADES</v>
          </cell>
        </row>
      </sheetData>
      <sheetData sheetId="298">
        <row r="2">
          <cell r="B2" t="str">
            <v>INFORME SEMANAL DE ACTIVIDADES</v>
          </cell>
        </row>
      </sheetData>
      <sheetData sheetId="299">
        <row r="2">
          <cell r="B2" t="str">
            <v>INFORME SEMANAL DE ACTIVIDADES</v>
          </cell>
        </row>
      </sheetData>
      <sheetData sheetId="300">
        <row r="2">
          <cell r="B2" t="str">
            <v>INFORME SEMANAL DE ACTIVIDADES</v>
          </cell>
        </row>
      </sheetData>
      <sheetData sheetId="301">
        <row r="2">
          <cell r="B2" t="str">
            <v>INFORME SEMANAL DE ACTIVIDADES</v>
          </cell>
        </row>
      </sheetData>
      <sheetData sheetId="302">
        <row r="2">
          <cell r="BZ2" t="str">
            <v xml:space="preserve">          ACERIA   M.C.C.</v>
          </cell>
        </row>
      </sheetData>
      <sheetData sheetId="303"/>
      <sheetData sheetId="304"/>
      <sheetData sheetId="305"/>
      <sheetData sheetId="306"/>
      <sheetData sheetId="307"/>
      <sheetData sheetId="308"/>
      <sheetData sheetId="309"/>
      <sheetData sheetId="310"/>
      <sheetData sheetId="311">
        <row r="2">
          <cell r="B2" t="str">
            <v>INFORME SEMANAL DE ACTIVIDADES</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2">
          <cell r="BZ2" t="str">
            <v xml:space="preserve">          ACERIA   M.C.C.</v>
          </cell>
        </row>
      </sheetData>
      <sheetData sheetId="346"/>
      <sheetData sheetId="347">
        <row r="2">
          <cell r="BZ2" t="str">
            <v xml:space="preserve">          ACERIA   M.C.C.</v>
          </cell>
        </row>
      </sheetData>
      <sheetData sheetId="348">
        <row r="2">
          <cell r="BZ2" t="str">
            <v xml:space="preserve">          ACERIA   M.C.C.</v>
          </cell>
        </row>
      </sheetData>
      <sheetData sheetId="349">
        <row r="2">
          <cell r="B2" t="str">
            <v>INFORME SEMANAL DE ACTIVIDADES</v>
          </cell>
        </row>
      </sheetData>
      <sheetData sheetId="350">
        <row r="2">
          <cell r="BZ2" t="str">
            <v xml:space="preserve">          ACERIA   M.C.C.</v>
          </cell>
        </row>
      </sheetData>
      <sheetData sheetId="351">
        <row r="2">
          <cell r="BZ2" t="str">
            <v xml:space="preserve">          ACERIA   M.C.C.</v>
          </cell>
        </row>
      </sheetData>
      <sheetData sheetId="352">
        <row r="2">
          <cell r="BZ2" t="str">
            <v xml:space="preserve">          ACERIA   M.C.C.</v>
          </cell>
        </row>
      </sheetData>
      <sheetData sheetId="353">
        <row r="2">
          <cell r="BZ2" t="str">
            <v xml:space="preserve">          ACERIA   M.C.C.</v>
          </cell>
        </row>
      </sheetData>
      <sheetData sheetId="354">
        <row r="2">
          <cell r="BZ2" t="str">
            <v xml:space="preserve">          ACERIA   M.C.C.</v>
          </cell>
        </row>
      </sheetData>
      <sheetData sheetId="355">
        <row r="2">
          <cell r="BZ2" t="str">
            <v xml:space="preserve">          ACERIA   M.C.C.</v>
          </cell>
        </row>
      </sheetData>
      <sheetData sheetId="356">
        <row r="2">
          <cell r="BZ2" t="str">
            <v xml:space="preserve">          ACERIA   M.C.C.</v>
          </cell>
        </row>
      </sheetData>
      <sheetData sheetId="357">
        <row r="2">
          <cell r="BZ2" t="str">
            <v xml:space="preserve">          ACERIA   M.C.C.</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2">
          <cell r="B2" t="str">
            <v>INFORME SEMANAL DE ACTIVIDADES</v>
          </cell>
        </row>
      </sheetData>
      <sheetData sheetId="372">
        <row r="2">
          <cell r="B2" t="str">
            <v>INFORME SEMANAL DE ACTIVIDADES</v>
          </cell>
        </row>
      </sheetData>
      <sheetData sheetId="373"/>
      <sheetData sheetId="374">
        <row r="2">
          <cell r="B2" t="str">
            <v>INFORME SEMANAL DE ACTIVIDADES</v>
          </cell>
        </row>
      </sheetData>
      <sheetData sheetId="375">
        <row r="2">
          <cell r="B2" t="str">
            <v>INFORME SEMANAL DE ACTIVIDADES</v>
          </cell>
        </row>
      </sheetData>
      <sheetData sheetId="376">
        <row r="2">
          <cell r="B2" t="str">
            <v>INFORME SEMANAL DE ACTIVIDADES</v>
          </cell>
        </row>
      </sheetData>
      <sheetData sheetId="377">
        <row r="2">
          <cell r="B2" t="str">
            <v>INFORME SEMANAL DE ACTIVIDADES</v>
          </cell>
        </row>
      </sheetData>
      <sheetData sheetId="378">
        <row r="2">
          <cell r="B2" t="str">
            <v>INFORME SEMANAL DE ACTIVIDADES</v>
          </cell>
        </row>
      </sheetData>
      <sheetData sheetId="379">
        <row r="2">
          <cell r="B2" t="str">
            <v>INFORME SEMANAL DE ACTIVIDADES</v>
          </cell>
        </row>
      </sheetData>
      <sheetData sheetId="380">
        <row r="2">
          <cell r="B2" t="str">
            <v>INFORME SEMANAL DE ACTIVIDADES</v>
          </cell>
        </row>
      </sheetData>
      <sheetData sheetId="381">
        <row r="2">
          <cell r="B2" t="str">
            <v>INFORME SEMANAL DE ACTIVIDADES</v>
          </cell>
        </row>
      </sheetData>
      <sheetData sheetId="382">
        <row r="2">
          <cell r="BZ2" t="str">
            <v xml:space="preserve">          ACERIA   M.C.C.</v>
          </cell>
        </row>
      </sheetData>
      <sheetData sheetId="383"/>
      <sheetData sheetId="384"/>
      <sheetData sheetId="385"/>
      <sheetData sheetId="386"/>
      <sheetData sheetId="387"/>
      <sheetData sheetId="388"/>
      <sheetData sheetId="389"/>
      <sheetData sheetId="390"/>
      <sheetData sheetId="391">
        <row r="2">
          <cell r="B2" t="str">
            <v>INFORME SEMANAL DE ACTIVIDADES</v>
          </cell>
        </row>
      </sheetData>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ow r="2">
          <cell r="BZ2" t="str">
            <v xml:space="preserve">          ACERIA   M.C.C.</v>
          </cell>
        </row>
      </sheetData>
      <sheetData sheetId="426"/>
      <sheetData sheetId="427">
        <row r="2">
          <cell r="BZ2" t="str">
            <v xml:space="preserve">          ACERIA   M.C.C.</v>
          </cell>
        </row>
      </sheetData>
      <sheetData sheetId="428">
        <row r="2">
          <cell r="BZ2" t="str">
            <v xml:space="preserve">          ACERIA   M.C.C.</v>
          </cell>
        </row>
      </sheetData>
      <sheetData sheetId="429">
        <row r="2">
          <cell r="B2" t="str">
            <v>INFORME SEMANAL DE ACTIVIDADES</v>
          </cell>
        </row>
      </sheetData>
      <sheetData sheetId="430">
        <row r="2">
          <cell r="BZ2" t="str">
            <v xml:space="preserve">          ACERIA   M.C.C.</v>
          </cell>
        </row>
      </sheetData>
      <sheetData sheetId="431">
        <row r="2">
          <cell r="BZ2" t="str">
            <v xml:space="preserve">          ACERIA   M.C.C.</v>
          </cell>
        </row>
      </sheetData>
      <sheetData sheetId="432">
        <row r="2">
          <cell r="BZ2" t="str">
            <v xml:space="preserve">          ACERIA   M.C.C.</v>
          </cell>
        </row>
      </sheetData>
      <sheetData sheetId="433">
        <row r="2">
          <cell r="BZ2" t="str">
            <v xml:space="preserve">          ACERIA   M.C.C.</v>
          </cell>
        </row>
      </sheetData>
      <sheetData sheetId="434">
        <row r="2">
          <cell r="BZ2" t="str">
            <v xml:space="preserve">          ACERIA   M.C.C.</v>
          </cell>
        </row>
      </sheetData>
      <sheetData sheetId="435">
        <row r="2">
          <cell r="BZ2" t="str">
            <v xml:space="preserve">          ACERIA   M.C.C.</v>
          </cell>
        </row>
      </sheetData>
      <sheetData sheetId="436">
        <row r="2">
          <cell r="BZ2" t="str">
            <v xml:space="preserve">          ACERIA   M.C.C.</v>
          </cell>
        </row>
      </sheetData>
      <sheetData sheetId="437">
        <row r="2">
          <cell r="BZ2" t="str">
            <v xml:space="preserve">          ACERIA   M.C.C.</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2">
          <cell r="B2" t="str">
            <v>INFORME SEMANAL DE ACTIVIDADES</v>
          </cell>
        </row>
      </sheetData>
      <sheetData sheetId="452">
        <row r="2">
          <cell r="B2" t="str">
            <v>INFORME SEMANAL DE ACTIVIDADES</v>
          </cell>
        </row>
      </sheetData>
      <sheetData sheetId="453"/>
      <sheetData sheetId="454">
        <row r="2">
          <cell r="B2" t="str">
            <v>INFORME SEMANAL DE ACTIVIDADES</v>
          </cell>
        </row>
      </sheetData>
      <sheetData sheetId="455">
        <row r="2">
          <cell r="B2" t="str">
            <v>INFORME SEMANAL DE ACTIVIDADES</v>
          </cell>
        </row>
      </sheetData>
      <sheetData sheetId="456">
        <row r="2">
          <cell r="B2" t="str">
            <v>INFORME SEMANAL DE ACTIVIDADES</v>
          </cell>
        </row>
      </sheetData>
      <sheetData sheetId="457">
        <row r="2">
          <cell r="B2" t="str">
            <v>INFORME SEMANAL DE ACTIVIDADES</v>
          </cell>
        </row>
      </sheetData>
      <sheetData sheetId="458">
        <row r="2">
          <cell r="B2" t="str">
            <v>INFORME SEMANAL DE ACTIVIDADES</v>
          </cell>
        </row>
      </sheetData>
      <sheetData sheetId="459">
        <row r="2">
          <cell r="B2" t="str">
            <v>INFORME SEMANAL DE ACTIVIDADES</v>
          </cell>
        </row>
      </sheetData>
      <sheetData sheetId="460">
        <row r="2">
          <cell r="B2" t="str">
            <v>INFORME SEMANAL DE ACTIVIDADES</v>
          </cell>
        </row>
      </sheetData>
      <sheetData sheetId="461">
        <row r="2">
          <cell r="B2" t="str">
            <v>INFORME SEMANAL DE ACTIVIDADES</v>
          </cell>
        </row>
      </sheetData>
      <sheetData sheetId="462">
        <row r="2">
          <cell r="BZ2" t="str">
            <v xml:space="preserve">          ACERIA   M.C.C.</v>
          </cell>
        </row>
      </sheetData>
      <sheetData sheetId="463"/>
      <sheetData sheetId="464"/>
      <sheetData sheetId="465"/>
      <sheetData sheetId="466"/>
      <sheetData sheetId="467"/>
      <sheetData sheetId="468"/>
      <sheetData sheetId="469"/>
      <sheetData sheetId="470"/>
      <sheetData sheetId="471">
        <row r="2">
          <cell r="B2" t="str">
            <v>INFORME SEMANAL DE ACTIVIDADES</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ow r="2">
          <cell r="BZ2" t="str">
            <v xml:space="preserve">          ACERIA   M.C.C.</v>
          </cell>
        </row>
      </sheetData>
      <sheetData sheetId="506"/>
      <sheetData sheetId="507">
        <row r="2">
          <cell r="BZ2" t="str">
            <v xml:space="preserve">          ACERIA   M.C.C.</v>
          </cell>
        </row>
      </sheetData>
      <sheetData sheetId="508">
        <row r="2">
          <cell r="BZ2" t="str">
            <v xml:space="preserve">          ACERIA   M.C.C.</v>
          </cell>
        </row>
      </sheetData>
      <sheetData sheetId="509">
        <row r="2">
          <cell r="B2" t="str">
            <v>INFORME SEMANAL DE ACTIVIDADES</v>
          </cell>
        </row>
      </sheetData>
      <sheetData sheetId="510">
        <row r="2">
          <cell r="BZ2" t="str">
            <v xml:space="preserve">          ACERIA   M.C.C.</v>
          </cell>
        </row>
      </sheetData>
      <sheetData sheetId="511">
        <row r="2">
          <cell r="BZ2" t="str">
            <v xml:space="preserve">          ACERIA   M.C.C.</v>
          </cell>
        </row>
      </sheetData>
      <sheetData sheetId="512">
        <row r="2">
          <cell r="BZ2" t="str">
            <v xml:space="preserve">          ACERIA   M.C.C.</v>
          </cell>
        </row>
      </sheetData>
      <sheetData sheetId="513">
        <row r="2">
          <cell r="BZ2" t="str">
            <v xml:space="preserve">          ACERIA   M.C.C.</v>
          </cell>
        </row>
      </sheetData>
      <sheetData sheetId="514">
        <row r="2">
          <cell r="BZ2" t="str">
            <v xml:space="preserve">          ACERIA   M.C.C.</v>
          </cell>
        </row>
      </sheetData>
      <sheetData sheetId="515">
        <row r="2">
          <cell r="BZ2" t="str">
            <v xml:space="preserve">          ACERIA   M.C.C.</v>
          </cell>
        </row>
      </sheetData>
      <sheetData sheetId="516">
        <row r="2">
          <cell r="BZ2" t="str">
            <v xml:space="preserve">          ACERIA   M.C.C.</v>
          </cell>
        </row>
      </sheetData>
      <sheetData sheetId="517">
        <row r="2">
          <cell r="BZ2" t="str">
            <v xml:space="preserve">          ACERIA   M.C.C.</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2">
          <cell r="B2" t="str">
            <v>INFORME SEMANAL DE ACTIVIDADES</v>
          </cell>
        </row>
      </sheetData>
      <sheetData sheetId="532">
        <row r="2">
          <cell r="B2" t="str">
            <v>INFORME SEMANAL DE ACTIVIDADES</v>
          </cell>
        </row>
      </sheetData>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BZ2" t="str">
            <v xml:space="preserve">          ACERIA   M.C.C.</v>
          </cell>
        </row>
      </sheetData>
      <sheetData sheetId="586"/>
      <sheetData sheetId="587">
        <row r="2">
          <cell r="BZ2" t="str">
            <v xml:space="preserve">          ACERIA   M.C.C.</v>
          </cell>
        </row>
      </sheetData>
      <sheetData sheetId="588">
        <row r="2">
          <cell r="BZ2" t="str">
            <v xml:space="preserve">          ACERIA   M.C.C.</v>
          </cell>
        </row>
      </sheetData>
      <sheetData sheetId="589">
        <row r="2">
          <cell r="B2" t="str">
            <v>INFORME SEMANAL DE ACTIVIDADES</v>
          </cell>
        </row>
      </sheetData>
      <sheetData sheetId="590">
        <row r="2">
          <cell r="BZ2" t="str">
            <v xml:space="preserve">          ACERIA   M.C.C.</v>
          </cell>
        </row>
      </sheetData>
      <sheetData sheetId="591">
        <row r="2">
          <cell r="BZ2" t="str">
            <v xml:space="preserve">          ACERIA   M.C.C.</v>
          </cell>
        </row>
      </sheetData>
      <sheetData sheetId="592">
        <row r="2">
          <cell r="BZ2" t="str">
            <v xml:space="preserve">          ACERIA   M.C.C.</v>
          </cell>
        </row>
      </sheetData>
      <sheetData sheetId="593">
        <row r="2">
          <cell r="BZ2" t="str">
            <v xml:space="preserve">          ACERIA   M.C.C.</v>
          </cell>
        </row>
      </sheetData>
      <sheetData sheetId="594">
        <row r="2">
          <cell r="BZ2" t="str">
            <v xml:space="preserve">          ACERIA   M.C.C.</v>
          </cell>
        </row>
      </sheetData>
      <sheetData sheetId="595">
        <row r="2">
          <cell r="BZ2" t="str">
            <v xml:space="preserve">          ACERIA   M.C.C.</v>
          </cell>
        </row>
      </sheetData>
      <sheetData sheetId="596">
        <row r="2">
          <cell r="BZ2" t="str">
            <v xml:space="preserve">          ACERIA   M.C.C.</v>
          </cell>
        </row>
      </sheetData>
      <sheetData sheetId="597">
        <row r="2">
          <cell r="BZ2" t="str">
            <v xml:space="preserve">          ACERIA   M.C.C.</v>
          </cell>
        </row>
      </sheetData>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ow r="2">
          <cell r="B2" t="str">
            <v>INFORME SEMANAL DE ACTIVIDADES</v>
          </cell>
        </row>
      </sheetData>
      <sheetData sheetId="612">
        <row r="2">
          <cell r="B2" t="str">
            <v>INFORME SEMANAL DE ACTIVIDADES</v>
          </cell>
        </row>
      </sheetData>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ow r="2">
          <cell r="BZ2" t="str">
            <v xml:space="preserve">          ACERIA   M.C.C.</v>
          </cell>
        </row>
      </sheetData>
      <sheetData sheetId="666"/>
      <sheetData sheetId="667">
        <row r="2">
          <cell r="BZ2" t="str">
            <v xml:space="preserve">          ACERIA   M.C.C.</v>
          </cell>
        </row>
      </sheetData>
      <sheetData sheetId="668">
        <row r="2">
          <cell r="BZ2" t="str">
            <v xml:space="preserve">          ACERIA   M.C.C.</v>
          </cell>
        </row>
      </sheetData>
      <sheetData sheetId="669">
        <row r="2">
          <cell r="B2" t="str">
            <v>INFORME SEMANAL DE ACTIVIDADES</v>
          </cell>
        </row>
      </sheetData>
      <sheetData sheetId="670">
        <row r="2">
          <cell r="BZ2" t="str">
            <v xml:space="preserve">          ACERIA   M.C.C.</v>
          </cell>
        </row>
      </sheetData>
      <sheetData sheetId="671">
        <row r="2">
          <cell r="BZ2" t="str">
            <v xml:space="preserve">          ACERIA   M.C.C.</v>
          </cell>
        </row>
      </sheetData>
      <sheetData sheetId="672">
        <row r="2">
          <cell r="BZ2" t="str">
            <v xml:space="preserve">          ACERIA   M.C.C.</v>
          </cell>
        </row>
      </sheetData>
      <sheetData sheetId="673">
        <row r="2">
          <cell r="BZ2" t="str">
            <v xml:space="preserve">          ACERIA   M.C.C.</v>
          </cell>
        </row>
      </sheetData>
      <sheetData sheetId="674">
        <row r="2">
          <cell r="BZ2" t="str">
            <v xml:space="preserve">          ACERIA   M.C.C.</v>
          </cell>
        </row>
      </sheetData>
      <sheetData sheetId="675">
        <row r="2">
          <cell r="BZ2" t="str">
            <v xml:space="preserve">          ACERIA   M.C.C.</v>
          </cell>
        </row>
      </sheetData>
      <sheetData sheetId="676">
        <row r="2">
          <cell r="BZ2" t="str">
            <v xml:space="preserve">          ACERIA   M.C.C.</v>
          </cell>
        </row>
      </sheetData>
      <sheetData sheetId="677">
        <row r="2">
          <cell r="BZ2" t="str">
            <v xml:space="preserve">          ACERIA   M.C.C.</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ow r="2">
          <cell r="B2" t="str">
            <v>INFORME SEMANAL DE ACTIVIDADES</v>
          </cell>
        </row>
      </sheetData>
      <sheetData sheetId="692">
        <row r="2">
          <cell r="B2" t="str">
            <v>INFORME SEMANAL DE ACTIVIDADES</v>
          </cell>
        </row>
      </sheetData>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ow r="2">
          <cell r="BZ2" t="str">
            <v xml:space="preserve">          ACERIA   M.C.C.</v>
          </cell>
        </row>
      </sheetData>
      <sheetData sheetId="746"/>
      <sheetData sheetId="747">
        <row r="2">
          <cell r="BZ2" t="str">
            <v xml:space="preserve">          ACERIA   M.C.C.</v>
          </cell>
        </row>
      </sheetData>
      <sheetData sheetId="748">
        <row r="2">
          <cell r="BZ2" t="str">
            <v xml:space="preserve">          ACERIA   M.C.C.</v>
          </cell>
        </row>
      </sheetData>
      <sheetData sheetId="749">
        <row r="2">
          <cell r="B2" t="str">
            <v>INFORME SEMANAL DE ACTIVIDADES</v>
          </cell>
        </row>
      </sheetData>
      <sheetData sheetId="750">
        <row r="2">
          <cell r="BZ2" t="str">
            <v xml:space="preserve">          ACERIA   M.C.C.</v>
          </cell>
        </row>
      </sheetData>
      <sheetData sheetId="751">
        <row r="2">
          <cell r="BZ2" t="str">
            <v xml:space="preserve">          ACERIA   M.C.C.</v>
          </cell>
        </row>
      </sheetData>
      <sheetData sheetId="752">
        <row r="2">
          <cell r="BZ2" t="str">
            <v xml:space="preserve">          ACERIA   M.C.C.</v>
          </cell>
        </row>
      </sheetData>
      <sheetData sheetId="753">
        <row r="2">
          <cell r="BZ2" t="str">
            <v xml:space="preserve">          ACERIA   M.C.C.</v>
          </cell>
        </row>
      </sheetData>
      <sheetData sheetId="754">
        <row r="2">
          <cell r="BZ2" t="str">
            <v xml:space="preserve">          ACERIA   M.C.C.</v>
          </cell>
        </row>
      </sheetData>
      <sheetData sheetId="755">
        <row r="2">
          <cell r="BZ2" t="str">
            <v xml:space="preserve">          ACERIA   M.C.C.</v>
          </cell>
        </row>
      </sheetData>
      <sheetData sheetId="756">
        <row r="2">
          <cell r="BZ2" t="str">
            <v xml:space="preserve">          ACERIA   M.C.C.</v>
          </cell>
        </row>
      </sheetData>
      <sheetData sheetId="757">
        <row r="2">
          <cell r="BZ2" t="str">
            <v xml:space="preserve">          ACERIA   M.C.C.</v>
          </cell>
        </row>
      </sheetData>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B2" t="str">
            <v>INFORME SEMANAL DE ACTIVIDADES</v>
          </cell>
        </row>
      </sheetData>
      <sheetData sheetId="772">
        <row r="2">
          <cell r="B2" t="str">
            <v>INFORME SEMANAL DE ACTIVIDADES</v>
          </cell>
        </row>
      </sheetData>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ow r="2">
          <cell r="BZ2" t="str">
            <v xml:space="preserve">          ACERIA   M.C.C.</v>
          </cell>
        </row>
      </sheetData>
      <sheetData sheetId="826"/>
      <sheetData sheetId="827">
        <row r="2">
          <cell r="BZ2" t="str">
            <v xml:space="preserve">          ACERIA   M.C.C.</v>
          </cell>
        </row>
      </sheetData>
      <sheetData sheetId="828">
        <row r="2">
          <cell r="BZ2" t="str">
            <v xml:space="preserve">          ACERIA   M.C.C.</v>
          </cell>
        </row>
      </sheetData>
      <sheetData sheetId="829">
        <row r="2">
          <cell r="B2" t="str">
            <v>INFORME SEMANAL DE ACTIVIDADES</v>
          </cell>
        </row>
      </sheetData>
      <sheetData sheetId="830">
        <row r="2">
          <cell r="BZ2" t="str">
            <v xml:space="preserve">          ACERIA   M.C.C.</v>
          </cell>
        </row>
      </sheetData>
      <sheetData sheetId="831">
        <row r="2">
          <cell r="BZ2" t="str">
            <v xml:space="preserve">          ACERIA   M.C.C.</v>
          </cell>
        </row>
      </sheetData>
      <sheetData sheetId="832">
        <row r="2">
          <cell r="BZ2" t="str">
            <v xml:space="preserve">          ACERIA   M.C.C.</v>
          </cell>
        </row>
      </sheetData>
      <sheetData sheetId="833">
        <row r="2">
          <cell r="BZ2" t="str">
            <v xml:space="preserve">          ACERIA   M.C.C.</v>
          </cell>
        </row>
      </sheetData>
      <sheetData sheetId="834">
        <row r="2">
          <cell r="BZ2" t="str">
            <v xml:space="preserve">          ACERIA   M.C.C.</v>
          </cell>
        </row>
      </sheetData>
      <sheetData sheetId="835">
        <row r="2">
          <cell r="BZ2" t="str">
            <v xml:space="preserve">          ACERIA   M.C.C.</v>
          </cell>
        </row>
      </sheetData>
      <sheetData sheetId="836">
        <row r="2">
          <cell r="BZ2" t="str">
            <v xml:space="preserve">          ACERIA   M.C.C.</v>
          </cell>
        </row>
      </sheetData>
      <sheetData sheetId="837">
        <row r="2">
          <cell r="BZ2" t="str">
            <v xml:space="preserve">          ACERIA   M.C.C.</v>
          </cell>
        </row>
      </sheetData>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CCP,LEYES, Y DEC."/>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ANALISIS HIDRO"/>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EVA"/>
      <sheetName val="AIU"/>
      <sheetName val="Program"/>
      <sheetName val="TARIFAS"/>
      <sheetName val="TABLA 2008"/>
      <sheetName val="Insum"/>
      <sheetName val="Excavación Mat. Común Estacione"/>
      <sheetName val="Demolición Pavimento"/>
      <sheetName val="SUB APU"/>
      <sheetName val="TRANSPORTE"/>
      <sheetName val="PRESUPUESTO"/>
      <sheetName val="ESTADO VÍA-CRIT.TECNICO"/>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Equipo"/>
      <sheetName val="PUNITARIOS%20PARA%20241201%202S"/>
      <sheetName val="Listas"/>
      <sheetName val="RELACION MES"/>
      <sheetName val="TRAPMO"/>
      <sheetName val="Presup_Cancha"/>
      <sheetName val="GCB2000"/>
      <sheetName val="A.P.U"/>
      <sheetName val="CRA.MODI"/>
      <sheetName val="A. P. U."/>
      <sheetName val="FORMULA"/>
      <sheetName val="K16+000 AL K18+500"/>
      <sheetName val="K23+200 AL K24+700"/>
      <sheetName val="k18+500 AL K23+050"/>
      <sheetName val="Presupuesto PUENTE"/>
      <sheetName val="VOLUMENES (4)"/>
      <sheetName val="VOLUMENES (4SA)"/>
      <sheetName val="CLASIFICACION"/>
      <sheetName val=" Liquidacion de Obra por Tramos"/>
      <sheetName val="LISTA DE PRECIOS"/>
      <sheetName val="062"/>
      <sheetName val="Listad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C-COD,"/>
      <sheetName val="Lp"/>
      <sheetName val="SALARIOS"/>
      <sheetName val="APU NO PREVISTO"/>
      <sheetName val="PPTA (3)"/>
      <sheetName val="PPTA (2)"/>
      <sheetName val="PPTA"/>
      <sheetName val="Requisición1"/>
      <sheetName val="2,2,6,1 Pilotes 0,30"/>
      <sheetName val="c2_5y2_613"/>
      <sheetName val="PREACTA_62"/>
      <sheetName val="TABLA_20082"/>
      <sheetName val="c2_5y2_612"/>
      <sheetName val="PREACTA_61"/>
      <sheetName val="TABLA_20081"/>
      <sheetName val="c2_5y2_611"/>
      <sheetName val="TABLA_2008"/>
      <sheetName val="Cuadr."/>
      <sheetName val="Bajadas"/>
      <sheetName val="OCTUBRE"/>
      <sheetName val="5. ELECTRICO"/>
      <sheetName val="Proveedores y acreedores"/>
      <sheetName val="ESTADO_RED_TEC14"/>
      <sheetName val="PUNITARIOS_PARA_241201_2S14"/>
      <sheetName val="PR_114"/>
      <sheetName val="PREACTA_1014"/>
      <sheetName val="PREACTA_914"/>
      <sheetName val="c2_5y2_614"/>
      <sheetName val="PREACTA_63"/>
      <sheetName val="TABLA_20083"/>
      <sheetName val="Hoja2"/>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_P_U1"/>
      <sheetName val="A_P_U"/>
      <sheetName val="materiales"/>
      <sheetName val="otros"/>
      <sheetName val="mdo"/>
      <sheetName val="equip"/>
      <sheetName val="mat"/>
      <sheetName val="CIRCUITOS CODENSA"/>
      <sheetName val="NARIÑO"/>
      <sheetName val="MATERIAL"/>
      <sheetName val="CUMPLIMIENTO"/>
      <sheetName val="precios-básicos2002"/>
      <sheetName val="SUB_APU"/>
      <sheetName val="ESTADO_VÍA-CRIT_TECNICO"/>
      <sheetName val="BALANCE"/>
      <sheetName val="ITEMS NO REVISTOS"/>
      <sheetName val="APU ELECTRICOS"/>
      <sheetName val="CONT_ADI"/>
      <sheetName val="DATOS CONTRATO"/>
      <sheetName val="PERSONAL"/>
      <sheetName val="Tarifa MT"/>
      <sheetName val="PREACTA Y CONTRATISTAS"/>
      <sheetName val="Bases 2A"/>
      <sheetName val="PROBLEMA"/>
      <sheetName val="ORITO 02 "/>
      <sheetName val="RECURSOS"/>
      <sheetName val="PLAN DE INVERSION ANTICIPO"/>
      <sheetName val="inv mensual"/>
      <sheetName val="borrador flujo inv"/>
      <sheetName val="social-ambiental"/>
      <sheetName val="AU"/>
      <sheetName val="inst"/>
      <sheetName val="TABLAS"/>
      <sheetName val="7.1.8.1.1"/>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ACTA MODIFICACIÓN CIVIL"/>
      <sheetName val="glvc"/>
      <sheetName val="APU"/>
      <sheetName val="for 6"/>
      <sheetName val="BASE"/>
      <sheetName val="ANALISIS M.O"/>
      <sheetName val="CTO 14MPa"/>
      <sheetName val="CTO 175MPa "/>
      <sheetName val="CTO 21MPa"/>
      <sheetName val="CTO 28MPa"/>
      <sheetName val="PTTO PAZ Y PROGRESO"/>
      <sheetName val="MORTERO14"/>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48">
          <cell r="E48">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sheetData sheetId="122"/>
      <sheetData sheetId="123" refreshError="1"/>
      <sheetData sheetId="124" refreshError="1"/>
      <sheetData sheetId="125" refreshError="1"/>
      <sheetData sheetId="126" refreshError="1"/>
      <sheetData sheetId="127"/>
      <sheetData sheetId="128"/>
      <sheetData sheetId="129" refreshError="1"/>
      <sheetData sheetId="130"/>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sheetData sheetId="199"/>
      <sheetData sheetId="200">
        <row r="48">
          <cell r="E48">
            <v>0</v>
          </cell>
        </row>
      </sheetData>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BITACORA"/>
      <sheetName val="PxQ Cantidades"/>
    </sheetNames>
    <sheetDataSet>
      <sheetData sheetId="0" refreshError="1">
        <row r="2">
          <cell r="B2">
            <v>2381</v>
          </cell>
        </row>
      </sheetData>
      <sheetData sheetId="1" refreshError="1"/>
      <sheetData sheetId="2" refreshError="1"/>
      <sheetData sheetId="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RIFAS"/>
      <sheetName val="Hoja3"/>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iv_roma"/>
      <sheetName val="Bases 2A"/>
      <sheetName val="Lista APU"/>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desmonte"/>
      <sheetName val="Bases 2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ANIDADOS"/>
      <sheetName val="MEMORIAS"/>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76"/>
  <sheetViews>
    <sheetView showGridLines="0" tabSelected="1" topLeftCell="A15" zoomScale="55" zoomScaleNormal="55" zoomScalePageLayoutView="70" workbookViewId="0">
      <selection activeCell="O18" sqref="O18"/>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1.44140625" style="1"/>
    <col min="15" max="15" width="17.5546875" style="1" bestFit="1" customWidth="1"/>
    <col min="16" max="16384" width="11.44140625" style="1"/>
  </cols>
  <sheetData>
    <row r="1" spans="2:12">
      <c r="B1" s="584" t="s">
        <v>0</v>
      </c>
      <c r="C1" s="584"/>
      <c r="D1" s="584"/>
      <c r="E1" s="584"/>
      <c r="F1" s="584"/>
      <c r="G1" s="584"/>
    </row>
    <row r="2" spans="2:12">
      <c r="B2" s="584" t="s">
        <v>1</v>
      </c>
      <c r="C2" s="584"/>
      <c r="D2" s="584"/>
      <c r="E2" s="584"/>
    </row>
    <row r="3" spans="2:12" ht="14.4" thickBot="1">
      <c r="B3" s="6"/>
      <c r="C3" s="7"/>
      <c r="D3" s="6"/>
      <c r="E3" s="7"/>
    </row>
    <row r="4" spans="2:12" ht="15" thickTop="1" thickBot="1">
      <c r="B4" s="585"/>
      <c r="C4" s="586"/>
      <c r="D4" s="586"/>
      <c r="E4" s="586"/>
      <c r="F4" s="586"/>
      <c r="G4" s="586"/>
      <c r="H4" s="586"/>
      <c r="I4" s="586"/>
      <c r="J4" s="586"/>
      <c r="K4" s="586"/>
      <c r="L4" s="587"/>
    </row>
    <row r="5" spans="2:12" ht="31.5" customHeight="1" thickTop="1">
      <c r="B5" s="3"/>
      <c r="C5" s="588" t="s">
        <v>2</v>
      </c>
      <c r="D5" s="589"/>
      <c r="E5" s="589"/>
      <c r="F5" s="589"/>
      <c r="G5" s="589"/>
      <c r="H5" s="589"/>
      <c r="I5" s="589"/>
      <c r="J5" s="589"/>
      <c r="K5" s="590"/>
      <c r="L5" s="4"/>
    </row>
    <row r="6" spans="2:12">
      <c r="B6" s="8"/>
      <c r="C6" s="591" t="s">
        <v>3</v>
      </c>
      <c r="D6" s="591"/>
      <c r="E6" s="591"/>
      <c r="F6" s="591"/>
      <c r="G6" s="591"/>
      <c r="H6" s="591"/>
      <c r="I6" s="591"/>
      <c r="J6" s="591"/>
      <c r="K6" s="592"/>
      <c r="L6" s="4"/>
    </row>
    <row r="7" spans="2:12" s="2" customFormat="1">
      <c r="B7" s="9"/>
      <c r="C7" s="578" t="s">
        <v>4</v>
      </c>
      <c r="D7" s="579"/>
      <c r="E7" s="579"/>
      <c r="F7" s="579"/>
      <c r="G7" s="579"/>
      <c r="H7" s="579"/>
      <c r="I7" s="579"/>
      <c r="J7" s="579"/>
      <c r="K7" s="580"/>
      <c r="L7" s="10"/>
    </row>
    <row r="8" spans="2:12" ht="31.5" customHeight="1">
      <c r="B8" s="8"/>
      <c r="C8" s="578"/>
      <c r="D8" s="579"/>
      <c r="E8" s="579"/>
      <c r="F8" s="579"/>
      <c r="G8" s="579"/>
      <c r="H8" s="579"/>
      <c r="I8" s="579"/>
      <c r="J8" s="579"/>
      <c r="K8" s="580"/>
      <c r="L8" s="4"/>
    </row>
    <row r="9" spans="2:12" ht="48" customHeight="1">
      <c r="B9" s="8"/>
      <c r="C9" s="581" t="s">
        <v>5</v>
      </c>
      <c r="D9" s="582"/>
      <c r="E9" s="582"/>
      <c r="F9" s="582"/>
      <c r="G9" s="582"/>
      <c r="H9" s="582"/>
      <c r="I9" s="582"/>
      <c r="J9" s="582"/>
      <c r="K9" s="583"/>
      <c r="L9" s="4"/>
    </row>
    <row r="10" spans="2:12" ht="51" customHeight="1" thickBot="1">
      <c r="B10" s="3"/>
      <c r="C10" s="557" t="s">
        <v>367</v>
      </c>
      <c r="D10" s="558"/>
      <c r="E10" s="558"/>
      <c r="F10" s="558"/>
      <c r="G10" s="558"/>
      <c r="H10" s="558"/>
      <c r="I10" s="558"/>
      <c r="J10" s="558"/>
      <c r="K10" s="559"/>
      <c r="L10" s="4"/>
    </row>
    <row r="11" spans="2:12" ht="30" customHeight="1">
      <c r="B11" s="3"/>
      <c r="C11" s="569" t="s">
        <v>6</v>
      </c>
      <c r="D11" s="563" t="s">
        <v>7</v>
      </c>
      <c r="E11" s="571" t="s">
        <v>8</v>
      </c>
      <c r="F11" s="571"/>
      <c r="G11" s="569" t="s">
        <v>9</v>
      </c>
      <c r="H11" s="563" t="s">
        <v>10</v>
      </c>
      <c r="I11" s="563" t="s">
        <v>11</v>
      </c>
      <c r="J11" s="565" t="s">
        <v>12</v>
      </c>
      <c r="K11" s="567" t="s">
        <v>13</v>
      </c>
      <c r="L11" s="4"/>
    </row>
    <row r="12" spans="2:12" ht="30" customHeight="1" thickBot="1">
      <c r="B12" s="3"/>
      <c r="C12" s="570"/>
      <c r="D12" s="564"/>
      <c r="E12" s="174" t="s">
        <v>14</v>
      </c>
      <c r="F12" s="174" t="s">
        <v>15</v>
      </c>
      <c r="G12" s="570"/>
      <c r="H12" s="564"/>
      <c r="I12" s="564"/>
      <c r="J12" s="566"/>
      <c r="K12" s="568"/>
      <c r="L12" s="4"/>
    </row>
    <row r="13" spans="2:12" ht="30" customHeight="1" thickBot="1">
      <c r="B13" s="3"/>
      <c r="C13" s="572" t="s">
        <v>148</v>
      </c>
      <c r="D13" s="573"/>
      <c r="E13" s="573"/>
      <c r="F13" s="573"/>
      <c r="G13" s="573"/>
      <c r="H13" s="573"/>
      <c r="I13" s="573"/>
      <c r="J13" s="573"/>
      <c r="K13" s="574"/>
      <c r="L13" s="4"/>
    </row>
    <row r="14" spans="2:12" ht="30" customHeight="1">
      <c r="B14" s="3"/>
      <c r="C14" s="360" t="s">
        <v>84</v>
      </c>
      <c r="D14" s="361"/>
      <c r="E14" s="361"/>
      <c r="F14" s="361"/>
      <c r="G14" s="361"/>
      <c r="H14" s="361"/>
      <c r="I14" s="361"/>
      <c r="J14" s="361"/>
      <c r="K14" s="362"/>
      <c r="L14" s="4"/>
    </row>
    <row r="15" spans="2:12" ht="30" customHeight="1">
      <c r="B15" s="3"/>
      <c r="C15" s="150"/>
      <c r="D15" s="151">
        <v>1.1000000000000001</v>
      </c>
      <c r="E15" s="386">
        <v>6641</v>
      </c>
      <c r="F15" s="386"/>
      <c r="G15" s="395" t="str">
        <f>+'APU-1'!C24</f>
        <v>Desmonte malla contra impactos, con acarreo</v>
      </c>
      <c r="H15" s="551" t="str">
        <f>+'APU-1'!L24</f>
        <v>M2</v>
      </c>
      <c r="I15" s="376">
        <f>+'MEMORIAS-1'!L19</f>
        <v>181</v>
      </c>
      <c r="J15" s="540">
        <f>+'APU-1'!$N$69</f>
        <v>7385</v>
      </c>
      <c r="K15" s="153">
        <f>I15*J15</f>
        <v>1336685</v>
      </c>
      <c r="L15" s="4"/>
    </row>
    <row r="16" spans="2:12" ht="32.4">
      <c r="B16" s="3"/>
      <c r="C16" s="150"/>
      <c r="D16" s="151">
        <v>1.2</v>
      </c>
      <c r="E16" s="387">
        <v>5323</v>
      </c>
      <c r="F16" s="387"/>
      <c r="G16" s="391" t="str">
        <f>+'APU-1'!C103</f>
        <v>Demolicion de estructura a nivel en concreto reforzado, con retiro</v>
      </c>
      <c r="H16" s="387" t="str">
        <f>+'APU-1'!L103</f>
        <v>M3</v>
      </c>
      <c r="I16" s="376">
        <f>+'MEMORIAS-1'!L45</f>
        <v>0.18</v>
      </c>
      <c r="J16" s="540">
        <f>+'APU-1'!N148</f>
        <v>364760</v>
      </c>
      <c r="K16" s="153">
        <f>I16*J16</f>
        <v>65656.800000000003</v>
      </c>
      <c r="L16" s="4"/>
    </row>
    <row r="17" spans="2:15" ht="30" customHeight="1" thickBot="1">
      <c r="B17" s="3"/>
      <c r="C17" s="154" t="s">
        <v>16</v>
      </c>
      <c r="D17" s="155"/>
      <c r="E17" s="155"/>
      <c r="F17" s="155"/>
      <c r="G17" s="156"/>
      <c r="H17" s="155"/>
      <c r="I17" s="152"/>
      <c r="J17" s="157"/>
      <c r="K17" s="158">
        <f>ROUND(SUM(K15:K16),0)</f>
        <v>1402342</v>
      </c>
      <c r="L17" s="4"/>
      <c r="O17" s="1119">
        <f>K17+K23+K34+K38+P19</f>
        <v>77854650</v>
      </c>
    </row>
    <row r="18" spans="2:15" ht="30" customHeight="1" thickBot="1">
      <c r="B18" s="3"/>
      <c r="C18" s="369" t="s">
        <v>88</v>
      </c>
      <c r="D18" s="370"/>
      <c r="E18" s="370"/>
      <c r="F18" s="370"/>
      <c r="G18" s="370"/>
      <c r="H18" s="370"/>
      <c r="I18" s="370"/>
      <c r="J18" s="370"/>
      <c r="K18" s="371"/>
      <c r="L18" s="4"/>
    </row>
    <row r="19" spans="2:15" ht="30" customHeight="1">
      <c r="B19" s="3"/>
      <c r="C19" s="150"/>
      <c r="D19" s="388">
        <v>2.1</v>
      </c>
      <c r="E19" s="389">
        <v>5343</v>
      </c>
      <c r="F19" s="151"/>
      <c r="G19" s="395" t="str">
        <f>+'APU-1'!C182</f>
        <v>Replanteo y localización para Arquitectura, sobre terreno</v>
      </c>
      <c r="H19" s="390" t="str">
        <f>+'APU-1'!L182</f>
        <v>M2</v>
      </c>
      <c r="I19" s="376">
        <f>+'MEMORIAS-1'!L73</f>
        <v>104.15</v>
      </c>
      <c r="J19" s="540">
        <f>+'APU-1'!N227</f>
        <v>17525</v>
      </c>
      <c r="K19" s="153">
        <f>I19*J19</f>
        <v>1825228.75</v>
      </c>
      <c r="L19" s="4"/>
      <c r="O19" s="383"/>
    </row>
    <row r="20" spans="2:15" ht="30" customHeight="1">
      <c r="B20" s="3"/>
      <c r="C20" s="150"/>
      <c r="D20" s="163">
        <v>2.2000000000000002</v>
      </c>
      <c r="E20" s="159">
        <v>324</v>
      </c>
      <c r="F20" s="151"/>
      <c r="G20" s="550" t="str">
        <f>+'APU-1'!C261</f>
        <v>Excavacion manual en material comun</v>
      </c>
      <c r="H20" s="423" t="str">
        <f>+'APU-1'!L340</f>
        <v>M3</v>
      </c>
      <c r="I20" s="376">
        <f>+'MEMORIAS-1'!L100</f>
        <v>21.03</v>
      </c>
      <c r="J20" s="540">
        <f>+'APU-1'!$N$306</f>
        <v>85534</v>
      </c>
      <c r="K20" s="153">
        <f t="shared" ref="K20:K22" si="0">I20*J20</f>
        <v>1798780.02</v>
      </c>
      <c r="L20" s="4"/>
    </row>
    <row r="21" spans="2:15" ht="32.4">
      <c r="B21" s="3"/>
      <c r="C21" s="150"/>
      <c r="D21" s="163">
        <v>2.2999999999999998</v>
      </c>
      <c r="E21" s="159">
        <v>915</v>
      </c>
      <c r="F21" s="159"/>
      <c r="G21" s="391" t="str">
        <f>+'APU-1'!C340</f>
        <v>Relleno con base granular seleccionada o clasificada, compactada y transportada</v>
      </c>
      <c r="H21" s="548" t="s">
        <v>86</v>
      </c>
      <c r="I21" s="376">
        <f>+'MEMORIAS-1'!L127</f>
        <v>8.7200000000000006</v>
      </c>
      <c r="J21" s="540">
        <f>+'APU-1'!$N$385</f>
        <v>149257</v>
      </c>
      <c r="K21" s="153">
        <f t="shared" si="0"/>
        <v>1301521.04</v>
      </c>
      <c r="L21" s="4"/>
    </row>
    <row r="22" spans="2:15" ht="30" customHeight="1">
      <c r="B22" s="3"/>
      <c r="C22" s="150"/>
      <c r="D22" s="163">
        <v>2.4</v>
      </c>
      <c r="E22" s="159">
        <v>7392</v>
      </c>
      <c r="F22" s="151"/>
      <c r="G22" s="391" t="str">
        <f>+'APU-1'!C419</f>
        <v>Canaleta en lamina galvanizada cal. 22 Au = 0.60 pintado con wash primer y esmalte</v>
      </c>
      <c r="H22" s="548" t="str">
        <f>+'APU-1'!L419</f>
        <v>ML</v>
      </c>
      <c r="I22" s="376">
        <f>+'MEMORIAS-1'!L158</f>
        <v>37</v>
      </c>
      <c r="J22" s="540">
        <f>+'APU-1'!$N$467</f>
        <v>224212</v>
      </c>
      <c r="K22" s="153">
        <f t="shared" si="0"/>
        <v>8295844</v>
      </c>
      <c r="L22" s="4"/>
    </row>
    <row r="23" spans="2:15" ht="30" customHeight="1" thickBot="1">
      <c r="B23" s="3"/>
      <c r="C23" s="154" t="s">
        <v>16</v>
      </c>
      <c r="D23" s="160"/>
      <c r="E23" s="161"/>
      <c r="F23" s="160"/>
      <c r="G23" s="160"/>
      <c r="H23" s="160"/>
      <c r="I23" s="152"/>
      <c r="J23" s="160"/>
      <c r="K23" s="158">
        <f>ROUND(SUM(K19:K22),0)</f>
        <v>13221374</v>
      </c>
      <c r="L23" s="4"/>
    </row>
    <row r="24" spans="2:15" ht="30" customHeight="1" thickBot="1">
      <c r="B24" s="3"/>
      <c r="C24" s="369" t="s">
        <v>92</v>
      </c>
      <c r="D24" s="370"/>
      <c r="E24" s="370"/>
      <c r="F24" s="370"/>
      <c r="G24" s="370"/>
      <c r="H24" s="370"/>
      <c r="I24" s="370"/>
      <c r="J24" s="370"/>
      <c r="K24" s="371"/>
      <c r="L24" s="4"/>
    </row>
    <row r="25" spans="2:15" ht="30" customHeight="1">
      <c r="B25" s="3"/>
      <c r="C25" s="150"/>
      <c r="D25" s="392">
        <v>3.1</v>
      </c>
      <c r="E25" s="393">
        <v>6189</v>
      </c>
      <c r="F25" s="162"/>
      <c r="G25" s="545" t="str">
        <f>+'APU-1'!C501</f>
        <v>Concreto para solado resistencia 175 kg/cm2 -2500 PSI</v>
      </c>
      <c r="H25" s="423" t="str">
        <f>+'APU-1'!L501</f>
        <v>M3</v>
      </c>
      <c r="I25" s="376">
        <f>+'MEMORIAS-1'!L186</f>
        <v>0.52</v>
      </c>
      <c r="J25" s="540">
        <f>+'APU-1'!N546</f>
        <v>895665</v>
      </c>
      <c r="K25" s="153">
        <f>I25*J25</f>
        <v>465745.8</v>
      </c>
      <c r="L25" s="4"/>
    </row>
    <row r="26" spans="2:15" ht="30" customHeight="1">
      <c r="B26" s="3"/>
      <c r="C26" s="150"/>
      <c r="D26" s="392">
        <v>3.2</v>
      </c>
      <c r="E26" s="393">
        <v>361</v>
      </c>
      <c r="F26" s="163"/>
      <c r="G26" s="545" t="str">
        <f>+'APU-1'!C580</f>
        <v>Zapata en concreto para cimentacion de resistencia 3500 Psi</v>
      </c>
      <c r="H26" s="390" t="str">
        <f>+'APU-1'!L580</f>
        <v>M3</v>
      </c>
      <c r="I26" s="376">
        <f>+'MEMORIAS-1'!L214</f>
        <v>0.54</v>
      </c>
      <c r="J26" s="540">
        <f>+'APU-1'!N626</f>
        <v>1443734</v>
      </c>
      <c r="K26" s="153">
        <f t="shared" ref="K26:K33" si="1">I26*J26</f>
        <v>779616.3600000001</v>
      </c>
      <c r="L26" s="4"/>
    </row>
    <row r="27" spans="2:15" ht="30" customHeight="1">
      <c r="B27" s="3"/>
      <c r="C27" s="150"/>
      <c r="D27" s="388">
        <v>3.3</v>
      </c>
      <c r="E27" s="393">
        <v>332</v>
      </c>
      <c r="F27" s="162"/>
      <c r="G27" s="546" t="str">
        <f>+'APU-1'!$C$660</f>
        <v>Viga de amarre para cimentación en concreto de 3500 Psi</v>
      </c>
      <c r="H27" s="390" t="str">
        <f>+'APU-1'!$L$660</f>
        <v>M3</v>
      </c>
      <c r="I27" s="376">
        <f>+'MEMORIAS-1'!L244</f>
        <v>2.19</v>
      </c>
      <c r="J27" s="540">
        <f>+'APU-1'!N706</f>
        <v>1424373</v>
      </c>
      <c r="K27" s="153">
        <f t="shared" si="1"/>
        <v>3119376.87</v>
      </c>
      <c r="L27" s="4"/>
    </row>
    <row r="28" spans="2:15" ht="30" customHeight="1">
      <c r="B28" s="3"/>
      <c r="C28" s="150"/>
      <c r="D28" s="163">
        <v>3.4</v>
      </c>
      <c r="E28" s="394">
        <v>7790</v>
      </c>
      <c r="F28" s="159"/>
      <c r="G28" s="547" t="str">
        <f>+'APU-1'!C740</f>
        <v>Columna en concreto de resistencia 3500 psi</v>
      </c>
      <c r="H28" s="423" t="str">
        <f>+'APU-1'!L740</f>
        <v>M3</v>
      </c>
      <c r="I28" s="376">
        <f>+'MEMORIAS-1'!L275</f>
        <v>0.75</v>
      </c>
      <c r="J28" s="540">
        <f>+'APU-1'!N786</f>
        <v>1723518</v>
      </c>
      <c r="K28" s="153">
        <f t="shared" si="1"/>
        <v>1292638.5</v>
      </c>
      <c r="L28" s="4"/>
    </row>
    <row r="29" spans="2:15" ht="30" customHeight="1">
      <c r="B29" s="3"/>
      <c r="C29" s="150"/>
      <c r="D29" s="163">
        <v>3.5</v>
      </c>
      <c r="E29" s="394">
        <v>5067</v>
      </c>
      <c r="F29" s="162"/>
      <c r="G29" s="547" t="str">
        <f>+'APU-1'!C820</f>
        <v>Acero de Refuerzo Grado 60</v>
      </c>
      <c r="H29" s="548" t="str">
        <f>+'APU-1'!L820</f>
        <v>KG</v>
      </c>
      <c r="I29" s="376">
        <f>+'MEMORIAS-1'!L303</f>
        <v>393.1</v>
      </c>
      <c r="J29" s="549">
        <f>+'APU-1'!N865</f>
        <v>10255</v>
      </c>
      <c r="K29" s="153">
        <f t="shared" si="1"/>
        <v>4031240.5000000005</v>
      </c>
      <c r="L29" s="4"/>
    </row>
    <row r="30" spans="2:15" ht="30" customHeight="1">
      <c r="B30" s="3"/>
      <c r="C30" s="150"/>
      <c r="D30" s="163">
        <v>3.6</v>
      </c>
      <c r="E30" s="394">
        <v>4969</v>
      </c>
      <c r="F30" s="159"/>
      <c r="G30" s="542" t="str">
        <f>+'APU-1'!C899</f>
        <v>Pedestal en concreto de 3000 PSI</v>
      </c>
      <c r="H30" s="390" t="str">
        <f>+'APU-1'!L899</f>
        <v>M3</v>
      </c>
      <c r="I30" s="376">
        <f>+'MEMORIAS-1'!L332</f>
        <v>0.56000000000000005</v>
      </c>
      <c r="J30" s="549">
        <f>+'APU-1'!N945</f>
        <v>1111593</v>
      </c>
      <c r="K30" s="153">
        <f t="shared" si="1"/>
        <v>622492.08000000007</v>
      </c>
      <c r="L30" s="4"/>
    </row>
    <row r="31" spans="2:15" ht="30" customHeight="1">
      <c r="B31" s="3"/>
      <c r="C31" s="150"/>
      <c r="D31" s="163">
        <v>3.7</v>
      </c>
      <c r="E31" s="394">
        <v>5899</v>
      </c>
      <c r="F31" s="159"/>
      <c r="G31" s="543" t="str">
        <f>+'APU-1'!C979</f>
        <v>Placa base en concreto 3000 psi e=0.10 m reforzada con malla Q-5 de 6 mm</v>
      </c>
      <c r="H31" s="423" t="str">
        <f>+'APU-1'!L979</f>
        <v>M2</v>
      </c>
      <c r="I31" s="376">
        <f>+'MEMORIAS-1'!L363</f>
        <v>81.34</v>
      </c>
      <c r="J31" s="549">
        <f>+'APU-1'!N1024</f>
        <v>168296</v>
      </c>
      <c r="K31" s="153">
        <f t="shared" si="1"/>
        <v>13689196.640000001</v>
      </c>
      <c r="L31" s="4"/>
    </row>
    <row r="32" spans="2:15" ht="30" customHeight="1">
      <c r="B32" s="3"/>
      <c r="C32" s="150"/>
      <c r="D32" s="163">
        <v>3.8</v>
      </c>
      <c r="E32" s="394">
        <v>7050</v>
      </c>
      <c r="F32" s="162"/>
      <c r="G32" s="543" t="str">
        <f>+'APU-1'!C1058</f>
        <v>Muro en ladrillo rejilla 0.12 m (12 x 24 x 6) fachada</v>
      </c>
      <c r="H32" s="390" t="str">
        <f>+'APU-1'!L1058</f>
        <v>M2</v>
      </c>
      <c r="I32" s="376">
        <f>+'MEMORIAS-1'!L392</f>
        <v>33</v>
      </c>
      <c r="J32" s="540">
        <f>+'APU-1'!N1103</f>
        <v>221644</v>
      </c>
      <c r="K32" s="153">
        <f t="shared" si="1"/>
        <v>7314252</v>
      </c>
      <c r="L32" s="4"/>
    </row>
    <row r="33" spans="2:12" ht="30" customHeight="1">
      <c r="B33" s="3"/>
      <c r="C33" s="150"/>
      <c r="D33" s="163">
        <v>3.9</v>
      </c>
      <c r="E33" s="394">
        <v>318</v>
      </c>
      <c r="F33" s="162"/>
      <c r="G33" s="542" t="str">
        <f>+'APU-1'!C1137</f>
        <v>Desmonte y montaje de Màquina gimnasio aire libre</v>
      </c>
      <c r="H33" s="390" t="str">
        <f>+'APU-1'!L1137</f>
        <v>UND</v>
      </c>
      <c r="I33" s="376">
        <f>+'MEMORIAS-1'!L422</f>
        <v>4</v>
      </c>
      <c r="J33" s="540">
        <f>+'APU-1'!N1182</f>
        <v>184115</v>
      </c>
      <c r="K33" s="153">
        <f t="shared" si="1"/>
        <v>736460</v>
      </c>
      <c r="L33" s="4"/>
    </row>
    <row r="34" spans="2:12" ht="30" customHeight="1" thickBot="1">
      <c r="B34" s="3"/>
      <c r="C34" s="164" t="s">
        <v>16</v>
      </c>
      <c r="D34" s="165"/>
      <c r="E34" s="165"/>
      <c r="F34" s="165"/>
      <c r="G34" s="166"/>
      <c r="H34" s="165"/>
      <c r="I34" s="152"/>
      <c r="J34" s="167"/>
      <c r="K34" s="168">
        <f>ROUND(SUM(K25:K33),0)</f>
        <v>32051019</v>
      </c>
      <c r="L34" s="4"/>
    </row>
    <row r="35" spans="2:12" ht="30" customHeight="1" thickBot="1">
      <c r="B35" s="3"/>
      <c r="C35" s="369" t="s">
        <v>102</v>
      </c>
      <c r="D35" s="370"/>
      <c r="E35" s="370"/>
      <c r="F35" s="370"/>
      <c r="G35" s="370"/>
      <c r="H35" s="370"/>
      <c r="I35" s="370"/>
      <c r="J35" s="370"/>
      <c r="K35" s="371"/>
      <c r="L35" s="4"/>
    </row>
    <row r="36" spans="2:12" ht="32.4">
      <c r="B36" s="3"/>
      <c r="C36" s="150"/>
      <c r="D36" s="163">
        <v>4.0999999999999996</v>
      </c>
      <c r="E36" s="390">
        <v>6147</v>
      </c>
      <c r="F36" s="390"/>
      <c r="G36" s="544" t="str">
        <f>+'APU-1'!C1216</f>
        <v>Desmonte y reinstalación de Malla eslabonada cal 10*2", con platina 1/8" x 1/2" para fijación. Suministro e instalación</v>
      </c>
      <c r="H36" s="423" t="str">
        <f>+'APU-1'!L1216</f>
        <v>M2</v>
      </c>
      <c r="I36" s="376">
        <f>+'MEMORIAS-1'!L450</f>
        <v>144.80000000000001</v>
      </c>
      <c r="J36" s="540">
        <f>+'APU-1'!N1267</f>
        <v>200474</v>
      </c>
      <c r="K36" s="153">
        <f>I36*J36</f>
        <v>29028635.200000003</v>
      </c>
      <c r="L36" s="4"/>
    </row>
    <row r="37" spans="2:12" ht="32.4">
      <c r="B37" s="3"/>
      <c r="C37" s="150"/>
      <c r="D37" s="163">
        <v>4.2</v>
      </c>
      <c r="E37" s="390">
        <v>5272</v>
      </c>
      <c r="F37" s="390"/>
      <c r="G37" s="543" t="str">
        <f>+'APU-1'!C1301</f>
        <v>Demonte y reinstalación de Tubo cerramiento galvanizado 2 1/2" *1.9 mm Incluye pintura .</v>
      </c>
      <c r="H37" s="390" t="str">
        <f>+'APU-1'!L1301</f>
        <v>ML</v>
      </c>
      <c r="I37" s="376">
        <f>+'MEMORIAS-1'!L479</f>
        <v>80</v>
      </c>
      <c r="J37" s="540">
        <f>+'APU-1'!N1346</f>
        <v>26891</v>
      </c>
      <c r="K37" s="153">
        <f>I37*J37</f>
        <v>2151280</v>
      </c>
      <c r="L37" s="4"/>
    </row>
    <row r="38" spans="2:12" ht="30" customHeight="1" thickBot="1">
      <c r="B38" s="3"/>
      <c r="C38" s="154" t="s">
        <v>16</v>
      </c>
      <c r="D38" s="169"/>
      <c r="E38" s="169"/>
      <c r="F38" s="169"/>
      <c r="G38" s="170"/>
      <c r="H38" s="171"/>
      <c r="I38" s="152"/>
      <c r="J38" s="157"/>
      <c r="K38" s="158">
        <f>ROUND(SUM(K36:K37),0)</f>
        <v>31179915</v>
      </c>
      <c r="L38" s="4"/>
    </row>
    <row r="39" spans="2:12" ht="30" customHeight="1" thickBot="1">
      <c r="B39" s="3"/>
      <c r="C39" s="369" t="s">
        <v>103</v>
      </c>
      <c r="D39" s="370"/>
      <c r="E39" s="370"/>
      <c r="F39" s="370"/>
      <c r="G39" s="370"/>
      <c r="H39" s="370"/>
      <c r="I39" s="370"/>
      <c r="J39" s="370"/>
      <c r="K39" s="371"/>
      <c r="L39" s="4"/>
    </row>
    <row r="40" spans="2:12" ht="30" customHeight="1">
      <c r="B40" s="3"/>
      <c r="C40" s="150"/>
      <c r="D40" s="163">
        <v>5.0999999999999996</v>
      </c>
      <c r="E40" s="394">
        <v>1001</v>
      </c>
      <c r="F40" s="162"/>
      <c r="G40" s="542" t="str">
        <f>+'APU-1'!C1380</f>
        <v>Pintura en esmalte sobre malla de cerramiento</v>
      </c>
      <c r="H40" s="390" t="str">
        <f>+'APU-1'!L1380</f>
        <v>M2</v>
      </c>
      <c r="I40" s="376">
        <f>+'MEMORIAS-1'!L508</f>
        <v>144.80000000000001</v>
      </c>
      <c r="J40" s="540">
        <f>+'APU-1'!N1425</f>
        <v>38516</v>
      </c>
      <c r="K40" s="153">
        <f>I40*J40</f>
        <v>5577116.8000000007</v>
      </c>
      <c r="L40" s="4"/>
    </row>
    <row r="41" spans="2:12" ht="30" customHeight="1">
      <c r="B41" s="3"/>
      <c r="C41" s="150"/>
      <c r="D41" s="163">
        <v>5.2</v>
      </c>
      <c r="E41" s="394">
        <v>8252</v>
      </c>
      <c r="F41" s="162"/>
      <c r="G41" s="543" t="str">
        <f>+'APU-1'!C1459</f>
        <v>Pintura en esmalte para estructura metalica existente tipo: correas, cerchas, laminas y angulos, alto 250 -1000 mm y Ancho 150-250 mm, 2 manos</v>
      </c>
      <c r="H41" s="423" t="str">
        <f>+'APU-1'!L1459</f>
        <v>ML</v>
      </c>
      <c r="I41" s="376">
        <f>+'MEMORIAS-1'!L537</f>
        <v>17.84</v>
      </c>
      <c r="J41" s="540">
        <f>+'APU-1'!N1504</f>
        <v>47346</v>
      </c>
      <c r="K41" s="153">
        <f t="shared" ref="K41:K44" si="2">I41*J41</f>
        <v>844652.64</v>
      </c>
      <c r="L41" s="4"/>
    </row>
    <row r="42" spans="2:12" ht="30" customHeight="1">
      <c r="B42" s="3"/>
      <c r="C42" s="150"/>
      <c r="D42" s="163">
        <v>5.3</v>
      </c>
      <c r="E42" s="394">
        <v>6157</v>
      </c>
      <c r="F42" s="162"/>
      <c r="G42" s="543" t="str">
        <f>+'APU-1'!C1538</f>
        <v>Pintura gris basalto para estructura de concreto</v>
      </c>
      <c r="H42" s="390" t="str">
        <f>+'APU-1'!L1538</f>
        <v>M2</v>
      </c>
      <c r="I42" s="376">
        <f>+'MEMORIAS-1'!L567</f>
        <v>7.2</v>
      </c>
      <c r="J42" s="540">
        <f>+'APU-1'!N1583</f>
        <v>27175</v>
      </c>
      <c r="K42" s="153">
        <f t="shared" si="2"/>
        <v>195660</v>
      </c>
      <c r="L42" s="4"/>
    </row>
    <row r="43" spans="2:12" ht="30" customHeight="1">
      <c r="B43" s="3"/>
      <c r="C43" s="150"/>
      <c r="D43" s="163">
        <v>5.4</v>
      </c>
      <c r="E43" s="394">
        <v>2295</v>
      </c>
      <c r="F43" s="162"/>
      <c r="G43" s="542" t="str">
        <f>+'APU-1'!C1617</f>
        <v>Pintura tuberia de 4" a 6", anticorrosivo + esmalte sintetico. (2 manos c/u)</v>
      </c>
      <c r="H43" s="390" t="str">
        <f>+'APU-1'!L1617</f>
        <v>ML</v>
      </c>
      <c r="I43" s="376">
        <f>+'MEMORIAS-1'!L596</f>
        <v>14</v>
      </c>
      <c r="J43" s="540">
        <f>+'APU-1'!N1661</f>
        <v>32189</v>
      </c>
      <c r="K43" s="153">
        <f t="shared" si="2"/>
        <v>450646</v>
      </c>
      <c r="L43" s="4"/>
    </row>
    <row r="44" spans="2:12" ht="30" customHeight="1">
      <c r="B44" s="3"/>
      <c r="C44" s="150"/>
      <c r="D44" s="163">
        <v>5.5</v>
      </c>
      <c r="E44" s="394">
        <v>7437</v>
      </c>
      <c r="F44" s="162"/>
      <c r="G44" s="543" t="str">
        <f>+'APU-1'!C1695</f>
        <v>Pintura tuberia de 2" a 3", anticorrosivo + esmalte sintetico. (2 manos c/u)</v>
      </c>
      <c r="H44" s="423" t="str">
        <f>+'APU-1'!L1695</f>
        <v>ML</v>
      </c>
      <c r="I44" s="376">
        <f>+'MEMORIAS-1'!L625</f>
        <v>27</v>
      </c>
      <c r="J44" s="540">
        <f>+'APU-1'!N1740</f>
        <v>21377</v>
      </c>
      <c r="K44" s="153">
        <f t="shared" si="2"/>
        <v>577179</v>
      </c>
      <c r="L44" s="4"/>
    </row>
    <row r="45" spans="2:12" ht="30" customHeight="1" thickBot="1">
      <c r="B45" s="3"/>
      <c r="C45" s="154" t="s">
        <v>16</v>
      </c>
      <c r="D45" s="169"/>
      <c r="E45" s="169"/>
      <c r="F45" s="169"/>
      <c r="G45" s="172"/>
      <c r="H45" s="171"/>
      <c r="I45" s="152"/>
      <c r="J45" s="157"/>
      <c r="K45" s="158">
        <f>ROUND(SUM(K40:K44),0)</f>
        <v>7645254</v>
      </c>
      <c r="L45" s="4"/>
    </row>
    <row r="46" spans="2:12" ht="30" customHeight="1" thickBot="1">
      <c r="B46" s="3"/>
      <c r="C46" s="572" t="s">
        <v>149</v>
      </c>
      <c r="D46" s="573"/>
      <c r="E46" s="573"/>
      <c r="F46" s="573"/>
      <c r="G46" s="573"/>
      <c r="H46" s="573"/>
      <c r="I46" s="573"/>
      <c r="J46" s="573"/>
      <c r="K46" s="574"/>
      <c r="L46" s="4"/>
    </row>
    <row r="47" spans="2:12" ht="30" customHeight="1">
      <c r="B47" s="3"/>
      <c r="C47" s="575" t="s">
        <v>109</v>
      </c>
      <c r="D47" s="576"/>
      <c r="E47" s="576"/>
      <c r="F47" s="576"/>
      <c r="G47" s="576"/>
      <c r="H47" s="576"/>
      <c r="I47" s="576"/>
      <c r="J47" s="576"/>
      <c r="K47" s="577"/>
      <c r="L47" s="4"/>
    </row>
    <row r="48" spans="2:12" ht="32.4">
      <c r="B48" s="3"/>
      <c r="C48" s="150"/>
      <c r="D48" s="151">
        <v>6.1</v>
      </c>
      <c r="E48" s="159">
        <v>7984</v>
      </c>
      <c r="F48" s="386"/>
      <c r="G48" s="391" t="str">
        <f>+'APU-2'!D24</f>
        <v>Malla para cerramiento lateral cancha calibre No 5,
hueco 13 cm, 100% nylon. Suministro e Instal</v>
      </c>
      <c r="H48" s="541" t="str">
        <f>+'APU-2'!M24</f>
        <v>M2</v>
      </c>
      <c r="I48" s="376">
        <f>+'MEMORIAS-2'!L24</f>
        <v>1428</v>
      </c>
      <c r="J48" s="540">
        <f>+'APU-2'!$O$69</f>
        <v>18229</v>
      </c>
      <c r="K48" s="153">
        <f>I48*J48</f>
        <v>26031012</v>
      </c>
      <c r="L48" s="4"/>
    </row>
    <row r="49" spans="2:12" ht="32.4">
      <c r="B49" s="3"/>
      <c r="C49" s="150"/>
      <c r="D49" s="151">
        <v>6.2</v>
      </c>
      <c r="E49" s="159">
        <v>7985</v>
      </c>
      <c r="F49" s="387"/>
      <c r="G49" s="391" t="str">
        <f>+'APU-2'!D103</f>
        <v>Malla para cerramiento techo calibre No 3, hueco 13
cm, 100% nylon. Suministro e Instal.</v>
      </c>
      <c r="H49" s="159" t="str">
        <f>+'APU-2'!M103</f>
        <v>M2</v>
      </c>
      <c r="I49" s="376">
        <f>+'MEMORIAS-2'!L59</f>
        <v>1247.4000000000001</v>
      </c>
      <c r="J49" s="540">
        <f>+'APU-2'!$O$148</f>
        <v>14286</v>
      </c>
      <c r="K49" s="153">
        <f t="shared" ref="K49:K52" si="3">I49*J49</f>
        <v>17820356.400000002</v>
      </c>
      <c r="L49" s="4"/>
    </row>
    <row r="50" spans="2:12" ht="16.2">
      <c r="B50" s="3"/>
      <c r="C50" s="150"/>
      <c r="D50" s="151">
        <v>6.3</v>
      </c>
      <c r="E50" s="159"/>
      <c r="F50" s="387"/>
      <c r="G50" s="391" t="str">
        <f>+'APU-2'!D182</f>
        <v>Tela laminada o sintética -ancho 1.2ml</v>
      </c>
      <c r="H50" s="159" t="str">
        <f>+'APU-2'!M182</f>
        <v>M2</v>
      </c>
      <c r="I50" s="376">
        <f>+'MEMORIAS-2'!L94</f>
        <v>60.28</v>
      </c>
      <c r="J50" s="540">
        <f>+'APU-2'!O227</f>
        <v>14074</v>
      </c>
      <c r="K50" s="153">
        <f t="shared" si="3"/>
        <v>848380.72</v>
      </c>
      <c r="L50" s="4"/>
    </row>
    <row r="51" spans="2:12" ht="16.2">
      <c r="B51" s="3"/>
      <c r="C51" s="150"/>
      <c r="D51" s="151">
        <v>6.4</v>
      </c>
      <c r="E51" s="159">
        <v>294</v>
      </c>
      <c r="F51" s="387"/>
      <c r="G51" s="391" t="str">
        <f>+'APU-2'!D260</f>
        <v>Cable guaya en acero galvanizado</v>
      </c>
      <c r="H51" s="159" t="str">
        <f>+'APU-2'!M260</f>
        <v>ML</v>
      </c>
      <c r="I51" s="376">
        <f>+'MEMORIAS-2'!L129</f>
        <v>122.22</v>
      </c>
      <c r="J51" s="540">
        <f>+'APU-2'!O305</f>
        <v>15059</v>
      </c>
      <c r="K51" s="153">
        <f t="shared" si="3"/>
        <v>1840510.98</v>
      </c>
      <c r="L51" s="4"/>
    </row>
    <row r="52" spans="2:12" ht="16.2">
      <c r="B52" s="3"/>
      <c r="C52" s="150"/>
      <c r="D52" s="151">
        <v>6.5</v>
      </c>
      <c r="E52" s="159">
        <v>7664</v>
      </c>
      <c r="F52" s="387"/>
      <c r="G52" s="391" t="str">
        <f>+'APU-2'!D336</f>
        <v>Luminaria de 64 leds, 70-250W, 7500-25200lm</v>
      </c>
      <c r="H52" s="159" t="str">
        <f>+'APU-2'!M336</f>
        <v>UND</v>
      </c>
      <c r="I52" s="376">
        <f>+'MEMORIAS-2'!L164</f>
        <v>4</v>
      </c>
      <c r="J52" s="540">
        <f>+'APU-2'!O381</f>
        <v>2814494</v>
      </c>
      <c r="K52" s="153">
        <f t="shared" si="3"/>
        <v>11257976</v>
      </c>
      <c r="L52" s="4"/>
    </row>
    <row r="53" spans="2:12" ht="30" customHeight="1" thickBot="1">
      <c r="B53" s="3"/>
      <c r="C53" s="154" t="s">
        <v>16</v>
      </c>
      <c r="D53" s="155"/>
      <c r="E53" s="155"/>
      <c r="F53" s="155"/>
      <c r="G53" s="156"/>
      <c r="H53" s="155"/>
      <c r="I53" s="152"/>
      <c r="J53" s="157"/>
      <c r="K53" s="380">
        <f>ROUND(SUM(K48:K52),0)</f>
        <v>57798236</v>
      </c>
      <c r="L53" s="4"/>
    </row>
    <row r="54" spans="2:12" ht="30" customHeight="1" thickBot="1">
      <c r="B54" s="3"/>
      <c r="C54" s="572" t="s">
        <v>150</v>
      </c>
      <c r="D54" s="573"/>
      <c r="E54" s="573"/>
      <c r="F54" s="573"/>
      <c r="G54" s="573"/>
      <c r="H54" s="573"/>
      <c r="I54" s="573"/>
      <c r="J54" s="573"/>
      <c r="K54" s="574"/>
      <c r="L54" s="4"/>
    </row>
    <row r="55" spans="2:12" ht="30" customHeight="1" thickBot="1">
      <c r="B55" s="3"/>
      <c r="C55" s="369" t="s">
        <v>112</v>
      </c>
      <c r="D55" s="370"/>
      <c r="E55" s="370"/>
      <c r="F55" s="370"/>
      <c r="G55" s="370"/>
      <c r="H55" s="370"/>
      <c r="I55" s="370"/>
      <c r="J55" s="370"/>
      <c r="K55" s="371"/>
      <c r="L55" s="4"/>
    </row>
    <row r="56" spans="2:12" ht="30" customHeight="1">
      <c r="B56" s="3"/>
      <c r="C56" s="150">
        <v>1</v>
      </c>
      <c r="D56" s="388">
        <v>7.1</v>
      </c>
      <c r="E56" s="389">
        <v>6090</v>
      </c>
      <c r="F56" s="151"/>
      <c r="G56" s="395" t="str">
        <f>+'APU-3'!D24</f>
        <v>Baranda en tubo galvanizado de 2", cal 1.5 mm</v>
      </c>
      <c r="H56" s="423" t="str">
        <f>+'APU-3'!M24</f>
        <v>ML</v>
      </c>
      <c r="I56" s="376">
        <f>+'MEMORIAS-3'!L24</f>
        <v>6</v>
      </c>
      <c r="J56" s="540">
        <f>+'APU-3'!O73</f>
        <v>383367.7</v>
      </c>
      <c r="K56" s="153">
        <f>I56*J56</f>
        <v>2300206.2000000002</v>
      </c>
      <c r="L56" s="4"/>
    </row>
    <row r="57" spans="2:12" ht="30" customHeight="1" thickBot="1">
      <c r="B57" s="3"/>
      <c r="C57" s="154" t="s">
        <v>16</v>
      </c>
      <c r="D57" s="155"/>
      <c r="E57" s="155"/>
      <c r="F57" s="155"/>
      <c r="G57" s="156"/>
      <c r="H57" s="155"/>
      <c r="I57" s="152"/>
      <c r="J57" s="157"/>
      <c r="K57" s="158">
        <f>ROUND(SUM(K56:K56),0)</f>
        <v>2300206</v>
      </c>
      <c r="L57" s="4"/>
    </row>
    <row r="58" spans="2:12" ht="30" customHeight="1" thickBot="1">
      <c r="B58" s="3"/>
      <c r="C58" s="369" t="s">
        <v>151</v>
      </c>
      <c r="D58" s="370"/>
      <c r="E58" s="370"/>
      <c r="F58" s="370"/>
      <c r="G58" s="370"/>
      <c r="H58" s="370"/>
      <c r="I58" s="370"/>
      <c r="J58" s="370"/>
      <c r="K58" s="371"/>
      <c r="L58" s="4"/>
    </row>
    <row r="59" spans="2:12" ht="48.6">
      <c r="B59" s="3"/>
      <c r="C59" s="410"/>
      <c r="D59" s="411">
        <v>8.1</v>
      </c>
      <c r="E59" s="412"/>
      <c r="F59" s="413"/>
      <c r="G59" s="534" t="str">
        <f>+'APU-3'!D104</f>
        <v>Tuberia metalica tipo conduit EMT 3/4" incluye accesorios de montaje y elementos de fijacion.
Suministro e instalacion</v>
      </c>
      <c r="H59" s="535" t="str">
        <f>+'APU-3'!M104</f>
        <v>ML</v>
      </c>
      <c r="I59" s="376">
        <f>+'MEMORIAS-3'!L59</f>
        <v>88</v>
      </c>
      <c r="J59" s="536">
        <f>+'APU-3'!O149</f>
        <v>37329</v>
      </c>
      <c r="K59" s="153">
        <f>I59*J59</f>
        <v>3284952</v>
      </c>
      <c r="L59" s="4"/>
    </row>
    <row r="60" spans="2:12" ht="48.6">
      <c r="B60" s="3"/>
      <c r="C60" s="410"/>
      <c r="D60" s="414">
        <v>8.1999999999999993</v>
      </c>
      <c r="E60" s="415">
        <v>7565</v>
      </c>
      <c r="F60" s="415"/>
      <c r="G60" s="537" t="str">
        <f>+'APU-3'!D180</f>
        <v>Acometida en cable de cobre aislado m 29,766.00
2x8+1x10T AWG THHN/THWN-2 600 V 90°C. Suministro e
instalacion</v>
      </c>
      <c r="H60" s="538" t="str">
        <f>+'APU-3'!M180</f>
        <v>ML</v>
      </c>
      <c r="I60" s="376">
        <f>+'MEMORIAS-3'!L94</f>
        <v>110</v>
      </c>
      <c r="J60" s="536">
        <f>+'APU-3'!O225</f>
        <v>39894</v>
      </c>
      <c r="K60" s="153">
        <f t="shared" ref="K60:K64" si="4">I60*J60</f>
        <v>4388340</v>
      </c>
      <c r="L60" s="4"/>
    </row>
    <row r="61" spans="2:12" ht="16.2">
      <c r="B61" s="3"/>
      <c r="C61" s="410"/>
      <c r="D61" s="411">
        <v>8.3000000000000007</v>
      </c>
      <c r="E61" s="415"/>
      <c r="F61" s="415"/>
      <c r="G61" s="537" t="str">
        <f>+'APU-3'!D256</f>
        <v>Coraza tipo americana Liquid Tight 3/4" - recubierta PVC</v>
      </c>
      <c r="H61" s="538" t="str">
        <f>+'APU-3'!M256</f>
        <v>ML</v>
      </c>
      <c r="I61" s="376">
        <f>+'MEMORIAS-3'!L129</f>
        <v>8</v>
      </c>
      <c r="J61" s="536">
        <f>+'APU-3'!O301</f>
        <v>29258</v>
      </c>
      <c r="K61" s="153">
        <f t="shared" si="4"/>
        <v>234064</v>
      </c>
      <c r="L61" s="4"/>
    </row>
    <row r="62" spans="2:12" ht="32.4">
      <c r="B62" s="3"/>
      <c r="C62" s="410"/>
      <c r="D62" s="414">
        <v>8.4</v>
      </c>
      <c r="E62" s="415">
        <v>7644</v>
      </c>
      <c r="F62" s="415"/>
      <c r="G62" s="537" t="str">
        <f>+'APU-3'!D332</f>
        <v>Caja de paso metálica de 10 cm x 10 cm, tipo pesado de aluminio para la iluminación. Suministro y montaje</v>
      </c>
      <c r="H62" s="538" t="str">
        <f>+'APU-3'!M332</f>
        <v>UND</v>
      </c>
      <c r="I62" s="376">
        <f>+'MEMORIAS-3'!L164</f>
        <v>5</v>
      </c>
      <c r="J62" s="536">
        <f>+'APU-3'!O377</f>
        <v>62464</v>
      </c>
      <c r="K62" s="153">
        <f t="shared" si="4"/>
        <v>312320</v>
      </c>
      <c r="L62" s="4"/>
    </row>
    <row r="63" spans="2:12" ht="48.6">
      <c r="B63" s="3"/>
      <c r="C63" s="410"/>
      <c r="D63" s="411">
        <v>8.5</v>
      </c>
      <c r="E63" s="415">
        <v>7634</v>
      </c>
      <c r="F63" s="415"/>
      <c r="G63" s="537" t="str">
        <f>+'APU-3'!D408</f>
        <v>Luminaria tipo led hermética IP65, 2x18W, 3200 lm incluye: cable encauchetado 3x16 AWG, clavija de caucho y elementos de fijación. Suministro e instalacion</v>
      </c>
      <c r="H63" s="538" t="str">
        <f>+'APU-3'!M408</f>
        <v>UND</v>
      </c>
      <c r="I63" s="376">
        <f>+'MEMORIAS-3'!L199</f>
        <v>7</v>
      </c>
      <c r="J63" s="536">
        <f>+'APU-3'!$O$454</f>
        <v>195265</v>
      </c>
      <c r="K63" s="153">
        <f t="shared" si="4"/>
        <v>1366855</v>
      </c>
      <c r="L63" s="4"/>
    </row>
    <row r="64" spans="2:12" ht="64.8">
      <c r="B64" s="3"/>
      <c r="C64" s="410"/>
      <c r="D64" s="414">
        <v>8.6</v>
      </c>
      <c r="E64" s="415">
        <v>7639</v>
      </c>
      <c r="F64" s="415"/>
      <c r="G64" s="539" t="s">
        <v>117</v>
      </c>
      <c r="H64" s="415" t="s">
        <v>101</v>
      </c>
      <c r="I64" s="376">
        <f>+'MEMORIAS-3'!L234</f>
        <v>7</v>
      </c>
      <c r="J64" s="536">
        <f>+'APU-3'!O536</f>
        <v>9420</v>
      </c>
      <c r="K64" s="153">
        <f t="shared" si="4"/>
        <v>65940</v>
      </c>
      <c r="L64" s="4"/>
    </row>
    <row r="65" spans="2:12" ht="30" customHeight="1" thickBot="1">
      <c r="B65" s="3"/>
      <c r="C65" s="154" t="s">
        <v>16</v>
      </c>
      <c r="D65" s="155"/>
      <c r="E65" s="155"/>
      <c r="F65" s="155"/>
      <c r="G65" s="156"/>
      <c r="H65" s="155"/>
      <c r="I65" s="152"/>
      <c r="J65" s="157"/>
      <c r="K65" s="158">
        <f>ROUND(SUM(K59:K64),0)</f>
        <v>9652471</v>
      </c>
      <c r="L65" s="4"/>
    </row>
    <row r="66" spans="2:12" s="49" customFormat="1" ht="30" customHeight="1" thickBot="1">
      <c r="B66" s="50"/>
      <c r="C66" s="560" t="s">
        <v>17</v>
      </c>
      <c r="D66" s="561"/>
      <c r="E66" s="561"/>
      <c r="F66" s="561"/>
      <c r="G66" s="561"/>
      <c r="H66" s="561"/>
      <c r="I66" s="561"/>
      <c r="J66" s="562"/>
      <c r="K66" s="173">
        <f>K17+K23+K34+K38+K45+K53+K57+K65</f>
        <v>155250817</v>
      </c>
      <c r="L66" s="52"/>
    </row>
    <row r="67" spans="2:12" s="49" customFormat="1">
      <c r="B67" s="50"/>
      <c r="C67" s="53"/>
      <c r="D67" s="53"/>
      <c r="E67" s="53"/>
      <c r="F67" s="53"/>
      <c r="G67" s="53"/>
      <c r="H67" s="53"/>
      <c r="I67" s="53"/>
      <c r="J67" s="53"/>
      <c r="K67" s="54"/>
      <c r="L67" s="52"/>
    </row>
    <row r="68" spans="2:12" s="49" customFormat="1">
      <c r="B68" s="50"/>
      <c r="C68" s="55"/>
      <c r="D68" s="56"/>
      <c r="E68" s="56"/>
      <c r="F68" s="56"/>
      <c r="G68" s="55"/>
      <c r="H68" s="55"/>
      <c r="I68" s="76"/>
      <c r="J68" s="77"/>
      <c r="K68" s="78"/>
      <c r="L68" s="52"/>
    </row>
    <row r="69" spans="2:12" s="49" customFormat="1" ht="16.5" customHeight="1">
      <c r="B69" s="50"/>
      <c r="C69" s="427" t="s">
        <v>141</v>
      </c>
      <c r="D69" s="427"/>
      <c r="E69" s="428"/>
      <c r="F69" s="427"/>
      <c r="G69" s="427"/>
      <c r="H69" s="427" t="s">
        <v>386</v>
      </c>
      <c r="I69" s="428"/>
      <c r="J69" s="428"/>
      <c r="K69" s="434"/>
      <c r="L69" s="80"/>
    </row>
    <row r="70" spans="2:12" s="49" customFormat="1" ht="46.5" customHeight="1">
      <c r="B70" s="50"/>
      <c r="C70" s="427"/>
      <c r="D70" s="427"/>
      <c r="E70" s="428"/>
      <c r="F70" s="427"/>
      <c r="G70" s="427"/>
      <c r="H70" s="427"/>
      <c r="I70" s="428"/>
      <c r="J70" s="428"/>
      <c r="K70" s="429"/>
      <c r="L70" s="82"/>
    </row>
    <row r="71" spans="2:12" s="49" customFormat="1" ht="49.5" customHeight="1">
      <c r="B71" s="50"/>
      <c r="C71" s="427"/>
      <c r="D71" s="427" t="s">
        <v>387</v>
      </c>
      <c r="E71" s="428"/>
      <c r="F71" s="427"/>
      <c r="G71" s="427"/>
      <c r="H71" s="427"/>
      <c r="I71" s="428" t="s">
        <v>142</v>
      </c>
      <c r="J71" s="428"/>
      <c r="K71" s="430"/>
      <c r="L71" s="82"/>
    </row>
    <row r="72" spans="2:12" s="49" customFormat="1" ht="30" customHeight="1">
      <c r="B72" s="50"/>
      <c r="C72" s="427"/>
      <c r="D72" s="427" t="s">
        <v>388</v>
      </c>
      <c r="E72" s="428"/>
      <c r="F72" s="427"/>
      <c r="G72" s="427"/>
      <c r="H72" s="427"/>
      <c r="I72" s="428" t="s">
        <v>389</v>
      </c>
      <c r="J72" s="428"/>
      <c r="K72" s="430"/>
      <c r="L72" s="82"/>
    </row>
    <row r="73" spans="2:12" s="49" customFormat="1" ht="58.5" customHeight="1">
      <c r="B73" s="50"/>
      <c r="C73" s="436"/>
      <c r="D73" s="436"/>
      <c r="E73" s="436"/>
      <c r="F73" s="436"/>
      <c r="G73" s="436"/>
      <c r="H73" s="435"/>
      <c r="I73" s="435"/>
      <c r="J73" s="429"/>
      <c r="K73" s="430"/>
      <c r="L73" s="52"/>
    </row>
    <row r="74" spans="2:12" ht="47.25" customHeight="1">
      <c r="B74" s="3"/>
      <c r="C74" s="436"/>
      <c r="D74" s="436"/>
      <c r="E74" s="436"/>
      <c r="F74" s="436"/>
      <c r="G74" s="436"/>
      <c r="H74" s="431"/>
      <c r="I74" s="431"/>
      <c r="J74" s="431"/>
      <c r="K74" s="431"/>
      <c r="L74" s="4"/>
    </row>
    <row r="75" spans="2:12" ht="14.4" thickBot="1">
      <c r="B75" s="85"/>
      <c r="C75" s="86"/>
      <c r="D75" s="86"/>
      <c r="E75" s="87"/>
      <c r="F75" s="86"/>
      <c r="G75" s="88"/>
      <c r="H75" s="86"/>
      <c r="I75" s="86"/>
      <c r="J75" s="86"/>
      <c r="K75" s="86"/>
      <c r="L75" s="89"/>
    </row>
    <row r="76" spans="2:12" ht="14.4" thickTop="1"/>
  </sheetData>
  <mergeCells count="21">
    <mergeCell ref="C7:K8"/>
    <mergeCell ref="C9:K9"/>
    <mergeCell ref="B1:G1"/>
    <mergeCell ref="B2:E2"/>
    <mergeCell ref="B4:L4"/>
    <mergeCell ref="C5:K5"/>
    <mergeCell ref="C6:K6"/>
    <mergeCell ref="C10:K10"/>
    <mergeCell ref="C66:J66"/>
    <mergeCell ref="I11:I12"/>
    <mergeCell ref="J11:J12"/>
    <mergeCell ref="K11:K12"/>
    <mergeCell ref="C11:C12"/>
    <mergeCell ref="D11:D12"/>
    <mergeCell ref="G11:G12"/>
    <mergeCell ref="H11:H12"/>
    <mergeCell ref="E11:F11"/>
    <mergeCell ref="C13:K13"/>
    <mergeCell ref="C46:K46"/>
    <mergeCell ref="C47:K47"/>
    <mergeCell ref="C54:K54"/>
  </mergeCells>
  <pageMargins left="0.31496062992125984" right="0.31496062992125984" top="0.94488188976377963" bottom="0.74803149606299213"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6"/>
  <sheetViews>
    <sheetView view="pageBreakPreview" zoomScale="80" zoomScaleNormal="90" zoomScaleSheetLayoutView="80" workbookViewId="0">
      <selection activeCell="G24" sqref="G24"/>
    </sheetView>
  </sheetViews>
  <sheetFormatPr baseColWidth="10" defaultRowHeight="13.2"/>
  <cols>
    <col min="1" max="1" width="3.88671875" customWidth="1"/>
    <col min="2" max="2" width="11.109375" customWidth="1"/>
    <col min="3" max="3" width="19.88671875" customWidth="1"/>
    <col min="9" max="9" width="15.33203125" bestFit="1" customWidth="1"/>
    <col min="12" max="12" width="19.44140625" customWidth="1"/>
    <col min="13" max="13" width="20.44140625" bestFit="1" customWidth="1"/>
  </cols>
  <sheetData>
    <row r="1" spans="1:14" ht="14.4" thickBot="1">
      <c r="A1" s="432"/>
      <c r="B1" s="432"/>
      <c r="C1" s="437"/>
      <c r="D1" s="437"/>
      <c r="E1" s="437"/>
      <c r="F1" s="432"/>
      <c r="G1" s="432"/>
      <c r="H1" s="432"/>
      <c r="I1" s="432"/>
      <c r="J1" s="433"/>
      <c r="K1" s="438"/>
      <c r="L1" s="432"/>
      <c r="M1" s="432"/>
      <c r="N1" s="432"/>
    </row>
    <row r="2" spans="1:14" ht="17.25" customHeight="1" thickBot="1">
      <c r="A2" s="432"/>
      <c r="B2" s="593"/>
      <c r="C2" s="594"/>
      <c r="D2" s="599" t="s">
        <v>395</v>
      </c>
      <c r="E2" s="600"/>
      <c r="F2" s="600"/>
      <c r="G2" s="600"/>
      <c r="H2" s="600"/>
      <c r="I2" s="600"/>
      <c r="J2" s="600"/>
      <c r="K2" s="600"/>
      <c r="L2" s="600"/>
      <c r="M2" s="600"/>
      <c r="N2" s="601"/>
    </row>
    <row r="3" spans="1:14" ht="17.25" customHeight="1" thickBot="1">
      <c r="A3" s="432"/>
      <c r="B3" s="595"/>
      <c r="C3" s="596"/>
      <c r="D3" s="599" t="s">
        <v>124</v>
      </c>
      <c r="E3" s="600"/>
      <c r="F3" s="600"/>
      <c r="G3" s="600"/>
      <c r="H3" s="600"/>
      <c r="I3" s="600"/>
      <c r="J3" s="600"/>
      <c r="K3" s="600"/>
      <c r="L3" s="600"/>
      <c r="M3" s="600"/>
      <c r="N3" s="601"/>
    </row>
    <row r="4" spans="1:14" ht="17.25" customHeight="1" thickBot="1">
      <c r="A4" s="432"/>
      <c r="B4" s="595"/>
      <c r="C4" s="596"/>
      <c r="D4" s="599" t="s">
        <v>396</v>
      </c>
      <c r="E4" s="600"/>
      <c r="F4" s="600"/>
      <c r="G4" s="600"/>
      <c r="H4" s="600"/>
      <c r="I4" s="600"/>
      <c r="J4" s="600"/>
      <c r="K4" s="600"/>
      <c r="L4" s="600"/>
      <c r="M4" s="600"/>
      <c r="N4" s="601"/>
    </row>
    <row r="5" spans="1:14" ht="17.25" customHeight="1" thickBot="1">
      <c r="A5" s="432"/>
      <c r="B5" s="595"/>
      <c r="C5" s="596"/>
      <c r="D5" s="602" t="s">
        <v>397</v>
      </c>
      <c r="E5" s="603"/>
      <c r="F5" s="603"/>
      <c r="G5" s="603"/>
      <c r="H5" s="603"/>
      <c r="I5" s="603"/>
      <c r="J5" s="603"/>
      <c r="K5" s="603"/>
      <c r="L5" s="603"/>
      <c r="M5" s="603"/>
      <c r="N5" s="604"/>
    </row>
    <row r="6" spans="1:14" ht="36" customHeight="1" thickBot="1">
      <c r="A6" s="432"/>
      <c r="B6" s="597"/>
      <c r="C6" s="598"/>
      <c r="D6" s="599" t="str">
        <f>+'PRESUPUESTO OFICIAL (Entidad)'!C10</f>
        <v>ADECUACIÓN DE ESCENARIOS DEPORTIVOS DEL CASCO URBANO Y CENTROS POBLADOS DEL MUNICIPIO DE SABANALARGA, DEPARTAMENTO DE CASANARE</v>
      </c>
      <c r="E6" s="600"/>
      <c r="F6" s="600"/>
      <c r="G6" s="600"/>
      <c r="H6" s="600"/>
      <c r="I6" s="600"/>
      <c r="J6" s="600"/>
      <c r="K6" s="600"/>
      <c r="L6" s="600"/>
      <c r="M6" s="600"/>
      <c r="N6" s="601"/>
    </row>
    <row r="7" spans="1:14" ht="14.4" thickBot="1">
      <c r="A7" s="432"/>
      <c r="B7" s="439"/>
      <c r="C7" s="437"/>
      <c r="D7" s="437"/>
      <c r="E7" s="437"/>
      <c r="F7" s="507"/>
      <c r="G7" s="507"/>
      <c r="H7" s="507"/>
      <c r="I7" s="507"/>
      <c r="J7" s="508"/>
      <c r="K7" s="509"/>
      <c r="L7" s="432"/>
      <c r="M7" s="432"/>
      <c r="N7" s="440"/>
    </row>
    <row r="8" spans="1:14" ht="13.8">
      <c r="A8" s="432"/>
      <c r="B8" s="439"/>
      <c r="C8" s="605" t="s">
        <v>398</v>
      </c>
      <c r="D8" s="606"/>
      <c r="E8" s="606"/>
      <c r="F8" s="606"/>
      <c r="G8" s="607">
        <f>+G9/1.34</f>
        <v>115858818.65671641</v>
      </c>
      <c r="H8" s="608"/>
      <c r="I8" s="510"/>
      <c r="J8" s="511"/>
      <c r="K8" s="512"/>
      <c r="L8" s="511"/>
      <c r="M8" s="513"/>
      <c r="N8" s="440"/>
    </row>
    <row r="9" spans="1:14" ht="13.8">
      <c r="A9" s="432"/>
      <c r="B9" s="439"/>
      <c r="C9" s="609" t="s">
        <v>399</v>
      </c>
      <c r="D9" s="610"/>
      <c r="E9" s="610"/>
      <c r="F9" s="610"/>
      <c r="G9" s="611">
        <f>+'PRESUPUESTO OFICIAL (Entidad)'!K66</f>
        <v>155250817</v>
      </c>
      <c r="H9" s="612"/>
      <c r="I9" s="510"/>
      <c r="J9" s="511"/>
      <c r="K9" s="509"/>
      <c r="L9" s="432"/>
      <c r="M9" s="432"/>
      <c r="N9" s="440"/>
    </row>
    <row r="10" spans="1:14" ht="14.4" thickBot="1">
      <c r="A10" s="432"/>
      <c r="B10" s="439"/>
      <c r="C10" s="613" t="s">
        <v>400</v>
      </c>
      <c r="D10" s="614"/>
      <c r="E10" s="614"/>
      <c r="F10" s="614"/>
      <c r="G10" s="615">
        <v>1</v>
      </c>
      <c r="H10" s="616"/>
      <c r="I10" s="510"/>
      <c r="J10" s="507"/>
      <c r="K10" s="509"/>
      <c r="L10" s="432"/>
      <c r="M10" s="432"/>
      <c r="N10" s="440"/>
    </row>
    <row r="11" spans="1:14" ht="14.4" thickBot="1">
      <c r="A11" s="432"/>
      <c r="B11" s="439"/>
      <c r="C11" s="437"/>
      <c r="D11" s="437"/>
      <c r="E11" s="437"/>
      <c r="F11" s="507"/>
      <c r="G11" s="507"/>
      <c r="H11" s="507"/>
      <c r="I11" s="507"/>
      <c r="J11" s="508"/>
      <c r="K11" s="509"/>
      <c r="L11" s="432"/>
      <c r="M11" s="432"/>
      <c r="N11" s="440"/>
    </row>
    <row r="12" spans="1:14" ht="41.4">
      <c r="A12" s="432"/>
      <c r="B12" s="441" t="s">
        <v>401</v>
      </c>
      <c r="C12" s="620" t="s">
        <v>402</v>
      </c>
      <c r="D12" s="621"/>
      <c r="E12" s="622"/>
      <c r="F12" s="442" t="s">
        <v>101</v>
      </c>
      <c r="G12" s="442" t="s">
        <v>403</v>
      </c>
      <c r="H12" s="442" t="s">
        <v>404</v>
      </c>
      <c r="I12" s="442" t="s">
        <v>405</v>
      </c>
      <c r="J12" s="443" t="s">
        <v>406</v>
      </c>
      <c r="K12" s="444" t="s">
        <v>407</v>
      </c>
      <c r="L12" s="442" t="s">
        <v>408</v>
      </c>
      <c r="M12" s="442" t="s">
        <v>135</v>
      </c>
      <c r="N12" s="445" t="s">
        <v>409</v>
      </c>
    </row>
    <row r="13" spans="1:14" ht="13.8">
      <c r="A13" s="506"/>
      <c r="B13" s="446">
        <v>1</v>
      </c>
      <c r="C13" s="617" t="s">
        <v>410</v>
      </c>
      <c r="D13" s="618"/>
      <c r="E13" s="619"/>
      <c r="F13" s="447"/>
      <c r="G13" s="447"/>
      <c r="H13" s="447"/>
      <c r="I13" s="447"/>
      <c r="J13" s="448"/>
      <c r="K13" s="449"/>
      <c r="L13" s="450"/>
      <c r="M13" s="451">
        <f>+L15+L16</f>
        <v>5659226.2170000002</v>
      </c>
      <c r="N13" s="452">
        <f>M13/G8</f>
        <v>4.8845882278223382E-2</v>
      </c>
    </row>
    <row r="14" spans="1:14" ht="13.8">
      <c r="A14" s="506"/>
      <c r="B14" s="446">
        <v>1.1000000000000001</v>
      </c>
      <c r="C14" s="617" t="s">
        <v>411</v>
      </c>
      <c r="D14" s="618"/>
      <c r="E14" s="619"/>
      <c r="F14" s="447"/>
      <c r="G14" s="447"/>
      <c r="H14" s="447"/>
      <c r="I14" s="447"/>
      <c r="J14" s="448"/>
      <c r="K14" s="453"/>
      <c r="L14" s="454"/>
      <c r="M14" s="455"/>
      <c r="N14" s="452"/>
    </row>
    <row r="15" spans="1:14" ht="13.8">
      <c r="A15" s="506"/>
      <c r="B15" s="446"/>
      <c r="C15" s="623" t="s">
        <v>412</v>
      </c>
      <c r="D15" s="624"/>
      <c r="E15" s="625"/>
      <c r="F15" s="456" t="s">
        <v>413</v>
      </c>
      <c r="G15" s="456">
        <v>1</v>
      </c>
      <c r="H15" s="457">
        <v>1</v>
      </c>
      <c r="I15" s="458">
        <v>2700000</v>
      </c>
      <c r="J15" s="459">
        <v>0.58279999999999998</v>
      </c>
      <c r="K15" s="460">
        <f>+G10</f>
        <v>1</v>
      </c>
      <c r="L15" s="461">
        <f>+G15*H15*I15*(1+J15)*K15</f>
        <v>4273560</v>
      </c>
      <c r="M15" s="455"/>
      <c r="N15" s="452"/>
    </row>
    <row r="16" spans="1:14" ht="13.8">
      <c r="A16" s="506"/>
      <c r="B16" s="446"/>
      <c r="C16" s="623" t="s">
        <v>440</v>
      </c>
      <c r="D16" s="624"/>
      <c r="E16" s="625"/>
      <c r="F16" s="456" t="s">
        <v>413</v>
      </c>
      <c r="G16" s="456">
        <v>1</v>
      </c>
      <c r="H16" s="457">
        <v>0.5</v>
      </c>
      <c r="I16" s="458">
        <v>1750905</v>
      </c>
      <c r="J16" s="459">
        <v>0.58279999999999998</v>
      </c>
      <c r="K16" s="460">
        <f>+G10</f>
        <v>1</v>
      </c>
      <c r="L16" s="461">
        <f>+G16*H16*I16*(1+J16)*K16</f>
        <v>1385666.2169999999</v>
      </c>
      <c r="M16" s="455"/>
      <c r="N16" s="452"/>
    </row>
    <row r="17" spans="1:14" ht="13.8">
      <c r="A17" s="506"/>
      <c r="B17" s="446">
        <v>2</v>
      </c>
      <c r="C17" s="617" t="s">
        <v>414</v>
      </c>
      <c r="D17" s="618"/>
      <c r="E17" s="619"/>
      <c r="F17" s="447"/>
      <c r="G17" s="447"/>
      <c r="H17" s="447"/>
      <c r="I17" s="462"/>
      <c r="J17" s="448"/>
      <c r="K17" s="463"/>
      <c r="L17" s="464"/>
      <c r="M17" s="464"/>
      <c r="N17" s="465"/>
    </row>
    <row r="18" spans="1:14" ht="13.8">
      <c r="A18" s="506"/>
      <c r="B18" s="446">
        <v>2.1</v>
      </c>
      <c r="C18" s="617" t="s">
        <v>415</v>
      </c>
      <c r="D18" s="618"/>
      <c r="E18" s="619"/>
      <c r="F18" s="447"/>
      <c r="G18" s="447"/>
      <c r="H18" s="447"/>
      <c r="I18" s="462"/>
      <c r="J18" s="448"/>
      <c r="K18" s="463"/>
      <c r="L18" s="466"/>
      <c r="M18" s="451">
        <f>+ROUND(L20+L21+L19+L22+L23,0)</f>
        <v>636528</v>
      </c>
      <c r="N18" s="452">
        <f>+M18/G8</f>
        <v>5.4939969816712791E-3</v>
      </c>
    </row>
    <row r="19" spans="1:14" ht="13.8">
      <c r="A19" s="432"/>
      <c r="B19" s="467"/>
      <c r="C19" s="626" t="s">
        <v>416</v>
      </c>
      <c r="D19" s="627"/>
      <c r="E19" s="628"/>
      <c r="F19" s="468" t="s">
        <v>413</v>
      </c>
      <c r="G19" s="468">
        <v>1</v>
      </c>
      <c r="H19" s="469">
        <v>4.0000000000000002E-4</v>
      </c>
      <c r="I19" s="470"/>
      <c r="J19" s="471"/>
      <c r="K19" s="472"/>
      <c r="L19" s="473">
        <f>+G9*H19</f>
        <v>62100.326800000003</v>
      </c>
      <c r="M19" s="474"/>
      <c r="N19" s="475"/>
    </row>
    <row r="20" spans="1:14" ht="13.8">
      <c r="A20" s="432"/>
      <c r="B20" s="467"/>
      <c r="C20" s="626" t="s">
        <v>417</v>
      </c>
      <c r="D20" s="627"/>
      <c r="E20" s="628"/>
      <c r="F20" s="468" t="s">
        <v>413</v>
      </c>
      <c r="G20" s="468">
        <v>1</v>
      </c>
      <c r="H20" s="469">
        <v>2.0000000000000001E-4</v>
      </c>
      <c r="I20" s="470"/>
      <c r="J20" s="471"/>
      <c r="K20" s="472"/>
      <c r="L20" s="473">
        <f>+G9*H20</f>
        <v>31050.163400000001</v>
      </c>
      <c r="M20" s="474"/>
      <c r="N20" s="475"/>
    </row>
    <row r="21" spans="1:14" ht="13.8">
      <c r="A21" s="432"/>
      <c r="B21" s="467"/>
      <c r="C21" s="626" t="s">
        <v>418</v>
      </c>
      <c r="D21" s="627"/>
      <c r="E21" s="628"/>
      <c r="F21" s="468" t="s">
        <v>413</v>
      </c>
      <c r="G21" s="468">
        <v>1</v>
      </c>
      <c r="H21" s="469">
        <v>2E-3</v>
      </c>
      <c r="I21" s="470"/>
      <c r="J21" s="471"/>
      <c r="K21" s="472"/>
      <c r="L21" s="473">
        <f>+G9*H21</f>
        <v>310501.63400000002</v>
      </c>
      <c r="M21" s="474"/>
      <c r="N21" s="475"/>
    </row>
    <row r="22" spans="1:14" ht="13.8">
      <c r="A22" s="432"/>
      <c r="B22" s="467"/>
      <c r="C22" s="626" t="s">
        <v>419</v>
      </c>
      <c r="D22" s="627"/>
      <c r="E22" s="628"/>
      <c r="F22" s="468" t="s">
        <v>413</v>
      </c>
      <c r="G22" s="468">
        <v>1</v>
      </c>
      <c r="H22" s="469">
        <v>1.1999999999999999E-3</v>
      </c>
      <c r="I22" s="470"/>
      <c r="J22" s="471"/>
      <c r="K22" s="472"/>
      <c r="L22" s="473">
        <f>+G9*H22</f>
        <v>186300.98039999997</v>
      </c>
      <c r="M22" s="474"/>
      <c r="N22" s="475"/>
    </row>
    <row r="23" spans="1:14" ht="13.8">
      <c r="A23" s="432"/>
      <c r="B23" s="467"/>
      <c r="C23" s="626" t="s">
        <v>420</v>
      </c>
      <c r="D23" s="627"/>
      <c r="E23" s="628"/>
      <c r="F23" s="468" t="s">
        <v>413</v>
      </c>
      <c r="G23" s="468">
        <v>1</v>
      </c>
      <c r="H23" s="469">
        <v>2.9999999999999997E-4</v>
      </c>
      <c r="I23" s="476"/>
      <c r="J23" s="471"/>
      <c r="K23" s="472"/>
      <c r="L23" s="473">
        <f>+G9*H23</f>
        <v>46575.245099999993</v>
      </c>
      <c r="M23" s="474"/>
      <c r="N23" s="475"/>
    </row>
    <row r="24" spans="1:14" ht="13.8">
      <c r="A24" s="506"/>
      <c r="B24" s="446">
        <v>2.2000000000000002</v>
      </c>
      <c r="C24" s="617" t="s">
        <v>421</v>
      </c>
      <c r="D24" s="618"/>
      <c r="E24" s="619"/>
      <c r="F24" s="447"/>
      <c r="G24" s="447"/>
      <c r="H24" s="447"/>
      <c r="I24" s="462"/>
      <c r="J24" s="448"/>
      <c r="K24" s="463"/>
      <c r="L24" s="466"/>
      <c r="M24" s="451">
        <f>+ROUND(L26+L27+L25,0)</f>
        <v>2500000</v>
      </c>
      <c r="N24" s="452">
        <f>+M24/$G$8</f>
        <v>2.157798628525092E-2</v>
      </c>
    </row>
    <row r="25" spans="1:14" ht="13.8">
      <c r="A25" s="432"/>
      <c r="B25" s="467"/>
      <c r="C25" s="626" t="s">
        <v>422</v>
      </c>
      <c r="D25" s="627"/>
      <c r="E25" s="628"/>
      <c r="F25" s="468" t="s">
        <v>413</v>
      </c>
      <c r="G25" s="468">
        <v>1</v>
      </c>
      <c r="H25" s="477">
        <f>I25/$G$9</f>
        <v>6.4411899358957966E-3</v>
      </c>
      <c r="I25" s="478">
        <v>1000000</v>
      </c>
      <c r="J25" s="471"/>
      <c r="K25" s="472">
        <f>G10</f>
        <v>1</v>
      </c>
      <c r="L25" s="473">
        <f>+G25*I25*K25</f>
        <v>1000000</v>
      </c>
      <c r="M25" s="473"/>
      <c r="N25" s="479"/>
    </row>
    <row r="26" spans="1:14" ht="13.8">
      <c r="A26" s="432"/>
      <c r="B26" s="467"/>
      <c r="C26" s="629" t="s">
        <v>423</v>
      </c>
      <c r="D26" s="630"/>
      <c r="E26" s="631"/>
      <c r="F26" s="468" t="s">
        <v>413</v>
      </c>
      <c r="G26" s="468">
        <v>1</v>
      </c>
      <c r="H26" s="477">
        <f t="shared" ref="H26:H27" si="0">I26/$G$9</f>
        <v>3.8647139615374778E-3</v>
      </c>
      <c r="I26" s="478">
        <v>600000</v>
      </c>
      <c r="J26" s="471"/>
      <c r="K26" s="472">
        <f>+G10</f>
        <v>1</v>
      </c>
      <c r="L26" s="473">
        <f>+G26*I26*K26</f>
        <v>600000</v>
      </c>
      <c r="M26" s="473"/>
      <c r="N26" s="479"/>
    </row>
    <row r="27" spans="1:14" ht="13.8">
      <c r="A27" s="432"/>
      <c r="B27" s="467"/>
      <c r="C27" s="626" t="s">
        <v>424</v>
      </c>
      <c r="D27" s="627"/>
      <c r="E27" s="628"/>
      <c r="F27" s="468" t="s">
        <v>413</v>
      </c>
      <c r="G27" s="468">
        <v>1</v>
      </c>
      <c r="H27" s="480">
        <f t="shared" si="0"/>
        <v>5.7970709423062171E-3</v>
      </c>
      <c r="I27" s="470">
        <v>900000</v>
      </c>
      <c r="J27" s="471"/>
      <c r="K27" s="472">
        <f>G10</f>
        <v>1</v>
      </c>
      <c r="L27" s="473">
        <f>+I27*K27*G27</f>
        <v>900000</v>
      </c>
      <c r="M27" s="473"/>
      <c r="N27" s="479"/>
    </row>
    <row r="28" spans="1:14" ht="13.8">
      <c r="A28" s="506"/>
      <c r="B28" s="446">
        <v>2.2999999999999998</v>
      </c>
      <c r="C28" s="617" t="s">
        <v>425</v>
      </c>
      <c r="D28" s="618"/>
      <c r="E28" s="619"/>
      <c r="F28" s="447"/>
      <c r="G28" s="447"/>
      <c r="H28" s="447"/>
      <c r="I28" s="462"/>
      <c r="J28" s="448"/>
      <c r="K28" s="449"/>
      <c r="L28" s="466"/>
      <c r="M28" s="451">
        <f>+ROUND(L30+L31+L29+L32+L33+L34+L35+L36,0)</f>
        <v>23111580</v>
      </c>
      <c r="N28" s="452">
        <f>+M28/$G$8</f>
        <v>0.19948054250819178</v>
      </c>
    </row>
    <row r="29" spans="1:14" ht="13.8">
      <c r="A29" s="432"/>
      <c r="B29" s="467"/>
      <c r="C29" s="626" t="s">
        <v>426</v>
      </c>
      <c r="D29" s="627"/>
      <c r="E29" s="628"/>
      <c r="F29" s="468"/>
      <c r="G29" s="468"/>
      <c r="H29" s="469">
        <v>0.01</v>
      </c>
      <c r="I29" s="470"/>
      <c r="J29" s="471"/>
      <c r="K29" s="481"/>
      <c r="L29" s="473">
        <f>ROUNDUP(+H29*$G$9,-3)</f>
        <v>1553000</v>
      </c>
      <c r="M29" s="473"/>
      <c r="N29" s="479"/>
    </row>
    <row r="30" spans="1:14" ht="13.8">
      <c r="A30" s="432"/>
      <c r="B30" s="467"/>
      <c r="C30" s="626" t="s">
        <v>427</v>
      </c>
      <c r="D30" s="627"/>
      <c r="E30" s="628"/>
      <c r="F30" s="468"/>
      <c r="G30" s="468"/>
      <c r="H30" s="482">
        <v>4.2000000000000003E-2</v>
      </c>
      <c r="I30" s="470"/>
      <c r="J30" s="471"/>
      <c r="K30" s="481"/>
      <c r="L30" s="473">
        <f>ROUNDUP(+H30*$G$9,-3)</f>
        <v>6521000</v>
      </c>
      <c r="M30" s="473"/>
      <c r="N30" s="479"/>
    </row>
    <row r="31" spans="1:14" ht="13.8">
      <c r="A31" s="432"/>
      <c r="B31" s="467"/>
      <c r="C31" s="626" t="s">
        <v>428</v>
      </c>
      <c r="D31" s="627"/>
      <c r="E31" s="628"/>
      <c r="F31" s="468"/>
      <c r="G31" s="468"/>
      <c r="H31" s="469">
        <v>1.4999999999999999E-2</v>
      </c>
      <c r="I31" s="470"/>
      <c r="J31" s="471"/>
      <c r="K31" s="481"/>
      <c r="L31" s="473">
        <f t="shared" ref="L31:L33" si="1">ROUNDUP(+H31*$G$9,-3)</f>
        <v>2329000</v>
      </c>
      <c r="M31" s="473"/>
      <c r="N31" s="479"/>
    </row>
    <row r="32" spans="1:14" ht="13.8">
      <c r="A32" s="432"/>
      <c r="B32" s="467"/>
      <c r="C32" s="626" t="s">
        <v>429</v>
      </c>
      <c r="D32" s="627"/>
      <c r="E32" s="628"/>
      <c r="F32" s="483"/>
      <c r="G32" s="483"/>
      <c r="H32" s="484">
        <v>0.02</v>
      </c>
      <c r="I32" s="470"/>
      <c r="J32" s="471"/>
      <c r="K32" s="481"/>
      <c r="L32" s="473">
        <f t="shared" si="1"/>
        <v>3106000</v>
      </c>
      <c r="M32" s="473"/>
      <c r="N32" s="479"/>
    </row>
    <row r="33" spans="1:14" ht="13.8">
      <c r="A33" s="432"/>
      <c r="B33" s="467"/>
      <c r="C33" s="626" t="s">
        <v>430</v>
      </c>
      <c r="D33" s="627"/>
      <c r="E33" s="628"/>
      <c r="F33" s="468"/>
      <c r="G33" s="469"/>
      <c r="H33" s="469">
        <v>0.05</v>
      </c>
      <c r="I33" s="470"/>
      <c r="J33" s="471"/>
      <c r="K33" s="481"/>
      <c r="L33" s="473">
        <f t="shared" si="1"/>
        <v>7763000</v>
      </c>
      <c r="M33" s="473"/>
      <c r="N33" s="479"/>
    </row>
    <row r="34" spans="1:14" ht="13.8">
      <c r="A34" s="432"/>
      <c r="B34" s="467"/>
      <c r="C34" s="626" t="s">
        <v>431</v>
      </c>
      <c r="D34" s="627"/>
      <c r="E34" s="628"/>
      <c r="F34" s="468"/>
      <c r="G34" s="468"/>
      <c r="H34" s="469">
        <v>0.01</v>
      </c>
      <c r="I34" s="470"/>
      <c r="J34" s="471"/>
      <c r="K34" s="481"/>
      <c r="L34" s="473">
        <f>ROUNDUP(+H34*$G$9,-3)</f>
        <v>1553000</v>
      </c>
      <c r="M34" s="473"/>
      <c r="N34" s="479"/>
    </row>
    <row r="35" spans="1:14" ht="13.8">
      <c r="A35" s="432"/>
      <c r="B35" s="467"/>
      <c r="C35" s="626" t="s">
        <v>432</v>
      </c>
      <c r="D35" s="627"/>
      <c r="E35" s="628"/>
      <c r="F35" s="468"/>
      <c r="G35" s="468"/>
      <c r="H35" s="469">
        <v>1.5E-3</v>
      </c>
      <c r="I35" s="470"/>
      <c r="J35" s="471"/>
      <c r="K35" s="481"/>
      <c r="L35" s="473">
        <f>ROUNDUP(+L34*15%,-3)</f>
        <v>233000</v>
      </c>
      <c r="M35" s="473"/>
      <c r="N35" s="479"/>
    </row>
    <row r="36" spans="1:14" ht="13.8">
      <c r="A36" s="432"/>
      <c r="B36" s="467"/>
      <c r="C36" s="626" t="s">
        <v>433</v>
      </c>
      <c r="D36" s="627"/>
      <c r="E36" s="628"/>
      <c r="F36" s="468"/>
      <c r="G36" s="468"/>
      <c r="H36" s="469">
        <f>L36/$G$9</f>
        <v>3.4511895676529676E-4</v>
      </c>
      <c r="I36" s="470" t="s">
        <v>434</v>
      </c>
      <c r="J36" s="471"/>
      <c r="K36" s="481"/>
      <c r="L36" s="473">
        <f>ROUNDUP(+(L34+L35)*3%,0)</f>
        <v>53580</v>
      </c>
      <c r="M36" s="473"/>
      <c r="N36" s="479"/>
    </row>
    <row r="37" spans="1:14" ht="13.8">
      <c r="A37" s="506"/>
      <c r="B37" s="485"/>
      <c r="C37" s="638" t="s">
        <v>435</v>
      </c>
      <c r="D37" s="639"/>
      <c r="E37" s="640"/>
      <c r="F37" s="486"/>
      <c r="G37" s="486"/>
      <c r="H37" s="487">
        <f>ROUND(+M37/$G$8,2)</f>
        <v>0.28000000000000003</v>
      </c>
      <c r="I37" s="488"/>
      <c r="J37" s="489"/>
      <c r="K37" s="490"/>
      <c r="L37" s="491"/>
      <c r="M37" s="492">
        <f>ROUND(SUM(M13:M36),0)</f>
        <v>31907334</v>
      </c>
      <c r="N37" s="493">
        <f>ROUND(+M37/G8,2)</f>
        <v>0.28000000000000003</v>
      </c>
    </row>
    <row r="38" spans="1:14" ht="13.8">
      <c r="A38" s="506"/>
      <c r="B38" s="446">
        <v>3</v>
      </c>
      <c r="C38" s="638" t="s">
        <v>436</v>
      </c>
      <c r="D38" s="639"/>
      <c r="E38" s="640"/>
      <c r="F38" s="486"/>
      <c r="G38" s="486"/>
      <c r="H38" s="494">
        <v>0.01</v>
      </c>
      <c r="I38" s="488"/>
      <c r="J38" s="495"/>
      <c r="K38" s="490"/>
      <c r="L38" s="491"/>
      <c r="M38" s="491">
        <f>ROUND(+H38*G8,0)</f>
        <v>1158588</v>
      </c>
      <c r="N38" s="493">
        <f>+M38/G8</f>
        <v>9.9999983897025163E-3</v>
      </c>
    </row>
    <row r="39" spans="1:14" ht="13.8">
      <c r="A39" s="506"/>
      <c r="B39" s="446">
        <v>4</v>
      </c>
      <c r="C39" s="638" t="s">
        <v>79</v>
      </c>
      <c r="D39" s="639"/>
      <c r="E39" s="640"/>
      <c r="F39" s="486"/>
      <c r="G39" s="486"/>
      <c r="H39" s="494">
        <v>0.05</v>
      </c>
      <c r="I39" s="488"/>
      <c r="J39" s="495"/>
      <c r="K39" s="490"/>
      <c r="L39" s="491"/>
      <c r="M39" s="491">
        <f>ROUND(+H39*G8,0)</f>
        <v>5792941</v>
      </c>
      <c r="N39" s="493">
        <f>+M39/G8</f>
        <v>5.0000000579707098E-2</v>
      </c>
    </row>
    <row r="40" spans="1:14" ht="14.4" thickBot="1">
      <c r="A40" s="506"/>
      <c r="B40" s="496"/>
      <c r="C40" s="641" t="s">
        <v>437</v>
      </c>
      <c r="D40" s="642"/>
      <c r="E40" s="643"/>
      <c r="F40" s="497"/>
      <c r="G40" s="497"/>
      <c r="H40" s="498">
        <f>H37+H38+H39</f>
        <v>0.34</v>
      </c>
      <c r="I40" s="499"/>
      <c r="J40" s="500"/>
      <c r="K40" s="501"/>
      <c r="L40" s="502"/>
      <c r="M40" s="502">
        <f>ROUND(+M39+M38+M37,0)</f>
        <v>38858863</v>
      </c>
      <c r="N40" s="503"/>
    </row>
    <row r="41" spans="1:14" ht="13.8">
      <c r="A41" s="432"/>
      <c r="B41" s="439"/>
      <c r="C41" s="437"/>
      <c r="D41" s="437"/>
      <c r="E41" s="437"/>
      <c r="F41" s="507"/>
      <c r="G41" s="507"/>
      <c r="H41" s="507"/>
      <c r="I41" s="507"/>
      <c r="J41" s="508"/>
      <c r="K41" s="509"/>
      <c r="L41" s="432"/>
      <c r="M41" s="504"/>
      <c r="N41" s="440"/>
    </row>
    <row r="42" spans="1:14" ht="13.8">
      <c r="A42" s="432"/>
      <c r="B42" s="439"/>
      <c r="C42" s="514"/>
      <c r="D42" s="514"/>
      <c r="E42" s="514"/>
      <c r="F42" s="515"/>
      <c r="G42" s="515"/>
      <c r="H42" s="515"/>
      <c r="I42" s="515"/>
      <c r="J42" s="516"/>
      <c r="K42" s="517"/>
      <c r="L42" s="432"/>
      <c r="M42" s="518"/>
      <c r="N42" s="505"/>
    </row>
    <row r="43" spans="1:14" ht="16.5" customHeight="1">
      <c r="A43" s="432"/>
      <c r="B43" s="439"/>
      <c r="C43" s="519" t="s">
        <v>390</v>
      </c>
      <c r="D43" s="633" t="s">
        <v>147</v>
      </c>
      <c r="E43" s="633"/>
      <c r="F43" s="633"/>
      <c r="G43" s="633"/>
      <c r="H43" s="520"/>
      <c r="I43" s="520"/>
      <c r="J43" s="433"/>
      <c r="K43" s="521" t="s">
        <v>391</v>
      </c>
      <c r="L43" s="634" t="s">
        <v>392</v>
      </c>
      <c r="M43" s="634"/>
      <c r="N43" s="635"/>
    </row>
    <row r="44" spans="1:14" ht="16.5" customHeight="1">
      <c r="A44" s="432"/>
      <c r="B44" s="439"/>
      <c r="C44" s="522"/>
      <c r="D44" s="632" t="s">
        <v>393</v>
      </c>
      <c r="E44" s="632"/>
      <c r="F44" s="632"/>
      <c r="G44" s="432"/>
      <c r="H44" s="520"/>
      <c r="I44" s="520"/>
      <c r="J44" s="433"/>
      <c r="K44" s="523"/>
      <c r="L44" s="636" t="s">
        <v>394</v>
      </c>
      <c r="M44" s="636"/>
      <c r="N44" s="637"/>
    </row>
    <row r="45" spans="1:14" ht="16.5" customHeight="1" thickBot="1">
      <c r="A45" s="432"/>
      <c r="B45" s="524"/>
      <c r="C45" s="525"/>
      <c r="D45" s="526"/>
      <c r="E45" s="526"/>
      <c r="F45" s="526"/>
      <c r="G45" s="527"/>
      <c r="H45" s="528"/>
      <c r="I45" s="528"/>
      <c r="J45" s="529"/>
      <c r="K45" s="530"/>
      <c r="L45" s="531"/>
      <c r="M45" s="531"/>
      <c r="N45" s="532"/>
    </row>
    <row r="46" spans="1:14">
      <c r="M46" s="533"/>
    </row>
  </sheetData>
  <mergeCells count="45">
    <mergeCell ref="D44:F44"/>
    <mergeCell ref="D43:G43"/>
    <mergeCell ref="L43:N43"/>
    <mergeCell ref="L44:N44"/>
    <mergeCell ref="C37:E37"/>
    <mergeCell ref="C38:E38"/>
    <mergeCell ref="C39:E39"/>
    <mergeCell ref="C40:E40"/>
    <mergeCell ref="C36:E36"/>
    <mergeCell ref="C25:E25"/>
    <mergeCell ref="C26:E26"/>
    <mergeCell ref="C27:E27"/>
    <mergeCell ref="C28:E28"/>
    <mergeCell ref="C29:E29"/>
    <mergeCell ref="C30:E30"/>
    <mergeCell ref="C31:E31"/>
    <mergeCell ref="C32:E32"/>
    <mergeCell ref="C33:E33"/>
    <mergeCell ref="C34:E34"/>
    <mergeCell ref="C35:E35"/>
    <mergeCell ref="C24:E24"/>
    <mergeCell ref="C12:E12"/>
    <mergeCell ref="C13:E13"/>
    <mergeCell ref="C14:E14"/>
    <mergeCell ref="C15:E15"/>
    <mergeCell ref="C17:E17"/>
    <mergeCell ref="C18:E18"/>
    <mergeCell ref="C19:E19"/>
    <mergeCell ref="C20:E20"/>
    <mergeCell ref="C21:E21"/>
    <mergeCell ref="C22:E22"/>
    <mergeCell ref="C23:E23"/>
    <mergeCell ref="C16:E16"/>
    <mergeCell ref="C8:F8"/>
    <mergeCell ref="G8:H8"/>
    <mergeCell ref="C9:F9"/>
    <mergeCell ref="G9:H9"/>
    <mergeCell ref="C10:F10"/>
    <mergeCell ref="G10:H10"/>
    <mergeCell ref="B2:C6"/>
    <mergeCell ref="D2:N2"/>
    <mergeCell ref="D3:N3"/>
    <mergeCell ref="D4:N4"/>
    <mergeCell ref="D5:N5"/>
    <mergeCell ref="D6:N6"/>
  </mergeCells>
  <pageMargins left="0.7" right="0.7" top="0.75" bottom="0.75" header="0.3" footer="0.3"/>
  <pageSetup scale="50"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633"/>
  <sheetViews>
    <sheetView view="pageBreakPreview" topLeftCell="A14" zoomScale="60" zoomScaleNormal="70" workbookViewId="0">
      <selection activeCell="P19" sqref="P19"/>
    </sheetView>
  </sheetViews>
  <sheetFormatPr baseColWidth="10" defaultRowHeight="13.2"/>
  <cols>
    <col min="1" max="1" width="15.6640625" customWidth="1"/>
    <col min="2" max="2" width="21.88671875" customWidth="1"/>
    <col min="3" max="3" width="12.6640625" customWidth="1"/>
    <col min="4" max="4" width="19.33203125" customWidth="1"/>
    <col min="5" max="5" width="15.33203125" customWidth="1"/>
    <col min="6" max="6" width="30.88671875" customWidth="1"/>
    <col min="9" max="9" width="17.44140625" customWidth="1"/>
    <col min="10" max="10" width="12.6640625" customWidth="1"/>
    <col min="11" max="11" width="17.109375" customWidth="1"/>
    <col min="12" max="12" width="14.6640625" customWidth="1"/>
  </cols>
  <sheetData>
    <row r="1" spans="1:12">
      <c r="A1" s="689"/>
      <c r="B1" s="690"/>
      <c r="C1" s="691"/>
      <c r="D1" s="697" t="s">
        <v>124</v>
      </c>
      <c r="E1" s="698"/>
      <c r="F1" s="698"/>
      <c r="G1" s="698"/>
      <c r="H1" s="698"/>
      <c r="I1" s="698"/>
      <c r="J1" s="698"/>
      <c r="K1" s="698"/>
      <c r="L1" s="699"/>
    </row>
    <row r="2" spans="1:12" ht="13.8" thickBot="1">
      <c r="A2" s="692"/>
      <c r="B2" s="693"/>
      <c r="C2" s="694"/>
      <c r="D2" s="700"/>
      <c r="E2" s="701"/>
      <c r="F2" s="701"/>
      <c r="G2" s="701"/>
      <c r="H2" s="701"/>
      <c r="I2" s="701"/>
      <c r="J2" s="701"/>
      <c r="K2" s="701"/>
      <c r="L2" s="702"/>
    </row>
    <row r="3" spans="1:12">
      <c r="A3" s="692"/>
      <c r="B3" s="693"/>
      <c r="C3" s="693"/>
      <c r="D3" s="697" t="s">
        <v>125</v>
      </c>
      <c r="E3" s="698"/>
      <c r="F3" s="698"/>
      <c r="G3" s="698"/>
      <c r="H3" s="698"/>
      <c r="I3" s="698"/>
      <c r="J3" s="698"/>
      <c r="K3" s="698"/>
      <c r="L3" s="699"/>
    </row>
    <row r="4" spans="1:12" ht="13.8" thickBot="1">
      <c r="A4" s="692"/>
      <c r="B4" s="693"/>
      <c r="C4" s="693"/>
      <c r="D4" s="700"/>
      <c r="E4" s="701"/>
      <c r="F4" s="701"/>
      <c r="G4" s="701"/>
      <c r="H4" s="701"/>
      <c r="I4" s="701"/>
      <c r="J4" s="701"/>
      <c r="K4" s="701"/>
      <c r="L4" s="702"/>
    </row>
    <row r="5" spans="1:12">
      <c r="A5" s="692"/>
      <c r="B5" s="693"/>
      <c r="C5" s="693"/>
      <c r="D5" s="697" t="s">
        <v>126</v>
      </c>
      <c r="E5" s="698"/>
      <c r="F5" s="698"/>
      <c r="G5" s="698"/>
      <c r="H5" s="698"/>
      <c r="I5" s="698"/>
      <c r="J5" s="698"/>
      <c r="K5" s="698"/>
      <c r="L5" s="699"/>
    </row>
    <row r="6" spans="1:12" ht="13.8" thickBot="1">
      <c r="A6" s="695"/>
      <c r="B6" s="696"/>
      <c r="C6" s="696"/>
      <c r="D6" s="700"/>
      <c r="E6" s="701"/>
      <c r="F6" s="701"/>
      <c r="G6" s="701"/>
      <c r="H6" s="701"/>
      <c r="I6" s="701"/>
      <c r="J6" s="701"/>
      <c r="K6" s="701"/>
      <c r="L6" s="702"/>
    </row>
    <row r="7" spans="1:12" ht="57" customHeight="1" thickBot="1">
      <c r="A7" s="703" t="s">
        <v>127</v>
      </c>
      <c r="B7" s="704"/>
      <c r="C7" s="705"/>
      <c r="D7" s="706" t="s">
        <v>367</v>
      </c>
      <c r="E7" s="707"/>
      <c r="F7" s="707"/>
      <c r="G7" s="707"/>
      <c r="H7" s="707"/>
      <c r="I7" s="707"/>
      <c r="J7" s="707"/>
      <c r="K7" s="707"/>
      <c r="L7" s="708"/>
    </row>
    <row r="8" spans="1:12" ht="14.4" thickBot="1">
      <c r="A8" s="675" t="str">
        <f>+'PRESUPUESTO OFICIAL (Entidad)'!C14</f>
        <v>1. DESMONTE Y DEMOLICIONES</v>
      </c>
      <c r="B8" s="676"/>
      <c r="C8" s="676"/>
      <c r="D8" s="676"/>
      <c r="E8" s="676"/>
      <c r="F8" s="676"/>
      <c r="G8" s="676"/>
      <c r="H8" s="676"/>
      <c r="I8" s="676"/>
      <c r="J8" s="676"/>
      <c r="K8" s="676"/>
      <c r="L8" s="677"/>
    </row>
    <row r="9" spans="1:12" ht="44.25" customHeight="1" thickBot="1">
      <c r="A9" s="336" t="s">
        <v>50</v>
      </c>
      <c r="B9" s="337">
        <f>+'PRESUPUESTO OFICIAL (Entidad)'!D15</f>
        <v>1.1000000000000001</v>
      </c>
      <c r="C9" s="667" t="s">
        <v>51</v>
      </c>
      <c r="D9" s="668"/>
      <c r="E9" s="669"/>
      <c r="F9" s="670" t="str">
        <f>+'PRESUPUESTO OFICIAL (Entidad)'!G15</f>
        <v>Desmonte malla contra impactos, con acarreo</v>
      </c>
      <c r="G9" s="671"/>
      <c r="H9" s="672"/>
      <c r="I9" s="338" t="s">
        <v>128</v>
      </c>
      <c r="J9" s="339">
        <f>L19</f>
        <v>181</v>
      </c>
      <c r="K9" s="340" t="s">
        <v>52</v>
      </c>
      <c r="L9" s="341" t="str">
        <f>+'PRESUPUESTO OFICIAL (Entidad)'!H15</f>
        <v>M2</v>
      </c>
    </row>
    <row r="10" spans="1:12" ht="13.8">
      <c r="A10" s="673" t="s">
        <v>129</v>
      </c>
      <c r="B10" s="674"/>
      <c r="C10" s="674"/>
      <c r="D10" s="674"/>
      <c r="E10" s="674"/>
      <c r="F10" s="342" t="s">
        <v>130</v>
      </c>
      <c r="G10" s="343" t="s">
        <v>131</v>
      </c>
      <c r="H10" s="343" t="s">
        <v>132</v>
      </c>
      <c r="I10" s="343" t="s">
        <v>133</v>
      </c>
      <c r="J10" s="343" t="s">
        <v>134</v>
      </c>
      <c r="K10" s="343" t="s">
        <v>11</v>
      </c>
      <c r="L10" s="344" t="s">
        <v>135</v>
      </c>
    </row>
    <row r="11" spans="1:12" ht="60" customHeight="1">
      <c r="A11" s="678"/>
      <c r="B11" s="679"/>
      <c r="C11" s="679"/>
      <c r="D11" s="679"/>
      <c r="E11" s="680"/>
      <c r="F11" s="195" t="s">
        <v>271</v>
      </c>
      <c r="G11" s="367"/>
      <c r="H11" s="367">
        <v>18.100000000000001</v>
      </c>
      <c r="I11" s="193">
        <v>5</v>
      </c>
      <c r="J11" s="367">
        <f>H11*I11</f>
        <v>90.5</v>
      </c>
      <c r="K11" s="189">
        <v>1</v>
      </c>
      <c r="L11" s="348">
        <f>J11*K11</f>
        <v>90.5</v>
      </c>
    </row>
    <row r="12" spans="1:12" ht="60" customHeight="1">
      <c r="A12" s="681"/>
      <c r="B12" s="682"/>
      <c r="C12" s="682"/>
      <c r="D12" s="682"/>
      <c r="E12" s="683"/>
      <c r="F12" s="195" t="s">
        <v>272</v>
      </c>
      <c r="G12" s="367"/>
      <c r="H12" s="367">
        <v>18.100000000000001</v>
      </c>
      <c r="I12" s="193">
        <v>5</v>
      </c>
      <c r="J12" s="367">
        <f>H12*I12</f>
        <v>90.5</v>
      </c>
      <c r="K12" s="189">
        <v>1</v>
      </c>
      <c r="L12" s="348">
        <f t="shared" ref="L12:L18" si="0">J12*K12</f>
        <v>90.5</v>
      </c>
    </row>
    <row r="13" spans="1:12" ht="60" customHeight="1">
      <c r="A13" s="681"/>
      <c r="B13" s="682"/>
      <c r="C13" s="682"/>
      <c r="D13" s="682"/>
      <c r="E13" s="683"/>
      <c r="F13" s="345"/>
      <c r="G13" s="346"/>
      <c r="H13" s="346"/>
      <c r="I13" s="347"/>
      <c r="J13" s="346"/>
      <c r="K13" s="347"/>
      <c r="L13" s="348">
        <f t="shared" si="0"/>
        <v>0</v>
      </c>
    </row>
    <row r="14" spans="1:12" ht="60" customHeight="1">
      <c r="A14" s="681"/>
      <c r="B14" s="682"/>
      <c r="C14" s="682"/>
      <c r="D14" s="682"/>
      <c r="E14" s="683"/>
      <c r="F14" s="345"/>
      <c r="G14" s="346"/>
      <c r="H14" s="346"/>
      <c r="I14" s="347"/>
      <c r="J14" s="346"/>
      <c r="K14" s="347"/>
      <c r="L14" s="348">
        <f t="shared" si="0"/>
        <v>0</v>
      </c>
    </row>
    <row r="15" spans="1:12" ht="60" customHeight="1">
      <c r="A15" s="681"/>
      <c r="B15" s="682"/>
      <c r="C15" s="682"/>
      <c r="D15" s="682"/>
      <c r="E15" s="683"/>
      <c r="F15" s="345"/>
      <c r="G15" s="346"/>
      <c r="H15" s="346"/>
      <c r="I15" s="347"/>
      <c r="J15" s="346"/>
      <c r="K15" s="347"/>
      <c r="L15" s="348">
        <f t="shared" si="0"/>
        <v>0</v>
      </c>
    </row>
    <row r="16" spans="1:12" ht="60" customHeight="1">
      <c r="A16" s="681"/>
      <c r="B16" s="682"/>
      <c r="C16" s="682"/>
      <c r="D16" s="682"/>
      <c r="E16" s="683"/>
      <c r="F16" s="349"/>
      <c r="G16" s="346"/>
      <c r="H16" s="346"/>
      <c r="I16" s="347"/>
      <c r="J16" s="346"/>
      <c r="K16" s="347"/>
      <c r="L16" s="348">
        <f t="shared" si="0"/>
        <v>0</v>
      </c>
    </row>
    <row r="17" spans="1:12" ht="60" customHeight="1">
      <c r="A17" s="681"/>
      <c r="B17" s="682"/>
      <c r="C17" s="682"/>
      <c r="D17" s="682"/>
      <c r="E17" s="683"/>
      <c r="F17" s="345"/>
      <c r="G17" s="350"/>
      <c r="H17" s="350"/>
      <c r="I17" s="347"/>
      <c r="J17" s="346"/>
      <c r="K17" s="345"/>
      <c r="L17" s="348">
        <f t="shared" si="0"/>
        <v>0</v>
      </c>
    </row>
    <row r="18" spans="1:12" ht="60" customHeight="1" thickBot="1">
      <c r="A18" s="681"/>
      <c r="B18" s="682"/>
      <c r="C18" s="682"/>
      <c r="D18" s="682"/>
      <c r="E18" s="683"/>
      <c r="F18" s="345"/>
      <c r="G18" s="350"/>
      <c r="H18" s="350"/>
      <c r="I18" s="347"/>
      <c r="J18" s="346"/>
      <c r="K18" s="345"/>
      <c r="L18" s="348">
        <f t="shared" si="0"/>
        <v>0</v>
      </c>
    </row>
    <row r="19" spans="1:12" ht="14.4" thickBot="1">
      <c r="A19" s="684"/>
      <c r="B19" s="685"/>
      <c r="C19" s="685"/>
      <c r="D19" s="685"/>
      <c r="E19" s="685"/>
      <c r="F19" s="686" t="s">
        <v>135</v>
      </c>
      <c r="G19" s="687"/>
      <c r="H19" s="687"/>
      <c r="I19" s="687"/>
      <c r="J19" s="687"/>
      <c r="K19" s="688"/>
      <c r="L19" s="351">
        <f>+ROUND(SUM(L11:L18),2)</f>
        <v>181</v>
      </c>
    </row>
    <row r="20" spans="1:12" ht="13.8">
      <c r="A20" s="653" t="s">
        <v>140</v>
      </c>
      <c r="B20" s="654"/>
      <c r="C20" s="655"/>
      <c r="D20" s="656"/>
      <c r="E20" s="656"/>
      <c r="F20" s="656"/>
      <c r="G20" s="656"/>
      <c r="H20" s="656"/>
      <c r="I20" s="656"/>
      <c r="J20" s="656"/>
      <c r="K20" s="657"/>
      <c r="L20" s="352"/>
    </row>
    <row r="21" spans="1:12" ht="13.8">
      <c r="A21" s="653"/>
      <c r="B21" s="654"/>
      <c r="C21" s="658"/>
      <c r="D21" s="659"/>
      <c r="E21" s="659"/>
      <c r="F21" s="659"/>
      <c r="G21" s="659"/>
      <c r="H21" s="659"/>
      <c r="I21" s="659"/>
      <c r="J21" s="659"/>
      <c r="K21" s="660"/>
      <c r="L21" s="352"/>
    </row>
    <row r="22" spans="1:12" ht="16.8">
      <c r="A22" s="353"/>
      <c r="B22" s="661"/>
      <c r="C22" s="661"/>
      <c r="D22" s="661"/>
      <c r="E22" s="661"/>
      <c r="F22" s="358"/>
      <c r="G22" s="358"/>
      <c r="H22" s="661"/>
      <c r="I22" s="661"/>
      <c r="J22" s="661"/>
      <c r="K22" s="661"/>
      <c r="L22" s="352"/>
    </row>
    <row r="23" spans="1:12" ht="16.8">
      <c r="A23" s="354" t="s">
        <v>141</v>
      </c>
      <c r="B23" s="662"/>
      <c r="C23" s="662"/>
      <c r="D23" s="662"/>
      <c r="E23" s="662"/>
      <c r="F23" s="358"/>
      <c r="G23" s="357"/>
      <c r="H23" s="662"/>
      <c r="I23" s="662"/>
      <c r="J23" s="662"/>
      <c r="K23" s="662"/>
      <c r="L23" s="352"/>
    </row>
    <row r="24" spans="1:12" ht="13.8">
      <c r="A24" s="355"/>
      <c r="B24" s="663" t="s">
        <v>147</v>
      </c>
      <c r="C24" s="663"/>
      <c r="D24" s="663"/>
      <c r="E24" s="663"/>
      <c r="F24" s="363"/>
      <c r="G24" s="363"/>
      <c r="H24" s="664" t="s">
        <v>142</v>
      </c>
      <c r="I24" s="664"/>
      <c r="J24" s="664"/>
      <c r="K24" s="664"/>
      <c r="L24" s="356"/>
    </row>
    <row r="25" spans="1:12" ht="13.8">
      <c r="A25" s="355"/>
      <c r="B25" s="665" t="s">
        <v>143</v>
      </c>
      <c r="C25" s="665"/>
      <c r="D25" s="665"/>
      <c r="E25" s="665"/>
      <c r="F25" s="359"/>
      <c r="G25" s="359"/>
      <c r="H25" s="666" t="s">
        <v>144</v>
      </c>
      <c r="I25" s="666"/>
      <c r="J25" s="666"/>
      <c r="K25" s="666"/>
      <c r="L25" s="356"/>
    </row>
    <row r="26" spans="1:12" ht="13.8">
      <c r="A26" s="355"/>
      <c r="B26" s="665" t="s">
        <v>145</v>
      </c>
      <c r="C26" s="665"/>
      <c r="D26" s="665"/>
      <c r="E26" s="665"/>
      <c r="F26" s="359"/>
      <c r="G26" s="359"/>
      <c r="H26" s="665" t="s">
        <v>146</v>
      </c>
      <c r="I26" s="665"/>
      <c r="J26" s="665"/>
      <c r="K26" s="665"/>
      <c r="L26" s="356"/>
    </row>
    <row r="27" spans="1:12" ht="13.8" thickBot="1">
      <c r="A27" s="364"/>
      <c r="B27" s="365"/>
      <c r="C27" s="365"/>
      <c r="D27" s="365"/>
      <c r="E27" s="365"/>
      <c r="F27" s="365"/>
      <c r="G27" s="365"/>
      <c r="H27" s="365"/>
      <c r="I27" s="365"/>
      <c r="J27" s="365"/>
      <c r="K27" s="365"/>
      <c r="L27" s="366"/>
    </row>
    <row r="28" spans="1:12">
      <c r="A28" s="689"/>
      <c r="B28" s="690"/>
      <c r="C28" s="691"/>
      <c r="D28" s="697" t="s">
        <v>124</v>
      </c>
      <c r="E28" s="698"/>
      <c r="F28" s="698"/>
      <c r="G28" s="698"/>
      <c r="H28" s="698"/>
      <c r="I28" s="698"/>
      <c r="J28" s="698"/>
      <c r="K28" s="698"/>
      <c r="L28" s="699"/>
    </row>
    <row r="29" spans="1:12" ht="13.8" thickBot="1">
      <c r="A29" s="692"/>
      <c r="B29" s="693"/>
      <c r="C29" s="694"/>
      <c r="D29" s="700"/>
      <c r="E29" s="701"/>
      <c r="F29" s="701"/>
      <c r="G29" s="701"/>
      <c r="H29" s="701"/>
      <c r="I29" s="701"/>
      <c r="J29" s="701"/>
      <c r="K29" s="701"/>
      <c r="L29" s="702"/>
    </row>
    <row r="30" spans="1:12">
      <c r="A30" s="692"/>
      <c r="B30" s="693"/>
      <c r="C30" s="693"/>
      <c r="D30" s="697" t="s">
        <v>125</v>
      </c>
      <c r="E30" s="698"/>
      <c r="F30" s="698"/>
      <c r="G30" s="698"/>
      <c r="H30" s="698"/>
      <c r="I30" s="698"/>
      <c r="J30" s="698"/>
      <c r="K30" s="698"/>
      <c r="L30" s="699"/>
    </row>
    <row r="31" spans="1:12" ht="13.8" thickBot="1">
      <c r="A31" s="692"/>
      <c r="B31" s="693"/>
      <c r="C31" s="693"/>
      <c r="D31" s="700"/>
      <c r="E31" s="701"/>
      <c r="F31" s="701"/>
      <c r="G31" s="701"/>
      <c r="H31" s="701"/>
      <c r="I31" s="701"/>
      <c r="J31" s="701"/>
      <c r="K31" s="701"/>
      <c r="L31" s="702"/>
    </row>
    <row r="32" spans="1:12">
      <c r="A32" s="692"/>
      <c r="B32" s="693"/>
      <c r="C32" s="693"/>
      <c r="D32" s="697" t="s">
        <v>126</v>
      </c>
      <c r="E32" s="698"/>
      <c r="F32" s="698"/>
      <c r="G32" s="698"/>
      <c r="H32" s="698"/>
      <c r="I32" s="698"/>
      <c r="J32" s="698"/>
      <c r="K32" s="698"/>
      <c r="L32" s="699"/>
    </row>
    <row r="33" spans="1:12" ht="13.8" thickBot="1">
      <c r="A33" s="695"/>
      <c r="B33" s="696"/>
      <c r="C33" s="696"/>
      <c r="D33" s="700"/>
      <c r="E33" s="701"/>
      <c r="F33" s="701"/>
      <c r="G33" s="701"/>
      <c r="H33" s="701"/>
      <c r="I33" s="701"/>
      <c r="J33" s="701"/>
      <c r="K33" s="701"/>
      <c r="L33" s="702"/>
    </row>
    <row r="34" spans="1:12" ht="57" customHeight="1" thickBot="1">
      <c r="A34" s="703" t="s">
        <v>127</v>
      </c>
      <c r="B34" s="704"/>
      <c r="C34" s="705"/>
      <c r="D34" s="706" t="s">
        <v>367</v>
      </c>
      <c r="E34" s="707"/>
      <c r="F34" s="707"/>
      <c r="G34" s="707"/>
      <c r="H34" s="707"/>
      <c r="I34" s="707"/>
      <c r="J34" s="707"/>
      <c r="K34" s="707"/>
      <c r="L34" s="708"/>
    </row>
    <row r="35" spans="1:12" ht="14.4" thickBot="1">
      <c r="A35" s="675" t="str">
        <f>+'PRESUPUESTO OFICIAL (Entidad)'!C14</f>
        <v>1. DESMONTE Y DEMOLICIONES</v>
      </c>
      <c r="B35" s="676"/>
      <c r="C35" s="676"/>
      <c r="D35" s="676"/>
      <c r="E35" s="676"/>
      <c r="F35" s="676"/>
      <c r="G35" s="676"/>
      <c r="H35" s="676"/>
      <c r="I35" s="676"/>
      <c r="J35" s="676"/>
      <c r="K35" s="676"/>
      <c r="L35" s="677"/>
    </row>
    <row r="36" spans="1:12" ht="28.2" thickBot="1">
      <c r="A36" s="336" t="s">
        <v>50</v>
      </c>
      <c r="B36" s="337">
        <f>+'PRESUPUESTO OFICIAL (Entidad)'!D16</f>
        <v>1.2</v>
      </c>
      <c r="C36" s="667" t="s">
        <v>51</v>
      </c>
      <c r="D36" s="668"/>
      <c r="E36" s="669"/>
      <c r="F36" s="670" t="str">
        <f>+'PRESUPUESTO OFICIAL (Entidad)'!G16</f>
        <v>Demolicion de estructura a nivel en concreto reforzado, con retiro</v>
      </c>
      <c r="G36" s="671"/>
      <c r="H36" s="672"/>
      <c r="I36" s="338" t="s">
        <v>128</v>
      </c>
      <c r="J36" s="339">
        <f>L45</f>
        <v>0.18</v>
      </c>
      <c r="K36" s="340" t="s">
        <v>52</v>
      </c>
      <c r="L36" s="341" t="str">
        <f>+'PRESUPUESTO OFICIAL (Entidad)'!H16</f>
        <v>M3</v>
      </c>
    </row>
    <row r="37" spans="1:12" ht="13.8">
      <c r="A37" s="673" t="s">
        <v>129</v>
      </c>
      <c r="B37" s="674"/>
      <c r="C37" s="674"/>
      <c r="D37" s="674"/>
      <c r="E37" s="674"/>
      <c r="F37" s="342" t="s">
        <v>130</v>
      </c>
      <c r="G37" s="343" t="s">
        <v>131</v>
      </c>
      <c r="H37" s="343" t="s">
        <v>132</v>
      </c>
      <c r="I37" s="343" t="s">
        <v>133</v>
      </c>
      <c r="J37" s="343" t="s">
        <v>134</v>
      </c>
      <c r="K37" s="343" t="s">
        <v>11</v>
      </c>
      <c r="L37" s="344" t="s">
        <v>135</v>
      </c>
    </row>
    <row r="38" spans="1:12" ht="60" customHeight="1">
      <c r="A38" s="678"/>
      <c r="B38" s="679"/>
      <c r="C38" s="679"/>
      <c r="D38" s="679"/>
      <c r="E38" s="680"/>
      <c r="F38" s="187" t="s">
        <v>273</v>
      </c>
      <c r="G38" s="188">
        <v>0.3</v>
      </c>
      <c r="H38" s="188">
        <v>0.3</v>
      </c>
      <c r="I38" s="188">
        <v>0.4</v>
      </c>
      <c r="J38" s="189">
        <f>G38*H38*I38</f>
        <v>3.5999999999999997E-2</v>
      </c>
      <c r="K38" s="189">
        <v>4</v>
      </c>
      <c r="L38" s="348">
        <f>J38*K38</f>
        <v>0.14399999999999999</v>
      </c>
    </row>
    <row r="39" spans="1:12" ht="60" customHeight="1">
      <c r="A39" s="681"/>
      <c r="B39" s="682"/>
      <c r="C39" s="682"/>
      <c r="D39" s="682"/>
      <c r="E39" s="683"/>
      <c r="F39" s="368" t="s">
        <v>274</v>
      </c>
      <c r="G39" s="188">
        <v>0.2</v>
      </c>
      <c r="H39" s="188">
        <v>0.2</v>
      </c>
      <c r="I39" s="188">
        <v>0.2</v>
      </c>
      <c r="J39" s="189">
        <f>G39*H39*I39</f>
        <v>8.0000000000000019E-3</v>
      </c>
      <c r="K39" s="189">
        <v>4</v>
      </c>
      <c r="L39" s="348">
        <f t="shared" ref="L39:L44" si="1">J39*K39</f>
        <v>3.2000000000000008E-2</v>
      </c>
    </row>
    <row r="40" spans="1:12" ht="60" customHeight="1">
      <c r="A40" s="681"/>
      <c r="B40" s="682"/>
      <c r="C40" s="682"/>
      <c r="D40" s="682"/>
      <c r="E40" s="683"/>
      <c r="F40" s="345"/>
      <c r="G40" s="346"/>
      <c r="H40" s="346"/>
      <c r="I40" s="347"/>
      <c r="J40" s="346"/>
      <c r="K40" s="347"/>
      <c r="L40" s="348">
        <f t="shared" si="1"/>
        <v>0</v>
      </c>
    </row>
    <row r="41" spans="1:12" ht="60" customHeight="1">
      <c r="A41" s="681"/>
      <c r="B41" s="682"/>
      <c r="C41" s="682"/>
      <c r="D41" s="682"/>
      <c r="E41" s="683"/>
      <c r="F41" s="345"/>
      <c r="G41" s="346"/>
      <c r="H41" s="346"/>
      <c r="I41" s="347"/>
      <c r="J41" s="346"/>
      <c r="K41" s="347"/>
      <c r="L41" s="348">
        <f t="shared" si="1"/>
        <v>0</v>
      </c>
    </row>
    <row r="42" spans="1:12" ht="30" customHeight="1">
      <c r="A42" s="681"/>
      <c r="B42" s="682"/>
      <c r="C42" s="682"/>
      <c r="D42" s="682"/>
      <c r="E42" s="683"/>
      <c r="F42" s="345"/>
      <c r="G42" s="350"/>
      <c r="H42" s="350"/>
      <c r="I42" s="347"/>
      <c r="J42" s="346"/>
      <c r="K42" s="345"/>
      <c r="L42" s="348">
        <f t="shared" si="1"/>
        <v>0</v>
      </c>
    </row>
    <row r="43" spans="1:12" ht="30" customHeight="1">
      <c r="A43" s="681"/>
      <c r="B43" s="682"/>
      <c r="C43" s="682"/>
      <c r="D43" s="682"/>
      <c r="E43" s="683"/>
      <c r="F43" s="345"/>
      <c r="G43" s="350"/>
      <c r="H43" s="350"/>
      <c r="I43" s="347"/>
      <c r="J43" s="346"/>
      <c r="K43" s="345"/>
      <c r="L43" s="348">
        <f t="shared" si="1"/>
        <v>0</v>
      </c>
    </row>
    <row r="44" spans="1:12" ht="30" customHeight="1" thickBot="1">
      <c r="A44" s="681"/>
      <c r="B44" s="682"/>
      <c r="C44" s="682"/>
      <c r="D44" s="682"/>
      <c r="E44" s="683"/>
      <c r="F44" s="345"/>
      <c r="G44" s="350"/>
      <c r="H44" s="350"/>
      <c r="I44" s="347"/>
      <c r="J44" s="346"/>
      <c r="K44" s="345"/>
      <c r="L44" s="348">
        <f t="shared" si="1"/>
        <v>0</v>
      </c>
    </row>
    <row r="45" spans="1:12" ht="14.4" thickBot="1">
      <c r="A45" s="684"/>
      <c r="B45" s="685"/>
      <c r="C45" s="685"/>
      <c r="D45" s="685"/>
      <c r="E45" s="685"/>
      <c r="F45" s="686" t="s">
        <v>135</v>
      </c>
      <c r="G45" s="687"/>
      <c r="H45" s="687"/>
      <c r="I45" s="687"/>
      <c r="J45" s="687"/>
      <c r="K45" s="688"/>
      <c r="L45" s="351">
        <f>+ROUND(SUM(L38:L44),2)</f>
        <v>0.18</v>
      </c>
    </row>
    <row r="46" spans="1:12" ht="13.8">
      <c r="A46" s="653" t="s">
        <v>140</v>
      </c>
      <c r="B46" s="654"/>
      <c r="C46" s="655"/>
      <c r="D46" s="656"/>
      <c r="E46" s="656"/>
      <c r="F46" s="656"/>
      <c r="G46" s="656"/>
      <c r="H46" s="656"/>
      <c r="I46" s="656"/>
      <c r="J46" s="656"/>
      <c r="K46" s="657"/>
      <c r="L46" s="352"/>
    </row>
    <row r="47" spans="1:12" ht="13.8">
      <c r="A47" s="653"/>
      <c r="B47" s="654"/>
      <c r="C47" s="658"/>
      <c r="D47" s="659"/>
      <c r="E47" s="659"/>
      <c r="F47" s="659"/>
      <c r="G47" s="659"/>
      <c r="H47" s="659"/>
      <c r="I47" s="659"/>
      <c r="J47" s="659"/>
      <c r="K47" s="660"/>
      <c r="L47" s="352"/>
    </row>
    <row r="48" spans="1:12" ht="16.8">
      <c r="A48" s="353"/>
      <c r="B48" s="661"/>
      <c r="C48" s="661"/>
      <c r="D48" s="661"/>
      <c r="E48" s="661"/>
      <c r="F48" s="358"/>
      <c r="G48" s="358"/>
      <c r="H48" s="661"/>
      <c r="I48" s="661"/>
      <c r="J48" s="661"/>
      <c r="K48" s="661"/>
      <c r="L48" s="352"/>
    </row>
    <row r="49" spans="1:12" ht="16.8">
      <c r="A49" s="354" t="s">
        <v>141</v>
      </c>
      <c r="B49" s="662"/>
      <c r="C49" s="662"/>
      <c r="D49" s="662"/>
      <c r="E49" s="662"/>
      <c r="F49" s="358"/>
      <c r="G49" s="357"/>
      <c r="H49" s="662"/>
      <c r="I49" s="662"/>
      <c r="J49" s="662"/>
      <c r="K49" s="662"/>
      <c r="L49" s="352"/>
    </row>
    <row r="50" spans="1:12" ht="13.8">
      <c r="A50" s="355"/>
      <c r="B50" s="663" t="s">
        <v>147</v>
      </c>
      <c r="C50" s="663"/>
      <c r="D50" s="663"/>
      <c r="E50" s="663"/>
      <c r="F50" s="363"/>
      <c r="G50" s="363"/>
      <c r="H50" s="664" t="s">
        <v>142</v>
      </c>
      <c r="I50" s="664"/>
      <c r="J50" s="664"/>
      <c r="K50" s="664"/>
      <c r="L50" s="356"/>
    </row>
    <row r="51" spans="1:12" ht="13.8">
      <c r="A51" s="355"/>
      <c r="B51" s="665" t="s">
        <v>143</v>
      </c>
      <c r="C51" s="665"/>
      <c r="D51" s="665"/>
      <c r="E51" s="665"/>
      <c r="F51" s="359"/>
      <c r="G51" s="359"/>
      <c r="H51" s="666" t="s">
        <v>144</v>
      </c>
      <c r="I51" s="666"/>
      <c r="J51" s="666"/>
      <c r="K51" s="666"/>
      <c r="L51" s="356"/>
    </row>
    <row r="52" spans="1:12" ht="13.8">
      <c r="A52" s="355"/>
      <c r="B52" s="665" t="s">
        <v>145</v>
      </c>
      <c r="C52" s="665"/>
      <c r="D52" s="665"/>
      <c r="E52" s="665"/>
      <c r="F52" s="359"/>
      <c r="G52" s="359"/>
      <c r="H52" s="665" t="s">
        <v>146</v>
      </c>
      <c r="I52" s="665"/>
      <c r="J52" s="665"/>
      <c r="K52" s="665"/>
      <c r="L52" s="356"/>
    </row>
    <row r="53" spans="1:12" ht="13.8" thickBot="1">
      <c r="A53" s="364"/>
      <c r="B53" s="365"/>
      <c r="C53" s="365"/>
      <c r="D53" s="365"/>
      <c r="E53" s="365"/>
      <c r="F53" s="365"/>
      <c r="G53" s="365"/>
      <c r="H53" s="365"/>
      <c r="I53" s="365"/>
      <c r="J53" s="365"/>
      <c r="K53" s="365"/>
      <c r="L53" s="366"/>
    </row>
    <row r="54" spans="1:12">
      <c r="A54" s="689"/>
      <c r="B54" s="690"/>
      <c r="C54" s="691"/>
      <c r="D54" s="697" t="s">
        <v>124</v>
      </c>
      <c r="E54" s="698"/>
      <c r="F54" s="698"/>
      <c r="G54" s="698"/>
      <c r="H54" s="698"/>
      <c r="I54" s="698"/>
      <c r="J54" s="698"/>
      <c r="K54" s="698"/>
      <c r="L54" s="699"/>
    </row>
    <row r="55" spans="1:12" ht="13.8" thickBot="1">
      <c r="A55" s="692"/>
      <c r="B55" s="693"/>
      <c r="C55" s="694"/>
      <c r="D55" s="700"/>
      <c r="E55" s="701"/>
      <c r="F55" s="701"/>
      <c r="G55" s="701"/>
      <c r="H55" s="701"/>
      <c r="I55" s="701"/>
      <c r="J55" s="701"/>
      <c r="K55" s="701"/>
      <c r="L55" s="702"/>
    </row>
    <row r="56" spans="1:12">
      <c r="A56" s="692"/>
      <c r="B56" s="693"/>
      <c r="C56" s="693"/>
      <c r="D56" s="697" t="s">
        <v>125</v>
      </c>
      <c r="E56" s="698"/>
      <c r="F56" s="698"/>
      <c r="G56" s="698"/>
      <c r="H56" s="698"/>
      <c r="I56" s="698"/>
      <c r="J56" s="698"/>
      <c r="K56" s="698"/>
      <c r="L56" s="699"/>
    </row>
    <row r="57" spans="1:12" ht="13.8" thickBot="1">
      <c r="A57" s="692"/>
      <c r="B57" s="693"/>
      <c r="C57" s="693"/>
      <c r="D57" s="700"/>
      <c r="E57" s="701"/>
      <c r="F57" s="701"/>
      <c r="G57" s="701"/>
      <c r="H57" s="701"/>
      <c r="I57" s="701"/>
      <c r="J57" s="701"/>
      <c r="K57" s="701"/>
      <c r="L57" s="702"/>
    </row>
    <row r="58" spans="1:12">
      <c r="A58" s="692"/>
      <c r="B58" s="693"/>
      <c r="C58" s="693"/>
      <c r="D58" s="697" t="s">
        <v>126</v>
      </c>
      <c r="E58" s="698"/>
      <c r="F58" s="698"/>
      <c r="G58" s="698"/>
      <c r="H58" s="698"/>
      <c r="I58" s="698"/>
      <c r="J58" s="698"/>
      <c r="K58" s="698"/>
      <c r="L58" s="699"/>
    </row>
    <row r="59" spans="1:12" ht="13.8" thickBot="1">
      <c r="A59" s="695"/>
      <c r="B59" s="696"/>
      <c r="C59" s="696"/>
      <c r="D59" s="700"/>
      <c r="E59" s="701"/>
      <c r="F59" s="701"/>
      <c r="G59" s="701"/>
      <c r="H59" s="701"/>
      <c r="I59" s="701"/>
      <c r="J59" s="701"/>
      <c r="K59" s="701"/>
      <c r="L59" s="702"/>
    </row>
    <row r="60" spans="1:12" ht="60" customHeight="1" thickBot="1">
      <c r="A60" s="703" t="s">
        <v>127</v>
      </c>
      <c r="B60" s="704"/>
      <c r="C60" s="705"/>
      <c r="D60" s="706" t="s">
        <v>367</v>
      </c>
      <c r="E60" s="707"/>
      <c r="F60" s="707"/>
      <c r="G60" s="707"/>
      <c r="H60" s="707"/>
      <c r="I60" s="707"/>
      <c r="J60" s="707"/>
      <c r="K60" s="707"/>
      <c r="L60" s="708"/>
    </row>
    <row r="61" spans="1:12" ht="14.4" thickBot="1">
      <c r="A61" s="675" t="str">
        <f>+'PRESUPUESTO OFICIAL (Entidad)'!C18</f>
        <v>2. PRELIMINARES</v>
      </c>
      <c r="B61" s="676"/>
      <c r="C61" s="676"/>
      <c r="D61" s="676"/>
      <c r="E61" s="676"/>
      <c r="F61" s="676"/>
      <c r="G61" s="676"/>
      <c r="H61" s="676"/>
      <c r="I61" s="676"/>
      <c r="J61" s="676"/>
      <c r="K61" s="676"/>
      <c r="L61" s="677"/>
    </row>
    <row r="62" spans="1:12" ht="28.2" thickBot="1">
      <c r="A62" s="336" t="s">
        <v>50</v>
      </c>
      <c r="B62" s="337">
        <f>+'PRESUPUESTO OFICIAL (Entidad)'!D19</f>
        <v>2.1</v>
      </c>
      <c r="C62" s="667" t="s">
        <v>51</v>
      </c>
      <c r="D62" s="668"/>
      <c r="E62" s="669"/>
      <c r="F62" s="670" t="str">
        <f>+'PRESUPUESTO OFICIAL (Entidad)'!G19</f>
        <v>Replanteo y localización para Arquitectura, sobre terreno</v>
      </c>
      <c r="G62" s="671"/>
      <c r="H62" s="672"/>
      <c r="I62" s="338" t="s">
        <v>128</v>
      </c>
      <c r="J62" s="339">
        <f>L73</f>
        <v>104.15</v>
      </c>
      <c r="K62" s="340" t="s">
        <v>52</v>
      </c>
      <c r="L62" s="341" t="str">
        <f>+'PRESUPUESTO OFICIAL (Entidad)'!H19</f>
        <v>M2</v>
      </c>
    </row>
    <row r="63" spans="1:12" ht="13.8">
      <c r="A63" s="673" t="s">
        <v>129</v>
      </c>
      <c r="B63" s="674"/>
      <c r="C63" s="674"/>
      <c r="D63" s="674"/>
      <c r="E63" s="674"/>
      <c r="F63" s="342" t="s">
        <v>130</v>
      </c>
      <c r="G63" s="343" t="s">
        <v>131</v>
      </c>
      <c r="H63" s="343" t="s">
        <v>132</v>
      </c>
      <c r="I63" s="343" t="s">
        <v>133</v>
      </c>
      <c r="J63" s="343" t="s">
        <v>134</v>
      </c>
      <c r="K63" s="343" t="s">
        <v>11</v>
      </c>
      <c r="L63" s="344" t="s">
        <v>135</v>
      </c>
    </row>
    <row r="64" spans="1:12" ht="60" customHeight="1">
      <c r="A64" s="678"/>
      <c r="B64" s="679"/>
      <c r="C64" s="679"/>
      <c r="D64" s="679"/>
      <c r="E64" s="680"/>
      <c r="F64" s="187" t="s">
        <v>275</v>
      </c>
      <c r="G64" s="188">
        <v>19.649999999999999</v>
      </c>
      <c r="H64" s="188">
        <v>2.65</v>
      </c>
      <c r="I64" s="188"/>
      <c r="J64" s="189">
        <f>G64*H64</f>
        <v>52.072499999999998</v>
      </c>
      <c r="K64" s="189">
        <v>1</v>
      </c>
      <c r="L64" s="190">
        <f>+K64*J64</f>
        <v>52.072499999999998</v>
      </c>
    </row>
    <row r="65" spans="1:12" ht="60" customHeight="1">
      <c r="A65" s="681"/>
      <c r="B65" s="682"/>
      <c r="C65" s="682"/>
      <c r="D65" s="682"/>
      <c r="E65" s="683"/>
      <c r="F65" s="187" t="s">
        <v>276</v>
      </c>
      <c r="G65" s="188">
        <v>19.649999999999999</v>
      </c>
      <c r="H65" s="188">
        <v>2.65</v>
      </c>
      <c r="I65" s="188"/>
      <c r="J65" s="189">
        <f>G65*H65</f>
        <v>52.072499999999998</v>
      </c>
      <c r="K65" s="189">
        <v>1</v>
      </c>
      <c r="L65" s="190">
        <f t="shared" ref="L65:L72" si="2">+K65*J65</f>
        <v>52.072499999999998</v>
      </c>
    </row>
    <row r="66" spans="1:12" ht="60" customHeight="1">
      <c r="A66" s="681"/>
      <c r="B66" s="682"/>
      <c r="C66" s="682"/>
      <c r="D66" s="682"/>
      <c r="E66" s="683"/>
      <c r="F66" s="345"/>
      <c r="G66" s="346"/>
      <c r="H66" s="346"/>
      <c r="I66" s="347"/>
      <c r="J66" s="346"/>
      <c r="K66" s="347"/>
      <c r="L66" s="190">
        <f t="shared" si="2"/>
        <v>0</v>
      </c>
    </row>
    <row r="67" spans="1:12" ht="60" customHeight="1">
      <c r="A67" s="681"/>
      <c r="B67" s="682"/>
      <c r="C67" s="682"/>
      <c r="D67" s="682"/>
      <c r="E67" s="683"/>
      <c r="F67" s="345"/>
      <c r="G67" s="346"/>
      <c r="H67" s="346"/>
      <c r="I67" s="347"/>
      <c r="J67" s="346"/>
      <c r="K67" s="347"/>
      <c r="L67" s="190">
        <f t="shared" si="2"/>
        <v>0</v>
      </c>
    </row>
    <row r="68" spans="1:12" ht="60" customHeight="1">
      <c r="A68" s="681"/>
      <c r="B68" s="682"/>
      <c r="C68" s="682"/>
      <c r="D68" s="682"/>
      <c r="E68" s="683"/>
      <c r="F68" s="345"/>
      <c r="G68" s="346"/>
      <c r="H68" s="346"/>
      <c r="I68" s="347"/>
      <c r="J68" s="346"/>
      <c r="K68" s="347"/>
      <c r="L68" s="190">
        <f t="shared" si="2"/>
        <v>0</v>
      </c>
    </row>
    <row r="69" spans="1:12" ht="60" customHeight="1">
      <c r="A69" s="681"/>
      <c r="B69" s="682"/>
      <c r="C69" s="682"/>
      <c r="D69" s="682"/>
      <c r="E69" s="683"/>
      <c r="F69" s="349"/>
      <c r="G69" s="346"/>
      <c r="H69" s="346"/>
      <c r="I69" s="347"/>
      <c r="J69" s="346"/>
      <c r="K69" s="347"/>
      <c r="L69" s="190">
        <f t="shared" si="2"/>
        <v>0</v>
      </c>
    </row>
    <row r="70" spans="1:12" ht="60" customHeight="1">
      <c r="A70" s="681"/>
      <c r="B70" s="682"/>
      <c r="C70" s="682"/>
      <c r="D70" s="682"/>
      <c r="E70" s="683"/>
      <c r="F70" s="345"/>
      <c r="G70" s="350"/>
      <c r="H70" s="350"/>
      <c r="I70" s="347"/>
      <c r="J70" s="346"/>
      <c r="K70" s="345"/>
      <c r="L70" s="190">
        <f t="shared" si="2"/>
        <v>0</v>
      </c>
    </row>
    <row r="71" spans="1:12" ht="60" customHeight="1">
      <c r="A71" s="681"/>
      <c r="B71" s="682"/>
      <c r="C71" s="682"/>
      <c r="D71" s="682"/>
      <c r="E71" s="683"/>
      <c r="F71" s="345"/>
      <c r="G71" s="350"/>
      <c r="H71" s="350"/>
      <c r="I71" s="347"/>
      <c r="J71" s="346"/>
      <c r="K71" s="345"/>
      <c r="L71" s="190">
        <f t="shared" si="2"/>
        <v>0</v>
      </c>
    </row>
    <row r="72" spans="1:12" ht="60" customHeight="1" thickBot="1">
      <c r="A72" s="681"/>
      <c r="B72" s="682"/>
      <c r="C72" s="682"/>
      <c r="D72" s="682"/>
      <c r="E72" s="683"/>
      <c r="F72" s="345"/>
      <c r="G72" s="350"/>
      <c r="H72" s="350"/>
      <c r="I72" s="347"/>
      <c r="J72" s="346"/>
      <c r="K72" s="345"/>
      <c r="L72" s="190">
        <f t="shared" si="2"/>
        <v>0</v>
      </c>
    </row>
    <row r="73" spans="1:12" ht="14.4" thickBot="1">
      <c r="A73" s="684"/>
      <c r="B73" s="685"/>
      <c r="C73" s="685"/>
      <c r="D73" s="685"/>
      <c r="E73" s="685"/>
      <c r="F73" s="686" t="s">
        <v>135</v>
      </c>
      <c r="G73" s="687"/>
      <c r="H73" s="687"/>
      <c r="I73" s="687"/>
      <c r="J73" s="687"/>
      <c r="K73" s="688"/>
      <c r="L73" s="351">
        <f>+ROUND(SUM(L64:L72),2)</f>
        <v>104.15</v>
      </c>
    </row>
    <row r="74" spans="1:12" ht="13.8">
      <c r="A74" s="653" t="s">
        <v>140</v>
      </c>
      <c r="B74" s="654"/>
      <c r="C74" s="655"/>
      <c r="D74" s="656"/>
      <c r="E74" s="656"/>
      <c r="F74" s="656"/>
      <c r="G74" s="656"/>
      <c r="H74" s="656"/>
      <c r="I74" s="656"/>
      <c r="J74" s="656"/>
      <c r="K74" s="657"/>
      <c r="L74" s="352"/>
    </row>
    <row r="75" spans="1:12" ht="13.8">
      <c r="A75" s="653"/>
      <c r="B75" s="654"/>
      <c r="C75" s="658"/>
      <c r="D75" s="659"/>
      <c r="E75" s="659"/>
      <c r="F75" s="659"/>
      <c r="G75" s="659"/>
      <c r="H75" s="659"/>
      <c r="I75" s="659"/>
      <c r="J75" s="659"/>
      <c r="K75" s="660"/>
      <c r="L75" s="352"/>
    </row>
    <row r="76" spans="1:12" ht="16.8">
      <c r="A76" s="353"/>
      <c r="B76" s="661"/>
      <c r="C76" s="661"/>
      <c r="D76" s="661"/>
      <c r="E76" s="661"/>
      <c r="F76" s="358"/>
      <c r="G76" s="358"/>
      <c r="H76" s="661"/>
      <c r="I76" s="661"/>
      <c r="J76" s="661"/>
      <c r="K76" s="661"/>
      <c r="L76" s="352"/>
    </row>
    <row r="77" spans="1:12" ht="16.8">
      <c r="A77" s="354" t="s">
        <v>141</v>
      </c>
      <c r="B77" s="662"/>
      <c r="C77" s="662"/>
      <c r="D77" s="662"/>
      <c r="E77" s="662"/>
      <c r="F77" s="358"/>
      <c r="G77" s="357"/>
      <c r="H77" s="662"/>
      <c r="I77" s="662"/>
      <c r="J77" s="662"/>
      <c r="K77" s="662"/>
      <c r="L77" s="352"/>
    </row>
    <row r="78" spans="1:12" ht="13.8">
      <c r="A78" s="355"/>
      <c r="B78" s="663" t="s">
        <v>147</v>
      </c>
      <c r="C78" s="663"/>
      <c r="D78" s="663"/>
      <c r="E78" s="663"/>
      <c r="F78" s="363"/>
      <c r="G78" s="363"/>
      <c r="H78" s="664" t="s">
        <v>142</v>
      </c>
      <c r="I78" s="664"/>
      <c r="J78" s="664"/>
      <c r="K78" s="664"/>
      <c r="L78" s="356"/>
    </row>
    <row r="79" spans="1:12" ht="13.8">
      <c r="A79" s="355"/>
      <c r="B79" s="665" t="s">
        <v>143</v>
      </c>
      <c r="C79" s="665"/>
      <c r="D79" s="665"/>
      <c r="E79" s="665"/>
      <c r="F79" s="359"/>
      <c r="G79" s="359"/>
      <c r="H79" s="666" t="s">
        <v>144</v>
      </c>
      <c r="I79" s="666"/>
      <c r="J79" s="666"/>
      <c r="K79" s="666"/>
      <c r="L79" s="356"/>
    </row>
    <row r="80" spans="1:12" ht="13.8">
      <c r="A80" s="355"/>
      <c r="B80" s="665" t="s">
        <v>145</v>
      </c>
      <c r="C80" s="665"/>
      <c r="D80" s="665"/>
      <c r="E80" s="665"/>
      <c r="F80" s="359"/>
      <c r="G80" s="359"/>
      <c r="H80" s="665" t="s">
        <v>146</v>
      </c>
      <c r="I80" s="665"/>
      <c r="J80" s="665"/>
      <c r="K80" s="665"/>
      <c r="L80" s="356"/>
    </row>
    <row r="81" spans="1:12" ht="13.8" thickBot="1">
      <c r="A81" s="364"/>
      <c r="B81" s="365"/>
      <c r="C81" s="365"/>
      <c r="D81" s="365"/>
      <c r="E81" s="365"/>
      <c r="F81" s="365"/>
      <c r="G81" s="365"/>
      <c r="H81" s="365"/>
      <c r="I81" s="365"/>
      <c r="J81" s="365"/>
      <c r="K81" s="365"/>
      <c r="L81" s="366"/>
    </row>
    <row r="82" spans="1:12">
      <c r="A82" s="689"/>
      <c r="B82" s="690"/>
      <c r="C82" s="691"/>
      <c r="D82" s="697" t="s">
        <v>124</v>
      </c>
      <c r="E82" s="698"/>
      <c r="F82" s="698"/>
      <c r="G82" s="698"/>
      <c r="H82" s="698"/>
      <c r="I82" s="698"/>
      <c r="J82" s="698"/>
      <c r="K82" s="698"/>
      <c r="L82" s="699"/>
    </row>
    <row r="83" spans="1:12" ht="13.8" thickBot="1">
      <c r="A83" s="692"/>
      <c r="B83" s="693"/>
      <c r="C83" s="694"/>
      <c r="D83" s="700"/>
      <c r="E83" s="701"/>
      <c r="F83" s="701"/>
      <c r="G83" s="701"/>
      <c r="H83" s="701"/>
      <c r="I83" s="701"/>
      <c r="J83" s="701"/>
      <c r="K83" s="701"/>
      <c r="L83" s="702"/>
    </row>
    <row r="84" spans="1:12">
      <c r="A84" s="692"/>
      <c r="B84" s="693"/>
      <c r="C84" s="693"/>
      <c r="D84" s="697" t="s">
        <v>125</v>
      </c>
      <c r="E84" s="698"/>
      <c r="F84" s="698"/>
      <c r="G84" s="698"/>
      <c r="H84" s="698"/>
      <c r="I84" s="698"/>
      <c r="J84" s="698"/>
      <c r="K84" s="698"/>
      <c r="L84" s="699"/>
    </row>
    <row r="85" spans="1:12" ht="13.8" thickBot="1">
      <c r="A85" s="692"/>
      <c r="B85" s="693"/>
      <c r="C85" s="693"/>
      <c r="D85" s="700"/>
      <c r="E85" s="701"/>
      <c r="F85" s="701"/>
      <c r="G85" s="701"/>
      <c r="H85" s="701"/>
      <c r="I85" s="701"/>
      <c r="J85" s="701"/>
      <c r="K85" s="701"/>
      <c r="L85" s="702"/>
    </row>
    <row r="86" spans="1:12">
      <c r="A86" s="692"/>
      <c r="B86" s="693"/>
      <c r="C86" s="693"/>
      <c r="D86" s="697" t="s">
        <v>126</v>
      </c>
      <c r="E86" s="698"/>
      <c r="F86" s="698"/>
      <c r="G86" s="698"/>
      <c r="H86" s="698"/>
      <c r="I86" s="698"/>
      <c r="J86" s="698"/>
      <c r="K86" s="698"/>
      <c r="L86" s="699"/>
    </row>
    <row r="87" spans="1:12" ht="13.8" thickBot="1">
      <c r="A87" s="695"/>
      <c r="B87" s="696"/>
      <c r="C87" s="696"/>
      <c r="D87" s="700"/>
      <c r="E87" s="701"/>
      <c r="F87" s="701"/>
      <c r="G87" s="701"/>
      <c r="H87" s="701"/>
      <c r="I87" s="701"/>
      <c r="J87" s="701"/>
      <c r="K87" s="701"/>
      <c r="L87" s="702"/>
    </row>
    <row r="88" spans="1:12" ht="60" customHeight="1" thickBot="1">
      <c r="A88" s="703" t="s">
        <v>127</v>
      </c>
      <c r="B88" s="704"/>
      <c r="C88" s="705"/>
      <c r="D88" s="706" t="s">
        <v>367</v>
      </c>
      <c r="E88" s="707"/>
      <c r="F88" s="707"/>
      <c r="G88" s="707"/>
      <c r="H88" s="707"/>
      <c r="I88" s="707"/>
      <c r="J88" s="707"/>
      <c r="K88" s="707"/>
      <c r="L88" s="708"/>
    </row>
    <row r="89" spans="1:12" ht="14.4" thickBot="1">
      <c r="A89" s="675" t="str">
        <f>+'PRESUPUESTO OFICIAL (Entidad)'!C18</f>
        <v>2. PRELIMINARES</v>
      </c>
      <c r="B89" s="676"/>
      <c r="C89" s="676"/>
      <c r="D89" s="676"/>
      <c r="E89" s="676"/>
      <c r="F89" s="676"/>
      <c r="G89" s="676"/>
      <c r="H89" s="676"/>
      <c r="I89" s="676"/>
      <c r="J89" s="676"/>
      <c r="K89" s="676"/>
      <c r="L89" s="677"/>
    </row>
    <row r="90" spans="1:12" ht="28.2" thickBot="1">
      <c r="A90" s="336" t="s">
        <v>50</v>
      </c>
      <c r="B90" s="337">
        <f>+'PRESUPUESTO OFICIAL (Entidad)'!D20</f>
        <v>2.2000000000000002</v>
      </c>
      <c r="C90" s="667" t="s">
        <v>51</v>
      </c>
      <c r="D90" s="668"/>
      <c r="E90" s="669"/>
      <c r="F90" s="670" t="str">
        <f>+'PRESUPUESTO OFICIAL (Entidad)'!G20</f>
        <v>Excavacion manual en material comun</v>
      </c>
      <c r="G90" s="671"/>
      <c r="H90" s="672"/>
      <c r="I90" s="338" t="s">
        <v>128</v>
      </c>
      <c r="J90" s="339">
        <f>L100</f>
        <v>21.03</v>
      </c>
      <c r="K90" s="340" t="s">
        <v>52</v>
      </c>
      <c r="L90" s="341" t="str">
        <f>+'PRESUPUESTO OFICIAL (Entidad)'!H20</f>
        <v>M3</v>
      </c>
    </row>
    <row r="91" spans="1:12" ht="13.8">
      <c r="A91" s="673" t="s">
        <v>129</v>
      </c>
      <c r="B91" s="674"/>
      <c r="C91" s="674"/>
      <c r="D91" s="674"/>
      <c r="E91" s="674"/>
      <c r="F91" s="342" t="s">
        <v>130</v>
      </c>
      <c r="G91" s="343" t="s">
        <v>131</v>
      </c>
      <c r="H91" s="343" t="s">
        <v>132</v>
      </c>
      <c r="I91" s="343" t="s">
        <v>133</v>
      </c>
      <c r="J91" s="343" t="s">
        <v>134</v>
      </c>
      <c r="K91" s="343" t="s">
        <v>11</v>
      </c>
      <c r="L91" s="344" t="s">
        <v>135</v>
      </c>
    </row>
    <row r="92" spans="1:12" ht="60" customHeight="1">
      <c r="A92" s="678"/>
      <c r="B92" s="679"/>
      <c r="C92" s="679"/>
      <c r="D92" s="679"/>
      <c r="E92" s="680"/>
      <c r="F92" s="187" t="s">
        <v>277</v>
      </c>
      <c r="G92" s="188">
        <v>0.6</v>
      </c>
      <c r="H92" s="188">
        <v>0.6</v>
      </c>
      <c r="I92" s="188">
        <v>0.85</v>
      </c>
      <c r="J92" s="367">
        <f>G92*H92*I92</f>
        <v>0.30599999999999999</v>
      </c>
      <c r="K92" s="189">
        <v>3</v>
      </c>
      <c r="L92" s="190">
        <f>+K92*J92</f>
        <v>0.91799999999999993</v>
      </c>
    </row>
    <row r="93" spans="1:12" ht="60" customHeight="1">
      <c r="A93" s="681"/>
      <c r="B93" s="682"/>
      <c r="C93" s="682"/>
      <c r="D93" s="682"/>
      <c r="E93" s="683"/>
      <c r="F93" s="187" t="s">
        <v>278</v>
      </c>
      <c r="G93" s="188">
        <v>0.6</v>
      </c>
      <c r="H93" s="188">
        <v>0.6</v>
      </c>
      <c r="I93" s="188">
        <v>0.85</v>
      </c>
      <c r="J93" s="367">
        <f>G93*H93*I93</f>
        <v>0.30599999999999999</v>
      </c>
      <c r="K93" s="189">
        <v>3</v>
      </c>
      <c r="L93" s="190">
        <f t="shared" ref="L93:L99" si="3">+K93*J93</f>
        <v>0.91799999999999993</v>
      </c>
    </row>
    <row r="94" spans="1:12" ht="60" customHeight="1">
      <c r="A94" s="681"/>
      <c r="B94" s="682"/>
      <c r="C94" s="682"/>
      <c r="D94" s="682"/>
      <c r="E94" s="683"/>
      <c r="F94" s="187" t="s">
        <v>279</v>
      </c>
      <c r="G94" s="188">
        <v>0.2</v>
      </c>
      <c r="H94" s="188">
        <v>21.35</v>
      </c>
      <c r="I94" s="188">
        <v>0.25</v>
      </c>
      <c r="J94" s="367">
        <f t="shared" ref="J94:J97" si="4">G94*H94*I94</f>
        <v>1.0675000000000001</v>
      </c>
      <c r="K94" s="189">
        <v>1</v>
      </c>
      <c r="L94" s="190">
        <f t="shared" si="3"/>
        <v>1.0675000000000001</v>
      </c>
    </row>
    <row r="95" spans="1:12" ht="60" customHeight="1">
      <c r="A95" s="681"/>
      <c r="B95" s="682"/>
      <c r="C95" s="682"/>
      <c r="D95" s="682"/>
      <c r="E95" s="683"/>
      <c r="F95" s="187" t="s">
        <v>280</v>
      </c>
      <c r="G95" s="188">
        <v>0.2</v>
      </c>
      <c r="H95" s="188">
        <v>21.35</v>
      </c>
      <c r="I95" s="188">
        <v>0.25</v>
      </c>
      <c r="J95" s="367">
        <f t="shared" si="4"/>
        <v>1.0675000000000001</v>
      </c>
      <c r="K95" s="189">
        <v>1</v>
      </c>
      <c r="L95" s="190">
        <f t="shared" si="3"/>
        <v>1.0675000000000001</v>
      </c>
    </row>
    <row r="96" spans="1:12" ht="60" customHeight="1">
      <c r="A96" s="681"/>
      <c r="B96" s="682"/>
      <c r="C96" s="682"/>
      <c r="D96" s="682"/>
      <c r="E96" s="683"/>
      <c r="F96" s="187" t="s">
        <v>281</v>
      </c>
      <c r="G96" s="188">
        <v>2.2999999999999998</v>
      </c>
      <c r="H96" s="188">
        <v>17.850000000000001</v>
      </c>
      <c r="I96" s="188">
        <v>0.2</v>
      </c>
      <c r="J96" s="367">
        <f t="shared" si="4"/>
        <v>8.2110000000000003</v>
      </c>
      <c r="K96" s="189">
        <v>2</v>
      </c>
      <c r="L96" s="190">
        <f t="shared" si="3"/>
        <v>16.422000000000001</v>
      </c>
    </row>
    <row r="97" spans="1:12" ht="60" customHeight="1">
      <c r="A97" s="681"/>
      <c r="B97" s="682"/>
      <c r="C97" s="682"/>
      <c r="D97" s="682"/>
      <c r="E97" s="683"/>
      <c r="F97" s="187" t="s">
        <v>282</v>
      </c>
      <c r="G97" s="188">
        <v>0.4</v>
      </c>
      <c r="H97" s="188">
        <v>0.4</v>
      </c>
      <c r="I97" s="188">
        <v>1</v>
      </c>
      <c r="J97" s="367">
        <f t="shared" si="4"/>
        <v>0.16000000000000003</v>
      </c>
      <c r="K97" s="189">
        <v>4</v>
      </c>
      <c r="L97" s="190">
        <f t="shared" si="3"/>
        <v>0.64000000000000012</v>
      </c>
    </row>
    <row r="98" spans="1:12" ht="60" customHeight="1">
      <c r="A98" s="681"/>
      <c r="B98" s="682"/>
      <c r="C98" s="682"/>
      <c r="D98" s="682"/>
      <c r="E98" s="683"/>
      <c r="F98" s="345"/>
      <c r="G98" s="350"/>
      <c r="H98" s="350"/>
      <c r="I98" s="347"/>
      <c r="J98" s="346"/>
      <c r="K98" s="345"/>
      <c r="L98" s="190">
        <f t="shared" si="3"/>
        <v>0</v>
      </c>
    </row>
    <row r="99" spans="1:12" ht="60" customHeight="1" thickBot="1">
      <c r="A99" s="681"/>
      <c r="B99" s="682"/>
      <c r="C99" s="682"/>
      <c r="D99" s="682"/>
      <c r="E99" s="683"/>
      <c r="F99" s="345"/>
      <c r="G99" s="350"/>
      <c r="H99" s="350"/>
      <c r="I99" s="347"/>
      <c r="J99" s="346"/>
      <c r="K99" s="345"/>
      <c r="L99" s="190">
        <f t="shared" si="3"/>
        <v>0</v>
      </c>
    </row>
    <row r="100" spans="1:12" ht="14.4" thickBot="1">
      <c r="A100" s="684"/>
      <c r="B100" s="685"/>
      <c r="C100" s="685"/>
      <c r="D100" s="685"/>
      <c r="E100" s="685"/>
      <c r="F100" s="686" t="s">
        <v>135</v>
      </c>
      <c r="G100" s="687"/>
      <c r="H100" s="687"/>
      <c r="I100" s="687"/>
      <c r="J100" s="687"/>
      <c r="K100" s="688"/>
      <c r="L100" s="351">
        <f>+ROUND(SUM(L92:L99),2)</f>
        <v>21.03</v>
      </c>
    </row>
    <row r="101" spans="1:12" ht="13.8">
      <c r="A101" s="653" t="s">
        <v>140</v>
      </c>
      <c r="B101" s="654"/>
      <c r="C101" s="655"/>
      <c r="D101" s="656"/>
      <c r="E101" s="656"/>
      <c r="F101" s="656"/>
      <c r="G101" s="656"/>
      <c r="H101" s="656"/>
      <c r="I101" s="656"/>
      <c r="J101" s="656"/>
      <c r="K101" s="657"/>
      <c r="L101" s="352"/>
    </row>
    <row r="102" spans="1:12" ht="13.8">
      <c r="A102" s="653"/>
      <c r="B102" s="654"/>
      <c r="C102" s="658"/>
      <c r="D102" s="659"/>
      <c r="E102" s="659"/>
      <c r="F102" s="659"/>
      <c r="G102" s="659"/>
      <c r="H102" s="659"/>
      <c r="I102" s="659"/>
      <c r="J102" s="659"/>
      <c r="K102" s="660"/>
      <c r="L102" s="352"/>
    </row>
    <row r="103" spans="1:12" ht="16.8">
      <c r="A103" s="353"/>
      <c r="B103" s="661"/>
      <c r="C103" s="661"/>
      <c r="D103" s="661"/>
      <c r="E103" s="661"/>
      <c r="F103" s="358"/>
      <c r="G103" s="358"/>
      <c r="H103" s="661"/>
      <c r="I103" s="661"/>
      <c r="J103" s="661"/>
      <c r="K103" s="661"/>
      <c r="L103" s="352"/>
    </row>
    <row r="104" spans="1:12" ht="16.8">
      <c r="A104" s="354" t="s">
        <v>141</v>
      </c>
      <c r="B104" s="662"/>
      <c r="C104" s="662"/>
      <c r="D104" s="662"/>
      <c r="E104" s="662"/>
      <c r="F104" s="358"/>
      <c r="G104" s="357"/>
      <c r="H104" s="662"/>
      <c r="I104" s="662"/>
      <c r="J104" s="662"/>
      <c r="K104" s="662"/>
      <c r="L104" s="352"/>
    </row>
    <row r="105" spans="1:12" ht="13.8">
      <c r="A105" s="355"/>
      <c r="B105" s="663" t="s">
        <v>147</v>
      </c>
      <c r="C105" s="663"/>
      <c r="D105" s="663"/>
      <c r="E105" s="663"/>
      <c r="F105" s="363"/>
      <c r="G105" s="363"/>
      <c r="H105" s="664" t="s">
        <v>142</v>
      </c>
      <c r="I105" s="664"/>
      <c r="J105" s="664"/>
      <c r="K105" s="664"/>
      <c r="L105" s="356"/>
    </row>
    <row r="106" spans="1:12" ht="13.8">
      <c r="A106" s="355"/>
      <c r="B106" s="665" t="s">
        <v>143</v>
      </c>
      <c r="C106" s="665"/>
      <c r="D106" s="665"/>
      <c r="E106" s="665"/>
      <c r="F106" s="359"/>
      <c r="G106" s="359"/>
      <c r="H106" s="666" t="s">
        <v>144</v>
      </c>
      <c r="I106" s="666"/>
      <c r="J106" s="666"/>
      <c r="K106" s="666"/>
      <c r="L106" s="356"/>
    </row>
    <row r="107" spans="1:12" ht="13.8">
      <c r="A107" s="355"/>
      <c r="B107" s="665" t="s">
        <v>145</v>
      </c>
      <c r="C107" s="665"/>
      <c r="D107" s="665"/>
      <c r="E107" s="665"/>
      <c r="F107" s="359"/>
      <c r="G107" s="359"/>
      <c r="H107" s="665" t="s">
        <v>146</v>
      </c>
      <c r="I107" s="665"/>
      <c r="J107" s="665"/>
      <c r="K107" s="665"/>
      <c r="L107" s="356"/>
    </row>
    <row r="108" spans="1:12" ht="13.8" thickBot="1">
      <c r="A108" s="364"/>
      <c r="B108" s="365"/>
      <c r="C108" s="365"/>
      <c r="D108" s="365"/>
      <c r="E108" s="365"/>
      <c r="F108" s="365"/>
      <c r="G108" s="365"/>
      <c r="H108" s="365"/>
      <c r="I108" s="365"/>
      <c r="J108" s="365"/>
      <c r="K108" s="365"/>
      <c r="L108" s="366"/>
    </row>
    <row r="109" spans="1:12">
      <c r="A109" s="689"/>
      <c r="B109" s="690"/>
      <c r="C109" s="691"/>
      <c r="D109" s="697" t="s">
        <v>124</v>
      </c>
      <c r="E109" s="698"/>
      <c r="F109" s="698"/>
      <c r="G109" s="698"/>
      <c r="H109" s="698"/>
      <c r="I109" s="698"/>
      <c r="J109" s="698"/>
      <c r="K109" s="698"/>
      <c r="L109" s="699"/>
    </row>
    <row r="110" spans="1:12" ht="13.8" thickBot="1">
      <c r="A110" s="692"/>
      <c r="B110" s="693"/>
      <c r="C110" s="694"/>
      <c r="D110" s="700"/>
      <c r="E110" s="701"/>
      <c r="F110" s="701"/>
      <c r="G110" s="701"/>
      <c r="H110" s="701"/>
      <c r="I110" s="701"/>
      <c r="J110" s="701"/>
      <c r="K110" s="701"/>
      <c r="L110" s="702"/>
    </row>
    <row r="111" spans="1:12">
      <c r="A111" s="692"/>
      <c r="B111" s="693"/>
      <c r="C111" s="693"/>
      <c r="D111" s="697" t="s">
        <v>125</v>
      </c>
      <c r="E111" s="698"/>
      <c r="F111" s="698"/>
      <c r="G111" s="698"/>
      <c r="H111" s="698"/>
      <c r="I111" s="698"/>
      <c r="J111" s="698"/>
      <c r="K111" s="698"/>
      <c r="L111" s="699"/>
    </row>
    <row r="112" spans="1:12" ht="13.8" thickBot="1">
      <c r="A112" s="692"/>
      <c r="B112" s="693"/>
      <c r="C112" s="693"/>
      <c r="D112" s="700"/>
      <c r="E112" s="701"/>
      <c r="F112" s="701"/>
      <c r="G112" s="701"/>
      <c r="H112" s="701"/>
      <c r="I112" s="701"/>
      <c r="J112" s="701"/>
      <c r="K112" s="701"/>
      <c r="L112" s="702"/>
    </row>
    <row r="113" spans="1:12">
      <c r="A113" s="692"/>
      <c r="B113" s="693"/>
      <c r="C113" s="693"/>
      <c r="D113" s="697" t="s">
        <v>126</v>
      </c>
      <c r="E113" s="698"/>
      <c r="F113" s="698"/>
      <c r="G113" s="698"/>
      <c r="H113" s="698"/>
      <c r="I113" s="698"/>
      <c r="J113" s="698"/>
      <c r="K113" s="698"/>
      <c r="L113" s="699"/>
    </row>
    <row r="114" spans="1:12" ht="13.8" thickBot="1">
      <c r="A114" s="695"/>
      <c r="B114" s="696"/>
      <c r="C114" s="696"/>
      <c r="D114" s="700"/>
      <c r="E114" s="701"/>
      <c r="F114" s="701"/>
      <c r="G114" s="701"/>
      <c r="H114" s="701"/>
      <c r="I114" s="701"/>
      <c r="J114" s="701"/>
      <c r="K114" s="701"/>
      <c r="L114" s="702"/>
    </row>
    <row r="115" spans="1:12" ht="60" customHeight="1" thickBot="1">
      <c r="A115" s="703" t="s">
        <v>127</v>
      </c>
      <c r="B115" s="704"/>
      <c r="C115" s="705"/>
      <c r="D115" s="706" t="s">
        <v>367</v>
      </c>
      <c r="E115" s="707"/>
      <c r="F115" s="707"/>
      <c r="G115" s="707"/>
      <c r="H115" s="707"/>
      <c r="I115" s="707"/>
      <c r="J115" s="707"/>
      <c r="K115" s="707"/>
      <c r="L115" s="708"/>
    </row>
    <row r="116" spans="1:12" ht="14.4" thickBot="1">
      <c r="A116" s="675" t="str">
        <f>+'PRESUPUESTO OFICIAL (Entidad)'!C18</f>
        <v>2. PRELIMINARES</v>
      </c>
      <c r="B116" s="676"/>
      <c r="C116" s="676"/>
      <c r="D116" s="676"/>
      <c r="E116" s="676"/>
      <c r="F116" s="676"/>
      <c r="G116" s="676"/>
      <c r="H116" s="676"/>
      <c r="I116" s="676"/>
      <c r="J116" s="676"/>
      <c r="K116" s="676"/>
      <c r="L116" s="677"/>
    </row>
    <row r="117" spans="1:12" ht="28.2" thickBot="1">
      <c r="A117" s="336" t="s">
        <v>50</v>
      </c>
      <c r="B117" s="337">
        <f>+'PRESUPUESTO OFICIAL (Entidad)'!D21</f>
        <v>2.2999999999999998</v>
      </c>
      <c r="C117" s="667" t="s">
        <v>51</v>
      </c>
      <c r="D117" s="668"/>
      <c r="E117" s="669"/>
      <c r="F117" s="670" t="str">
        <f>+'PRESUPUESTO OFICIAL (Entidad)'!G21</f>
        <v>Relleno con base granular seleccionada o clasificada, compactada y transportada</v>
      </c>
      <c r="G117" s="671"/>
      <c r="H117" s="672"/>
      <c r="I117" s="338" t="s">
        <v>128</v>
      </c>
      <c r="J117" s="339">
        <f>L127</f>
        <v>8.7200000000000006</v>
      </c>
      <c r="K117" s="340" t="s">
        <v>52</v>
      </c>
      <c r="L117" s="341" t="str">
        <f>+'PRESUPUESTO OFICIAL (Entidad)'!H21</f>
        <v>M3</v>
      </c>
    </row>
    <row r="118" spans="1:12" ht="60" customHeight="1">
      <c r="A118" s="673" t="s">
        <v>129</v>
      </c>
      <c r="B118" s="674"/>
      <c r="C118" s="674"/>
      <c r="D118" s="674"/>
      <c r="E118" s="674"/>
      <c r="F118" s="342" t="s">
        <v>130</v>
      </c>
      <c r="G118" s="343" t="s">
        <v>131</v>
      </c>
      <c r="H118" s="343" t="s">
        <v>132</v>
      </c>
      <c r="I118" s="343" t="s">
        <v>133</v>
      </c>
      <c r="J118" s="343" t="s">
        <v>134</v>
      </c>
      <c r="K118" s="343" t="s">
        <v>11</v>
      </c>
      <c r="L118" s="344" t="s">
        <v>135</v>
      </c>
    </row>
    <row r="119" spans="1:12" ht="60" customHeight="1">
      <c r="A119" s="678"/>
      <c r="B119" s="679"/>
      <c r="C119" s="679"/>
      <c r="D119" s="679"/>
      <c r="E119" s="680"/>
      <c r="F119" s="187" t="s">
        <v>283</v>
      </c>
      <c r="G119" s="188">
        <v>2.2999999999999998</v>
      </c>
      <c r="H119" s="188">
        <v>18.95</v>
      </c>
      <c r="I119" s="188">
        <v>0.1</v>
      </c>
      <c r="J119" s="367">
        <f>G119*H119*I119</f>
        <v>4.3584999999999994</v>
      </c>
      <c r="K119" s="189">
        <v>1</v>
      </c>
      <c r="L119" s="190">
        <f>+K119*J119</f>
        <v>4.3584999999999994</v>
      </c>
    </row>
    <row r="120" spans="1:12" ht="60" customHeight="1">
      <c r="A120" s="681"/>
      <c r="B120" s="682"/>
      <c r="C120" s="682"/>
      <c r="D120" s="682"/>
      <c r="E120" s="683"/>
      <c r="F120" s="187" t="s">
        <v>284</v>
      </c>
      <c r="G120" s="188">
        <v>2.2999999999999998</v>
      </c>
      <c r="H120" s="188">
        <v>18.95</v>
      </c>
      <c r="I120" s="188">
        <v>0.1</v>
      </c>
      <c r="J120" s="367">
        <f>G120*H120*I120</f>
        <v>4.3584999999999994</v>
      </c>
      <c r="K120" s="189">
        <v>1</v>
      </c>
      <c r="L120" s="190">
        <f t="shared" ref="L120:L126" si="5">+K120*J120</f>
        <v>4.3584999999999994</v>
      </c>
    </row>
    <row r="121" spans="1:12" ht="60" customHeight="1">
      <c r="A121" s="681"/>
      <c r="B121" s="682"/>
      <c r="C121" s="682"/>
      <c r="D121" s="682"/>
      <c r="E121" s="683"/>
      <c r="F121" s="187"/>
      <c r="G121" s="188"/>
      <c r="H121" s="188"/>
      <c r="I121" s="188"/>
      <c r="J121" s="367"/>
      <c r="K121" s="189"/>
      <c r="L121" s="190">
        <f t="shared" si="5"/>
        <v>0</v>
      </c>
    </row>
    <row r="122" spans="1:12" ht="60" customHeight="1">
      <c r="A122" s="681"/>
      <c r="B122" s="682"/>
      <c r="C122" s="682"/>
      <c r="D122" s="682"/>
      <c r="E122" s="683"/>
      <c r="F122" s="187"/>
      <c r="G122" s="188"/>
      <c r="H122" s="188"/>
      <c r="I122" s="188"/>
      <c r="J122" s="367"/>
      <c r="K122" s="189"/>
      <c r="L122" s="190">
        <f t="shared" si="5"/>
        <v>0</v>
      </c>
    </row>
    <row r="123" spans="1:12" ht="60" customHeight="1">
      <c r="A123" s="681"/>
      <c r="B123" s="682"/>
      <c r="C123" s="682"/>
      <c r="D123" s="682"/>
      <c r="E123" s="683"/>
      <c r="F123" s="187"/>
      <c r="G123" s="188"/>
      <c r="H123" s="188"/>
      <c r="I123" s="188"/>
      <c r="J123" s="367"/>
      <c r="K123" s="189"/>
      <c r="L123" s="190">
        <f t="shared" si="5"/>
        <v>0</v>
      </c>
    </row>
    <row r="124" spans="1:12" ht="60" customHeight="1">
      <c r="A124" s="681"/>
      <c r="B124" s="682"/>
      <c r="C124" s="682"/>
      <c r="D124" s="682"/>
      <c r="E124" s="683"/>
      <c r="F124" s="187"/>
      <c r="G124" s="188"/>
      <c r="H124" s="188"/>
      <c r="I124" s="188"/>
      <c r="J124" s="367"/>
      <c r="K124" s="189"/>
      <c r="L124" s="190">
        <f t="shared" si="5"/>
        <v>0</v>
      </c>
    </row>
    <row r="125" spans="1:12" ht="60" customHeight="1">
      <c r="A125" s="681"/>
      <c r="B125" s="682"/>
      <c r="C125" s="682"/>
      <c r="D125" s="682"/>
      <c r="E125" s="683"/>
      <c r="F125" s="345"/>
      <c r="G125" s="350"/>
      <c r="H125" s="350"/>
      <c r="I125" s="347"/>
      <c r="J125" s="346"/>
      <c r="K125" s="345"/>
      <c r="L125" s="190">
        <f t="shared" si="5"/>
        <v>0</v>
      </c>
    </row>
    <row r="126" spans="1:12" ht="60" customHeight="1" thickBot="1">
      <c r="A126" s="681"/>
      <c r="B126" s="682"/>
      <c r="C126" s="682"/>
      <c r="D126" s="682"/>
      <c r="E126" s="683"/>
      <c r="F126" s="345"/>
      <c r="G126" s="350"/>
      <c r="H126" s="350"/>
      <c r="I126" s="347"/>
      <c r="J126" s="346"/>
      <c r="K126" s="345"/>
      <c r="L126" s="190">
        <f t="shared" si="5"/>
        <v>0</v>
      </c>
    </row>
    <row r="127" spans="1:12" ht="14.4" thickBot="1">
      <c r="A127" s="684"/>
      <c r="B127" s="685"/>
      <c r="C127" s="685"/>
      <c r="D127" s="685"/>
      <c r="E127" s="685"/>
      <c r="F127" s="686" t="s">
        <v>135</v>
      </c>
      <c r="G127" s="687"/>
      <c r="H127" s="687"/>
      <c r="I127" s="687"/>
      <c r="J127" s="687"/>
      <c r="K127" s="688"/>
      <c r="L127" s="351">
        <f>+ROUND(SUM(L119:L126),2)</f>
        <v>8.7200000000000006</v>
      </c>
    </row>
    <row r="128" spans="1:12" ht="13.8">
      <c r="A128" s="653" t="s">
        <v>140</v>
      </c>
      <c r="B128" s="654"/>
      <c r="C128" s="655"/>
      <c r="D128" s="656"/>
      <c r="E128" s="656"/>
      <c r="F128" s="656"/>
      <c r="G128" s="656"/>
      <c r="H128" s="656"/>
      <c r="I128" s="656"/>
      <c r="J128" s="656"/>
      <c r="K128" s="657"/>
      <c r="L128" s="352"/>
    </row>
    <row r="129" spans="1:12" ht="13.8">
      <c r="A129" s="653"/>
      <c r="B129" s="654"/>
      <c r="C129" s="658"/>
      <c r="D129" s="659"/>
      <c r="E129" s="659"/>
      <c r="F129" s="659"/>
      <c r="G129" s="659"/>
      <c r="H129" s="659"/>
      <c r="I129" s="659"/>
      <c r="J129" s="659"/>
      <c r="K129" s="660"/>
      <c r="L129" s="352"/>
    </row>
    <row r="130" spans="1:12" ht="16.8">
      <c r="A130" s="353"/>
      <c r="B130" s="661"/>
      <c r="C130" s="661"/>
      <c r="D130" s="661"/>
      <c r="E130" s="661"/>
      <c r="F130" s="358"/>
      <c r="G130" s="358"/>
      <c r="H130" s="661"/>
      <c r="I130" s="661"/>
      <c r="J130" s="661"/>
      <c r="K130" s="661"/>
      <c r="L130" s="352"/>
    </row>
    <row r="131" spans="1:12" ht="16.8">
      <c r="A131" s="354" t="s">
        <v>141</v>
      </c>
      <c r="B131" s="662"/>
      <c r="C131" s="662"/>
      <c r="D131" s="662"/>
      <c r="E131" s="662"/>
      <c r="F131" s="358"/>
      <c r="G131" s="357"/>
      <c r="H131" s="662"/>
      <c r="I131" s="662"/>
      <c r="J131" s="662"/>
      <c r="K131" s="662"/>
      <c r="L131" s="352"/>
    </row>
    <row r="132" spans="1:12" ht="13.8">
      <c r="A132" s="355"/>
      <c r="B132" s="663" t="s">
        <v>147</v>
      </c>
      <c r="C132" s="663"/>
      <c r="D132" s="663"/>
      <c r="E132" s="663"/>
      <c r="F132" s="363"/>
      <c r="G132" s="363"/>
      <c r="H132" s="664" t="s">
        <v>142</v>
      </c>
      <c r="I132" s="664"/>
      <c r="J132" s="664"/>
      <c r="K132" s="664"/>
      <c r="L132" s="356"/>
    </row>
    <row r="133" spans="1:12" ht="13.8">
      <c r="A133" s="355"/>
      <c r="B133" s="665" t="s">
        <v>143</v>
      </c>
      <c r="C133" s="665"/>
      <c r="D133" s="665"/>
      <c r="E133" s="665"/>
      <c r="F133" s="359"/>
      <c r="G133" s="359"/>
      <c r="H133" s="666" t="s">
        <v>144</v>
      </c>
      <c r="I133" s="666"/>
      <c r="J133" s="666"/>
      <c r="K133" s="666"/>
      <c r="L133" s="356"/>
    </row>
    <row r="134" spans="1:12" ht="13.8">
      <c r="A134" s="355"/>
      <c r="B134" s="665" t="s">
        <v>145</v>
      </c>
      <c r="C134" s="665"/>
      <c r="D134" s="665"/>
      <c r="E134" s="665"/>
      <c r="F134" s="359"/>
      <c r="G134" s="359"/>
      <c r="H134" s="665" t="s">
        <v>146</v>
      </c>
      <c r="I134" s="665"/>
      <c r="J134" s="665"/>
      <c r="K134" s="665"/>
      <c r="L134" s="356"/>
    </row>
    <row r="135" spans="1:12" ht="13.8" thickBot="1">
      <c r="A135" s="364"/>
      <c r="B135" s="365"/>
      <c r="C135" s="365"/>
      <c r="D135" s="365"/>
      <c r="E135" s="365"/>
      <c r="F135" s="365"/>
      <c r="G135" s="365"/>
      <c r="H135" s="365"/>
      <c r="I135" s="365"/>
      <c r="J135" s="365"/>
      <c r="K135" s="365"/>
      <c r="L135" s="366"/>
    </row>
    <row r="136" spans="1:12">
      <c r="A136" s="689"/>
      <c r="B136" s="690"/>
      <c r="C136" s="691"/>
      <c r="D136" s="697" t="s">
        <v>124</v>
      </c>
      <c r="E136" s="698"/>
      <c r="F136" s="698"/>
      <c r="G136" s="698"/>
      <c r="H136" s="698"/>
      <c r="I136" s="698"/>
      <c r="J136" s="698"/>
      <c r="K136" s="698"/>
      <c r="L136" s="699"/>
    </row>
    <row r="137" spans="1:12" ht="13.8" thickBot="1">
      <c r="A137" s="692"/>
      <c r="B137" s="693"/>
      <c r="C137" s="694"/>
      <c r="D137" s="700"/>
      <c r="E137" s="701"/>
      <c r="F137" s="701"/>
      <c r="G137" s="701"/>
      <c r="H137" s="701"/>
      <c r="I137" s="701"/>
      <c r="J137" s="701"/>
      <c r="K137" s="701"/>
      <c r="L137" s="702"/>
    </row>
    <row r="138" spans="1:12">
      <c r="A138" s="692"/>
      <c r="B138" s="693"/>
      <c r="C138" s="693"/>
      <c r="D138" s="697" t="s">
        <v>125</v>
      </c>
      <c r="E138" s="698"/>
      <c r="F138" s="698"/>
      <c r="G138" s="698"/>
      <c r="H138" s="698"/>
      <c r="I138" s="698"/>
      <c r="J138" s="698"/>
      <c r="K138" s="698"/>
      <c r="L138" s="699"/>
    </row>
    <row r="139" spans="1:12" ht="13.8" thickBot="1">
      <c r="A139" s="692"/>
      <c r="B139" s="693"/>
      <c r="C139" s="693"/>
      <c r="D139" s="700"/>
      <c r="E139" s="701"/>
      <c r="F139" s="701"/>
      <c r="G139" s="701"/>
      <c r="H139" s="701"/>
      <c r="I139" s="701"/>
      <c r="J139" s="701"/>
      <c r="K139" s="701"/>
      <c r="L139" s="702"/>
    </row>
    <row r="140" spans="1:12">
      <c r="A140" s="692"/>
      <c r="B140" s="693"/>
      <c r="C140" s="693"/>
      <c r="D140" s="697" t="s">
        <v>126</v>
      </c>
      <c r="E140" s="698"/>
      <c r="F140" s="698"/>
      <c r="G140" s="698"/>
      <c r="H140" s="698"/>
      <c r="I140" s="698"/>
      <c r="J140" s="698"/>
      <c r="K140" s="698"/>
      <c r="L140" s="699"/>
    </row>
    <row r="141" spans="1:12" ht="13.8" thickBot="1">
      <c r="A141" s="695"/>
      <c r="B141" s="696"/>
      <c r="C141" s="696"/>
      <c r="D141" s="700"/>
      <c r="E141" s="701"/>
      <c r="F141" s="701"/>
      <c r="G141" s="701"/>
      <c r="H141" s="701"/>
      <c r="I141" s="701"/>
      <c r="J141" s="701"/>
      <c r="K141" s="701"/>
      <c r="L141" s="702"/>
    </row>
    <row r="142" spans="1:12" ht="56.25" customHeight="1" thickBot="1">
      <c r="A142" s="703" t="s">
        <v>127</v>
      </c>
      <c r="B142" s="704"/>
      <c r="C142" s="705"/>
      <c r="D142" s="706" t="s">
        <v>367</v>
      </c>
      <c r="E142" s="707"/>
      <c r="F142" s="707"/>
      <c r="G142" s="707"/>
      <c r="H142" s="707"/>
      <c r="I142" s="707"/>
      <c r="J142" s="707"/>
      <c r="K142" s="707"/>
      <c r="L142" s="708"/>
    </row>
    <row r="143" spans="1:12" ht="27" customHeight="1" thickBot="1">
      <c r="A143" s="675"/>
      <c r="B143" s="676"/>
      <c r="C143" s="676"/>
      <c r="D143" s="676"/>
      <c r="E143" s="676"/>
      <c r="F143" s="676"/>
      <c r="G143" s="676"/>
      <c r="H143" s="676"/>
      <c r="I143" s="676"/>
      <c r="J143" s="676"/>
      <c r="K143" s="676"/>
      <c r="L143" s="677"/>
    </row>
    <row r="144" spans="1:12" ht="28.2" thickBot="1">
      <c r="A144" s="336" t="s">
        <v>50</v>
      </c>
      <c r="B144" s="372">
        <f>+'PRESUPUESTO OFICIAL (Entidad)'!D52</f>
        <v>6.5</v>
      </c>
      <c r="C144" s="667" t="s">
        <v>51</v>
      </c>
      <c r="D144" s="668"/>
      <c r="E144" s="669"/>
      <c r="F144" s="670" t="str">
        <f>+'PRESUPUESTO OFICIAL (Entidad)'!G22</f>
        <v>Canaleta en lamina galvanizada cal. 22 Au = 0.60 pintado con wash primer y esmalte</v>
      </c>
      <c r="G144" s="671"/>
      <c r="H144" s="672"/>
      <c r="I144" s="338" t="s">
        <v>128</v>
      </c>
      <c r="J144" s="339">
        <f>L158</f>
        <v>37</v>
      </c>
      <c r="K144" s="340" t="s">
        <v>52</v>
      </c>
      <c r="L144" s="341" t="str">
        <f>+'PRESUPUESTO OFICIAL (Entidad)'!H52</f>
        <v>UND</v>
      </c>
    </row>
    <row r="145" spans="1:12" ht="13.8">
      <c r="A145" s="673" t="s">
        <v>129</v>
      </c>
      <c r="B145" s="674"/>
      <c r="C145" s="674"/>
      <c r="D145" s="674"/>
      <c r="E145" s="674"/>
      <c r="F145" s="342" t="s">
        <v>130</v>
      </c>
      <c r="G145" s="343" t="s">
        <v>131</v>
      </c>
      <c r="H145" s="343" t="s">
        <v>132</v>
      </c>
      <c r="I145" s="343" t="s">
        <v>133</v>
      </c>
      <c r="J145" s="343" t="s">
        <v>134</v>
      </c>
      <c r="K145" s="343" t="s">
        <v>11</v>
      </c>
      <c r="L145" s="344" t="s">
        <v>135</v>
      </c>
    </row>
    <row r="146" spans="1:12" ht="30" customHeight="1">
      <c r="A146" s="678"/>
      <c r="B146" s="679"/>
      <c r="C146" s="679"/>
      <c r="D146" s="679"/>
      <c r="E146" s="680"/>
      <c r="F146" s="187" t="s">
        <v>366</v>
      </c>
      <c r="G146" s="188"/>
      <c r="H146" s="188">
        <v>37</v>
      </c>
      <c r="I146" s="188"/>
      <c r="J146" s="367"/>
      <c r="K146" s="189">
        <v>1</v>
      </c>
      <c r="L146" s="190">
        <f>H146*K146</f>
        <v>37</v>
      </c>
    </row>
    <row r="147" spans="1:12" ht="30" customHeight="1">
      <c r="A147" s="681"/>
      <c r="B147" s="682"/>
      <c r="C147" s="682"/>
      <c r="D147" s="682"/>
      <c r="E147" s="683"/>
      <c r="F147" s="187"/>
      <c r="G147" s="188"/>
      <c r="H147" s="188"/>
      <c r="I147" s="188"/>
      <c r="J147" s="367"/>
      <c r="K147" s="189"/>
      <c r="L147" s="190">
        <f>H147*K147</f>
        <v>0</v>
      </c>
    </row>
    <row r="148" spans="1:12" ht="30" customHeight="1">
      <c r="A148" s="681"/>
      <c r="B148" s="682"/>
      <c r="C148" s="682"/>
      <c r="D148" s="682"/>
      <c r="E148" s="683"/>
      <c r="F148" s="187"/>
      <c r="G148" s="188"/>
      <c r="H148" s="188"/>
      <c r="I148" s="188"/>
      <c r="J148" s="367"/>
      <c r="K148" s="189"/>
      <c r="L148" s="190">
        <f t="shared" ref="L148:L157" si="6">+K148*J148</f>
        <v>0</v>
      </c>
    </row>
    <row r="149" spans="1:12" ht="30" customHeight="1">
      <c r="A149" s="681"/>
      <c r="B149" s="682"/>
      <c r="C149" s="682"/>
      <c r="D149" s="682"/>
      <c r="E149" s="683"/>
      <c r="F149" s="187"/>
      <c r="G149" s="188"/>
      <c r="H149" s="188"/>
      <c r="I149" s="188"/>
      <c r="J149" s="367"/>
      <c r="K149" s="189"/>
      <c r="L149" s="190">
        <f t="shared" si="6"/>
        <v>0</v>
      </c>
    </row>
    <row r="150" spans="1:12" ht="30" customHeight="1">
      <c r="A150" s="681"/>
      <c r="B150" s="682"/>
      <c r="C150" s="682"/>
      <c r="D150" s="682"/>
      <c r="E150" s="683"/>
      <c r="F150" s="187"/>
      <c r="G150" s="188"/>
      <c r="H150" s="188"/>
      <c r="I150" s="188"/>
      <c r="J150" s="367"/>
      <c r="K150" s="189"/>
      <c r="L150" s="190">
        <f t="shared" si="6"/>
        <v>0</v>
      </c>
    </row>
    <row r="151" spans="1:12" ht="30" customHeight="1">
      <c r="A151" s="681"/>
      <c r="B151" s="682"/>
      <c r="C151" s="682"/>
      <c r="D151" s="682"/>
      <c r="E151" s="683"/>
      <c r="F151" s="187"/>
      <c r="G151" s="188"/>
      <c r="H151" s="188"/>
      <c r="I151" s="188"/>
      <c r="J151" s="367"/>
      <c r="K151" s="189"/>
      <c r="L151" s="190">
        <f t="shared" si="6"/>
        <v>0</v>
      </c>
    </row>
    <row r="152" spans="1:12" ht="30" customHeight="1">
      <c r="A152" s="681"/>
      <c r="B152" s="682"/>
      <c r="C152" s="682"/>
      <c r="D152" s="682"/>
      <c r="E152" s="683"/>
      <c r="F152" s="345"/>
      <c r="G152" s="350"/>
      <c r="H152" s="350"/>
      <c r="I152" s="347"/>
      <c r="J152" s="346"/>
      <c r="K152" s="345"/>
      <c r="L152" s="190">
        <f t="shared" si="6"/>
        <v>0</v>
      </c>
    </row>
    <row r="153" spans="1:12" ht="30" customHeight="1">
      <c r="A153" s="681"/>
      <c r="B153" s="682"/>
      <c r="C153" s="682"/>
      <c r="D153" s="682"/>
      <c r="E153" s="683"/>
      <c r="F153" s="345"/>
      <c r="G153" s="350"/>
      <c r="H153" s="350"/>
      <c r="I153" s="347"/>
      <c r="J153" s="346"/>
      <c r="K153" s="345"/>
      <c r="L153" s="190">
        <f t="shared" si="6"/>
        <v>0</v>
      </c>
    </row>
    <row r="154" spans="1:12" ht="30" customHeight="1">
      <c r="A154" s="681"/>
      <c r="B154" s="682"/>
      <c r="C154" s="682"/>
      <c r="D154" s="682"/>
      <c r="E154" s="683"/>
      <c r="F154" s="345"/>
      <c r="G154" s="350"/>
      <c r="H154" s="350"/>
      <c r="I154" s="347"/>
      <c r="J154" s="346"/>
      <c r="K154" s="345"/>
      <c r="L154" s="190">
        <f t="shared" si="6"/>
        <v>0</v>
      </c>
    </row>
    <row r="155" spans="1:12" ht="30" customHeight="1">
      <c r="A155" s="681"/>
      <c r="B155" s="682"/>
      <c r="C155" s="682"/>
      <c r="D155" s="682"/>
      <c r="E155" s="683"/>
      <c r="F155" s="345"/>
      <c r="G155" s="350"/>
      <c r="H155" s="350"/>
      <c r="I155" s="347"/>
      <c r="J155" s="346"/>
      <c r="K155" s="345"/>
      <c r="L155" s="190">
        <f t="shared" si="6"/>
        <v>0</v>
      </c>
    </row>
    <row r="156" spans="1:12" ht="30" customHeight="1">
      <c r="A156" s="681"/>
      <c r="B156" s="682"/>
      <c r="C156" s="682"/>
      <c r="D156" s="682"/>
      <c r="E156" s="683"/>
      <c r="F156" s="345"/>
      <c r="G156" s="350"/>
      <c r="H156" s="350"/>
      <c r="I156" s="347"/>
      <c r="J156" s="346"/>
      <c r="K156" s="345"/>
      <c r="L156" s="190">
        <f t="shared" si="6"/>
        <v>0</v>
      </c>
    </row>
    <row r="157" spans="1:12" ht="30" customHeight="1" thickBot="1">
      <c r="A157" s="681"/>
      <c r="B157" s="682"/>
      <c r="C157" s="682"/>
      <c r="D157" s="682"/>
      <c r="E157" s="683"/>
      <c r="F157" s="345"/>
      <c r="G157" s="350"/>
      <c r="H157" s="350"/>
      <c r="I157" s="347"/>
      <c r="J157" s="346"/>
      <c r="K157" s="345"/>
      <c r="L157" s="190">
        <f t="shared" si="6"/>
        <v>0</v>
      </c>
    </row>
    <row r="158" spans="1:12" ht="14.4" thickBot="1">
      <c r="A158" s="684"/>
      <c r="B158" s="685"/>
      <c r="C158" s="685"/>
      <c r="D158" s="685"/>
      <c r="E158" s="685"/>
      <c r="F158" s="686" t="s">
        <v>135</v>
      </c>
      <c r="G158" s="687"/>
      <c r="H158" s="687"/>
      <c r="I158" s="687"/>
      <c r="J158" s="687"/>
      <c r="K158" s="688"/>
      <c r="L158" s="351">
        <f>+ROUND(SUM(L146:L157),2)</f>
        <v>37</v>
      </c>
    </row>
    <row r="159" spans="1:12" ht="13.8">
      <c r="A159" s="653" t="s">
        <v>140</v>
      </c>
      <c r="B159" s="654"/>
      <c r="C159" s="655"/>
      <c r="D159" s="656"/>
      <c r="E159" s="656"/>
      <c r="F159" s="656"/>
      <c r="G159" s="656"/>
      <c r="H159" s="656"/>
      <c r="I159" s="656"/>
      <c r="J159" s="656"/>
      <c r="K159" s="657"/>
      <c r="L159" s="352"/>
    </row>
    <row r="160" spans="1:12" ht="13.8">
      <c r="A160" s="653"/>
      <c r="B160" s="654"/>
      <c r="C160" s="658"/>
      <c r="D160" s="659"/>
      <c r="E160" s="659"/>
      <c r="F160" s="659"/>
      <c r="G160" s="659"/>
      <c r="H160" s="659"/>
      <c r="I160" s="659"/>
      <c r="J160" s="659"/>
      <c r="K160" s="660"/>
      <c r="L160" s="352"/>
    </row>
    <row r="161" spans="1:12" ht="16.8">
      <c r="A161" s="353"/>
      <c r="B161" s="661"/>
      <c r="C161" s="661"/>
      <c r="D161" s="661"/>
      <c r="E161" s="661"/>
      <c r="F161" s="358"/>
      <c r="G161" s="358"/>
      <c r="H161" s="661"/>
      <c r="I161" s="661"/>
      <c r="J161" s="661"/>
      <c r="K161" s="661"/>
      <c r="L161" s="352"/>
    </row>
    <row r="162" spans="1:12" ht="16.8">
      <c r="A162" s="354" t="s">
        <v>141</v>
      </c>
      <c r="B162" s="662"/>
      <c r="C162" s="662"/>
      <c r="D162" s="662"/>
      <c r="E162" s="662"/>
      <c r="F162" s="358"/>
      <c r="G162" s="357"/>
      <c r="H162" s="662"/>
      <c r="I162" s="662"/>
      <c r="J162" s="662"/>
      <c r="K162" s="662"/>
      <c r="L162" s="352"/>
    </row>
    <row r="163" spans="1:12" ht="13.8">
      <c r="A163" s="355"/>
      <c r="B163" s="663" t="s">
        <v>147</v>
      </c>
      <c r="C163" s="663"/>
      <c r="D163" s="663"/>
      <c r="E163" s="663"/>
      <c r="F163" s="363"/>
      <c r="G163" s="363"/>
      <c r="H163" s="664" t="s">
        <v>142</v>
      </c>
      <c r="I163" s="664"/>
      <c r="J163" s="664"/>
      <c r="K163" s="664"/>
      <c r="L163" s="356"/>
    </row>
    <row r="164" spans="1:12" ht="13.8">
      <c r="A164" s="355"/>
      <c r="B164" s="665" t="s">
        <v>143</v>
      </c>
      <c r="C164" s="665"/>
      <c r="D164" s="665"/>
      <c r="E164" s="665"/>
      <c r="F164" s="359"/>
      <c r="G164" s="359"/>
      <c r="H164" s="666" t="s">
        <v>144</v>
      </c>
      <c r="I164" s="666"/>
      <c r="J164" s="666"/>
      <c r="K164" s="666"/>
      <c r="L164" s="356"/>
    </row>
    <row r="165" spans="1:12" ht="13.8">
      <c r="A165" s="355"/>
      <c r="B165" s="665" t="s">
        <v>145</v>
      </c>
      <c r="C165" s="665"/>
      <c r="D165" s="665"/>
      <c r="E165" s="665"/>
      <c r="F165" s="359"/>
      <c r="G165" s="359"/>
      <c r="H165" s="665" t="s">
        <v>146</v>
      </c>
      <c r="I165" s="665"/>
      <c r="J165" s="665"/>
      <c r="K165" s="665"/>
      <c r="L165" s="356"/>
    </row>
    <row r="166" spans="1:12" ht="14.4" thickBot="1">
      <c r="A166" s="355"/>
      <c r="B166" s="382"/>
      <c r="C166" s="382"/>
      <c r="D166" s="382"/>
      <c r="E166" s="382"/>
      <c r="F166" s="359"/>
      <c r="G166" s="359"/>
      <c r="H166" s="382"/>
      <c r="I166" s="382"/>
      <c r="J166" s="382"/>
      <c r="K166" s="382"/>
      <c r="L166" s="356"/>
    </row>
    <row r="167" spans="1:12" ht="12.75" customHeight="1">
      <c r="A167" s="689"/>
      <c r="B167" s="690"/>
      <c r="C167" s="691"/>
      <c r="D167" s="697" t="s">
        <v>124</v>
      </c>
      <c r="E167" s="698"/>
      <c r="F167" s="698"/>
      <c r="G167" s="698"/>
      <c r="H167" s="698"/>
      <c r="I167" s="698"/>
      <c r="J167" s="698"/>
      <c r="K167" s="698"/>
      <c r="L167" s="699"/>
    </row>
    <row r="168" spans="1:12" ht="13.5" customHeight="1" thickBot="1">
      <c r="A168" s="692"/>
      <c r="B168" s="693"/>
      <c r="C168" s="694"/>
      <c r="D168" s="700"/>
      <c r="E168" s="701"/>
      <c r="F168" s="701"/>
      <c r="G168" s="701"/>
      <c r="H168" s="701"/>
      <c r="I168" s="701"/>
      <c r="J168" s="701"/>
      <c r="K168" s="701"/>
      <c r="L168" s="702"/>
    </row>
    <row r="169" spans="1:12" ht="12.75" customHeight="1">
      <c r="A169" s="692"/>
      <c r="B169" s="693"/>
      <c r="C169" s="693"/>
      <c r="D169" s="697" t="s">
        <v>125</v>
      </c>
      <c r="E169" s="698"/>
      <c r="F169" s="698"/>
      <c r="G169" s="698"/>
      <c r="H169" s="698"/>
      <c r="I169" s="698"/>
      <c r="J169" s="698"/>
      <c r="K169" s="698"/>
      <c r="L169" s="699"/>
    </row>
    <row r="170" spans="1:12" ht="13.5" customHeight="1" thickBot="1">
      <c r="A170" s="692"/>
      <c r="B170" s="693"/>
      <c r="C170" s="693"/>
      <c r="D170" s="700"/>
      <c r="E170" s="701"/>
      <c r="F170" s="701"/>
      <c r="G170" s="701"/>
      <c r="H170" s="701"/>
      <c r="I170" s="701"/>
      <c r="J170" s="701"/>
      <c r="K170" s="701"/>
      <c r="L170" s="702"/>
    </row>
    <row r="171" spans="1:12" ht="12.75" customHeight="1">
      <c r="A171" s="692"/>
      <c r="B171" s="693"/>
      <c r="C171" s="693"/>
      <c r="D171" s="697" t="s">
        <v>126</v>
      </c>
      <c r="E171" s="698"/>
      <c r="F171" s="698"/>
      <c r="G171" s="698"/>
      <c r="H171" s="698"/>
      <c r="I171" s="698"/>
      <c r="J171" s="698"/>
      <c r="K171" s="698"/>
      <c r="L171" s="699"/>
    </row>
    <row r="172" spans="1:12" ht="13.5" customHeight="1" thickBot="1">
      <c r="A172" s="695"/>
      <c r="B172" s="696"/>
      <c r="C172" s="696"/>
      <c r="D172" s="700"/>
      <c r="E172" s="701"/>
      <c r="F172" s="701"/>
      <c r="G172" s="701"/>
      <c r="H172" s="701"/>
      <c r="I172" s="701"/>
      <c r="J172" s="701"/>
      <c r="K172" s="701"/>
      <c r="L172" s="702"/>
    </row>
    <row r="173" spans="1:12" ht="60" customHeight="1" thickBot="1">
      <c r="A173" s="703" t="s">
        <v>127</v>
      </c>
      <c r="B173" s="704"/>
      <c r="C173" s="705"/>
      <c r="D173" s="706" t="s">
        <v>367</v>
      </c>
      <c r="E173" s="707"/>
      <c r="F173" s="707"/>
      <c r="G173" s="707"/>
      <c r="H173" s="707"/>
      <c r="I173" s="707"/>
      <c r="J173" s="707"/>
      <c r="K173" s="707"/>
      <c r="L173" s="708"/>
    </row>
    <row r="174" spans="1:12" ht="15" customHeight="1" thickBot="1">
      <c r="A174" s="675" t="str">
        <f>+'PRESUPUESTO OFICIAL (Entidad)'!C24</f>
        <v xml:space="preserve">3. ESTRUCTURAS EN CONCRETO Y MURO </v>
      </c>
      <c r="B174" s="676"/>
      <c r="C174" s="676"/>
      <c r="D174" s="676"/>
      <c r="E174" s="676"/>
      <c r="F174" s="676"/>
      <c r="G174" s="676"/>
      <c r="H174" s="676"/>
      <c r="I174" s="676"/>
      <c r="J174" s="676"/>
      <c r="K174" s="676"/>
      <c r="L174" s="677"/>
    </row>
    <row r="175" spans="1:12" ht="29.25" customHeight="1" thickBot="1">
      <c r="A175" s="336" t="s">
        <v>50</v>
      </c>
      <c r="B175" s="375">
        <f>+'PRESUPUESTO OFICIAL (Entidad)'!D25</f>
        <v>3.1</v>
      </c>
      <c r="C175" s="667" t="s">
        <v>51</v>
      </c>
      <c r="D175" s="668"/>
      <c r="E175" s="669"/>
      <c r="F175" s="670" t="str">
        <f>+'PRESUPUESTO OFICIAL (Entidad)'!G25</f>
        <v>Concreto para solado resistencia 175 kg/cm2 -2500 PSI</v>
      </c>
      <c r="G175" s="671"/>
      <c r="H175" s="672"/>
      <c r="I175" s="338" t="s">
        <v>128</v>
      </c>
      <c r="J175" s="339">
        <f>L186</f>
        <v>0.52</v>
      </c>
      <c r="K175" s="340" t="s">
        <v>52</v>
      </c>
      <c r="L175" s="341" t="str">
        <f>+'PRESUPUESTO OFICIAL (Entidad)'!H25</f>
        <v>M3</v>
      </c>
    </row>
    <row r="176" spans="1:12" ht="13.8">
      <c r="A176" s="673" t="s">
        <v>129</v>
      </c>
      <c r="B176" s="674"/>
      <c r="C176" s="674"/>
      <c r="D176" s="674"/>
      <c r="E176" s="674"/>
      <c r="F176" s="342" t="s">
        <v>130</v>
      </c>
      <c r="G176" s="343" t="s">
        <v>131</v>
      </c>
      <c r="H176" s="343" t="s">
        <v>132</v>
      </c>
      <c r="I176" s="343" t="s">
        <v>133</v>
      </c>
      <c r="J176" s="343" t="s">
        <v>134</v>
      </c>
      <c r="K176" s="343" t="s">
        <v>11</v>
      </c>
      <c r="L176" s="344" t="s">
        <v>135</v>
      </c>
    </row>
    <row r="177" spans="1:12" ht="60" customHeight="1">
      <c r="A177" s="678"/>
      <c r="B177" s="679"/>
      <c r="C177" s="679"/>
      <c r="D177" s="679"/>
      <c r="E177" s="680"/>
      <c r="F177" s="187" t="s">
        <v>377</v>
      </c>
      <c r="G177" s="188">
        <v>0.55000000000000004</v>
      </c>
      <c r="H177" s="188">
        <v>0.55000000000000004</v>
      </c>
      <c r="I177" s="188">
        <v>0.05</v>
      </c>
      <c r="J177" s="373">
        <f>G177*H177*I177</f>
        <v>1.5125000000000003E-2</v>
      </c>
      <c r="K177" s="189">
        <v>6</v>
      </c>
      <c r="L177" s="374">
        <f>+K177*J177</f>
        <v>9.0750000000000025E-2</v>
      </c>
    </row>
    <row r="178" spans="1:12" ht="60" customHeight="1">
      <c r="A178" s="681"/>
      <c r="B178" s="682"/>
      <c r="C178" s="682"/>
      <c r="D178" s="682"/>
      <c r="E178" s="683"/>
      <c r="F178" s="187" t="s">
        <v>285</v>
      </c>
      <c r="G178" s="188">
        <v>0.2</v>
      </c>
      <c r="H178" s="188">
        <v>21.25</v>
      </c>
      <c r="I178" s="188">
        <v>0.05</v>
      </c>
      <c r="J178" s="373">
        <f t="shared" ref="J178:J179" si="7">G178*H178*I178</f>
        <v>0.21250000000000002</v>
      </c>
      <c r="K178" s="189">
        <v>1</v>
      </c>
      <c r="L178" s="374">
        <f t="shared" ref="L178:L185" si="8">+K178*J178</f>
        <v>0.21250000000000002</v>
      </c>
    </row>
    <row r="179" spans="1:12" ht="60" customHeight="1">
      <c r="A179" s="681"/>
      <c r="B179" s="682"/>
      <c r="C179" s="682"/>
      <c r="D179" s="682"/>
      <c r="E179" s="683"/>
      <c r="F179" s="187" t="s">
        <v>285</v>
      </c>
      <c r="G179" s="188">
        <v>0.2</v>
      </c>
      <c r="H179" s="188">
        <v>21.25</v>
      </c>
      <c r="I179" s="188">
        <v>0.05</v>
      </c>
      <c r="J179" s="373">
        <f t="shared" si="7"/>
        <v>0.21250000000000002</v>
      </c>
      <c r="K179" s="189">
        <v>1</v>
      </c>
      <c r="L179" s="374">
        <f t="shared" si="8"/>
        <v>0.21250000000000002</v>
      </c>
    </row>
    <row r="180" spans="1:12" ht="60" customHeight="1">
      <c r="A180" s="681"/>
      <c r="B180" s="682"/>
      <c r="C180" s="682"/>
      <c r="D180" s="682"/>
      <c r="E180" s="683"/>
      <c r="F180" s="345"/>
      <c r="G180" s="350"/>
      <c r="H180" s="350"/>
      <c r="I180" s="347"/>
      <c r="J180" s="346"/>
      <c r="K180" s="345"/>
      <c r="L180" s="374">
        <f t="shared" si="8"/>
        <v>0</v>
      </c>
    </row>
    <row r="181" spans="1:12" ht="30" customHeight="1">
      <c r="A181" s="681"/>
      <c r="B181" s="682"/>
      <c r="C181" s="682"/>
      <c r="D181" s="682"/>
      <c r="E181" s="683"/>
      <c r="F181" s="345"/>
      <c r="G181" s="350"/>
      <c r="H181" s="350"/>
      <c r="I181" s="347"/>
      <c r="J181" s="346"/>
      <c r="K181" s="345"/>
      <c r="L181" s="374">
        <f t="shared" si="8"/>
        <v>0</v>
      </c>
    </row>
    <row r="182" spans="1:12" ht="30" customHeight="1">
      <c r="A182" s="681"/>
      <c r="B182" s="682"/>
      <c r="C182" s="682"/>
      <c r="D182" s="682"/>
      <c r="E182" s="683"/>
      <c r="F182" s="345"/>
      <c r="G182" s="350"/>
      <c r="H182" s="350"/>
      <c r="I182" s="347"/>
      <c r="J182" s="346"/>
      <c r="K182" s="345"/>
      <c r="L182" s="374">
        <f t="shared" si="8"/>
        <v>0</v>
      </c>
    </row>
    <row r="183" spans="1:12" ht="30" customHeight="1">
      <c r="A183" s="681"/>
      <c r="B183" s="682"/>
      <c r="C183" s="682"/>
      <c r="D183" s="682"/>
      <c r="E183" s="683"/>
      <c r="F183" s="345"/>
      <c r="G183" s="350"/>
      <c r="H183" s="350"/>
      <c r="I183" s="347"/>
      <c r="J183" s="346"/>
      <c r="K183" s="345"/>
      <c r="L183" s="374">
        <f t="shared" si="8"/>
        <v>0</v>
      </c>
    </row>
    <row r="184" spans="1:12" ht="30" customHeight="1">
      <c r="A184" s="681"/>
      <c r="B184" s="682"/>
      <c r="C184" s="682"/>
      <c r="D184" s="682"/>
      <c r="E184" s="683"/>
      <c r="F184" s="345"/>
      <c r="G184" s="350"/>
      <c r="H184" s="350"/>
      <c r="I184" s="347"/>
      <c r="J184" s="346"/>
      <c r="K184" s="345"/>
      <c r="L184" s="374">
        <f t="shared" si="8"/>
        <v>0</v>
      </c>
    </row>
    <row r="185" spans="1:12" ht="30" customHeight="1" thickBot="1">
      <c r="A185" s="681"/>
      <c r="B185" s="682"/>
      <c r="C185" s="682"/>
      <c r="D185" s="682"/>
      <c r="E185" s="683"/>
      <c r="F185" s="345"/>
      <c r="G185" s="350"/>
      <c r="H185" s="350"/>
      <c r="I185" s="347"/>
      <c r="J185" s="346"/>
      <c r="K185" s="345"/>
      <c r="L185" s="374">
        <f t="shared" si="8"/>
        <v>0</v>
      </c>
    </row>
    <row r="186" spans="1:12" ht="15" customHeight="1" thickBot="1">
      <c r="A186" s="684"/>
      <c r="B186" s="685"/>
      <c r="C186" s="685"/>
      <c r="D186" s="685"/>
      <c r="E186" s="685"/>
      <c r="F186" s="686" t="s">
        <v>135</v>
      </c>
      <c r="G186" s="687"/>
      <c r="H186" s="687"/>
      <c r="I186" s="687"/>
      <c r="J186" s="687"/>
      <c r="K186" s="688"/>
      <c r="L186" s="351">
        <f>+ROUND(SUM(L177:L185),2)</f>
        <v>0.52</v>
      </c>
    </row>
    <row r="187" spans="1:12" ht="16.5" customHeight="1">
      <c r="A187" s="653" t="s">
        <v>140</v>
      </c>
      <c r="B187" s="654"/>
      <c r="C187" s="655"/>
      <c r="D187" s="656"/>
      <c r="E187" s="656"/>
      <c r="F187" s="656"/>
      <c r="G187" s="656"/>
      <c r="H187" s="656"/>
      <c r="I187" s="656"/>
      <c r="J187" s="656"/>
      <c r="K187" s="657"/>
      <c r="L187" s="352"/>
    </row>
    <row r="188" spans="1:12" ht="16.5" customHeight="1">
      <c r="A188" s="653"/>
      <c r="B188" s="654"/>
      <c r="C188" s="658"/>
      <c r="D188" s="659"/>
      <c r="E188" s="659"/>
      <c r="F188" s="659"/>
      <c r="G188" s="659"/>
      <c r="H188" s="659"/>
      <c r="I188" s="659"/>
      <c r="J188" s="659"/>
      <c r="K188" s="660"/>
      <c r="L188" s="352"/>
    </row>
    <row r="189" spans="1:12" ht="16.8">
      <c r="A189" s="353"/>
      <c r="B189" s="661"/>
      <c r="C189" s="661"/>
      <c r="D189" s="661"/>
      <c r="E189" s="661"/>
      <c r="F189" s="358"/>
      <c r="G189" s="358"/>
      <c r="H189" s="661"/>
      <c r="I189" s="661"/>
      <c r="J189" s="661"/>
      <c r="K189" s="661"/>
      <c r="L189" s="352"/>
    </row>
    <row r="190" spans="1:12" ht="16.8">
      <c r="A190" s="354" t="s">
        <v>141</v>
      </c>
      <c r="B190" s="662"/>
      <c r="C190" s="662"/>
      <c r="D190" s="662"/>
      <c r="E190" s="662"/>
      <c r="F190" s="358"/>
      <c r="G190" s="357"/>
      <c r="H190" s="662"/>
      <c r="I190" s="662"/>
      <c r="J190" s="662"/>
      <c r="K190" s="662"/>
      <c r="L190" s="352"/>
    </row>
    <row r="191" spans="1:12" ht="13.8">
      <c r="A191" s="355"/>
      <c r="B191" s="663" t="s">
        <v>147</v>
      </c>
      <c r="C191" s="663"/>
      <c r="D191" s="663"/>
      <c r="E191" s="663"/>
      <c r="F191" s="363"/>
      <c r="G191" s="363"/>
      <c r="H191" s="664" t="s">
        <v>142</v>
      </c>
      <c r="I191" s="664"/>
      <c r="J191" s="664"/>
      <c r="K191" s="664"/>
      <c r="L191" s="356"/>
    </row>
    <row r="192" spans="1:12" ht="13.8">
      <c r="A192" s="355"/>
      <c r="B192" s="665" t="s">
        <v>143</v>
      </c>
      <c r="C192" s="665"/>
      <c r="D192" s="665"/>
      <c r="E192" s="665"/>
      <c r="F192" s="359"/>
      <c r="G192" s="359"/>
      <c r="H192" s="666" t="s">
        <v>144</v>
      </c>
      <c r="I192" s="666"/>
      <c r="J192" s="666"/>
      <c r="K192" s="666"/>
      <c r="L192" s="356"/>
    </row>
    <row r="193" spans="1:12" ht="13.8">
      <c r="A193" s="355"/>
      <c r="B193" s="665" t="s">
        <v>145</v>
      </c>
      <c r="C193" s="665"/>
      <c r="D193" s="665"/>
      <c r="E193" s="665"/>
      <c r="F193" s="359"/>
      <c r="G193" s="359"/>
      <c r="H193" s="665" t="s">
        <v>146</v>
      </c>
      <c r="I193" s="665"/>
      <c r="J193" s="665"/>
      <c r="K193" s="665"/>
      <c r="L193" s="356"/>
    </row>
    <row r="194" spans="1:12" ht="13.8" thickBot="1">
      <c r="A194" s="364"/>
      <c r="B194" s="365"/>
      <c r="C194" s="365"/>
      <c r="D194" s="365"/>
      <c r="E194" s="365"/>
      <c r="F194" s="365"/>
      <c r="G194" s="365"/>
      <c r="H194" s="365"/>
      <c r="I194" s="365"/>
      <c r="J194" s="365"/>
      <c r="K194" s="365"/>
      <c r="L194" s="366"/>
    </row>
    <row r="195" spans="1:12">
      <c r="A195" s="689"/>
      <c r="B195" s="690"/>
      <c r="C195" s="691"/>
      <c r="D195" s="697" t="s">
        <v>124</v>
      </c>
      <c r="E195" s="698"/>
      <c r="F195" s="698"/>
      <c r="G195" s="698"/>
      <c r="H195" s="698"/>
      <c r="I195" s="698"/>
      <c r="J195" s="698"/>
      <c r="K195" s="698"/>
      <c r="L195" s="699"/>
    </row>
    <row r="196" spans="1:12" ht="13.8" thickBot="1">
      <c r="A196" s="692"/>
      <c r="B196" s="693"/>
      <c r="C196" s="694"/>
      <c r="D196" s="700"/>
      <c r="E196" s="701"/>
      <c r="F196" s="701"/>
      <c r="G196" s="701"/>
      <c r="H196" s="701"/>
      <c r="I196" s="701"/>
      <c r="J196" s="701"/>
      <c r="K196" s="701"/>
      <c r="L196" s="702"/>
    </row>
    <row r="197" spans="1:12">
      <c r="A197" s="692"/>
      <c r="B197" s="693"/>
      <c r="C197" s="693"/>
      <c r="D197" s="697" t="s">
        <v>125</v>
      </c>
      <c r="E197" s="698"/>
      <c r="F197" s="698"/>
      <c r="G197" s="698"/>
      <c r="H197" s="698"/>
      <c r="I197" s="698"/>
      <c r="J197" s="698"/>
      <c r="K197" s="698"/>
      <c r="L197" s="699"/>
    </row>
    <row r="198" spans="1:12" ht="13.8" thickBot="1">
      <c r="A198" s="692"/>
      <c r="B198" s="693"/>
      <c r="C198" s="693"/>
      <c r="D198" s="700"/>
      <c r="E198" s="701"/>
      <c r="F198" s="701"/>
      <c r="G198" s="701"/>
      <c r="H198" s="701"/>
      <c r="I198" s="701"/>
      <c r="J198" s="701"/>
      <c r="K198" s="701"/>
      <c r="L198" s="702"/>
    </row>
    <row r="199" spans="1:12">
      <c r="A199" s="692"/>
      <c r="B199" s="693"/>
      <c r="C199" s="693"/>
      <c r="D199" s="697" t="s">
        <v>126</v>
      </c>
      <c r="E199" s="698"/>
      <c r="F199" s="698"/>
      <c r="G199" s="698"/>
      <c r="H199" s="698"/>
      <c r="I199" s="698"/>
      <c r="J199" s="698"/>
      <c r="K199" s="698"/>
      <c r="L199" s="699"/>
    </row>
    <row r="200" spans="1:12" ht="13.8" thickBot="1">
      <c r="A200" s="695"/>
      <c r="B200" s="696"/>
      <c r="C200" s="696"/>
      <c r="D200" s="700"/>
      <c r="E200" s="701"/>
      <c r="F200" s="701"/>
      <c r="G200" s="701"/>
      <c r="H200" s="701"/>
      <c r="I200" s="701"/>
      <c r="J200" s="701"/>
      <c r="K200" s="701"/>
      <c r="L200" s="702"/>
    </row>
    <row r="201" spans="1:12" ht="60" customHeight="1" thickBot="1">
      <c r="A201" s="703" t="s">
        <v>127</v>
      </c>
      <c r="B201" s="704"/>
      <c r="C201" s="705"/>
      <c r="D201" s="706" t="s">
        <v>367</v>
      </c>
      <c r="E201" s="707"/>
      <c r="F201" s="707"/>
      <c r="G201" s="707"/>
      <c r="H201" s="707"/>
      <c r="I201" s="707"/>
      <c r="J201" s="707"/>
      <c r="K201" s="707"/>
      <c r="L201" s="708"/>
    </row>
    <row r="202" spans="1:12" ht="14.4" thickBot="1">
      <c r="A202" s="675" t="str">
        <f>+'PRESUPUESTO OFICIAL (Entidad)'!C24</f>
        <v xml:space="preserve">3. ESTRUCTURAS EN CONCRETO Y MURO </v>
      </c>
      <c r="B202" s="676"/>
      <c r="C202" s="676"/>
      <c r="D202" s="676"/>
      <c r="E202" s="676"/>
      <c r="F202" s="676"/>
      <c r="G202" s="676"/>
      <c r="H202" s="676"/>
      <c r="I202" s="676"/>
      <c r="J202" s="676"/>
      <c r="K202" s="676"/>
      <c r="L202" s="677"/>
    </row>
    <row r="203" spans="1:12" ht="47.25" customHeight="1" thickBot="1">
      <c r="A203" s="336" t="s">
        <v>50</v>
      </c>
      <c r="B203" s="375">
        <f>+'PRESUPUESTO OFICIAL (Entidad)'!D26</f>
        <v>3.2</v>
      </c>
      <c r="C203" s="667" t="s">
        <v>51</v>
      </c>
      <c r="D203" s="668"/>
      <c r="E203" s="669"/>
      <c r="F203" s="670" t="str">
        <f>+'PRESUPUESTO OFICIAL (Entidad)'!G26</f>
        <v>Zapata en concreto para cimentacion de resistencia 3500 Psi</v>
      </c>
      <c r="G203" s="671"/>
      <c r="H203" s="672"/>
      <c r="I203" s="338" t="s">
        <v>128</v>
      </c>
      <c r="J203" s="339">
        <f>L214</f>
        <v>0.54</v>
      </c>
      <c r="K203" s="340" t="s">
        <v>52</v>
      </c>
      <c r="L203" s="341" t="str">
        <f>+'PRESUPUESTO OFICIAL (Entidad)'!H26</f>
        <v>M3</v>
      </c>
    </row>
    <row r="204" spans="1:12" ht="13.8">
      <c r="A204" s="673" t="s">
        <v>129</v>
      </c>
      <c r="B204" s="674"/>
      <c r="C204" s="674"/>
      <c r="D204" s="674"/>
      <c r="E204" s="674"/>
      <c r="F204" s="342" t="s">
        <v>130</v>
      </c>
      <c r="G204" s="343" t="s">
        <v>131</v>
      </c>
      <c r="H204" s="343" t="s">
        <v>132</v>
      </c>
      <c r="I204" s="343" t="s">
        <v>133</v>
      </c>
      <c r="J204" s="343" t="s">
        <v>134</v>
      </c>
      <c r="K204" s="343" t="s">
        <v>11</v>
      </c>
      <c r="L204" s="344" t="s">
        <v>135</v>
      </c>
    </row>
    <row r="205" spans="1:12" ht="60" customHeight="1">
      <c r="A205" s="678"/>
      <c r="B205" s="679"/>
      <c r="C205" s="679"/>
      <c r="D205" s="679"/>
      <c r="E205" s="680"/>
      <c r="F205" s="187" t="s">
        <v>378</v>
      </c>
      <c r="G205" s="188">
        <v>0.55000000000000004</v>
      </c>
      <c r="H205" s="188">
        <v>0.55000000000000004</v>
      </c>
      <c r="I205" s="188">
        <v>0.3</v>
      </c>
      <c r="J205" s="373">
        <f>G205*H205*I205</f>
        <v>9.0750000000000011E-2</v>
      </c>
      <c r="K205" s="189">
        <v>3</v>
      </c>
      <c r="L205" s="374">
        <f>+K205*J205</f>
        <v>0.27225000000000005</v>
      </c>
    </row>
    <row r="206" spans="1:12" ht="60" customHeight="1">
      <c r="A206" s="681"/>
      <c r="B206" s="682"/>
      <c r="C206" s="682"/>
      <c r="D206" s="682"/>
      <c r="E206" s="683"/>
      <c r="F206" s="187" t="s">
        <v>379</v>
      </c>
      <c r="G206" s="188">
        <v>0.55000000000000004</v>
      </c>
      <c r="H206" s="188">
        <v>0.55000000000000004</v>
      </c>
      <c r="I206" s="188">
        <v>0.3</v>
      </c>
      <c r="J206" s="373">
        <f t="shared" ref="J206" si="9">G206*H206*I206</f>
        <v>9.0750000000000011E-2</v>
      </c>
      <c r="K206" s="189">
        <v>3</v>
      </c>
      <c r="L206" s="374">
        <f t="shared" ref="L206:L213" si="10">+K206*J206</f>
        <v>0.27225000000000005</v>
      </c>
    </row>
    <row r="207" spans="1:12" ht="60" customHeight="1">
      <c r="A207" s="681"/>
      <c r="B207" s="682"/>
      <c r="C207" s="682"/>
      <c r="D207" s="682"/>
      <c r="E207" s="683"/>
      <c r="F207" s="187"/>
      <c r="G207" s="188"/>
      <c r="H207" s="188"/>
      <c r="I207" s="188"/>
      <c r="J207" s="373"/>
      <c r="K207" s="189"/>
      <c r="L207" s="374">
        <f t="shared" si="10"/>
        <v>0</v>
      </c>
    </row>
    <row r="208" spans="1:12" ht="60" customHeight="1">
      <c r="A208" s="681"/>
      <c r="B208" s="682"/>
      <c r="C208" s="682"/>
      <c r="D208" s="682"/>
      <c r="E208" s="683"/>
      <c r="F208" s="345"/>
      <c r="G208" s="350"/>
      <c r="H208" s="350"/>
      <c r="I208" s="347"/>
      <c r="J208" s="346"/>
      <c r="K208" s="345"/>
      <c r="L208" s="374">
        <f t="shared" si="10"/>
        <v>0</v>
      </c>
    </row>
    <row r="209" spans="1:12" ht="30" customHeight="1">
      <c r="A209" s="681"/>
      <c r="B209" s="682"/>
      <c r="C209" s="682"/>
      <c r="D209" s="682"/>
      <c r="E209" s="683"/>
      <c r="F209" s="345"/>
      <c r="G209" s="350"/>
      <c r="H209" s="350"/>
      <c r="I209" s="347"/>
      <c r="J209" s="346"/>
      <c r="K209" s="345"/>
      <c r="L209" s="374">
        <f t="shared" si="10"/>
        <v>0</v>
      </c>
    </row>
    <row r="210" spans="1:12" ht="30" customHeight="1">
      <c r="A210" s="681"/>
      <c r="B210" s="682"/>
      <c r="C210" s="682"/>
      <c r="D210" s="682"/>
      <c r="E210" s="683"/>
      <c r="F210" s="345"/>
      <c r="G210" s="350"/>
      <c r="H210" s="350"/>
      <c r="I210" s="347"/>
      <c r="J210" s="346"/>
      <c r="K210" s="345"/>
      <c r="L210" s="374">
        <f t="shared" si="10"/>
        <v>0</v>
      </c>
    </row>
    <row r="211" spans="1:12" ht="30" customHeight="1">
      <c r="A211" s="681"/>
      <c r="B211" s="682"/>
      <c r="C211" s="682"/>
      <c r="D211" s="682"/>
      <c r="E211" s="683"/>
      <c r="F211" s="345"/>
      <c r="G211" s="350"/>
      <c r="H211" s="350"/>
      <c r="I211" s="347"/>
      <c r="J211" s="346"/>
      <c r="K211" s="345"/>
      <c r="L211" s="374">
        <f t="shared" si="10"/>
        <v>0</v>
      </c>
    </row>
    <row r="212" spans="1:12" ht="30" customHeight="1">
      <c r="A212" s="681"/>
      <c r="B212" s="682"/>
      <c r="C212" s="682"/>
      <c r="D212" s="682"/>
      <c r="E212" s="683"/>
      <c r="F212" s="345"/>
      <c r="G212" s="350"/>
      <c r="H212" s="350"/>
      <c r="I212" s="347"/>
      <c r="J212" s="346"/>
      <c r="K212" s="345"/>
      <c r="L212" s="374">
        <f t="shared" si="10"/>
        <v>0</v>
      </c>
    </row>
    <row r="213" spans="1:12" ht="30" customHeight="1" thickBot="1">
      <c r="A213" s="681"/>
      <c r="B213" s="682"/>
      <c r="C213" s="682"/>
      <c r="D213" s="682"/>
      <c r="E213" s="683"/>
      <c r="F213" s="345"/>
      <c r="G213" s="350"/>
      <c r="H213" s="350"/>
      <c r="I213" s="347"/>
      <c r="J213" s="346"/>
      <c r="K213" s="345"/>
      <c r="L213" s="374">
        <f t="shared" si="10"/>
        <v>0</v>
      </c>
    </row>
    <row r="214" spans="1:12" ht="14.4" thickBot="1">
      <c r="A214" s="684"/>
      <c r="B214" s="685"/>
      <c r="C214" s="685"/>
      <c r="D214" s="685"/>
      <c r="E214" s="685"/>
      <c r="F214" s="686" t="s">
        <v>135</v>
      </c>
      <c r="G214" s="687"/>
      <c r="H214" s="687"/>
      <c r="I214" s="687"/>
      <c r="J214" s="687"/>
      <c r="K214" s="688"/>
      <c r="L214" s="351">
        <f>+ROUND(SUM(L205:L213),2)</f>
        <v>0.54</v>
      </c>
    </row>
    <row r="215" spans="1:12" ht="13.8">
      <c r="A215" s="653" t="s">
        <v>140</v>
      </c>
      <c r="B215" s="654"/>
      <c r="C215" s="655"/>
      <c r="D215" s="656"/>
      <c r="E215" s="656"/>
      <c r="F215" s="656"/>
      <c r="G215" s="656"/>
      <c r="H215" s="656"/>
      <c r="I215" s="656"/>
      <c r="J215" s="656"/>
      <c r="K215" s="657"/>
      <c r="L215" s="352"/>
    </row>
    <row r="216" spans="1:12" ht="13.8">
      <c r="A216" s="653"/>
      <c r="B216" s="654"/>
      <c r="C216" s="658"/>
      <c r="D216" s="659"/>
      <c r="E216" s="659"/>
      <c r="F216" s="659"/>
      <c r="G216" s="659"/>
      <c r="H216" s="659"/>
      <c r="I216" s="659"/>
      <c r="J216" s="659"/>
      <c r="K216" s="660"/>
      <c r="L216" s="352"/>
    </row>
    <row r="217" spans="1:12" ht="16.8">
      <c r="A217" s="353"/>
      <c r="B217" s="661"/>
      <c r="C217" s="661"/>
      <c r="D217" s="661"/>
      <c r="E217" s="661"/>
      <c r="F217" s="358"/>
      <c r="G217" s="358"/>
      <c r="H217" s="661"/>
      <c r="I217" s="661"/>
      <c r="J217" s="661"/>
      <c r="K217" s="661"/>
      <c r="L217" s="352"/>
    </row>
    <row r="218" spans="1:12" ht="16.8">
      <c r="A218" s="354" t="s">
        <v>141</v>
      </c>
      <c r="B218" s="662"/>
      <c r="C218" s="662"/>
      <c r="D218" s="662"/>
      <c r="E218" s="662"/>
      <c r="F218" s="358"/>
      <c r="G218" s="357"/>
      <c r="H218" s="662"/>
      <c r="I218" s="662"/>
      <c r="J218" s="662"/>
      <c r="K218" s="662"/>
      <c r="L218" s="352"/>
    </row>
    <row r="219" spans="1:12" ht="13.8">
      <c r="A219" s="355"/>
      <c r="B219" s="663" t="s">
        <v>147</v>
      </c>
      <c r="C219" s="663"/>
      <c r="D219" s="663"/>
      <c r="E219" s="663"/>
      <c r="F219" s="363"/>
      <c r="G219" s="363"/>
      <c r="H219" s="664" t="s">
        <v>142</v>
      </c>
      <c r="I219" s="664"/>
      <c r="J219" s="664"/>
      <c r="K219" s="664"/>
      <c r="L219" s="356"/>
    </row>
    <row r="220" spans="1:12" ht="13.8">
      <c r="A220" s="355"/>
      <c r="B220" s="665" t="s">
        <v>143</v>
      </c>
      <c r="C220" s="665"/>
      <c r="D220" s="665"/>
      <c r="E220" s="665"/>
      <c r="F220" s="359"/>
      <c r="G220" s="359"/>
      <c r="H220" s="666" t="s">
        <v>144</v>
      </c>
      <c r="I220" s="666"/>
      <c r="J220" s="666"/>
      <c r="K220" s="666"/>
      <c r="L220" s="356"/>
    </row>
    <row r="221" spans="1:12" ht="13.8">
      <c r="A221" s="355"/>
      <c r="B221" s="665" t="s">
        <v>145</v>
      </c>
      <c r="C221" s="665"/>
      <c r="D221" s="665"/>
      <c r="E221" s="665"/>
      <c r="F221" s="359"/>
      <c r="G221" s="359"/>
      <c r="H221" s="665" t="s">
        <v>146</v>
      </c>
      <c r="I221" s="665"/>
      <c r="J221" s="665"/>
      <c r="K221" s="665"/>
      <c r="L221" s="356"/>
    </row>
    <row r="222" spans="1:12" ht="13.8" thickBot="1">
      <c r="A222" s="364"/>
      <c r="B222" s="365"/>
      <c r="C222" s="365"/>
      <c r="D222" s="365"/>
      <c r="E222" s="365"/>
      <c r="F222" s="365"/>
      <c r="G222" s="365"/>
      <c r="H222" s="365"/>
      <c r="I222" s="365"/>
      <c r="J222" s="365"/>
      <c r="K222" s="365"/>
      <c r="L222" s="366"/>
    </row>
    <row r="223" spans="1:12">
      <c r="A223" s="689"/>
      <c r="B223" s="690"/>
      <c r="C223" s="691"/>
      <c r="D223" s="697" t="s">
        <v>124</v>
      </c>
      <c r="E223" s="698"/>
      <c r="F223" s="698"/>
      <c r="G223" s="698"/>
      <c r="H223" s="698"/>
      <c r="I223" s="698"/>
      <c r="J223" s="698"/>
      <c r="K223" s="698"/>
      <c r="L223" s="699"/>
    </row>
    <row r="224" spans="1:12" ht="13.8" thickBot="1">
      <c r="A224" s="692"/>
      <c r="B224" s="693"/>
      <c r="C224" s="694"/>
      <c r="D224" s="700"/>
      <c r="E224" s="701"/>
      <c r="F224" s="701"/>
      <c r="G224" s="701"/>
      <c r="H224" s="701"/>
      <c r="I224" s="701"/>
      <c r="J224" s="701"/>
      <c r="K224" s="701"/>
      <c r="L224" s="702"/>
    </row>
    <row r="225" spans="1:12">
      <c r="A225" s="692"/>
      <c r="B225" s="693"/>
      <c r="C225" s="693"/>
      <c r="D225" s="697" t="s">
        <v>125</v>
      </c>
      <c r="E225" s="698"/>
      <c r="F225" s="698"/>
      <c r="G225" s="698"/>
      <c r="H225" s="698"/>
      <c r="I225" s="698"/>
      <c r="J225" s="698"/>
      <c r="K225" s="698"/>
      <c r="L225" s="699"/>
    </row>
    <row r="226" spans="1:12" ht="13.8" thickBot="1">
      <c r="A226" s="692"/>
      <c r="B226" s="693"/>
      <c r="C226" s="693"/>
      <c r="D226" s="700"/>
      <c r="E226" s="701"/>
      <c r="F226" s="701"/>
      <c r="G226" s="701"/>
      <c r="H226" s="701"/>
      <c r="I226" s="701"/>
      <c r="J226" s="701"/>
      <c r="K226" s="701"/>
      <c r="L226" s="702"/>
    </row>
    <row r="227" spans="1:12">
      <c r="A227" s="692"/>
      <c r="B227" s="693"/>
      <c r="C227" s="693"/>
      <c r="D227" s="697" t="s">
        <v>126</v>
      </c>
      <c r="E227" s="698"/>
      <c r="F227" s="698"/>
      <c r="G227" s="698"/>
      <c r="H227" s="698"/>
      <c r="I227" s="698"/>
      <c r="J227" s="698"/>
      <c r="K227" s="698"/>
      <c r="L227" s="699"/>
    </row>
    <row r="228" spans="1:12" ht="13.8" thickBot="1">
      <c r="A228" s="695"/>
      <c r="B228" s="696"/>
      <c r="C228" s="696"/>
      <c r="D228" s="700"/>
      <c r="E228" s="701"/>
      <c r="F228" s="701"/>
      <c r="G228" s="701"/>
      <c r="H228" s="701"/>
      <c r="I228" s="701"/>
      <c r="J228" s="701"/>
      <c r="K228" s="701"/>
      <c r="L228" s="702"/>
    </row>
    <row r="229" spans="1:12" ht="60" customHeight="1" thickBot="1">
      <c r="A229" s="703" t="s">
        <v>127</v>
      </c>
      <c r="B229" s="704"/>
      <c r="C229" s="705"/>
      <c r="D229" s="706" t="s">
        <v>367</v>
      </c>
      <c r="E229" s="707"/>
      <c r="F229" s="707"/>
      <c r="G229" s="707"/>
      <c r="H229" s="707"/>
      <c r="I229" s="707"/>
      <c r="J229" s="707"/>
      <c r="K229" s="707"/>
      <c r="L229" s="708"/>
    </row>
    <row r="230" spans="1:12" ht="14.4" thickBot="1">
      <c r="A230" s="675" t="str">
        <f>+'PRESUPUESTO OFICIAL (Entidad)'!C24</f>
        <v xml:space="preserve">3. ESTRUCTURAS EN CONCRETO Y MURO </v>
      </c>
      <c r="B230" s="676"/>
      <c r="C230" s="676"/>
      <c r="D230" s="676"/>
      <c r="E230" s="676"/>
      <c r="F230" s="676"/>
      <c r="G230" s="676"/>
      <c r="H230" s="676"/>
      <c r="I230" s="676"/>
      <c r="J230" s="676"/>
      <c r="K230" s="676"/>
      <c r="L230" s="677"/>
    </row>
    <row r="231" spans="1:12" ht="28.2" thickBot="1">
      <c r="A231" s="336" t="s">
        <v>50</v>
      </c>
      <c r="B231" s="375">
        <f>+'PRESUPUESTO OFICIAL (Entidad)'!D27</f>
        <v>3.3</v>
      </c>
      <c r="C231" s="667" t="s">
        <v>51</v>
      </c>
      <c r="D231" s="668"/>
      <c r="E231" s="669"/>
      <c r="F231" s="670" t="str">
        <f>+'PRESUPUESTO OFICIAL (Entidad)'!G27</f>
        <v>Viga de amarre para cimentación en concreto de 3500 Psi</v>
      </c>
      <c r="G231" s="671"/>
      <c r="H231" s="672"/>
      <c r="I231" s="338" t="s">
        <v>128</v>
      </c>
      <c r="J231" s="339">
        <f>L244</f>
        <v>2.19</v>
      </c>
      <c r="K231" s="340" t="s">
        <v>52</v>
      </c>
      <c r="L231" s="341" t="str">
        <f>+'PRESUPUESTO OFICIAL (Entidad)'!H27</f>
        <v>M3</v>
      </c>
    </row>
    <row r="232" spans="1:12" ht="13.8">
      <c r="A232" s="673" t="s">
        <v>129</v>
      </c>
      <c r="B232" s="674"/>
      <c r="C232" s="674"/>
      <c r="D232" s="674"/>
      <c r="E232" s="674"/>
      <c r="F232" s="342" t="s">
        <v>130</v>
      </c>
      <c r="G232" s="343" t="s">
        <v>131</v>
      </c>
      <c r="H232" s="343" t="s">
        <v>132</v>
      </c>
      <c r="I232" s="343" t="s">
        <v>133</v>
      </c>
      <c r="J232" s="343" t="s">
        <v>134</v>
      </c>
      <c r="K232" s="343" t="s">
        <v>11</v>
      </c>
      <c r="L232" s="344" t="s">
        <v>135</v>
      </c>
    </row>
    <row r="233" spans="1:12" ht="60" customHeight="1">
      <c r="A233" s="678"/>
      <c r="B233" s="679"/>
      <c r="C233" s="679"/>
      <c r="D233" s="679"/>
      <c r="E233" s="680"/>
      <c r="F233" s="187" t="s">
        <v>286</v>
      </c>
      <c r="G233" s="188">
        <v>0.2</v>
      </c>
      <c r="H233" s="188">
        <v>21.9</v>
      </c>
      <c r="I233" s="188">
        <v>0.25</v>
      </c>
      <c r="J233" s="367">
        <f>G233*H233*I233</f>
        <v>1.095</v>
      </c>
      <c r="K233" s="189">
        <v>1</v>
      </c>
      <c r="L233" s="190">
        <f>+K233*J233</f>
        <v>1.095</v>
      </c>
    </row>
    <row r="234" spans="1:12" ht="60" customHeight="1">
      <c r="A234" s="681"/>
      <c r="B234" s="682"/>
      <c r="C234" s="682"/>
      <c r="D234" s="682"/>
      <c r="E234" s="683"/>
      <c r="F234" s="187" t="s">
        <v>287</v>
      </c>
      <c r="G234" s="188">
        <v>0.2</v>
      </c>
      <c r="H234" s="188">
        <v>21.9</v>
      </c>
      <c r="I234" s="188">
        <v>0.25</v>
      </c>
      <c r="J234" s="367">
        <f>G234*H234*I234</f>
        <v>1.095</v>
      </c>
      <c r="K234" s="189">
        <v>1</v>
      </c>
      <c r="L234" s="190">
        <f t="shared" ref="L234:L243" si="11">+K234*J234</f>
        <v>1.095</v>
      </c>
    </row>
    <row r="235" spans="1:12" ht="60" customHeight="1">
      <c r="A235" s="681"/>
      <c r="B235" s="682"/>
      <c r="C235" s="682"/>
      <c r="D235" s="682"/>
      <c r="E235" s="683"/>
      <c r="F235" s="644"/>
      <c r="G235" s="645"/>
      <c r="H235" s="645"/>
      <c r="I235" s="645"/>
      <c r="J235" s="645"/>
      <c r="K235" s="646"/>
      <c r="L235" s="190">
        <f t="shared" si="11"/>
        <v>0</v>
      </c>
    </row>
    <row r="236" spans="1:12" ht="60" customHeight="1">
      <c r="A236" s="681"/>
      <c r="B236" s="682"/>
      <c r="C236" s="682"/>
      <c r="D236" s="682"/>
      <c r="E236" s="683"/>
      <c r="F236" s="647"/>
      <c r="G236" s="648"/>
      <c r="H236" s="648"/>
      <c r="I236" s="648"/>
      <c r="J236" s="648"/>
      <c r="K236" s="649"/>
      <c r="L236" s="190">
        <f t="shared" si="11"/>
        <v>0</v>
      </c>
    </row>
    <row r="237" spans="1:12" ht="60" customHeight="1">
      <c r="A237" s="681"/>
      <c r="B237" s="682"/>
      <c r="C237" s="682"/>
      <c r="D237" s="682"/>
      <c r="E237" s="683"/>
      <c r="F237" s="647"/>
      <c r="G237" s="648"/>
      <c r="H237" s="648"/>
      <c r="I237" s="648"/>
      <c r="J237" s="648"/>
      <c r="K237" s="649"/>
      <c r="L237" s="190">
        <f t="shared" si="11"/>
        <v>0</v>
      </c>
    </row>
    <row r="238" spans="1:12" ht="60" customHeight="1">
      <c r="A238" s="681"/>
      <c r="B238" s="682"/>
      <c r="C238" s="682"/>
      <c r="D238" s="682"/>
      <c r="E238" s="683"/>
      <c r="F238" s="647"/>
      <c r="G238" s="648"/>
      <c r="H238" s="648"/>
      <c r="I238" s="648"/>
      <c r="J238" s="648"/>
      <c r="K238" s="649"/>
      <c r="L238" s="190">
        <f t="shared" si="11"/>
        <v>0</v>
      </c>
    </row>
    <row r="239" spans="1:12" ht="60" customHeight="1">
      <c r="A239" s="681"/>
      <c r="B239" s="682"/>
      <c r="C239" s="682"/>
      <c r="D239" s="682"/>
      <c r="E239" s="683"/>
      <c r="F239" s="647"/>
      <c r="G239" s="648"/>
      <c r="H239" s="648"/>
      <c r="I239" s="648"/>
      <c r="J239" s="648"/>
      <c r="K239" s="649"/>
      <c r="L239" s="190">
        <f t="shared" si="11"/>
        <v>0</v>
      </c>
    </row>
    <row r="240" spans="1:12" ht="30" customHeight="1">
      <c r="A240" s="681"/>
      <c r="B240" s="682"/>
      <c r="C240" s="682"/>
      <c r="D240" s="682"/>
      <c r="E240" s="683"/>
      <c r="F240" s="647"/>
      <c r="G240" s="648"/>
      <c r="H240" s="648"/>
      <c r="I240" s="648"/>
      <c r="J240" s="648"/>
      <c r="K240" s="649"/>
      <c r="L240" s="190">
        <f t="shared" si="11"/>
        <v>0</v>
      </c>
    </row>
    <row r="241" spans="1:12" ht="30" customHeight="1">
      <c r="A241" s="681"/>
      <c r="B241" s="682"/>
      <c r="C241" s="682"/>
      <c r="D241" s="682"/>
      <c r="E241" s="683"/>
      <c r="F241" s="647"/>
      <c r="G241" s="648"/>
      <c r="H241" s="648"/>
      <c r="I241" s="648"/>
      <c r="J241" s="648"/>
      <c r="K241" s="649"/>
      <c r="L241" s="190">
        <f t="shared" si="11"/>
        <v>0</v>
      </c>
    </row>
    <row r="242" spans="1:12" ht="30" customHeight="1">
      <c r="A242" s="681"/>
      <c r="B242" s="682"/>
      <c r="C242" s="682"/>
      <c r="D242" s="682"/>
      <c r="E242" s="683"/>
      <c r="F242" s="647"/>
      <c r="G242" s="648"/>
      <c r="H242" s="648"/>
      <c r="I242" s="648"/>
      <c r="J242" s="648"/>
      <c r="K242" s="649"/>
      <c r="L242" s="190">
        <f t="shared" si="11"/>
        <v>0</v>
      </c>
    </row>
    <row r="243" spans="1:12" ht="30" customHeight="1" thickBot="1">
      <c r="A243" s="681"/>
      <c r="B243" s="682"/>
      <c r="C243" s="682"/>
      <c r="D243" s="682"/>
      <c r="E243" s="683"/>
      <c r="F243" s="647"/>
      <c r="G243" s="648"/>
      <c r="H243" s="648"/>
      <c r="I243" s="648"/>
      <c r="J243" s="648"/>
      <c r="K243" s="649"/>
      <c r="L243" s="190">
        <f t="shared" si="11"/>
        <v>0</v>
      </c>
    </row>
    <row r="244" spans="1:12" ht="14.4" thickBot="1">
      <c r="A244" s="684"/>
      <c r="B244" s="685"/>
      <c r="C244" s="685"/>
      <c r="D244" s="685"/>
      <c r="E244" s="685"/>
      <c r="F244" s="686" t="s">
        <v>135</v>
      </c>
      <c r="G244" s="687"/>
      <c r="H244" s="687"/>
      <c r="I244" s="687"/>
      <c r="J244" s="687"/>
      <c r="K244" s="688"/>
      <c r="L244" s="351">
        <f>+ROUND(SUM(L233:L243),2)</f>
        <v>2.19</v>
      </c>
    </row>
    <row r="245" spans="1:12" ht="13.8">
      <c r="A245" s="653" t="s">
        <v>140</v>
      </c>
      <c r="B245" s="654"/>
      <c r="C245" s="655"/>
      <c r="D245" s="656"/>
      <c r="E245" s="656"/>
      <c r="F245" s="656"/>
      <c r="G245" s="656"/>
      <c r="H245" s="656"/>
      <c r="I245" s="656"/>
      <c r="J245" s="656"/>
      <c r="K245" s="657"/>
      <c r="L245" s="352"/>
    </row>
    <row r="246" spans="1:12" ht="13.8">
      <c r="A246" s="653"/>
      <c r="B246" s="654"/>
      <c r="C246" s="658"/>
      <c r="D246" s="659"/>
      <c r="E246" s="659"/>
      <c r="F246" s="659"/>
      <c r="G246" s="659"/>
      <c r="H246" s="659"/>
      <c r="I246" s="659"/>
      <c r="J246" s="659"/>
      <c r="K246" s="660"/>
      <c r="L246" s="352"/>
    </row>
    <row r="247" spans="1:12" ht="16.8">
      <c r="A247" s="353"/>
      <c r="B247" s="661"/>
      <c r="C247" s="661"/>
      <c r="D247" s="661"/>
      <c r="E247" s="661"/>
      <c r="F247" s="358"/>
      <c r="G247" s="358"/>
      <c r="H247" s="661"/>
      <c r="I247" s="661"/>
      <c r="J247" s="661"/>
      <c r="K247" s="661"/>
      <c r="L247" s="352"/>
    </row>
    <row r="248" spans="1:12" ht="16.8">
      <c r="A248" s="354" t="s">
        <v>141</v>
      </c>
      <c r="B248" s="662"/>
      <c r="C248" s="662"/>
      <c r="D248" s="662"/>
      <c r="E248" s="662"/>
      <c r="F248" s="358"/>
      <c r="G248" s="357"/>
      <c r="H248" s="662"/>
      <c r="I248" s="662"/>
      <c r="J248" s="662"/>
      <c r="K248" s="662"/>
      <c r="L248" s="352"/>
    </row>
    <row r="249" spans="1:12" ht="13.8">
      <c r="A249" s="355"/>
      <c r="B249" s="663" t="s">
        <v>147</v>
      </c>
      <c r="C249" s="663"/>
      <c r="D249" s="663"/>
      <c r="E249" s="663"/>
      <c r="F249" s="363"/>
      <c r="G249" s="363"/>
      <c r="H249" s="664" t="s">
        <v>142</v>
      </c>
      <c r="I249" s="664"/>
      <c r="J249" s="664"/>
      <c r="K249" s="664"/>
      <c r="L249" s="356"/>
    </row>
    <row r="250" spans="1:12" ht="13.8">
      <c r="A250" s="355"/>
      <c r="B250" s="665" t="s">
        <v>143</v>
      </c>
      <c r="C250" s="665"/>
      <c r="D250" s="665"/>
      <c r="E250" s="665"/>
      <c r="F250" s="359"/>
      <c r="G250" s="359"/>
      <c r="H250" s="666" t="s">
        <v>144</v>
      </c>
      <c r="I250" s="666"/>
      <c r="J250" s="666"/>
      <c r="K250" s="666"/>
      <c r="L250" s="356"/>
    </row>
    <row r="251" spans="1:12" ht="13.8">
      <c r="A251" s="355"/>
      <c r="B251" s="665" t="s">
        <v>145</v>
      </c>
      <c r="C251" s="665"/>
      <c r="D251" s="665"/>
      <c r="E251" s="665"/>
      <c r="F251" s="359"/>
      <c r="G251" s="359"/>
      <c r="H251" s="665" t="s">
        <v>146</v>
      </c>
      <c r="I251" s="665"/>
      <c r="J251" s="665"/>
      <c r="K251" s="665"/>
      <c r="L251" s="356"/>
    </row>
    <row r="252" spans="1:12" ht="13.8" thickBot="1">
      <c r="A252" s="364"/>
      <c r="B252" s="365"/>
      <c r="C252" s="365"/>
      <c r="D252" s="365"/>
      <c r="E252" s="365"/>
      <c r="F252" s="365"/>
      <c r="G252" s="365"/>
      <c r="H252" s="365"/>
      <c r="I252" s="365"/>
      <c r="J252" s="365"/>
      <c r="K252" s="365"/>
      <c r="L252" s="366"/>
    </row>
    <row r="253" spans="1:12">
      <c r="A253" s="689"/>
      <c r="B253" s="690"/>
      <c r="C253" s="691"/>
      <c r="D253" s="697" t="s">
        <v>124</v>
      </c>
      <c r="E253" s="698"/>
      <c r="F253" s="698"/>
      <c r="G253" s="698"/>
      <c r="H253" s="698"/>
      <c r="I253" s="698"/>
      <c r="J253" s="698"/>
      <c r="K253" s="698"/>
      <c r="L253" s="699"/>
    </row>
    <row r="254" spans="1:12" ht="13.8" thickBot="1">
      <c r="A254" s="692"/>
      <c r="B254" s="693"/>
      <c r="C254" s="694"/>
      <c r="D254" s="700"/>
      <c r="E254" s="701"/>
      <c r="F254" s="701"/>
      <c r="G254" s="701"/>
      <c r="H254" s="701"/>
      <c r="I254" s="701"/>
      <c r="J254" s="701"/>
      <c r="K254" s="701"/>
      <c r="L254" s="702"/>
    </row>
    <row r="255" spans="1:12">
      <c r="A255" s="692"/>
      <c r="B255" s="693"/>
      <c r="C255" s="693"/>
      <c r="D255" s="697" t="s">
        <v>125</v>
      </c>
      <c r="E255" s="698"/>
      <c r="F255" s="698"/>
      <c r="G255" s="698"/>
      <c r="H255" s="698"/>
      <c r="I255" s="698"/>
      <c r="J255" s="698"/>
      <c r="K255" s="698"/>
      <c r="L255" s="699"/>
    </row>
    <row r="256" spans="1:12" ht="13.8" thickBot="1">
      <c r="A256" s="692"/>
      <c r="B256" s="693"/>
      <c r="C256" s="693"/>
      <c r="D256" s="700"/>
      <c r="E256" s="701"/>
      <c r="F256" s="701"/>
      <c r="G256" s="701"/>
      <c r="H256" s="701"/>
      <c r="I256" s="701"/>
      <c r="J256" s="701"/>
      <c r="K256" s="701"/>
      <c r="L256" s="702"/>
    </row>
    <row r="257" spans="1:12">
      <c r="A257" s="692"/>
      <c r="B257" s="693"/>
      <c r="C257" s="693"/>
      <c r="D257" s="697" t="s">
        <v>126</v>
      </c>
      <c r="E257" s="698"/>
      <c r="F257" s="698"/>
      <c r="G257" s="698"/>
      <c r="H257" s="698"/>
      <c r="I257" s="698"/>
      <c r="J257" s="698"/>
      <c r="K257" s="698"/>
      <c r="L257" s="699"/>
    </row>
    <row r="258" spans="1:12" ht="13.8" thickBot="1">
      <c r="A258" s="695"/>
      <c r="B258" s="696"/>
      <c r="C258" s="696"/>
      <c r="D258" s="700"/>
      <c r="E258" s="701"/>
      <c r="F258" s="701"/>
      <c r="G258" s="701"/>
      <c r="H258" s="701"/>
      <c r="I258" s="701"/>
      <c r="J258" s="701"/>
      <c r="K258" s="701"/>
      <c r="L258" s="702"/>
    </row>
    <row r="259" spans="1:12" ht="60" customHeight="1" thickBot="1">
      <c r="A259" s="703" t="s">
        <v>127</v>
      </c>
      <c r="B259" s="704"/>
      <c r="C259" s="705"/>
      <c r="D259" s="706" t="s">
        <v>367</v>
      </c>
      <c r="E259" s="707"/>
      <c r="F259" s="707"/>
      <c r="G259" s="707"/>
      <c r="H259" s="707"/>
      <c r="I259" s="707"/>
      <c r="J259" s="707"/>
      <c r="K259" s="707"/>
      <c r="L259" s="708"/>
    </row>
    <row r="260" spans="1:12" ht="14.4" thickBot="1">
      <c r="A260" s="675" t="str">
        <f>+'PRESUPUESTO OFICIAL (Entidad)'!C24</f>
        <v xml:space="preserve">3. ESTRUCTURAS EN CONCRETO Y MURO </v>
      </c>
      <c r="B260" s="676"/>
      <c r="C260" s="676"/>
      <c r="D260" s="676"/>
      <c r="E260" s="676"/>
      <c r="F260" s="676"/>
      <c r="G260" s="676"/>
      <c r="H260" s="676"/>
      <c r="I260" s="676"/>
      <c r="J260" s="676"/>
      <c r="K260" s="676"/>
      <c r="L260" s="677"/>
    </row>
    <row r="261" spans="1:12" ht="42" customHeight="1" thickBot="1">
      <c r="A261" s="336" t="s">
        <v>50</v>
      </c>
      <c r="B261" s="375">
        <f>+'PRESUPUESTO OFICIAL (Entidad)'!D28</f>
        <v>3.4</v>
      </c>
      <c r="C261" s="667" t="s">
        <v>51</v>
      </c>
      <c r="D261" s="668"/>
      <c r="E261" s="669"/>
      <c r="F261" s="670" t="str">
        <f>+'PRESUPUESTO OFICIAL (Entidad)'!G28</f>
        <v>Columna en concreto de resistencia 3500 psi</v>
      </c>
      <c r="G261" s="671"/>
      <c r="H261" s="672"/>
      <c r="I261" s="338" t="s">
        <v>128</v>
      </c>
      <c r="J261" s="339">
        <f>L275</f>
        <v>0.75</v>
      </c>
      <c r="K261" s="340" t="s">
        <v>52</v>
      </c>
      <c r="L261" s="341" t="str">
        <f>+'PRESUPUESTO OFICIAL (Entidad)'!H28</f>
        <v>M3</v>
      </c>
    </row>
    <row r="262" spans="1:12" ht="13.8">
      <c r="A262" s="673" t="s">
        <v>129</v>
      </c>
      <c r="B262" s="674"/>
      <c r="C262" s="674"/>
      <c r="D262" s="674"/>
      <c r="E262" s="674"/>
      <c r="F262" s="342" t="s">
        <v>130</v>
      </c>
      <c r="G262" s="343" t="s">
        <v>131</v>
      </c>
      <c r="H262" s="343" t="s">
        <v>132</v>
      </c>
      <c r="I262" s="343" t="s">
        <v>133</v>
      </c>
      <c r="J262" s="343" t="s">
        <v>134</v>
      </c>
      <c r="K262" s="343" t="s">
        <v>11</v>
      </c>
      <c r="L262" s="344" t="s">
        <v>135</v>
      </c>
    </row>
    <row r="263" spans="1:12" ht="60" customHeight="1">
      <c r="A263" s="678"/>
      <c r="B263" s="679"/>
      <c r="C263" s="679"/>
      <c r="D263" s="679"/>
      <c r="E263" s="680"/>
      <c r="F263" s="187" t="s">
        <v>380</v>
      </c>
      <c r="G263" s="188">
        <v>0.2</v>
      </c>
      <c r="H263" s="188">
        <v>0.2</v>
      </c>
      <c r="I263" s="188">
        <v>1.45</v>
      </c>
      <c r="J263" s="367">
        <f t="shared" ref="J263:J264" si="12">G263*H263*I263</f>
        <v>5.800000000000001E-2</v>
      </c>
      <c r="K263" s="189">
        <v>6</v>
      </c>
      <c r="L263" s="190">
        <f t="shared" ref="L263:L274" si="13">+K263*J263</f>
        <v>0.34800000000000009</v>
      </c>
    </row>
    <row r="264" spans="1:12" ht="60" customHeight="1">
      <c r="A264" s="681"/>
      <c r="B264" s="682"/>
      <c r="C264" s="682"/>
      <c r="D264" s="682"/>
      <c r="E264" s="683"/>
      <c r="F264" s="187" t="s">
        <v>381</v>
      </c>
      <c r="G264" s="188">
        <v>0.2</v>
      </c>
      <c r="H264" s="188">
        <v>0.2</v>
      </c>
      <c r="I264" s="188">
        <v>1</v>
      </c>
      <c r="J264" s="367">
        <f t="shared" si="12"/>
        <v>4.0000000000000008E-2</v>
      </c>
      <c r="K264" s="189">
        <v>10</v>
      </c>
      <c r="L264" s="190">
        <f t="shared" si="13"/>
        <v>0.40000000000000008</v>
      </c>
    </row>
    <row r="265" spans="1:12" ht="60" customHeight="1">
      <c r="A265" s="681"/>
      <c r="B265" s="682"/>
      <c r="C265" s="682"/>
      <c r="D265" s="682"/>
      <c r="E265" s="683"/>
      <c r="F265" s="187"/>
      <c r="G265" s="188"/>
      <c r="H265" s="188"/>
      <c r="I265" s="188"/>
      <c r="J265" s="373"/>
      <c r="K265" s="189"/>
      <c r="L265" s="190">
        <f t="shared" si="13"/>
        <v>0</v>
      </c>
    </row>
    <row r="266" spans="1:12" ht="60" customHeight="1">
      <c r="A266" s="681"/>
      <c r="B266" s="682"/>
      <c r="C266" s="682"/>
      <c r="D266" s="682"/>
      <c r="E266" s="683"/>
      <c r="F266" s="187"/>
      <c r="G266" s="188"/>
      <c r="H266" s="188"/>
      <c r="I266" s="188"/>
      <c r="J266" s="367"/>
      <c r="K266" s="189"/>
      <c r="L266" s="190">
        <f t="shared" si="13"/>
        <v>0</v>
      </c>
    </row>
    <row r="267" spans="1:12" ht="31.2" customHeight="1">
      <c r="A267" s="681"/>
      <c r="B267" s="682"/>
      <c r="C267" s="682"/>
      <c r="D267" s="682"/>
      <c r="E267" s="683"/>
      <c r="F267" s="187"/>
      <c r="G267" s="188"/>
      <c r="H267" s="188"/>
      <c r="I267" s="188"/>
      <c r="J267" s="367"/>
      <c r="K267" s="189"/>
      <c r="L267" s="190">
        <f t="shared" si="13"/>
        <v>0</v>
      </c>
    </row>
    <row r="268" spans="1:12" ht="60" customHeight="1">
      <c r="A268" s="681"/>
      <c r="B268" s="682"/>
      <c r="C268" s="682"/>
      <c r="D268" s="682"/>
      <c r="E268" s="683"/>
      <c r="F268" s="187"/>
      <c r="G268" s="188"/>
      <c r="H268" s="188"/>
      <c r="I268" s="188"/>
      <c r="J268" s="367"/>
      <c r="K268" s="189"/>
      <c r="L268" s="190">
        <f t="shared" si="13"/>
        <v>0</v>
      </c>
    </row>
    <row r="269" spans="1:12" ht="30" customHeight="1">
      <c r="A269" s="681"/>
      <c r="B269" s="682"/>
      <c r="C269" s="682"/>
      <c r="D269" s="682"/>
      <c r="E269" s="683"/>
      <c r="F269" s="709"/>
      <c r="G269" s="710"/>
      <c r="H269" s="710"/>
      <c r="I269" s="710"/>
      <c r="J269" s="710"/>
      <c r="K269" s="711"/>
      <c r="L269" s="190">
        <f t="shared" si="13"/>
        <v>0</v>
      </c>
    </row>
    <row r="270" spans="1:12" ht="30" customHeight="1">
      <c r="A270" s="681"/>
      <c r="B270" s="682"/>
      <c r="C270" s="682"/>
      <c r="D270" s="682"/>
      <c r="E270" s="683"/>
      <c r="F270" s="712"/>
      <c r="G270" s="713"/>
      <c r="H270" s="713"/>
      <c r="I270" s="713"/>
      <c r="J270" s="713"/>
      <c r="K270" s="714"/>
      <c r="L270" s="190">
        <f t="shared" si="13"/>
        <v>0</v>
      </c>
    </row>
    <row r="271" spans="1:12" ht="30" customHeight="1">
      <c r="A271" s="681"/>
      <c r="B271" s="682"/>
      <c r="C271" s="682"/>
      <c r="D271" s="682"/>
      <c r="E271" s="683"/>
      <c r="F271" s="712"/>
      <c r="G271" s="713"/>
      <c r="H271" s="713"/>
      <c r="I271" s="713"/>
      <c r="J271" s="713"/>
      <c r="K271" s="714"/>
      <c r="L271" s="190">
        <f t="shared" si="13"/>
        <v>0</v>
      </c>
    </row>
    <row r="272" spans="1:12" ht="30" customHeight="1">
      <c r="A272" s="681"/>
      <c r="B272" s="682"/>
      <c r="C272" s="682"/>
      <c r="D272" s="682"/>
      <c r="E272" s="683"/>
      <c r="F272" s="712"/>
      <c r="G272" s="713"/>
      <c r="H272" s="713"/>
      <c r="I272" s="713"/>
      <c r="J272" s="713"/>
      <c r="K272" s="714"/>
      <c r="L272" s="190">
        <f t="shared" si="13"/>
        <v>0</v>
      </c>
    </row>
    <row r="273" spans="1:12" ht="30" customHeight="1">
      <c r="A273" s="681"/>
      <c r="B273" s="682"/>
      <c r="C273" s="682"/>
      <c r="D273" s="682"/>
      <c r="E273" s="683"/>
      <c r="F273" s="712"/>
      <c r="G273" s="713"/>
      <c r="H273" s="713"/>
      <c r="I273" s="713"/>
      <c r="J273" s="713"/>
      <c r="K273" s="714"/>
      <c r="L273" s="190">
        <f t="shared" si="13"/>
        <v>0</v>
      </c>
    </row>
    <row r="274" spans="1:12" ht="30" customHeight="1" thickBot="1">
      <c r="A274" s="681"/>
      <c r="B274" s="682"/>
      <c r="C274" s="682"/>
      <c r="D274" s="682"/>
      <c r="E274" s="683"/>
      <c r="F274" s="715"/>
      <c r="G274" s="716"/>
      <c r="H274" s="716"/>
      <c r="I274" s="716"/>
      <c r="J274" s="716"/>
      <c r="K274" s="717"/>
      <c r="L274" s="190">
        <f t="shared" si="13"/>
        <v>0</v>
      </c>
    </row>
    <row r="275" spans="1:12" ht="14.4" thickBot="1">
      <c r="A275" s="684"/>
      <c r="B275" s="685"/>
      <c r="C275" s="685"/>
      <c r="D275" s="685"/>
      <c r="E275" s="685"/>
      <c r="F275" s="686" t="s">
        <v>135</v>
      </c>
      <c r="G275" s="687"/>
      <c r="H275" s="687"/>
      <c r="I275" s="687"/>
      <c r="J275" s="687"/>
      <c r="K275" s="688"/>
      <c r="L275" s="351">
        <f>+ROUND(SUM(L263:L274),2)</f>
        <v>0.75</v>
      </c>
    </row>
    <row r="276" spans="1:12" ht="13.8">
      <c r="A276" s="653" t="s">
        <v>140</v>
      </c>
      <c r="B276" s="654"/>
      <c r="C276" s="655"/>
      <c r="D276" s="656"/>
      <c r="E276" s="656"/>
      <c r="F276" s="656"/>
      <c r="G276" s="656"/>
      <c r="H276" s="656"/>
      <c r="I276" s="656"/>
      <c r="J276" s="656"/>
      <c r="K276" s="657"/>
      <c r="L276" s="352"/>
    </row>
    <row r="277" spans="1:12" ht="13.8">
      <c r="A277" s="653"/>
      <c r="B277" s="654"/>
      <c r="C277" s="658"/>
      <c r="D277" s="659"/>
      <c r="E277" s="659"/>
      <c r="F277" s="659"/>
      <c r="G277" s="659"/>
      <c r="H277" s="659"/>
      <c r="I277" s="659"/>
      <c r="J277" s="659"/>
      <c r="K277" s="660"/>
      <c r="L277" s="352"/>
    </row>
    <row r="278" spans="1:12" ht="16.8">
      <c r="A278" s="353"/>
      <c r="B278" s="661"/>
      <c r="C278" s="661"/>
      <c r="D278" s="661"/>
      <c r="E278" s="661"/>
      <c r="F278" s="358"/>
      <c r="G278" s="358"/>
      <c r="H278" s="661"/>
      <c r="I278" s="661"/>
      <c r="J278" s="661"/>
      <c r="K278" s="661"/>
      <c r="L278" s="352"/>
    </row>
    <row r="279" spans="1:12" ht="16.8">
      <c r="A279" s="354" t="s">
        <v>141</v>
      </c>
      <c r="B279" s="662"/>
      <c r="C279" s="662"/>
      <c r="D279" s="662"/>
      <c r="E279" s="662"/>
      <c r="F279" s="358"/>
      <c r="G279" s="357"/>
      <c r="H279" s="662"/>
      <c r="I279" s="662"/>
      <c r="J279" s="662"/>
      <c r="K279" s="662"/>
      <c r="L279" s="352"/>
    </row>
    <row r="280" spans="1:12" ht="13.8">
      <c r="A280" s="355"/>
      <c r="B280" s="663" t="s">
        <v>147</v>
      </c>
      <c r="C280" s="663"/>
      <c r="D280" s="663"/>
      <c r="E280" s="663"/>
      <c r="F280" s="363"/>
      <c r="G280" s="363"/>
      <c r="H280" s="664" t="s">
        <v>142</v>
      </c>
      <c r="I280" s="664"/>
      <c r="J280" s="664"/>
      <c r="K280" s="664"/>
      <c r="L280" s="356"/>
    </row>
    <row r="281" spans="1:12" ht="13.8">
      <c r="A281" s="355"/>
      <c r="B281" s="665" t="s">
        <v>143</v>
      </c>
      <c r="C281" s="665"/>
      <c r="D281" s="665"/>
      <c r="E281" s="665"/>
      <c r="F281" s="359"/>
      <c r="G281" s="359"/>
      <c r="H281" s="666" t="s">
        <v>144</v>
      </c>
      <c r="I281" s="666"/>
      <c r="J281" s="666"/>
      <c r="K281" s="666"/>
      <c r="L281" s="356"/>
    </row>
    <row r="282" spans="1:12" ht="13.8">
      <c r="A282" s="355"/>
      <c r="B282" s="665" t="s">
        <v>145</v>
      </c>
      <c r="C282" s="665"/>
      <c r="D282" s="665"/>
      <c r="E282" s="665"/>
      <c r="F282" s="359"/>
      <c r="G282" s="359"/>
      <c r="H282" s="665" t="s">
        <v>146</v>
      </c>
      <c r="I282" s="665"/>
      <c r="J282" s="665"/>
      <c r="K282" s="665"/>
      <c r="L282" s="356"/>
    </row>
    <row r="283" spans="1:12" ht="13.8" thickBot="1">
      <c r="A283" s="364"/>
      <c r="B283" s="365"/>
      <c r="C283" s="365"/>
      <c r="D283" s="365"/>
      <c r="E283" s="365"/>
      <c r="F283" s="365"/>
      <c r="G283" s="365"/>
      <c r="H283" s="365"/>
      <c r="I283" s="365"/>
      <c r="J283" s="365"/>
      <c r="K283" s="365"/>
      <c r="L283" s="366"/>
    </row>
    <row r="284" spans="1:12">
      <c r="A284" s="689"/>
      <c r="B284" s="690"/>
      <c r="C284" s="691"/>
      <c r="D284" s="697" t="s">
        <v>124</v>
      </c>
      <c r="E284" s="698"/>
      <c r="F284" s="698"/>
      <c r="G284" s="698"/>
      <c r="H284" s="698"/>
      <c r="I284" s="698"/>
      <c r="J284" s="698"/>
      <c r="K284" s="698"/>
      <c r="L284" s="699"/>
    </row>
    <row r="285" spans="1:12" ht="13.8" thickBot="1">
      <c r="A285" s="692"/>
      <c r="B285" s="693"/>
      <c r="C285" s="694"/>
      <c r="D285" s="700"/>
      <c r="E285" s="701"/>
      <c r="F285" s="701"/>
      <c r="G285" s="701"/>
      <c r="H285" s="701"/>
      <c r="I285" s="701"/>
      <c r="J285" s="701"/>
      <c r="K285" s="701"/>
      <c r="L285" s="702"/>
    </row>
    <row r="286" spans="1:12">
      <c r="A286" s="692"/>
      <c r="B286" s="693"/>
      <c r="C286" s="693"/>
      <c r="D286" s="697" t="s">
        <v>125</v>
      </c>
      <c r="E286" s="698"/>
      <c r="F286" s="698"/>
      <c r="G286" s="698"/>
      <c r="H286" s="698"/>
      <c r="I286" s="698"/>
      <c r="J286" s="698"/>
      <c r="K286" s="698"/>
      <c r="L286" s="699"/>
    </row>
    <row r="287" spans="1:12" ht="13.8" thickBot="1">
      <c r="A287" s="692"/>
      <c r="B287" s="693"/>
      <c r="C287" s="693"/>
      <c r="D287" s="700"/>
      <c r="E287" s="701"/>
      <c r="F287" s="701"/>
      <c r="G287" s="701"/>
      <c r="H287" s="701"/>
      <c r="I287" s="701"/>
      <c r="J287" s="701"/>
      <c r="K287" s="701"/>
      <c r="L287" s="702"/>
    </row>
    <row r="288" spans="1:12">
      <c r="A288" s="692"/>
      <c r="B288" s="693"/>
      <c r="C288" s="693"/>
      <c r="D288" s="697" t="s">
        <v>126</v>
      </c>
      <c r="E288" s="698"/>
      <c r="F288" s="698"/>
      <c r="G288" s="698"/>
      <c r="H288" s="698"/>
      <c r="I288" s="698"/>
      <c r="J288" s="698"/>
      <c r="K288" s="698"/>
      <c r="L288" s="699"/>
    </row>
    <row r="289" spans="1:12" ht="13.8" thickBot="1">
      <c r="A289" s="695"/>
      <c r="B289" s="696"/>
      <c r="C289" s="696"/>
      <c r="D289" s="700"/>
      <c r="E289" s="701"/>
      <c r="F289" s="701"/>
      <c r="G289" s="701"/>
      <c r="H289" s="701"/>
      <c r="I289" s="701"/>
      <c r="J289" s="701"/>
      <c r="K289" s="701"/>
      <c r="L289" s="702"/>
    </row>
    <row r="290" spans="1:12" ht="60" customHeight="1" thickBot="1">
      <c r="A290" s="703" t="s">
        <v>127</v>
      </c>
      <c r="B290" s="704"/>
      <c r="C290" s="705"/>
      <c r="D290" s="706" t="s">
        <v>367</v>
      </c>
      <c r="E290" s="707"/>
      <c r="F290" s="707"/>
      <c r="G290" s="707"/>
      <c r="H290" s="707"/>
      <c r="I290" s="707"/>
      <c r="J290" s="707"/>
      <c r="K290" s="707"/>
      <c r="L290" s="708"/>
    </row>
    <row r="291" spans="1:12" ht="14.4" thickBot="1">
      <c r="A291" s="675" t="str">
        <f>+'PRESUPUESTO OFICIAL (Entidad)'!C24</f>
        <v xml:space="preserve">3. ESTRUCTURAS EN CONCRETO Y MURO </v>
      </c>
      <c r="B291" s="676"/>
      <c r="C291" s="676"/>
      <c r="D291" s="676"/>
      <c r="E291" s="676"/>
      <c r="F291" s="676"/>
      <c r="G291" s="676"/>
      <c r="H291" s="676"/>
      <c r="I291" s="676"/>
      <c r="J291" s="676"/>
      <c r="K291" s="676"/>
      <c r="L291" s="677"/>
    </row>
    <row r="292" spans="1:12" ht="42" customHeight="1" thickBot="1">
      <c r="A292" s="336" t="s">
        <v>50</v>
      </c>
      <c r="B292" s="375">
        <f>+'PRESUPUESTO OFICIAL (Entidad)'!D29</f>
        <v>3.5</v>
      </c>
      <c r="C292" s="667" t="s">
        <v>51</v>
      </c>
      <c r="D292" s="668"/>
      <c r="E292" s="669"/>
      <c r="F292" s="670" t="str">
        <f>+'PRESUPUESTO OFICIAL (Entidad)'!G29</f>
        <v>Acero de Refuerzo Grado 60</v>
      </c>
      <c r="G292" s="671"/>
      <c r="H292" s="672"/>
      <c r="I292" s="338" t="s">
        <v>128</v>
      </c>
      <c r="J292" s="339">
        <f>L303</f>
        <v>393.1</v>
      </c>
      <c r="K292" s="340" t="s">
        <v>52</v>
      </c>
      <c r="L292" s="341" t="str">
        <f>+'PRESUPUESTO OFICIAL (Entidad)'!H29</f>
        <v>KG</v>
      </c>
    </row>
    <row r="293" spans="1:12" ht="13.8">
      <c r="A293" s="673" t="s">
        <v>129</v>
      </c>
      <c r="B293" s="674"/>
      <c r="C293" s="674"/>
      <c r="D293" s="674"/>
      <c r="E293" s="674"/>
      <c r="F293" s="342" t="s">
        <v>130</v>
      </c>
      <c r="G293" s="343" t="s">
        <v>11</v>
      </c>
      <c r="H293" s="343" t="s">
        <v>132</v>
      </c>
      <c r="I293" s="343" t="s">
        <v>290</v>
      </c>
      <c r="J293" s="343" t="s">
        <v>291</v>
      </c>
      <c r="K293" s="343" t="s">
        <v>11</v>
      </c>
      <c r="L293" s="344" t="s">
        <v>135</v>
      </c>
    </row>
    <row r="294" spans="1:12" ht="60" customHeight="1">
      <c r="A294" s="678"/>
      <c r="B294" s="679"/>
      <c r="C294" s="679"/>
      <c r="D294" s="679"/>
      <c r="E294" s="680"/>
      <c r="F294" s="384" t="s">
        <v>369</v>
      </c>
      <c r="G294" s="188">
        <v>10</v>
      </c>
      <c r="H294" s="188">
        <v>0.65</v>
      </c>
      <c r="I294" s="188">
        <f t="shared" ref="I294:I302" si="14">G294*H294</f>
        <v>6.5</v>
      </c>
      <c r="J294" s="373">
        <v>0.99399999999999999</v>
      </c>
      <c r="K294" s="189">
        <v>6</v>
      </c>
      <c r="L294" s="190">
        <f t="shared" ref="L294:L302" si="15">+K294*J294*I294</f>
        <v>38.766000000000005</v>
      </c>
    </row>
    <row r="295" spans="1:12" ht="60" customHeight="1">
      <c r="A295" s="681"/>
      <c r="B295" s="682"/>
      <c r="C295" s="682"/>
      <c r="D295" s="682"/>
      <c r="E295" s="683"/>
      <c r="F295" s="385" t="s">
        <v>370</v>
      </c>
      <c r="G295" s="188">
        <v>4</v>
      </c>
      <c r="H295" s="188">
        <f>1.95+0.15</f>
        <v>2.1</v>
      </c>
      <c r="I295" s="188">
        <f t="shared" si="14"/>
        <v>8.4</v>
      </c>
      <c r="J295" s="373">
        <v>0.99399999999999999</v>
      </c>
      <c r="K295" s="189">
        <v>6</v>
      </c>
      <c r="L295" s="190">
        <f t="shared" si="15"/>
        <v>50.097600000000007</v>
      </c>
    </row>
    <row r="296" spans="1:12" ht="60" customHeight="1">
      <c r="A296" s="681"/>
      <c r="B296" s="682"/>
      <c r="C296" s="682"/>
      <c r="D296" s="682"/>
      <c r="E296" s="683"/>
      <c r="F296" s="384" t="s">
        <v>371</v>
      </c>
      <c r="G296" s="188">
        <v>11</v>
      </c>
      <c r="H296" s="188">
        <v>0.74</v>
      </c>
      <c r="I296" s="188">
        <f t="shared" si="14"/>
        <v>8.14</v>
      </c>
      <c r="J296" s="373">
        <v>0.249</v>
      </c>
      <c r="K296" s="189">
        <v>6</v>
      </c>
      <c r="L296" s="190">
        <f t="shared" si="15"/>
        <v>12.161160000000001</v>
      </c>
    </row>
    <row r="297" spans="1:12" ht="60" customHeight="1">
      <c r="A297" s="681"/>
      <c r="B297" s="682"/>
      <c r="C297" s="682"/>
      <c r="D297" s="682"/>
      <c r="E297" s="683"/>
      <c r="F297" s="384" t="s">
        <v>372</v>
      </c>
      <c r="G297" s="188">
        <v>4</v>
      </c>
      <c r="H297" s="188">
        <v>1.2</v>
      </c>
      <c r="I297" s="188">
        <f t="shared" si="14"/>
        <v>4.8</v>
      </c>
      <c r="J297" s="373">
        <v>0.99399999999999999</v>
      </c>
      <c r="K297" s="189">
        <v>10</v>
      </c>
      <c r="L297" s="190">
        <f t="shared" si="15"/>
        <v>47.711999999999996</v>
      </c>
    </row>
    <row r="298" spans="1:12" ht="60" customHeight="1">
      <c r="A298" s="681"/>
      <c r="B298" s="682"/>
      <c r="C298" s="682"/>
      <c r="D298" s="682"/>
      <c r="E298" s="683"/>
      <c r="F298" s="384" t="s">
        <v>373</v>
      </c>
      <c r="G298" s="188">
        <v>7</v>
      </c>
      <c r="H298" s="188">
        <v>0.74</v>
      </c>
      <c r="I298" s="188">
        <f t="shared" si="14"/>
        <v>5.18</v>
      </c>
      <c r="J298" s="373">
        <v>0.249</v>
      </c>
      <c r="K298" s="189">
        <v>10</v>
      </c>
      <c r="L298" s="190">
        <f t="shared" si="15"/>
        <v>12.898200000000001</v>
      </c>
    </row>
    <row r="299" spans="1:12" ht="60" customHeight="1">
      <c r="A299" s="681"/>
      <c r="B299" s="682"/>
      <c r="C299" s="682"/>
      <c r="D299" s="682"/>
      <c r="E299" s="683"/>
      <c r="F299" s="384" t="s">
        <v>374</v>
      </c>
      <c r="G299" s="188">
        <v>4</v>
      </c>
      <c r="H299" s="188">
        <v>21</v>
      </c>
      <c r="I299" s="188">
        <f t="shared" si="14"/>
        <v>84</v>
      </c>
      <c r="J299" s="373">
        <v>0.99399999999999999</v>
      </c>
      <c r="K299" s="189">
        <v>2</v>
      </c>
      <c r="L299" s="190">
        <f t="shared" si="15"/>
        <v>166.99199999999999</v>
      </c>
    </row>
    <row r="300" spans="1:12" ht="60" customHeight="1">
      <c r="A300" s="681"/>
      <c r="B300" s="682"/>
      <c r="C300" s="682"/>
      <c r="D300" s="682"/>
      <c r="E300" s="683"/>
      <c r="F300" s="384" t="s">
        <v>375</v>
      </c>
      <c r="G300" s="188">
        <v>120</v>
      </c>
      <c r="H300" s="188">
        <v>0.84</v>
      </c>
      <c r="I300" s="188">
        <f>G300*H300</f>
        <v>100.8</v>
      </c>
      <c r="J300" s="373">
        <v>0.249</v>
      </c>
      <c r="K300" s="189">
        <v>2</v>
      </c>
      <c r="L300" s="190">
        <f>+K300*J300*I300</f>
        <v>50.198399999999999</v>
      </c>
    </row>
    <row r="301" spans="1:12" ht="48.6" customHeight="1">
      <c r="A301" s="681"/>
      <c r="B301" s="682"/>
      <c r="C301" s="682"/>
      <c r="D301" s="682"/>
      <c r="E301" s="683"/>
      <c r="F301" s="385" t="s">
        <v>288</v>
      </c>
      <c r="G301" s="188">
        <v>1</v>
      </c>
      <c r="H301" s="188">
        <v>1.1000000000000001</v>
      </c>
      <c r="I301" s="188">
        <f t="shared" si="14"/>
        <v>1.1000000000000001</v>
      </c>
      <c r="J301" s="373">
        <v>0.99399999999999999</v>
      </c>
      <c r="K301" s="189">
        <v>4</v>
      </c>
      <c r="L301" s="190">
        <f t="shared" si="15"/>
        <v>4.3736000000000006</v>
      </c>
    </row>
    <row r="302" spans="1:12" ht="47.4" customHeight="1" thickBot="1">
      <c r="A302" s="681"/>
      <c r="B302" s="682"/>
      <c r="C302" s="682"/>
      <c r="D302" s="682"/>
      <c r="E302" s="683"/>
      <c r="F302" s="385" t="s">
        <v>289</v>
      </c>
      <c r="G302" s="188">
        <v>7</v>
      </c>
      <c r="H302" s="188">
        <v>1.42</v>
      </c>
      <c r="I302" s="188">
        <f t="shared" si="14"/>
        <v>9.94</v>
      </c>
      <c r="J302" s="373">
        <v>0.249</v>
      </c>
      <c r="K302" s="189">
        <v>4</v>
      </c>
      <c r="L302" s="190">
        <f t="shared" si="15"/>
        <v>9.9002400000000002</v>
      </c>
    </row>
    <row r="303" spans="1:12" ht="14.4" thickBot="1">
      <c r="A303" s="684"/>
      <c r="B303" s="685"/>
      <c r="C303" s="685"/>
      <c r="D303" s="685"/>
      <c r="E303" s="685"/>
      <c r="F303" s="686" t="s">
        <v>135</v>
      </c>
      <c r="G303" s="687"/>
      <c r="H303" s="687"/>
      <c r="I303" s="687"/>
      <c r="J303" s="687"/>
      <c r="K303" s="688"/>
      <c r="L303" s="351">
        <f>+ROUND(SUM(L294:L302),2)</f>
        <v>393.1</v>
      </c>
    </row>
    <row r="304" spans="1:12" ht="13.8">
      <c r="A304" s="653" t="s">
        <v>140</v>
      </c>
      <c r="B304" s="654"/>
      <c r="C304" s="655"/>
      <c r="D304" s="656"/>
      <c r="E304" s="656"/>
      <c r="F304" s="656"/>
      <c r="G304" s="656"/>
      <c r="H304" s="656"/>
      <c r="I304" s="656"/>
      <c r="J304" s="656"/>
      <c r="K304" s="657"/>
      <c r="L304" s="352"/>
    </row>
    <row r="305" spans="1:12" ht="13.8">
      <c r="A305" s="653"/>
      <c r="B305" s="654"/>
      <c r="C305" s="658"/>
      <c r="D305" s="659"/>
      <c r="E305" s="659"/>
      <c r="F305" s="659"/>
      <c r="G305" s="659"/>
      <c r="H305" s="659"/>
      <c r="I305" s="659"/>
      <c r="J305" s="659"/>
      <c r="K305" s="660"/>
      <c r="L305" s="352"/>
    </row>
    <row r="306" spans="1:12" ht="16.8">
      <c r="A306" s="353"/>
      <c r="B306" s="661"/>
      <c r="C306" s="661"/>
      <c r="D306" s="661"/>
      <c r="E306" s="661"/>
      <c r="F306" s="358"/>
      <c r="G306" s="358"/>
      <c r="H306" s="661"/>
      <c r="I306" s="661"/>
      <c r="J306" s="661"/>
      <c r="K306" s="661"/>
      <c r="L306" s="352"/>
    </row>
    <row r="307" spans="1:12" ht="16.8">
      <c r="A307" s="354" t="s">
        <v>141</v>
      </c>
      <c r="B307" s="662"/>
      <c r="C307" s="662"/>
      <c r="D307" s="662"/>
      <c r="E307" s="662"/>
      <c r="F307" s="358"/>
      <c r="G307" s="357"/>
      <c r="H307" s="662"/>
      <c r="I307" s="662"/>
      <c r="J307" s="662"/>
      <c r="K307" s="662"/>
      <c r="L307" s="352"/>
    </row>
    <row r="308" spans="1:12" ht="13.8">
      <c r="A308" s="355"/>
      <c r="B308" s="663" t="s">
        <v>147</v>
      </c>
      <c r="C308" s="663"/>
      <c r="D308" s="663"/>
      <c r="E308" s="663"/>
      <c r="F308" s="363"/>
      <c r="G308" s="363"/>
      <c r="H308" s="664" t="s">
        <v>142</v>
      </c>
      <c r="I308" s="664"/>
      <c r="J308" s="664"/>
      <c r="K308" s="664"/>
      <c r="L308" s="356"/>
    </row>
    <row r="309" spans="1:12" ht="13.8">
      <c r="A309" s="355"/>
      <c r="B309" s="665" t="s">
        <v>143</v>
      </c>
      <c r="C309" s="665"/>
      <c r="D309" s="665"/>
      <c r="E309" s="665"/>
      <c r="F309" s="359"/>
      <c r="G309" s="359"/>
      <c r="H309" s="666" t="s">
        <v>144</v>
      </c>
      <c r="I309" s="666"/>
      <c r="J309" s="666"/>
      <c r="K309" s="666"/>
      <c r="L309" s="356"/>
    </row>
    <row r="310" spans="1:12" ht="13.8">
      <c r="A310" s="355"/>
      <c r="B310" s="665" t="s">
        <v>145</v>
      </c>
      <c r="C310" s="665"/>
      <c r="D310" s="665"/>
      <c r="E310" s="665"/>
      <c r="F310" s="359"/>
      <c r="G310" s="359"/>
      <c r="H310" s="665" t="s">
        <v>146</v>
      </c>
      <c r="I310" s="665"/>
      <c r="J310" s="665"/>
      <c r="K310" s="665"/>
      <c r="L310" s="356"/>
    </row>
    <row r="311" spans="1:12" ht="13.8" thickBot="1">
      <c r="A311" s="364"/>
      <c r="B311" s="365"/>
      <c r="C311" s="365"/>
      <c r="D311" s="365"/>
      <c r="E311" s="365"/>
      <c r="F311" s="365"/>
      <c r="G311" s="365"/>
      <c r="H311" s="365"/>
      <c r="I311" s="365"/>
      <c r="J311" s="365"/>
      <c r="K311" s="365"/>
      <c r="L311" s="366"/>
    </row>
    <row r="312" spans="1:12">
      <c r="A312" s="689"/>
      <c r="B312" s="690"/>
      <c r="C312" s="691"/>
      <c r="D312" s="697" t="s">
        <v>124</v>
      </c>
      <c r="E312" s="698"/>
      <c r="F312" s="698"/>
      <c r="G312" s="698"/>
      <c r="H312" s="698"/>
      <c r="I312" s="698"/>
      <c r="J312" s="698"/>
      <c r="K312" s="698"/>
      <c r="L312" s="699"/>
    </row>
    <row r="313" spans="1:12" ht="13.8" thickBot="1">
      <c r="A313" s="692"/>
      <c r="B313" s="693"/>
      <c r="C313" s="694"/>
      <c r="D313" s="700"/>
      <c r="E313" s="701"/>
      <c r="F313" s="701"/>
      <c r="G313" s="701"/>
      <c r="H313" s="701"/>
      <c r="I313" s="701"/>
      <c r="J313" s="701"/>
      <c r="K313" s="701"/>
      <c r="L313" s="702"/>
    </row>
    <row r="314" spans="1:12">
      <c r="A314" s="692"/>
      <c r="B314" s="693"/>
      <c r="C314" s="693"/>
      <c r="D314" s="697" t="s">
        <v>125</v>
      </c>
      <c r="E314" s="698"/>
      <c r="F314" s="698"/>
      <c r="G314" s="698"/>
      <c r="H314" s="698"/>
      <c r="I314" s="698"/>
      <c r="J314" s="698"/>
      <c r="K314" s="698"/>
      <c r="L314" s="699"/>
    </row>
    <row r="315" spans="1:12" ht="13.8" thickBot="1">
      <c r="A315" s="692"/>
      <c r="B315" s="693"/>
      <c r="C315" s="693"/>
      <c r="D315" s="700"/>
      <c r="E315" s="701"/>
      <c r="F315" s="701"/>
      <c r="G315" s="701"/>
      <c r="H315" s="701"/>
      <c r="I315" s="701"/>
      <c r="J315" s="701"/>
      <c r="K315" s="701"/>
      <c r="L315" s="702"/>
    </row>
    <row r="316" spans="1:12">
      <c r="A316" s="692"/>
      <c r="B316" s="693"/>
      <c r="C316" s="693"/>
      <c r="D316" s="697" t="s">
        <v>126</v>
      </c>
      <c r="E316" s="698"/>
      <c r="F316" s="698"/>
      <c r="G316" s="698"/>
      <c r="H316" s="698"/>
      <c r="I316" s="698"/>
      <c r="J316" s="698"/>
      <c r="K316" s="698"/>
      <c r="L316" s="699"/>
    </row>
    <row r="317" spans="1:12" ht="13.8" thickBot="1">
      <c r="A317" s="695"/>
      <c r="B317" s="696"/>
      <c r="C317" s="696"/>
      <c r="D317" s="700"/>
      <c r="E317" s="701"/>
      <c r="F317" s="701"/>
      <c r="G317" s="701"/>
      <c r="H317" s="701"/>
      <c r="I317" s="701"/>
      <c r="J317" s="701"/>
      <c r="K317" s="701"/>
      <c r="L317" s="702"/>
    </row>
    <row r="318" spans="1:12" ht="60" customHeight="1" thickBot="1">
      <c r="A318" s="703" t="s">
        <v>127</v>
      </c>
      <c r="B318" s="704"/>
      <c r="C318" s="705"/>
      <c r="D318" s="706" t="s">
        <v>367</v>
      </c>
      <c r="E318" s="707"/>
      <c r="F318" s="707"/>
      <c r="G318" s="707"/>
      <c r="H318" s="707"/>
      <c r="I318" s="707"/>
      <c r="J318" s="707"/>
      <c r="K318" s="707"/>
      <c r="L318" s="708"/>
    </row>
    <row r="319" spans="1:12" ht="14.4" thickBot="1">
      <c r="A319" s="675" t="str">
        <f>+'PRESUPUESTO OFICIAL (Entidad)'!C24</f>
        <v xml:space="preserve">3. ESTRUCTURAS EN CONCRETO Y MURO </v>
      </c>
      <c r="B319" s="676"/>
      <c r="C319" s="676"/>
      <c r="D319" s="676"/>
      <c r="E319" s="676"/>
      <c r="F319" s="676"/>
      <c r="G319" s="676"/>
      <c r="H319" s="676"/>
      <c r="I319" s="676"/>
      <c r="J319" s="676"/>
      <c r="K319" s="676"/>
      <c r="L319" s="677"/>
    </row>
    <row r="320" spans="1:12" ht="28.2" thickBot="1">
      <c r="A320" s="336" t="s">
        <v>50</v>
      </c>
      <c r="B320" s="375">
        <f>+'PRESUPUESTO OFICIAL (Entidad)'!D30</f>
        <v>3.6</v>
      </c>
      <c r="C320" s="667" t="s">
        <v>51</v>
      </c>
      <c r="D320" s="668"/>
      <c r="E320" s="669"/>
      <c r="F320" s="670" t="str">
        <f>+'PRESUPUESTO OFICIAL (Entidad)'!G30</f>
        <v>Pedestal en concreto de 3000 PSI</v>
      </c>
      <c r="G320" s="671"/>
      <c r="H320" s="672"/>
      <c r="I320" s="338" t="s">
        <v>128</v>
      </c>
      <c r="J320" s="339">
        <f>L332</f>
        <v>0.56000000000000005</v>
      </c>
      <c r="K320" s="340" t="s">
        <v>52</v>
      </c>
      <c r="L320" s="341" t="str">
        <f>+'PRESUPUESTO OFICIAL (Entidad)'!H30</f>
        <v>M3</v>
      </c>
    </row>
    <row r="321" spans="1:12" ht="13.8">
      <c r="A321" s="673" t="s">
        <v>129</v>
      </c>
      <c r="B321" s="674"/>
      <c r="C321" s="674"/>
      <c r="D321" s="674"/>
      <c r="E321" s="674"/>
      <c r="F321" s="342" t="s">
        <v>130</v>
      </c>
      <c r="G321" s="343" t="s">
        <v>131</v>
      </c>
      <c r="H321" s="343" t="s">
        <v>132</v>
      </c>
      <c r="I321" s="343" t="s">
        <v>133</v>
      </c>
      <c r="J321" s="343" t="s">
        <v>134</v>
      </c>
      <c r="K321" s="343" t="s">
        <v>11</v>
      </c>
      <c r="L321" s="344" t="s">
        <v>135</v>
      </c>
    </row>
    <row r="322" spans="1:12" ht="60" customHeight="1">
      <c r="A322" s="678"/>
      <c r="B322" s="679"/>
      <c r="C322" s="679"/>
      <c r="D322" s="679"/>
      <c r="E322" s="680"/>
      <c r="F322" s="187" t="s">
        <v>292</v>
      </c>
      <c r="G322" s="188">
        <v>0.4</v>
      </c>
      <c r="H322" s="188">
        <v>0.4</v>
      </c>
      <c r="I322" s="188">
        <v>0.8</v>
      </c>
      <c r="J322" s="367"/>
      <c r="K322" s="189">
        <v>1</v>
      </c>
      <c r="L322" s="190">
        <f>G322*H322*I322</f>
        <v>0.12800000000000003</v>
      </c>
    </row>
    <row r="323" spans="1:12" ht="60" customHeight="1">
      <c r="A323" s="681"/>
      <c r="B323" s="682"/>
      <c r="C323" s="682"/>
      <c r="D323" s="682"/>
      <c r="E323" s="683"/>
      <c r="F323" s="187" t="s">
        <v>293</v>
      </c>
      <c r="G323" s="188">
        <v>0.4</v>
      </c>
      <c r="H323" s="188">
        <v>0.4</v>
      </c>
      <c r="I323" s="188">
        <v>0.8</v>
      </c>
      <c r="J323" s="367"/>
      <c r="K323" s="189">
        <v>1</v>
      </c>
      <c r="L323" s="190">
        <f t="shared" ref="L323:L331" si="16">G323*H323*I323</f>
        <v>0.12800000000000003</v>
      </c>
    </row>
    <row r="324" spans="1:12" ht="60" customHeight="1">
      <c r="A324" s="681"/>
      <c r="B324" s="682"/>
      <c r="C324" s="682"/>
      <c r="D324" s="682"/>
      <c r="E324" s="683"/>
      <c r="F324" s="187" t="s">
        <v>294</v>
      </c>
      <c r="G324" s="188">
        <v>0.4</v>
      </c>
      <c r="H324" s="188">
        <v>0.4</v>
      </c>
      <c r="I324" s="188">
        <v>0.8</v>
      </c>
      <c r="J324" s="367"/>
      <c r="K324" s="189">
        <v>1</v>
      </c>
      <c r="L324" s="190">
        <f t="shared" si="16"/>
        <v>0.12800000000000003</v>
      </c>
    </row>
    <row r="325" spans="1:12" ht="60" customHeight="1">
      <c r="A325" s="681"/>
      <c r="B325" s="682"/>
      <c r="C325" s="682"/>
      <c r="D325" s="682"/>
      <c r="E325" s="683"/>
      <c r="F325" s="187" t="s">
        <v>295</v>
      </c>
      <c r="G325" s="188">
        <v>0.4</v>
      </c>
      <c r="H325" s="188">
        <v>0.4</v>
      </c>
      <c r="I325" s="188">
        <v>1.1000000000000001</v>
      </c>
      <c r="J325" s="367"/>
      <c r="K325" s="189">
        <v>1</v>
      </c>
      <c r="L325" s="190">
        <f t="shared" si="16"/>
        <v>0.17600000000000005</v>
      </c>
    </row>
    <row r="326" spans="1:12" ht="60" customHeight="1">
      <c r="A326" s="681"/>
      <c r="B326" s="682"/>
      <c r="C326" s="682"/>
      <c r="D326" s="682"/>
      <c r="E326" s="683"/>
      <c r="F326" s="187"/>
      <c r="G326" s="188"/>
      <c r="H326" s="188"/>
      <c r="I326" s="188"/>
      <c r="J326" s="367"/>
      <c r="K326" s="189"/>
      <c r="L326" s="190">
        <f t="shared" si="16"/>
        <v>0</v>
      </c>
    </row>
    <row r="327" spans="1:12" ht="30" customHeight="1">
      <c r="A327" s="681"/>
      <c r="B327" s="682"/>
      <c r="C327" s="682"/>
      <c r="D327" s="682"/>
      <c r="E327" s="683"/>
      <c r="F327" s="345"/>
      <c r="G327" s="350"/>
      <c r="H327" s="350"/>
      <c r="I327" s="347"/>
      <c r="J327" s="346"/>
      <c r="K327" s="345"/>
      <c r="L327" s="190">
        <f t="shared" si="16"/>
        <v>0</v>
      </c>
    </row>
    <row r="328" spans="1:12" ht="30" customHeight="1">
      <c r="A328" s="681"/>
      <c r="B328" s="682"/>
      <c r="C328" s="682"/>
      <c r="D328" s="682"/>
      <c r="E328" s="683"/>
      <c r="F328" s="345"/>
      <c r="G328" s="350"/>
      <c r="H328" s="350"/>
      <c r="I328" s="347"/>
      <c r="J328" s="346"/>
      <c r="K328" s="345"/>
      <c r="L328" s="190">
        <f t="shared" si="16"/>
        <v>0</v>
      </c>
    </row>
    <row r="329" spans="1:12" ht="30" customHeight="1">
      <c r="A329" s="681"/>
      <c r="B329" s="682"/>
      <c r="C329" s="682"/>
      <c r="D329" s="682"/>
      <c r="E329" s="683"/>
      <c r="F329" s="345"/>
      <c r="G329" s="350"/>
      <c r="H329" s="350"/>
      <c r="I329" s="347"/>
      <c r="J329" s="346"/>
      <c r="K329" s="345"/>
      <c r="L329" s="190">
        <f t="shared" si="16"/>
        <v>0</v>
      </c>
    </row>
    <row r="330" spans="1:12" ht="30" customHeight="1">
      <c r="A330" s="681"/>
      <c r="B330" s="682"/>
      <c r="C330" s="682"/>
      <c r="D330" s="682"/>
      <c r="E330" s="683"/>
      <c r="F330" s="345"/>
      <c r="G330" s="350"/>
      <c r="H330" s="350"/>
      <c r="I330" s="347"/>
      <c r="J330" s="346"/>
      <c r="K330" s="345"/>
      <c r="L330" s="190">
        <f t="shared" si="16"/>
        <v>0</v>
      </c>
    </row>
    <row r="331" spans="1:12" ht="30" customHeight="1" thickBot="1">
      <c r="A331" s="681"/>
      <c r="B331" s="682"/>
      <c r="C331" s="682"/>
      <c r="D331" s="682"/>
      <c r="E331" s="683"/>
      <c r="F331" s="345"/>
      <c r="G331" s="350"/>
      <c r="H331" s="350"/>
      <c r="I331" s="347"/>
      <c r="J331" s="346"/>
      <c r="K331" s="345"/>
      <c r="L331" s="190">
        <f t="shared" si="16"/>
        <v>0</v>
      </c>
    </row>
    <row r="332" spans="1:12" ht="14.4" thickBot="1">
      <c r="A332" s="684"/>
      <c r="B332" s="685"/>
      <c r="C332" s="685"/>
      <c r="D332" s="685"/>
      <c r="E332" s="685"/>
      <c r="F332" s="686" t="s">
        <v>135</v>
      </c>
      <c r="G332" s="687"/>
      <c r="H332" s="687"/>
      <c r="I332" s="687"/>
      <c r="J332" s="687"/>
      <c r="K332" s="688"/>
      <c r="L332" s="351">
        <f>+ROUND(SUM(L322:L331),2)</f>
        <v>0.56000000000000005</v>
      </c>
    </row>
    <row r="333" spans="1:12" ht="13.8">
      <c r="A333" s="653" t="s">
        <v>140</v>
      </c>
      <c r="B333" s="654"/>
      <c r="C333" s="655"/>
      <c r="D333" s="656"/>
      <c r="E333" s="656"/>
      <c r="F333" s="656"/>
      <c r="G333" s="656"/>
      <c r="H333" s="656"/>
      <c r="I333" s="656"/>
      <c r="J333" s="656"/>
      <c r="K333" s="657"/>
      <c r="L333" s="352"/>
    </row>
    <row r="334" spans="1:12" ht="13.8">
      <c r="A334" s="653"/>
      <c r="B334" s="654"/>
      <c r="C334" s="658"/>
      <c r="D334" s="659"/>
      <c r="E334" s="659"/>
      <c r="F334" s="659"/>
      <c r="G334" s="659"/>
      <c r="H334" s="659"/>
      <c r="I334" s="659"/>
      <c r="J334" s="659"/>
      <c r="K334" s="660"/>
      <c r="L334" s="352"/>
    </row>
    <row r="335" spans="1:12" ht="16.8">
      <c r="A335" s="353"/>
      <c r="B335" s="661"/>
      <c r="C335" s="661"/>
      <c r="D335" s="661"/>
      <c r="E335" s="661"/>
      <c r="F335" s="358"/>
      <c r="G335" s="358"/>
      <c r="H335" s="661"/>
      <c r="I335" s="661"/>
      <c r="J335" s="661"/>
      <c r="K335" s="661"/>
      <c r="L335" s="352"/>
    </row>
    <row r="336" spans="1:12" ht="16.8">
      <c r="A336" s="354" t="s">
        <v>141</v>
      </c>
      <c r="B336" s="662"/>
      <c r="C336" s="662"/>
      <c r="D336" s="662"/>
      <c r="E336" s="662"/>
      <c r="F336" s="358"/>
      <c r="G336" s="357"/>
      <c r="H336" s="662"/>
      <c r="I336" s="662"/>
      <c r="J336" s="662"/>
      <c r="K336" s="662"/>
      <c r="L336" s="352"/>
    </row>
    <row r="337" spans="1:12" ht="13.8">
      <c r="A337" s="355"/>
      <c r="B337" s="663" t="s">
        <v>147</v>
      </c>
      <c r="C337" s="663"/>
      <c r="D337" s="663"/>
      <c r="E337" s="663"/>
      <c r="F337" s="363"/>
      <c r="G337" s="363"/>
      <c r="H337" s="664" t="s">
        <v>142</v>
      </c>
      <c r="I337" s="664"/>
      <c r="J337" s="664"/>
      <c r="K337" s="664"/>
      <c r="L337" s="356"/>
    </row>
    <row r="338" spans="1:12" ht="13.8">
      <c r="A338" s="355"/>
      <c r="B338" s="665" t="s">
        <v>143</v>
      </c>
      <c r="C338" s="665"/>
      <c r="D338" s="665"/>
      <c r="E338" s="665"/>
      <c r="F338" s="359"/>
      <c r="G338" s="359"/>
      <c r="H338" s="666" t="s">
        <v>144</v>
      </c>
      <c r="I338" s="666"/>
      <c r="J338" s="666"/>
      <c r="K338" s="666"/>
      <c r="L338" s="356"/>
    </row>
    <row r="339" spans="1:12" ht="13.8">
      <c r="A339" s="355"/>
      <c r="B339" s="665" t="s">
        <v>145</v>
      </c>
      <c r="C339" s="665"/>
      <c r="D339" s="665"/>
      <c r="E339" s="665"/>
      <c r="F339" s="359"/>
      <c r="G339" s="359"/>
      <c r="H339" s="665" t="s">
        <v>146</v>
      </c>
      <c r="I339" s="665"/>
      <c r="J339" s="665"/>
      <c r="K339" s="665"/>
      <c r="L339" s="356"/>
    </row>
    <row r="340" spans="1:12" ht="13.8" thickBot="1">
      <c r="A340" s="364"/>
      <c r="B340" s="365"/>
      <c r="C340" s="365"/>
      <c r="D340" s="365"/>
      <c r="E340" s="365"/>
      <c r="F340" s="365"/>
      <c r="G340" s="365"/>
      <c r="H340" s="365"/>
      <c r="I340" s="365"/>
      <c r="J340" s="365"/>
      <c r="K340" s="365"/>
      <c r="L340" s="366"/>
    </row>
    <row r="341" spans="1:12">
      <c r="A341" s="689"/>
      <c r="B341" s="690"/>
      <c r="C341" s="691"/>
      <c r="D341" s="697" t="s">
        <v>124</v>
      </c>
      <c r="E341" s="698"/>
      <c r="F341" s="698"/>
      <c r="G341" s="698"/>
      <c r="H341" s="698"/>
      <c r="I341" s="698"/>
      <c r="J341" s="698"/>
      <c r="K341" s="698"/>
      <c r="L341" s="699"/>
    </row>
    <row r="342" spans="1:12" ht="13.8" thickBot="1">
      <c r="A342" s="692"/>
      <c r="B342" s="693"/>
      <c r="C342" s="694"/>
      <c r="D342" s="700"/>
      <c r="E342" s="701"/>
      <c r="F342" s="701"/>
      <c r="G342" s="701"/>
      <c r="H342" s="701"/>
      <c r="I342" s="701"/>
      <c r="J342" s="701"/>
      <c r="K342" s="701"/>
      <c r="L342" s="702"/>
    </row>
    <row r="343" spans="1:12">
      <c r="A343" s="692"/>
      <c r="B343" s="693"/>
      <c r="C343" s="693"/>
      <c r="D343" s="697" t="s">
        <v>125</v>
      </c>
      <c r="E343" s="698"/>
      <c r="F343" s="698"/>
      <c r="G343" s="698"/>
      <c r="H343" s="698"/>
      <c r="I343" s="698"/>
      <c r="J343" s="698"/>
      <c r="K343" s="698"/>
      <c r="L343" s="699"/>
    </row>
    <row r="344" spans="1:12" ht="13.8" thickBot="1">
      <c r="A344" s="692"/>
      <c r="B344" s="693"/>
      <c r="C344" s="693"/>
      <c r="D344" s="700"/>
      <c r="E344" s="701"/>
      <c r="F344" s="701"/>
      <c r="G344" s="701"/>
      <c r="H344" s="701"/>
      <c r="I344" s="701"/>
      <c r="J344" s="701"/>
      <c r="K344" s="701"/>
      <c r="L344" s="702"/>
    </row>
    <row r="345" spans="1:12">
      <c r="A345" s="692"/>
      <c r="B345" s="693"/>
      <c r="C345" s="693"/>
      <c r="D345" s="697" t="s">
        <v>126</v>
      </c>
      <c r="E345" s="698"/>
      <c r="F345" s="698"/>
      <c r="G345" s="698"/>
      <c r="H345" s="698"/>
      <c r="I345" s="698"/>
      <c r="J345" s="698"/>
      <c r="K345" s="698"/>
      <c r="L345" s="699"/>
    </row>
    <row r="346" spans="1:12" ht="13.8" thickBot="1">
      <c r="A346" s="695"/>
      <c r="B346" s="696"/>
      <c r="C346" s="696"/>
      <c r="D346" s="700"/>
      <c r="E346" s="701"/>
      <c r="F346" s="701"/>
      <c r="G346" s="701"/>
      <c r="H346" s="701"/>
      <c r="I346" s="701"/>
      <c r="J346" s="701"/>
      <c r="K346" s="701"/>
      <c r="L346" s="702"/>
    </row>
    <row r="347" spans="1:12" ht="60" customHeight="1" thickBot="1">
      <c r="A347" s="703" t="s">
        <v>127</v>
      </c>
      <c r="B347" s="704"/>
      <c r="C347" s="705"/>
      <c r="D347" s="706" t="s">
        <v>367</v>
      </c>
      <c r="E347" s="707"/>
      <c r="F347" s="707"/>
      <c r="G347" s="707"/>
      <c r="H347" s="707"/>
      <c r="I347" s="707"/>
      <c r="J347" s="707"/>
      <c r="K347" s="707"/>
      <c r="L347" s="708"/>
    </row>
    <row r="348" spans="1:12" ht="14.4" thickBot="1">
      <c r="A348" s="675" t="str">
        <f>+'PRESUPUESTO OFICIAL (Entidad)'!C24</f>
        <v xml:space="preserve">3. ESTRUCTURAS EN CONCRETO Y MURO </v>
      </c>
      <c r="B348" s="676"/>
      <c r="C348" s="676"/>
      <c r="D348" s="676"/>
      <c r="E348" s="676"/>
      <c r="F348" s="676"/>
      <c r="G348" s="676"/>
      <c r="H348" s="676"/>
      <c r="I348" s="676"/>
      <c r="J348" s="676"/>
      <c r="K348" s="676"/>
      <c r="L348" s="677"/>
    </row>
    <row r="349" spans="1:12" ht="28.2" thickBot="1">
      <c r="A349" s="336" t="s">
        <v>50</v>
      </c>
      <c r="B349" s="375">
        <f>+'PRESUPUESTO OFICIAL (Entidad)'!D31</f>
        <v>3.7</v>
      </c>
      <c r="C349" s="667" t="s">
        <v>51</v>
      </c>
      <c r="D349" s="668"/>
      <c r="E349" s="669"/>
      <c r="F349" s="670" t="str">
        <f>+'PRESUPUESTO OFICIAL (Entidad)'!G31</f>
        <v>Placa base en concreto 3000 psi e=0.10 m reforzada con malla Q-5 de 6 mm</v>
      </c>
      <c r="G349" s="671"/>
      <c r="H349" s="672"/>
      <c r="I349" s="338" t="s">
        <v>128</v>
      </c>
      <c r="J349" s="339">
        <f>L363</f>
        <v>81.34</v>
      </c>
      <c r="K349" s="340" t="s">
        <v>52</v>
      </c>
      <c r="L349" s="341" t="str">
        <f>+'PRESUPUESTO OFICIAL (Entidad)'!H31</f>
        <v>M2</v>
      </c>
    </row>
    <row r="350" spans="1:12" ht="13.8">
      <c r="A350" s="673" t="s">
        <v>129</v>
      </c>
      <c r="B350" s="674"/>
      <c r="C350" s="674"/>
      <c r="D350" s="674"/>
      <c r="E350" s="674"/>
      <c r="F350" s="342" t="s">
        <v>130</v>
      </c>
      <c r="G350" s="343" t="s">
        <v>131</v>
      </c>
      <c r="H350" s="343" t="s">
        <v>132</v>
      </c>
      <c r="I350" s="343" t="s">
        <v>133</v>
      </c>
      <c r="J350" s="343" t="s">
        <v>134</v>
      </c>
      <c r="K350" s="343" t="s">
        <v>11</v>
      </c>
      <c r="L350" s="344" t="s">
        <v>135</v>
      </c>
    </row>
    <row r="351" spans="1:12" ht="60" customHeight="1">
      <c r="A351" s="678"/>
      <c r="B351" s="679"/>
      <c r="C351" s="679"/>
      <c r="D351" s="679"/>
      <c r="E351" s="680"/>
      <c r="F351" s="187" t="s">
        <v>296</v>
      </c>
      <c r="G351" s="188">
        <v>19.600000000000001</v>
      </c>
      <c r="H351" s="188">
        <v>2.2999999999999998</v>
      </c>
      <c r="I351" s="188">
        <v>4.41</v>
      </c>
      <c r="J351" s="367">
        <f>G351*H351-I351</f>
        <v>40.67</v>
      </c>
      <c r="K351" s="189">
        <v>1</v>
      </c>
      <c r="L351" s="190">
        <f>J351*K351</f>
        <v>40.67</v>
      </c>
    </row>
    <row r="352" spans="1:12" ht="60" customHeight="1">
      <c r="A352" s="681"/>
      <c r="B352" s="682"/>
      <c r="C352" s="682"/>
      <c r="D352" s="682"/>
      <c r="E352" s="683"/>
      <c r="F352" s="187" t="s">
        <v>297</v>
      </c>
      <c r="G352" s="188">
        <v>19.600000000000001</v>
      </c>
      <c r="H352" s="188">
        <v>2.2999999999999998</v>
      </c>
      <c r="I352" s="188">
        <v>4.41</v>
      </c>
      <c r="J352" s="367">
        <f>G352*H352-I352</f>
        <v>40.67</v>
      </c>
      <c r="K352" s="189">
        <v>1</v>
      </c>
      <c r="L352" s="190">
        <f t="shared" ref="L352:L362" si="17">J352*K352</f>
        <v>40.67</v>
      </c>
    </row>
    <row r="353" spans="1:12" ht="60" customHeight="1">
      <c r="A353" s="681"/>
      <c r="B353" s="682"/>
      <c r="C353" s="682"/>
      <c r="D353" s="682"/>
      <c r="E353" s="683"/>
      <c r="F353" s="187"/>
      <c r="G353" s="188"/>
      <c r="H353" s="188"/>
      <c r="I353" s="188"/>
      <c r="J353" s="373"/>
      <c r="K353" s="189"/>
      <c r="L353" s="190">
        <f t="shared" si="17"/>
        <v>0</v>
      </c>
    </row>
    <row r="354" spans="1:12" ht="60" customHeight="1">
      <c r="A354" s="681"/>
      <c r="B354" s="682"/>
      <c r="C354" s="682"/>
      <c r="D354" s="682"/>
      <c r="E354" s="683"/>
      <c r="F354" s="644"/>
      <c r="G354" s="645"/>
      <c r="H354" s="645"/>
      <c r="I354" s="645"/>
      <c r="J354" s="645"/>
      <c r="K354" s="646"/>
      <c r="L354" s="190">
        <f t="shared" si="17"/>
        <v>0</v>
      </c>
    </row>
    <row r="355" spans="1:12" ht="60" customHeight="1">
      <c r="A355" s="681"/>
      <c r="B355" s="682"/>
      <c r="C355" s="682"/>
      <c r="D355" s="682"/>
      <c r="E355" s="683"/>
      <c r="F355" s="647"/>
      <c r="G355" s="648"/>
      <c r="H355" s="648"/>
      <c r="I355" s="648"/>
      <c r="J355" s="648"/>
      <c r="K355" s="649"/>
      <c r="L355" s="190">
        <f t="shared" si="17"/>
        <v>0</v>
      </c>
    </row>
    <row r="356" spans="1:12" ht="60" customHeight="1">
      <c r="A356" s="681"/>
      <c r="B356" s="682"/>
      <c r="C356" s="682"/>
      <c r="D356" s="682"/>
      <c r="E356" s="683"/>
      <c r="F356" s="647"/>
      <c r="G356" s="648"/>
      <c r="H356" s="648"/>
      <c r="I356" s="648"/>
      <c r="J356" s="648"/>
      <c r="K356" s="649"/>
      <c r="L356" s="190">
        <f t="shared" si="17"/>
        <v>0</v>
      </c>
    </row>
    <row r="357" spans="1:12" ht="30" customHeight="1">
      <c r="A357" s="681"/>
      <c r="B357" s="682"/>
      <c r="C357" s="682"/>
      <c r="D357" s="682"/>
      <c r="E357" s="683"/>
      <c r="F357" s="647"/>
      <c r="G357" s="648"/>
      <c r="H357" s="648"/>
      <c r="I357" s="648"/>
      <c r="J357" s="648"/>
      <c r="K357" s="649"/>
      <c r="L357" s="190">
        <f t="shared" si="17"/>
        <v>0</v>
      </c>
    </row>
    <row r="358" spans="1:12" ht="30" customHeight="1">
      <c r="A358" s="681"/>
      <c r="B358" s="682"/>
      <c r="C358" s="682"/>
      <c r="D358" s="682"/>
      <c r="E358" s="683"/>
      <c r="F358" s="647"/>
      <c r="G358" s="648"/>
      <c r="H358" s="648"/>
      <c r="I358" s="648"/>
      <c r="J358" s="648"/>
      <c r="K358" s="649"/>
      <c r="L358" s="190">
        <f t="shared" si="17"/>
        <v>0</v>
      </c>
    </row>
    <row r="359" spans="1:12" ht="30" customHeight="1">
      <c r="A359" s="681"/>
      <c r="B359" s="682"/>
      <c r="C359" s="682"/>
      <c r="D359" s="682"/>
      <c r="E359" s="683"/>
      <c r="F359" s="647"/>
      <c r="G359" s="648"/>
      <c r="H359" s="648"/>
      <c r="I359" s="648"/>
      <c r="J359" s="648"/>
      <c r="K359" s="649"/>
      <c r="L359" s="190">
        <f t="shared" si="17"/>
        <v>0</v>
      </c>
    </row>
    <row r="360" spans="1:12" ht="30" customHeight="1">
      <c r="A360" s="681"/>
      <c r="B360" s="682"/>
      <c r="C360" s="682"/>
      <c r="D360" s="682"/>
      <c r="E360" s="683"/>
      <c r="F360" s="647"/>
      <c r="G360" s="648"/>
      <c r="H360" s="648"/>
      <c r="I360" s="648"/>
      <c r="J360" s="648"/>
      <c r="K360" s="649"/>
      <c r="L360" s="190">
        <f t="shared" si="17"/>
        <v>0</v>
      </c>
    </row>
    <row r="361" spans="1:12" ht="30" customHeight="1">
      <c r="A361" s="681"/>
      <c r="B361" s="682"/>
      <c r="C361" s="682"/>
      <c r="D361" s="682"/>
      <c r="E361" s="683"/>
      <c r="F361" s="647"/>
      <c r="G361" s="648"/>
      <c r="H361" s="648"/>
      <c r="I361" s="648"/>
      <c r="J361" s="648"/>
      <c r="K361" s="649"/>
      <c r="L361" s="190">
        <f t="shared" si="17"/>
        <v>0</v>
      </c>
    </row>
    <row r="362" spans="1:12" ht="30" customHeight="1" thickBot="1">
      <c r="A362" s="681"/>
      <c r="B362" s="682"/>
      <c r="C362" s="682"/>
      <c r="D362" s="682"/>
      <c r="E362" s="683"/>
      <c r="F362" s="650"/>
      <c r="G362" s="651"/>
      <c r="H362" s="651"/>
      <c r="I362" s="651"/>
      <c r="J362" s="651"/>
      <c r="K362" s="652"/>
      <c r="L362" s="190">
        <f t="shared" si="17"/>
        <v>0</v>
      </c>
    </row>
    <row r="363" spans="1:12" ht="14.4" thickBot="1">
      <c r="A363" s="684"/>
      <c r="B363" s="685"/>
      <c r="C363" s="685"/>
      <c r="D363" s="685"/>
      <c r="E363" s="685"/>
      <c r="F363" s="686" t="s">
        <v>135</v>
      </c>
      <c r="G363" s="687"/>
      <c r="H363" s="687"/>
      <c r="I363" s="687"/>
      <c r="J363" s="687"/>
      <c r="K363" s="688"/>
      <c r="L363" s="351">
        <f>+ROUND(SUM(L351:L362),2)</f>
        <v>81.34</v>
      </c>
    </row>
    <row r="364" spans="1:12" ht="13.8">
      <c r="A364" s="653" t="s">
        <v>140</v>
      </c>
      <c r="B364" s="654"/>
      <c r="C364" s="655"/>
      <c r="D364" s="656"/>
      <c r="E364" s="656"/>
      <c r="F364" s="656"/>
      <c r="G364" s="656"/>
      <c r="H364" s="656"/>
      <c r="I364" s="656"/>
      <c r="J364" s="656"/>
      <c r="K364" s="657"/>
      <c r="L364" s="352"/>
    </row>
    <row r="365" spans="1:12" ht="13.8">
      <c r="A365" s="653"/>
      <c r="B365" s="654"/>
      <c r="C365" s="658"/>
      <c r="D365" s="659"/>
      <c r="E365" s="659"/>
      <c r="F365" s="659"/>
      <c r="G365" s="659"/>
      <c r="H365" s="659"/>
      <c r="I365" s="659"/>
      <c r="J365" s="659"/>
      <c r="K365" s="660"/>
      <c r="L365" s="352"/>
    </row>
    <row r="366" spans="1:12" ht="16.8">
      <c r="A366" s="353"/>
      <c r="B366" s="661"/>
      <c r="C366" s="661"/>
      <c r="D366" s="661"/>
      <c r="E366" s="661"/>
      <c r="F366" s="358"/>
      <c r="G366" s="358"/>
      <c r="H366" s="661"/>
      <c r="I366" s="661"/>
      <c r="J366" s="661"/>
      <c r="K366" s="661"/>
      <c r="L366" s="352"/>
    </row>
    <row r="367" spans="1:12" ht="16.8">
      <c r="A367" s="354" t="s">
        <v>141</v>
      </c>
      <c r="B367" s="662"/>
      <c r="C367" s="662"/>
      <c r="D367" s="662"/>
      <c r="E367" s="662"/>
      <c r="F367" s="358"/>
      <c r="G367" s="357"/>
      <c r="H367" s="662"/>
      <c r="I367" s="662"/>
      <c r="J367" s="662"/>
      <c r="K367" s="662"/>
      <c r="L367" s="352"/>
    </row>
    <row r="368" spans="1:12" ht="13.8">
      <c r="A368" s="355"/>
      <c r="B368" s="663" t="s">
        <v>147</v>
      </c>
      <c r="C368" s="663"/>
      <c r="D368" s="663"/>
      <c r="E368" s="663"/>
      <c r="F368" s="363"/>
      <c r="G368" s="363"/>
      <c r="H368" s="664" t="s">
        <v>142</v>
      </c>
      <c r="I368" s="664"/>
      <c r="J368" s="664"/>
      <c r="K368" s="664"/>
      <c r="L368" s="356"/>
    </row>
    <row r="369" spans="1:12" ht="13.8">
      <c r="A369" s="355"/>
      <c r="B369" s="665" t="s">
        <v>143</v>
      </c>
      <c r="C369" s="665"/>
      <c r="D369" s="665"/>
      <c r="E369" s="665"/>
      <c r="F369" s="359"/>
      <c r="G369" s="359"/>
      <c r="H369" s="666" t="s">
        <v>144</v>
      </c>
      <c r="I369" s="666"/>
      <c r="J369" s="666"/>
      <c r="K369" s="666"/>
      <c r="L369" s="356"/>
    </row>
    <row r="370" spans="1:12" ht="13.8">
      <c r="A370" s="355"/>
      <c r="B370" s="665" t="s">
        <v>145</v>
      </c>
      <c r="C370" s="665"/>
      <c r="D370" s="665"/>
      <c r="E370" s="665"/>
      <c r="F370" s="359"/>
      <c r="G370" s="359"/>
      <c r="H370" s="665" t="s">
        <v>146</v>
      </c>
      <c r="I370" s="665"/>
      <c r="J370" s="665"/>
      <c r="K370" s="665"/>
      <c r="L370" s="356"/>
    </row>
    <row r="371" spans="1:12" ht="13.8" thickBot="1">
      <c r="A371" s="364"/>
      <c r="B371" s="365"/>
      <c r="C371" s="365"/>
      <c r="D371" s="365"/>
      <c r="E371" s="365"/>
      <c r="F371" s="365"/>
      <c r="G371" s="365"/>
      <c r="H371" s="365"/>
      <c r="I371" s="365"/>
      <c r="J371" s="365"/>
      <c r="K371" s="365"/>
      <c r="L371" s="366"/>
    </row>
    <row r="372" spans="1:12">
      <c r="A372" s="689"/>
      <c r="B372" s="690"/>
      <c r="C372" s="691"/>
      <c r="D372" s="697" t="s">
        <v>124</v>
      </c>
      <c r="E372" s="698"/>
      <c r="F372" s="698"/>
      <c r="G372" s="698"/>
      <c r="H372" s="698"/>
      <c r="I372" s="698"/>
      <c r="J372" s="698"/>
      <c r="K372" s="698"/>
      <c r="L372" s="699"/>
    </row>
    <row r="373" spans="1:12" ht="13.8" thickBot="1">
      <c r="A373" s="692"/>
      <c r="B373" s="693"/>
      <c r="C373" s="694"/>
      <c r="D373" s="700"/>
      <c r="E373" s="701"/>
      <c r="F373" s="701"/>
      <c r="G373" s="701"/>
      <c r="H373" s="701"/>
      <c r="I373" s="701"/>
      <c r="J373" s="701"/>
      <c r="K373" s="701"/>
      <c r="L373" s="702"/>
    </row>
    <row r="374" spans="1:12">
      <c r="A374" s="692"/>
      <c r="B374" s="693"/>
      <c r="C374" s="693"/>
      <c r="D374" s="697" t="s">
        <v>125</v>
      </c>
      <c r="E374" s="698"/>
      <c r="F374" s="698"/>
      <c r="G374" s="698"/>
      <c r="H374" s="698"/>
      <c r="I374" s="698"/>
      <c r="J374" s="698"/>
      <c r="K374" s="698"/>
      <c r="L374" s="699"/>
    </row>
    <row r="375" spans="1:12" ht="13.8" thickBot="1">
      <c r="A375" s="692"/>
      <c r="B375" s="693"/>
      <c r="C375" s="693"/>
      <c r="D375" s="700"/>
      <c r="E375" s="701"/>
      <c r="F375" s="701"/>
      <c r="G375" s="701"/>
      <c r="H375" s="701"/>
      <c r="I375" s="701"/>
      <c r="J375" s="701"/>
      <c r="K375" s="701"/>
      <c r="L375" s="702"/>
    </row>
    <row r="376" spans="1:12">
      <c r="A376" s="692"/>
      <c r="B376" s="693"/>
      <c r="C376" s="693"/>
      <c r="D376" s="697" t="s">
        <v>126</v>
      </c>
      <c r="E376" s="698"/>
      <c r="F376" s="698"/>
      <c r="G376" s="698"/>
      <c r="H376" s="698"/>
      <c r="I376" s="698"/>
      <c r="J376" s="698"/>
      <c r="K376" s="698"/>
      <c r="L376" s="699"/>
    </row>
    <row r="377" spans="1:12" ht="13.8" thickBot="1">
      <c r="A377" s="695"/>
      <c r="B377" s="696"/>
      <c r="C377" s="696"/>
      <c r="D377" s="700"/>
      <c r="E377" s="701"/>
      <c r="F377" s="701"/>
      <c r="G377" s="701"/>
      <c r="H377" s="701"/>
      <c r="I377" s="701"/>
      <c r="J377" s="701"/>
      <c r="K377" s="701"/>
      <c r="L377" s="702"/>
    </row>
    <row r="378" spans="1:12" ht="60" customHeight="1" thickBot="1">
      <c r="A378" s="703" t="s">
        <v>127</v>
      </c>
      <c r="B378" s="704"/>
      <c r="C378" s="705"/>
      <c r="D378" s="706" t="s">
        <v>367</v>
      </c>
      <c r="E378" s="707"/>
      <c r="F378" s="707"/>
      <c r="G378" s="707"/>
      <c r="H378" s="707"/>
      <c r="I378" s="707"/>
      <c r="J378" s="707"/>
      <c r="K378" s="707"/>
      <c r="L378" s="708"/>
    </row>
    <row r="379" spans="1:12" ht="14.4" thickBot="1">
      <c r="A379" s="675" t="str">
        <f>+'PRESUPUESTO OFICIAL (Entidad)'!C24</f>
        <v xml:space="preserve">3. ESTRUCTURAS EN CONCRETO Y MURO </v>
      </c>
      <c r="B379" s="676"/>
      <c r="C379" s="676"/>
      <c r="D379" s="676"/>
      <c r="E379" s="676"/>
      <c r="F379" s="676"/>
      <c r="G379" s="676"/>
      <c r="H379" s="676"/>
      <c r="I379" s="676"/>
      <c r="J379" s="676"/>
      <c r="K379" s="676"/>
      <c r="L379" s="677"/>
    </row>
    <row r="380" spans="1:12" ht="28.2" thickBot="1">
      <c r="A380" s="336" t="s">
        <v>50</v>
      </c>
      <c r="B380" s="375">
        <f>+'PRESUPUESTO OFICIAL (Entidad)'!D32</f>
        <v>3.8</v>
      </c>
      <c r="C380" s="667" t="s">
        <v>51</v>
      </c>
      <c r="D380" s="668"/>
      <c r="E380" s="669"/>
      <c r="F380" s="670" t="str">
        <f>+'PRESUPUESTO OFICIAL (Entidad)'!G32</f>
        <v>Muro en ladrillo rejilla 0.12 m (12 x 24 x 6) fachada</v>
      </c>
      <c r="G380" s="671"/>
      <c r="H380" s="672"/>
      <c r="I380" s="338" t="s">
        <v>128</v>
      </c>
      <c r="J380" s="339">
        <f>L392</f>
        <v>33</v>
      </c>
      <c r="K380" s="340" t="s">
        <v>52</v>
      </c>
      <c r="L380" s="341" t="str">
        <f>+'PRESUPUESTO OFICIAL (Entidad)'!H32</f>
        <v>M2</v>
      </c>
    </row>
    <row r="381" spans="1:12" ht="13.8">
      <c r="A381" s="673" t="s">
        <v>129</v>
      </c>
      <c r="B381" s="674"/>
      <c r="C381" s="674"/>
      <c r="D381" s="674"/>
      <c r="E381" s="674"/>
      <c r="F381" s="342" t="s">
        <v>130</v>
      </c>
      <c r="G381" s="343" t="s">
        <v>131</v>
      </c>
      <c r="H381" s="343" t="s">
        <v>132</v>
      </c>
      <c r="I381" s="343" t="s">
        <v>133</v>
      </c>
      <c r="J381" s="343" t="s">
        <v>134</v>
      </c>
      <c r="K381" s="343" t="s">
        <v>11</v>
      </c>
      <c r="L381" s="344" t="s">
        <v>135</v>
      </c>
    </row>
    <row r="382" spans="1:12" ht="60" customHeight="1">
      <c r="A382" s="678"/>
      <c r="B382" s="679"/>
      <c r="C382" s="679"/>
      <c r="D382" s="679"/>
      <c r="E382" s="680"/>
      <c r="F382" s="187" t="s">
        <v>298</v>
      </c>
      <c r="G382" s="188"/>
      <c r="H382" s="188">
        <v>16.5</v>
      </c>
      <c r="I382" s="188">
        <v>1</v>
      </c>
      <c r="J382" s="367">
        <f>H382*I382</f>
        <v>16.5</v>
      </c>
      <c r="K382" s="189">
        <v>1</v>
      </c>
      <c r="L382" s="190">
        <f>+K382*J382</f>
        <v>16.5</v>
      </c>
    </row>
    <row r="383" spans="1:12" ht="60" customHeight="1">
      <c r="A383" s="681"/>
      <c r="B383" s="682"/>
      <c r="C383" s="682"/>
      <c r="D383" s="682"/>
      <c r="E383" s="683"/>
      <c r="F383" s="187" t="s">
        <v>299</v>
      </c>
      <c r="G383" s="188"/>
      <c r="H383" s="188">
        <v>16.5</v>
      </c>
      <c r="I383" s="188">
        <v>1</v>
      </c>
      <c r="J383" s="367">
        <f>H383*I383</f>
        <v>16.5</v>
      </c>
      <c r="K383" s="189">
        <v>1</v>
      </c>
      <c r="L383" s="190">
        <f t="shared" ref="L383:L391" si="18">+K383*J383</f>
        <v>16.5</v>
      </c>
    </row>
    <row r="384" spans="1:12" ht="60" customHeight="1">
      <c r="A384" s="681"/>
      <c r="B384" s="682"/>
      <c r="C384" s="682"/>
      <c r="D384" s="682"/>
      <c r="E384" s="683"/>
      <c r="F384" s="187"/>
      <c r="G384" s="188"/>
      <c r="H384" s="188"/>
      <c r="I384" s="188"/>
      <c r="J384" s="373"/>
      <c r="K384" s="189"/>
      <c r="L384" s="190">
        <f t="shared" si="18"/>
        <v>0</v>
      </c>
    </row>
    <row r="385" spans="1:12" ht="60" customHeight="1">
      <c r="A385" s="681"/>
      <c r="B385" s="682"/>
      <c r="C385" s="682"/>
      <c r="D385" s="682"/>
      <c r="E385" s="683"/>
      <c r="F385" s="187"/>
      <c r="G385" s="188"/>
      <c r="H385" s="188"/>
      <c r="I385" s="188"/>
      <c r="J385" s="367"/>
      <c r="K385" s="189"/>
      <c r="L385" s="190">
        <f t="shared" si="18"/>
        <v>0</v>
      </c>
    </row>
    <row r="386" spans="1:12" ht="60" customHeight="1">
      <c r="A386" s="681"/>
      <c r="B386" s="682"/>
      <c r="C386" s="682"/>
      <c r="D386" s="682"/>
      <c r="E386" s="683"/>
      <c r="F386" s="345"/>
      <c r="G386" s="350"/>
      <c r="H386" s="350"/>
      <c r="I386" s="347"/>
      <c r="J386" s="346"/>
      <c r="K386" s="345"/>
      <c r="L386" s="190">
        <f t="shared" si="18"/>
        <v>0</v>
      </c>
    </row>
    <row r="387" spans="1:12" ht="30" customHeight="1">
      <c r="A387" s="681"/>
      <c r="B387" s="682"/>
      <c r="C387" s="682"/>
      <c r="D387" s="682"/>
      <c r="E387" s="683"/>
      <c r="F387" s="345"/>
      <c r="G387" s="350"/>
      <c r="H387" s="350"/>
      <c r="I387" s="347"/>
      <c r="J387" s="346"/>
      <c r="K387" s="345"/>
      <c r="L387" s="190">
        <f t="shared" si="18"/>
        <v>0</v>
      </c>
    </row>
    <row r="388" spans="1:12" ht="30" customHeight="1">
      <c r="A388" s="681"/>
      <c r="B388" s="682"/>
      <c r="C388" s="682"/>
      <c r="D388" s="682"/>
      <c r="E388" s="683"/>
      <c r="F388" s="345"/>
      <c r="G388" s="350"/>
      <c r="H388" s="350"/>
      <c r="I388" s="347"/>
      <c r="J388" s="346"/>
      <c r="K388" s="345"/>
      <c r="L388" s="190">
        <f t="shared" si="18"/>
        <v>0</v>
      </c>
    </row>
    <row r="389" spans="1:12" ht="30" customHeight="1">
      <c r="A389" s="681"/>
      <c r="B389" s="682"/>
      <c r="C389" s="682"/>
      <c r="D389" s="682"/>
      <c r="E389" s="683"/>
      <c r="F389" s="345"/>
      <c r="G389" s="350"/>
      <c r="H389" s="350"/>
      <c r="I389" s="347"/>
      <c r="J389" s="346"/>
      <c r="K389" s="345"/>
      <c r="L389" s="190">
        <f t="shared" si="18"/>
        <v>0</v>
      </c>
    </row>
    <row r="390" spans="1:12" ht="30" customHeight="1">
      <c r="A390" s="681"/>
      <c r="B390" s="682"/>
      <c r="C390" s="682"/>
      <c r="D390" s="682"/>
      <c r="E390" s="683"/>
      <c r="F390" s="345"/>
      <c r="G390" s="350"/>
      <c r="H390" s="350"/>
      <c r="I390" s="347"/>
      <c r="J390" s="346"/>
      <c r="K390" s="345"/>
      <c r="L390" s="190">
        <f t="shared" si="18"/>
        <v>0</v>
      </c>
    </row>
    <row r="391" spans="1:12" ht="30" customHeight="1" thickBot="1">
      <c r="A391" s="681"/>
      <c r="B391" s="682"/>
      <c r="C391" s="682"/>
      <c r="D391" s="682"/>
      <c r="E391" s="683"/>
      <c r="F391" s="345"/>
      <c r="G391" s="350"/>
      <c r="H391" s="350"/>
      <c r="I391" s="347"/>
      <c r="J391" s="346"/>
      <c r="K391" s="345"/>
      <c r="L391" s="190">
        <f t="shared" si="18"/>
        <v>0</v>
      </c>
    </row>
    <row r="392" spans="1:12" ht="14.4" thickBot="1">
      <c r="A392" s="684"/>
      <c r="B392" s="685"/>
      <c r="C392" s="685"/>
      <c r="D392" s="685"/>
      <c r="E392" s="685"/>
      <c r="F392" s="686" t="s">
        <v>135</v>
      </c>
      <c r="G392" s="687"/>
      <c r="H392" s="687"/>
      <c r="I392" s="687"/>
      <c r="J392" s="687"/>
      <c r="K392" s="688"/>
      <c r="L392" s="351">
        <f>+ROUND(SUM(L382:L391),2)</f>
        <v>33</v>
      </c>
    </row>
    <row r="393" spans="1:12" ht="13.8">
      <c r="A393" s="653" t="s">
        <v>140</v>
      </c>
      <c r="B393" s="654"/>
      <c r="C393" s="655"/>
      <c r="D393" s="656"/>
      <c r="E393" s="656"/>
      <c r="F393" s="656"/>
      <c r="G393" s="656"/>
      <c r="H393" s="656"/>
      <c r="I393" s="656"/>
      <c r="J393" s="656"/>
      <c r="K393" s="657"/>
      <c r="L393" s="352"/>
    </row>
    <row r="394" spans="1:12" ht="13.8">
      <c r="A394" s="653"/>
      <c r="B394" s="654"/>
      <c r="C394" s="658"/>
      <c r="D394" s="659"/>
      <c r="E394" s="659"/>
      <c r="F394" s="659"/>
      <c r="G394" s="659"/>
      <c r="H394" s="659"/>
      <c r="I394" s="659"/>
      <c r="J394" s="659"/>
      <c r="K394" s="660"/>
      <c r="L394" s="352"/>
    </row>
    <row r="395" spans="1:12" ht="16.8">
      <c r="A395" s="353"/>
      <c r="B395" s="661"/>
      <c r="C395" s="661"/>
      <c r="D395" s="661"/>
      <c r="E395" s="661"/>
      <c r="F395" s="358"/>
      <c r="G395" s="358"/>
      <c r="H395" s="661"/>
      <c r="I395" s="661"/>
      <c r="J395" s="661"/>
      <c r="K395" s="661"/>
      <c r="L395" s="352"/>
    </row>
    <row r="396" spans="1:12" ht="16.8">
      <c r="A396" s="354" t="s">
        <v>141</v>
      </c>
      <c r="B396" s="662"/>
      <c r="C396" s="662"/>
      <c r="D396" s="662"/>
      <c r="E396" s="662"/>
      <c r="F396" s="358"/>
      <c r="G396" s="357"/>
      <c r="H396" s="662"/>
      <c r="I396" s="662"/>
      <c r="J396" s="662"/>
      <c r="K396" s="662"/>
      <c r="L396" s="352"/>
    </row>
    <row r="397" spans="1:12" ht="13.8">
      <c r="A397" s="355"/>
      <c r="B397" s="663" t="s">
        <v>147</v>
      </c>
      <c r="C397" s="663"/>
      <c r="D397" s="663"/>
      <c r="E397" s="663"/>
      <c r="F397" s="363"/>
      <c r="G397" s="363"/>
      <c r="H397" s="664" t="s">
        <v>142</v>
      </c>
      <c r="I397" s="664"/>
      <c r="J397" s="664"/>
      <c r="K397" s="664"/>
      <c r="L397" s="356"/>
    </row>
    <row r="398" spans="1:12" ht="13.8">
      <c r="A398" s="355"/>
      <c r="B398" s="665" t="s">
        <v>143</v>
      </c>
      <c r="C398" s="665"/>
      <c r="D398" s="665"/>
      <c r="E398" s="665"/>
      <c r="F398" s="359"/>
      <c r="G398" s="359"/>
      <c r="H398" s="666" t="s">
        <v>144</v>
      </c>
      <c r="I398" s="666"/>
      <c r="J398" s="666"/>
      <c r="K398" s="666"/>
      <c r="L398" s="356"/>
    </row>
    <row r="399" spans="1:12" ht="13.8">
      <c r="A399" s="355"/>
      <c r="B399" s="665" t="s">
        <v>145</v>
      </c>
      <c r="C399" s="665"/>
      <c r="D399" s="665"/>
      <c r="E399" s="665"/>
      <c r="F399" s="359"/>
      <c r="G399" s="359"/>
      <c r="H399" s="665" t="s">
        <v>146</v>
      </c>
      <c r="I399" s="665"/>
      <c r="J399" s="665"/>
      <c r="K399" s="665"/>
      <c r="L399" s="356"/>
    </row>
    <row r="400" spans="1:12" ht="13.8" thickBot="1">
      <c r="A400" s="364"/>
      <c r="B400" s="365"/>
      <c r="C400" s="365"/>
      <c r="D400" s="365"/>
      <c r="E400" s="365"/>
      <c r="F400" s="365"/>
      <c r="G400" s="365"/>
      <c r="H400" s="365"/>
      <c r="I400" s="365"/>
      <c r="J400" s="365"/>
      <c r="K400" s="365"/>
      <c r="L400" s="366"/>
    </row>
    <row r="401" spans="1:12">
      <c r="A401" s="689"/>
      <c r="B401" s="690"/>
      <c r="C401" s="691"/>
      <c r="D401" s="697" t="s">
        <v>124</v>
      </c>
      <c r="E401" s="698"/>
      <c r="F401" s="698"/>
      <c r="G401" s="698"/>
      <c r="H401" s="698"/>
      <c r="I401" s="698"/>
      <c r="J401" s="698"/>
      <c r="K401" s="698"/>
      <c r="L401" s="699"/>
    </row>
    <row r="402" spans="1:12" ht="13.8" thickBot="1">
      <c r="A402" s="692"/>
      <c r="B402" s="693"/>
      <c r="C402" s="694"/>
      <c r="D402" s="700"/>
      <c r="E402" s="701"/>
      <c r="F402" s="701"/>
      <c r="G402" s="701"/>
      <c r="H402" s="701"/>
      <c r="I402" s="701"/>
      <c r="J402" s="701"/>
      <c r="K402" s="701"/>
      <c r="L402" s="702"/>
    </row>
    <row r="403" spans="1:12">
      <c r="A403" s="692"/>
      <c r="B403" s="693"/>
      <c r="C403" s="693"/>
      <c r="D403" s="697" t="s">
        <v>125</v>
      </c>
      <c r="E403" s="698"/>
      <c r="F403" s="698"/>
      <c r="G403" s="698"/>
      <c r="H403" s="698"/>
      <c r="I403" s="698"/>
      <c r="J403" s="698"/>
      <c r="K403" s="698"/>
      <c r="L403" s="699"/>
    </row>
    <row r="404" spans="1:12" ht="13.8" thickBot="1">
      <c r="A404" s="692"/>
      <c r="B404" s="693"/>
      <c r="C404" s="693"/>
      <c r="D404" s="700"/>
      <c r="E404" s="701"/>
      <c r="F404" s="701"/>
      <c r="G404" s="701"/>
      <c r="H404" s="701"/>
      <c r="I404" s="701"/>
      <c r="J404" s="701"/>
      <c r="K404" s="701"/>
      <c r="L404" s="702"/>
    </row>
    <row r="405" spans="1:12">
      <c r="A405" s="692"/>
      <c r="B405" s="693"/>
      <c r="C405" s="693"/>
      <c r="D405" s="697" t="s">
        <v>126</v>
      </c>
      <c r="E405" s="698"/>
      <c r="F405" s="698"/>
      <c r="G405" s="698"/>
      <c r="H405" s="698"/>
      <c r="I405" s="698"/>
      <c r="J405" s="698"/>
      <c r="K405" s="698"/>
      <c r="L405" s="699"/>
    </row>
    <row r="406" spans="1:12" ht="13.8" thickBot="1">
      <c r="A406" s="695"/>
      <c r="B406" s="696"/>
      <c r="C406" s="696"/>
      <c r="D406" s="700"/>
      <c r="E406" s="701"/>
      <c r="F406" s="701"/>
      <c r="G406" s="701"/>
      <c r="H406" s="701"/>
      <c r="I406" s="701"/>
      <c r="J406" s="701"/>
      <c r="K406" s="701"/>
      <c r="L406" s="702"/>
    </row>
    <row r="407" spans="1:12" ht="60" customHeight="1" thickBot="1">
      <c r="A407" s="703" t="s">
        <v>127</v>
      </c>
      <c r="B407" s="704"/>
      <c r="C407" s="705"/>
      <c r="D407" s="706" t="s">
        <v>367</v>
      </c>
      <c r="E407" s="707"/>
      <c r="F407" s="707"/>
      <c r="G407" s="707"/>
      <c r="H407" s="707"/>
      <c r="I407" s="707"/>
      <c r="J407" s="707"/>
      <c r="K407" s="707"/>
      <c r="L407" s="708"/>
    </row>
    <row r="408" spans="1:12" ht="14.4" thickBot="1">
      <c r="A408" s="675" t="str">
        <f>+'PRESUPUESTO OFICIAL (Entidad)'!C24</f>
        <v xml:space="preserve">3. ESTRUCTURAS EN CONCRETO Y MURO </v>
      </c>
      <c r="B408" s="676"/>
      <c r="C408" s="676"/>
      <c r="D408" s="676"/>
      <c r="E408" s="676"/>
      <c r="F408" s="676"/>
      <c r="G408" s="676"/>
      <c r="H408" s="676"/>
      <c r="I408" s="676"/>
      <c r="J408" s="676"/>
      <c r="K408" s="676"/>
      <c r="L408" s="677"/>
    </row>
    <row r="409" spans="1:12" ht="28.2" thickBot="1">
      <c r="A409" s="336" t="s">
        <v>50</v>
      </c>
      <c r="B409" s="372">
        <f>+'PRESUPUESTO OFICIAL (Entidad)'!D33</f>
        <v>3.9</v>
      </c>
      <c r="C409" s="667" t="s">
        <v>51</v>
      </c>
      <c r="D409" s="668"/>
      <c r="E409" s="669"/>
      <c r="F409" s="670" t="str">
        <f>+'PRESUPUESTO OFICIAL (Entidad)'!G33</f>
        <v>Desmonte y montaje de Màquina gimnasio aire libre</v>
      </c>
      <c r="G409" s="671"/>
      <c r="H409" s="672"/>
      <c r="I409" s="338" t="s">
        <v>128</v>
      </c>
      <c r="J409" s="339">
        <f>L422</f>
        <v>4</v>
      </c>
      <c r="K409" s="340" t="s">
        <v>52</v>
      </c>
      <c r="L409" s="341" t="str">
        <f>+'PRESUPUESTO OFICIAL (Entidad)'!H33</f>
        <v>UND</v>
      </c>
    </row>
    <row r="410" spans="1:12" ht="13.8">
      <c r="A410" s="673" t="s">
        <v>129</v>
      </c>
      <c r="B410" s="674"/>
      <c r="C410" s="674"/>
      <c r="D410" s="674"/>
      <c r="E410" s="674"/>
      <c r="F410" s="342" t="s">
        <v>130</v>
      </c>
      <c r="G410" s="343" t="s">
        <v>131</v>
      </c>
      <c r="H410" s="343" t="s">
        <v>132</v>
      </c>
      <c r="I410" s="343" t="s">
        <v>133</v>
      </c>
      <c r="J410" s="343" t="s">
        <v>134</v>
      </c>
      <c r="K410" s="343" t="s">
        <v>11</v>
      </c>
      <c r="L410" s="344" t="s">
        <v>135</v>
      </c>
    </row>
    <row r="411" spans="1:12" ht="60" customHeight="1">
      <c r="A411" s="678"/>
      <c r="B411" s="679"/>
      <c r="C411" s="679"/>
      <c r="D411" s="679"/>
      <c r="E411" s="680"/>
      <c r="F411" s="187" t="s">
        <v>300</v>
      </c>
      <c r="G411" s="188"/>
      <c r="H411" s="188"/>
      <c r="I411" s="188"/>
      <c r="J411" s="367"/>
      <c r="K411" s="189">
        <v>1</v>
      </c>
      <c r="L411" s="190">
        <f>+K411</f>
        <v>1</v>
      </c>
    </row>
    <row r="412" spans="1:12" ht="60" customHeight="1">
      <c r="A412" s="681"/>
      <c r="B412" s="682"/>
      <c r="C412" s="682"/>
      <c r="D412" s="682"/>
      <c r="E412" s="683"/>
      <c r="F412" s="187" t="s">
        <v>301</v>
      </c>
      <c r="G412" s="188"/>
      <c r="H412" s="188"/>
      <c r="I412" s="188"/>
      <c r="J412" s="367"/>
      <c r="K412" s="189">
        <v>1</v>
      </c>
      <c r="L412" s="190">
        <f t="shared" ref="L412:L421" si="19">+K412</f>
        <v>1</v>
      </c>
    </row>
    <row r="413" spans="1:12" ht="60" customHeight="1">
      <c r="A413" s="681"/>
      <c r="B413" s="682"/>
      <c r="C413" s="682"/>
      <c r="D413" s="682"/>
      <c r="E413" s="683"/>
      <c r="F413" s="187" t="s">
        <v>302</v>
      </c>
      <c r="G413" s="188"/>
      <c r="H413" s="188"/>
      <c r="I413" s="188"/>
      <c r="J413" s="367"/>
      <c r="K413" s="189">
        <v>1</v>
      </c>
      <c r="L413" s="190">
        <f t="shared" si="19"/>
        <v>1</v>
      </c>
    </row>
    <row r="414" spans="1:12" ht="60" customHeight="1">
      <c r="A414" s="681"/>
      <c r="B414" s="682"/>
      <c r="C414" s="682"/>
      <c r="D414" s="682"/>
      <c r="E414" s="683"/>
      <c r="F414" s="187" t="s">
        <v>303</v>
      </c>
      <c r="G414" s="188"/>
      <c r="H414" s="188"/>
      <c r="I414" s="188"/>
      <c r="J414" s="367"/>
      <c r="K414" s="189">
        <v>1</v>
      </c>
      <c r="L414" s="190">
        <f t="shared" si="19"/>
        <v>1</v>
      </c>
    </row>
    <row r="415" spans="1:12" ht="60" customHeight="1">
      <c r="A415" s="681"/>
      <c r="B415" s="682"/>
      <c r="C415" s="682"/>
      <c r="D415" s="682"/>
      <c r="E415" s="683"/>
      <c r="F415" s="187"/>
      <c r="G415" s="188"/>
      <c r="H415" s="188"/>
      <c r="I415" s="188"/>
      <c r="J415" s="367"/>
      <c r="K415" s="189"/>
      <c r="L415" s="190">
        <f t="shared" si="19"/>
        <v>0</v>
      </c>
    </row>
    <row r="416" spans="1:12" ht="60" customHeight="1">
      <c r="A416" s="681"/>
      <c r="B416" s="682"/>
      <c r="C416" s="682"/>
      <c r="D416" s="682"/>
      <c r="E416" s="683"/>
      <c r="F416" s="187"/>
      <c r="G416" s="188"/>
      <c r="H416" s="188"/>
      <c r="I416" s="188"/>
      <c r="J416" s="367"/>
      <c r="K416" s="189"/>
      <c r="L416" s="190">
        <f t="shared" si="19"/>
        <v>0</v>
      </c>
    </row>
    <row r="417" spans="1:12" ht="30" customHeight="1">
      <c r="A417" s="681"/>
      <c r="B417" s="682"/>
      <c r="C417" s="682"/>
      <c r="D417" s="682"/>
      <c r="E417" s="683"/>
      <c r="F417" s="345"/>
      <c r="G417" s="350"/>
      <c r="H417" s="350"/>
      <c r="I417" s="347"/>
      <c r="J417" s="346"/>
      <c r="K417" s="345"/>
      <c r="L417" s="190">
        <f t="shared" si="19"/>
        <v>0</v>
      </c>
    </row>
    <row r="418" spans="1:12" ht="30" customHeight="1">
      <c r="A418" s="681"/>
      <c r="B418" s="682"/>
      <c r="C418" s="682"/>
      <c r="D418" s="682"/>
      <c r="E418" s="683"/>
      <c r="F418" s="345"/>
      <c r="G418" s="350"/>
      <c r="H418" s="350"/>
      <c r="I418" s="347"/>
      <c r="J418" s="346"/>
      <c r="K418" s="345"/>
      <c r="L418" s="190">
        <f t="shared" si="19"/>
        <v>0</v>
      </c>
    </row>
    <row r="419" spans="1:12" ht="30" customHeight="1">
      <c r="A419" s="681"/>
      <c r="B419" s="682"/>
      <c r="C419" s="682"/>
      <c r="D419" s="682"/>
      <c r="E419" s="683"/>
      <c r="F419" s="345"/>
      <c r="G419" s="350"/>
      <c r="H419" s="350"/>
      <c r="I419" s="347"/>
      <c r="J419" s="346"/>
      <c r="K419" s="345"/>
      <c r="L419" s="190">
        <f t="shared" si="19"/>
        <v>0</v>
      </c>
    </row>
    <row r="420" spans="1:12" ht="30" customHeight="1">
      <c r="A420" s="681"/>
      <c r="B420" s="682"/>
      <c r="C420" s="682"/>
      <c r="D420" s="682"/>
      <c r="E420" s="683"/>
      <c r="F420" s="345"/>
      <c r="G420" s="350"/>
      <c r="H420" s="350"/>
      <c r="I420" s="347"/>
      <c r="J420" s="346"/>
      <c r="K420" s="345"/>
      <c r="L420" s="190">
        <f t="shared" si="19"/>
        <v>0</v>
      </c>
    </row>
    <row r="421" spans="1:12" ht="30" customHeight="1" thickBot="1">
      <c r="A421" s="681"/>
      <c r="B421" s="682"/>
      <c r="C421" s="682"/>
      <c r="D421" s="682"/>
      <c r="E421" s="683"/>
      <c r="F421" s="345"/>
      <c r="G421" s="350"/>
      <c r="H421" s="350"/>
      <c r="I421" s="347"/>
      <c r="J421" s="346"/>
      <c r="K421" s="345"/>
      <c r="L421" s="190">
        <f t="shared" si="19"/>
        <v>0</v>
      </c>
    </row>
    <row r="422" spans="1:12" ht="14.4" thickBot="1">
      <c r="A422" s="684"/>
      <c r="B422" s="685"/>
      <c r="C422" s="685"/>
      <c r="D422" s="685"/>
      <c r="E422" s="685"/>
      <c r="F422" s="686" t="s">
        <v>135</v>
      </c>
      <c r="G422" s="687"/>
      <c r="H422" s="687"/>
      <c r="I422" s="687"/>
      <c r="J422" s="687"/>
      <c r="K422" s="688"/>
      <c r="L422" s="351">
        <f>+ROUND(SUM(L411:L421),2)</f>
        <v>4</v>
      </c>
    </row>
    <row r="423" spans="1:12" ht="13.8">
      <c r="A423" s="653" t="s">
        <v>140</v>
      </c>
      <c r="B423" s="654"/>
      <c r="C423" s="655"/>
      <c r="D423" s="656"/>
      <c r="E423" s="656"/>
      <c r="F423" s="656"/>
      <c r="G423" s="656"/>
      <c r="H423" s="656"/>
      <c r="I423" s="656"/>
      <c r="J423" s="656"/>
      <c r="K423" s="657"/>
      <c r="L423" s="352"/>
    </row>
    <row r="424" spans="1:12" ht="13.8">
      <c r="A424" s="653"/>
      <c r="B424" s="654"/>
      <c r="C424" s="658"/>
      <c r="D424" s="659"/>
      <c r="E424" s="659"/>
      <c r="F424" s="659"/>
      <c r="G424" s="659"/>
      <c r="H424" s="659"/>
      <c r="I424" s="659"/>
      <c r="J424" s="659"/>
      <c r="K424" s="660"/>
      <c r="L424" s="352"/>
    </row>
    <row r="425" spans="1:12" ht="16.8">
      <c r="A425" s="353"/>
      <c r="B425" s="661"/>
      <c r="C425" s="661"/>
      <c r="D425" s="661"/>
      <c r="E425" s="661"/>
      <c r="F425" s="358"/>
      <c r="G425" s="358"/>
      <c r="H425" s="661"/>
      <c r="I425" s="661"/>
      <c r="J425" s="661"/>
      <c r="K425" s="661"/>
      <c r="L425" s="352"/>
    </row>
    <row r="426" spans="1:12" ht="16.8">
      <c r="A426" s="354" t="s">
        <v>141</v>
      </c>
      <c r="B426" s="662"/>
      <c r="C426" s="662"/>
      <c r="D426" s="662"/>
      <c r="E426" s="662"/>
      <c r="F426" s="358"/>
      <c r="G426" s="357"/>
      <c r="H426" s="662"/>
      <c r="I426" s="662"/>
      <c r="J426" s="662"/>
      <c r="K426" s="662"/>
      <c r="L426" s="352"/>
    </row>
    <row r="427" spans="1:12" ht="13.8">
      <c r="A427" s="355"/>
      <c r="B427" s="663" t="s">
        <v>147</v>
      </c>
      <c r="C427" s="663"/>
      <c r="D427" s="663"/>
      <c r="E427" s="663"/>
      <c r="F427" s="363"/>
      <c r="G427" s="363"/>
      <c r="H427" s="664" t="s">
        <v>142</v>
      </c>
      <c r="I427" s="664"/>
      <c r="J427" s="664"/>
      <c r="K427" s="664"/>
      <c r="L427" s="356"/>
    </row>
    <row r="428" spans="1:12" ht="13.8">
      <c r="A428" s="355"/>
      <c r="B428" s="665" t="s">
        <v>143</v>
      </c>
      <c r="C428" s="665"/>
      <c r="D428" s="665"/>
      <c r="E428" s="665"/>
      <c r="F428" s="359"/>
      <c r="G428" s="359"/>
      <c r="H428" s="666" t="s">
        <v>144</v>
      </c>
      <c r="I428" s="666"/>
      <c r="J428" s="666"/>
      <c r="K428" s="666"/>
      <c r="L428" s="356"/>
    </row>
    <row r="429" spans="1:12" ht="13.8">
      <c r="A429" s="355"/>
      <c r="B429" s="665" t="s">
        <v>145</v>
      </c>
      <c r="C429" s="665"/>
      <c r="D429" s="665"/>
      <c r="E429" s="665"/>
      <c r="F429" s="359"/>
      <c r="G429" s="359"/>
      <c r="H429" s="665" t="s">
        <v>146</v>
      </c>
      <c r="I429" s="665"/>
      <c r="J429" s="665"/>
      <c r="K429" s="665"/>
      <c r="L429" s="356"/>
    </row>
    <row r="430" spans="1:12" ht="13.8" thickBot="1">
      <c r="A430" s="364"/>
      <c r="B430" s="365"/>
      <c r="C430" s="365"/>
      <c r="D430" s="365"/>
      <c r="E430" s="365"/>
      <c r="F430" s="365"/>
      <c r="G430" s="365"/>
      <c r="H430" s="365"/>
      <c r="I430" s="365"/>
      <c r="J430" s="365"/>
      <c r="K430" s="365"/>
      <c r="L430" s="366"/>
    </row>
    <row r="431" spans="1:12">
      <c r="A431" s="689"/>
      <c r="B431" s="690"/>
      <c r="C431" s="691"/>
      <c r="D431" s="697" t="s">
        <v>124</v>
      </c>
      <c r="E431" s="698"/>
      <c r="F431" s="698"/>
      <c r="G431" s="698"/>
      <c r="H431" s="698"/>
      <c r="I431" s="698"/>
      <c r="J431" s="698"/>
      <c r="K431" s="698"/>
      <c r="L431" s="699"/>
    </row>
    <row r="432" spans="1:12" ht="13.8" thickBot="1">
      <c r="A432" s="692"/>
      <c r="B432" s="693"/>
      <c r="C432" s="694"/>
      <c r="D432" s="700"/>
      <c r="E432" s="701"/>
      <c r="F432" s="701"/>
      <c r="G432" s="701"/>
      <c r="H432" s="701"/>
      <c r="I432" s="701"/>
      <c r="J432" s="701"/>
      <c r="K432" s="701"/>
      <c r="L432" s="702"/>
    </row>
    <row r="433" spans="1:12">
      <c r="A433" s="692"/>
      <c r="B433" s="693"/>
      <c r="C433" s="693"/>
      <c r="D433" s="697" t="s">
        <v>125</v>
      </c>
      <c r="E433" s="698"/>
      <c r="F433" s="698"/>
      <c r="G433" s="698"/>
      <c r="H433" s="698"/>
      <c r="I433" s="698"/>
      <c r="J433" s="698"/>
      <c r="K433" s="698"/>
      <c r="L433" s="699"/>
    </row>
    <row r="434" spans="1:12" ht="13.8" thickBot="1">
      <c r="A434" s="692"/>
      <c r="B434" s="693"/>
      <c r="C434" s="693"/>
      <c r="D434" s="700"/>
      <c r="E434" s="701"/>
      <c r="F434" s="701"/>
      <c r="G434" s="701"/>
      <c r="H434" s="701"/>
      <c r="I434" s="701"/>
      <c r="J434" s="701"/>
      <c r="K434" s="701"/>
      <c r="L434" s="702"/>
    </row>
    <row r="435" spans="1:12">
      <c r="A435" s="692"/>
      <c r="B435" s="693"/>
      <c r="C435" s="693"/>
      <c r="D435" s="697" t="s">
        <v>126</v>
      </c>
      <c r="E435" s="698"/>
      <c r="F435" s="698"/>
      <c r="G435" s="698"/>
      <c r="H435" s="698"/>
      <c r="I435" s="698"/>
      <c r="J435" s="698"/>
      <c r="K435" s="698"/>
      <c r="L435" s="699"/>
    </row>
    <row r="436" spans="1:12" ht="13.8" thickBot="1">
      <c r="A436" s="695"/>
      <c r="B436" s="696"/>
      <c r="C436" s="696"/>
      <c r="D436" s="700"/>
      <c r="E436" s="701"/>
      <c r="F436" s="701"/>
      <c r="G436" s="701"/>
      <c r="H436" s="701"/>
      <c r="I436" s="701"/>
      <c r="J436" s="701"/>
      <c r="K436" s="701"/>
      <c r="L436" s="702"/>
    </row>
    <row r="437" spans="1:12" ht="60" customHeight="1" thickBot="1">
      <c r="A437" s="703" t="s">
        <v>127</v>
      </c>
      <c r="B437" s="704"/>
      <c r="C437" s="705"/>
      <c r="D437" s="706" t="s">
        <v>367</v>
      </c>
      <c r="E437" s="707"/>
      <c r="F437" s="707"/>
      <c r="G437" s="707"/>
      <c r="H437" s="707"/>
      <c r="I437" s="707"/>
      <c r="J437" s="707"/>
      <c r="K437" s="707"/>
      <c r="L437" s="708"/>
    </row>
    <row r="438" spans="1:12" ht="14.4" thickBot="1">
      <c r="A438" s="675" t="str">
        <f>+'PRESUPUESTO OFICIAL (Entidad)'!C35</f>
        <v>4. CARPINTERIA METALICA</v>
      </c>
      <c r="B438" s="676"/>
      <c r="C438" s="676"/>
      <c r="D438" s="676"/>
      <c r="E438" s="676"/>
      <c r="F438" s="676"/>
      <c r="G438" s="676"/>
      <c r="H438" s="676"/>
      <c r="I438" s="676"/>
      <c r="J438" s="676"/>
      <c r="K438" s="676"/>
      <c r="L438" s="677"/>
    </row>
    <row r="439" spans="1:12" ht="42" customHeight="1" thickBot="1">
      <c r="A439" s="336" t="s">
        <v>50</v>
      </c>
      <c r="B439" s="375">
        <f>+'PRESUPUESTO OFICIAL (Entidad)'!D36</f>
        <v>4.0999999999999996</v>
      </c>
      <c r="C439" s="667" t="s">
        <v>51</v>
      </c>
      <c r="D439" s="668"/>
      <c r="E439" s="669"/>
      <c r="F439" s="670" t="str">
        <f>+'PRESUPUESTO OFICIAL (Entidad)'!G36</f>
        <v>Desmonte y reinstalación de Malla eslabonada cal 10*2", con platina 1/8" x 1/2" para fijación. Suministro e instalación</v>
      </c>
      <c r="G439" s="671"/>
      <c r="H439" s="672"/>
      <c r="I439" s="338" t="s">
        <v>128</v>
      </c>
      <c r="J439" s="339">
        <f>L450</f>
        <v>144.80000000000001</v>
      </c>
      <c r="K439" s="340" t="s">
        <v>52</v>
      </c>
      <c r="L439" s="341" t="str">
        <f>+'PRESUPUESTO OFICIAL (Entidad)'!H36</f>
        <v>M2</v>
      </c>
    </row>
    <row r="440" spans="1:12" ht="13.8">
      <c r="A440" s="673" t="s">
        <v>129</v>
      </c>
      <c r="B440" s="674"/>
      <c r="C440" s="674"/>
      <c r="D440" s="674"/>
      <c r="E440" s="674"/>
      <c r="F440" s="342" t="s">
        <v>130</v>
      </c>
      <c r="G440" s="343" t="s">
        <v>131</v>
      </c>
      <c r="H440" s="343" t="s">
        <v>132</v>
      </c>
      <c r="I440" s="343" t="s">
        <v>133</v>
      </c>
      <c r="J440" s="343" t="s">
        <v>134</v>
      </c>
      <c r="K440" s="343" t="s">
        <v>11</v>
      </c>
      <c r="L440" s="344" t="s">
        <v>135</v>
      </c>
    </row>
    <row r="441" spans="1:12" ht="60" customHeight="1">
      <c r="A441" s="678"/>
      <c r="B441" s="679"/>
      <c r="C441" s="679"/>
      <c r="D441" s="679"/>
      <c r="E441" s="680"/>
      <c r="F441" s="187" t="s">
        <v>304</v>
      </c>
      <c r="G441" s="188"/>
      <c r="H441" s="188">
        <v>18.100000000000001</v>
      </c>
      <c r="I441" s="188">
        <v>4</v>
      </c>
      <c r="J441" s="367">
        <f>H441*I441</f>
        <v>72.400000000000006</v>
      </c>
      <c r="K441" s="189">
        <v>1</v>
      </c>
      <c r="L441" s="190">
        <f>J441*K441</f>
        <v>72.400000000000006</v>
      </c>
    </row>
    <row r="442" spans="1:12" ht="60" customHeight="1">
      <c r="A442" s="681"/>
      <c r="B442" s="682"/>
      <c r="C442" s="682"/>
      <c r="D442" s="682"/>
      <c r="E442" s="683"/>
      <c r="F442" s="187" t="s">
        <v>305</v>
      </c>
      <c r="G442" s="188"/>
      <c r="H442" s="188">
        <v>18.100000000000001</v>
      </c>
      <c r="I442" s="188">
        <v>4</v>
      </c>
      <c r="J442" s="367">
        <f>H442*I442</f>
        <v>72.400000000000006</v>
      </c>
      <c r="K442" s="189">
        <v>1</v>
      </c>
      <c r="L442" s="190">
        <f t="shared" ref="L442:L449" si="20">J442*K442</f>
        <v>72.400000000000006</v>
      </c>
    </row>
    <row r="443" spans="1:12" ht="60" customHeight="1">
      <c r="A443" s="681"/>
      <c r="B443" s="682"/>
      <c r="C443" s="682"/>
      <c r="D443" s="682"/>
      <c r="E443" s="683"/>
      <c r="F443" s="187"/>
      <c r="G443" s="188"/>
      <c r="H443" s="188"/>
      <c r="I443" s="188"/>
      <c r="J443" s="373"/>
      <c r="K443" s="189"/>
      <c r="L443" s="190">
        <f t="shared" si="20"/>
        <v>0</v>
      </c>
    </row>
    <row r="444" spans="1:12" ht="60" customHeight="1">
      <c r="A444" s="681"/>
      <c r="B444" s="682"/>
      <c r="C444" s="682"/>
      <c r="D444" s="682"/>
      <c r="E444" s="683"/>
      <c r="F444" s="644"/>
      <c r="G444" s="645"/>
      <c r="H444" s="645"/>
      <c r="I444" s="645"/>
      <c r="J444" s="645"/>
      <c r="K444" s="646"/>
      <c r="L444" s="190">
        <f t="shared" si="20"/>
        <v>0</v>
      </c>
    </row>
    <row r="445" spans="1:12" ht="60" customHeight="1">
      <c r="A445" s="681"/>
      <c r="B445" s="682"/>
      <c r="C445" s="682"/>
      <c r="D445" s="682"/>
      <c r="E445" s="683"/>
      <c r="F445" s="647"/>
      <c r="G445" s="648"/>
      <c r="H445" s="648"/>
      <c r="I445" s="648"/>
      <c r="J445" s="648"/>
      <c r="K445" s="649"/>
      <c r="L445" s="190">
        <f t="shared" si="20"/>
        <v>0</v>
      </c>
    </row>
    <row r="446" spans="1:12" ht="60" customHeight="1">
      <c r="A446" s="681"/>
      <c r="B446" s="682"/>
      <c r="C446" s="682"/>
      <c r="D446" s="682"/>
      <c r="E446" s="683"/>
      <c r="F446" s="647"/>
      <c r="G446" s="648"/>
      <c r="H446" s="648"/>
      <c r="I446" s="648"/>
      <c r="J446" s="648"/>
      <c r="K446" s="649"/>
      <c r="L446" s="190">
        <f t="shared" si="20"/>
        <v>0</v>
      </c>
    </row>
    <row r="447" spans="1:12" ht="60" customHeight="1">
      <c r="A447" s="681"/>
      <c r="B447" s="682"/>
      <c r="C447" s="682"/>
      <c r="D447" s="682"/>
      <c r="E447" s="683"/>
      <c r="F447" s="647"/>
      <c r="G447" s="648"/>
      <c r="H447" s="648"/>
      <c r="I447" s="648"/>
      <c r="J447" s="648"/>
      <c r="K447" s="649"/>
      <c r="L447" s="190">
        <f t="shared" si="20"/>
        <v>0</v>
      </c>
    </row>
    <row r="448" spans="1:12" ht="30" customHeight="1">
      <c r="A448" s="681"/>
      <c r="B448" s="682"/>
      <c r="C448" s="682"/>
      <c r="D448" s="682"/>
      <c r="E448" s="683"/>
      <c r="F448" s="647"/>
      <c r="G448" s="648"/>
      <c r="H448" s="648"/>
      <c r="I448" s="648"/>
      <c r="J448" s="648"/>
      <c r="K448" s="649"/>
      <c r="L448" s="190">
        <f t="shared" si="20"/>
        <v>0</v>
      </c>
    </row>
    <row r="449" spans="1:12" ht="30" customHeight="1" thickBot="1">
      <c r="A449" s="681"/>
      <c r="B449" s="682"/>
      <c r="C449" s="682"/>
      <c r="D449" s="682"/>
      <c r="E449" s="683"/>
      <c r="F449" s="647"/>
      <c r="G449" s="648"/>
      <c r="H449" s="648"/>
      <c r="I449" s="648"/>
      <c r="J449" s="648"/>
      <c r="K449" s="649"/>
      <c r="L449" s="190">
        <f t="shared" si="20"/>
        <v>0</v>
      </c>
    </row>
    <row r="450" spans="1:12" ht="14.4" thickBot="1">
      <c r="A450" s="684"/>
      <c r="B450" s="685"/>
      <c r="C450" s="685"/>
      <c r="D450" s="685"/>
      <c r="E450" s="685"/>
      <c r="F450" s="686" t="s">
        <v>135</v>
      </c>
      <c r="G450" s="687"/>
      <c r="H450" s="687"/>
      <c r="I450" s="687"/>
      <c r="J450" s="687"/>
      <c r="K450" s="688"/>
      <c r="L450" s="351">
        <f>+ROUND(SUM(L441:L449),2)</f>
        <v>144.80000000000001</v>
      </c>
    </row>
    <row r="451" spans="1:12" ht="13.8">
      <c r="A451" s="653" t="s">
        <v>140</v>
      </c>
      <c r="B451" s="654"/>
      <c r="C451" s="655"/>
      <c r="D451" s="656"/>
      <c r="E451" s="656"/>
      <c r="F451" s="656"/>
      <c r="G451" s="656"/>
      <c r="H451" s="656"/>
      <c r="I451" s="656"/>
      <c r="J451" s="656"/>
      <c r="K451" s="657"/>
      <c r="L451" s="352"/>
    </row>
    <row r="452" spans="1:12" ht="13.8">
      <c r="A452" s="653"/>
      <c r="B452" s="654"/>
      <c r="C452" s="658"/>
      <c r="D452" s="659"/>
      <c r="E452" s="659"/>
      <c r="F452" s="659"/>
      <c r="G452" s="659"/>
      <c r="H452" s="659"/>
      <c r="I452" s="659"/>
      <c r="J452" s="659"/>
      <c r="K452" s="660"/>
      <c r="L452" s="352"/>
    </row>
    <row r="453" spans="1:12" ht="16.8">
      <c r="A453" s="353"/>
      <c r="B453" s="661"/>
      <c r="C453" s="661"/>
      <c r="D453" s="661"/>
      <c r="E453" s="661"/>
      <c r="F453" s="358"/>
      <c r="G453" s="358"/>
      <c r="H453" s="661"/>
      <c r="I453" s="661"/>
      <c r="J453" s="661"/>
      <c r="K453" s="661"/>
      <c r="L453" s="352"/>
    </row>
    <row r="454" spans="1:12" ht="16.8">
      <c r="A454" s="354" t="s">
        <v>141</v>
      </c>
      <c r="B454" s="662"/>
      <c r="C454" s="662"/>
      <c r="D454" s="662"/>
      <c r="E454" s="662"/>
      <c r="F454" s="358"/>
      <c r="G454" s="357"/>
      <c r="H454" s="662"/>
      <c r="I454" s="662"/>
      <c r="J454" s="662"/>
      <c r="K454" s="662"/>
      <c r="L454" s="352"/>
    </row>
    <row r="455" spans="1:12" ht="13.8">
      <c r="A455" s="355"/>
      <c r="B455" s="663" t="s">
        <v>147</v>
      </c>
      <c r="C455" s="663"/>
      <c r="D455" s="663"/>
      <c r="E455" s="663"/>
      <c r="F455" s="363"/>
      <c r="G455" s="363"/>
      <c r="H455" s="664" t="s">
        <v>142</v>
      </c>
      <c r="I455" s="664"/>
      <c r="J455" s="664"/>
      <c r="K455" s="664"/>
      <c r="L455" s="356"/>
    </row>
    <row r="456" spans="1:12" ht="13.8">
      <c r="A456" s="355"/>
      <c r="B456" s="665" t="s">
        <v>143</v>
      </c>
      <c r="C456" s="665"/>
      <c r="D456" s="665"/>
      <c r="E456" s="665"/>
      <c r="F456" s="359"/>
      <c r="G456" s="359"/>
      <c r="H456" s="666" t="s">
        <v>144</v>
      </c>
      <c r="I456" s="666"/>
      <c r="J456" s="666"/>
      <c r="K456" s="666"/>
      <c r="L456" s="356"/>
    </row>
    <row r="457" spans="1:12" ht="13.8">
      <c r="A457" s="355"/>
      <c r="B457" s="665" t="s">
        <v>145</v>
      </c>
      <c r="C457" s="665"/>
      <c r="D457" s="665"/>
      <c r="E457" s="665"/>
      <c r="F457" s="359"/>
      <c r="G457" s="359"/>
      <c r="H457" s="665" t="s">
        <v>146</v>
      </c>
      <c r="I457" s="665"/>
      <c r="J457" s="665"/>
      <c r="K457" s="665"/>
      <c r="L457" s="356"/>
    </row>
    <row r="458" spans="1:12" ht="13.8" thickBot="1">
      <c r="A458" s="364"/>
      <c r="B458" s="365"/>
      <c r="C458" s="365"/>
      <c r="D458" s="365"/>
      <c r="E458" s="365"/>
      <c r="F458" s="365"/>
      <c r="G458" s="365"/>
      <c r="H458" s="365"/>
      <c r="I458" s="365"/>
      <c r="J458" s="365"/>
      <c r="K458" s="365"/>
      <c r="L458" s="366"/>
    </row>
    <row r="459" spans="1:12">
      <c r="A459" s="689"/>
      <c r="B459" s="690"/>
      <c r="C459" s="691"/>
      <c r="D459" s="697" t="s">
        <v>124</v>
      </c>
      <c r="E459" s="698"/>
      <c r="F459" s="698"/>
      <c r="G459" s="698"/>
      <c r="H459" s="698"/>
      <c r="I459" s="698"/>
      <c r="J459" s="698"/>
      <c r="K459" s="698"/>
      <c r="L459" s="699"/>
    </row>
    <row r="460" spans="1:12" ht="13.8" thickBot="1">
      <c r="A460" s="692"/>
      <c r="B460" s="693"/>
      <c r="C460" s="694"/>
      <c r="D460" s="700"/>
      <c r="E460" s="701"/>
      <c r="F460" s="701"/>
      <c r="G460" s="701"/>
      <c r="H460" s="701"/>
      <c r="I460" s="701"/>
      <c r="J460" s="701"/>
      <c r="K460" s="701"/>
      <c r="L460" s="702"/>
    </row>
    <row r="461" spans="1:12">
      <c r="A461" s="692"/>
      <c r="B461" s="693"/>
      <c r="C461" s="693"/>
      <c r="D461" s="697" t="s">
        <v>125</v>
      </c>
      <c r="E461" s="698"/>
      <c r="F461" s="698"/>
      <c r="G461" s="698"/>
      <c r="H461" s="698"/>
      <c r="I461" s="698"/>
      <c r="J461" s="698"/>
      <c r="K461" s="698"/>
      <c r="L461" s="699"/>
    </row>
    <row r="462" spans="1:12" ht="13.8" thickBot="1">
      <c r="A462" s="692"/>
      <c r="B462" s="693"/>
      <c r="C462" s="693"/>
      <c r="D462" s="700"/>
      <c r="E462" s="701"/>
      <c r="F462" s="701"/>
      <c r="G462" s="701"/>
      <c r="H462" s="701"/>
      <c r="I462" s="701"/>
      <c r="J462" s="701"/>
      <c r="K462" s="701"/>
      <c r="L462" s="702"/>
    </row>
    <row r="463" spans="1:12">
      <c r="A463" s="692"/>
      <c r="B463" s="693"/>
      <c r="C463" s="693"/>
      <c r="D463" s="697" t="s">
        <v>126</v>
      </c>
      <c r="E463" s="698"/>
      <c r="F463" s="698"/>
      <c r="G463" s="698"/>
      <c r="H463" s="698"/>
      <c r="I463" s="698"/>
      <c r="J463" s="698"/>
      <c r="K463" s="698"/>
      <c r="L463" s="699"/>
    </row>
    <row r="464" spans="1:12" ht="13.8" thickBot="1">
      <c r="A464" s="695"/>
      <c r="B464" s="696"/>
      <c r="C464" s="696"/>
      <c r="D464" s="700"/>
      <c r="E464" s="701"/>
      <c r="F464" s="701"/>
      <c r="G464" s="701"/>
      <c r="H464" s="701"/>
      <c r="I464" s="701"/>
      <c r="J464" s="701"/>
      <c r="K464" s="701"/>
      <c r="L464" s="702"/>
    </row>
    <row r="465" spans="1:12" ht="60" customHeight="1" thickBot="1">
      <c r="A465" s="703" t="s">
        <v>127</v>
      </c>
      <c r="B465" s="704"/>
      <c r="C465" s="705"/>
      <c r="D465" s="706" t="s">
        <v>367</v>
      </c>
      <c r="E465" s="707"/>
      <c r="F465" s="707"/>
      <c r="G465" s="707"/>
      <c r="H465" s="707"/>
      <c r="I465" s="707"/>
      <c r="J465" s="707"/>
      <c r="K465" s="707"/>
      <c r="L465" s="708"/>
    </row>
    <row r="466" spans="1:12" ht="14.4" thickBot="1">
      <c r="A466" s="675" t="str">
        <f>+'PRESUPUESTO OFICIAL (Entidad)'!C35</f>
        <v>4. CARPINTERIA METALICA</v>
      </c>
      <c r="B466" s="676"/>
      <c r="C466" s="676"/>
      <c r="D466" s="676"/>
      <c r="E466" s="676"/>
      <c r="F466" s="676"/>
      <c r="G466" s="676"/>
      <c r="H466" s="676"/>
      <c r="I466" s="676"/>
      <c r="J466" s="676"/>
      <c r="K466" s="676"/>
      <c r="L466" s="677"/>
    </row>
    <row r="467" spans="1:12" ht="28.2" thickBot="1">
      <c r="A467" s="336" t="s">
        <v>50</v>
      </c>
      <c r="B467" s="375">
        <f>+'PRESUPUESTO OFICIAL (Entidad)'!D37</f>
        <v>4.2</v>
      </c>
      <c r="C467" s="667" t="s">
        <v>51</v>
      </c>
      <c r="D467" s="668"/>
      <c r="E467" s="669"/>
      <c r="F467" s="670" t="str">
        <f>+'PRESUPUESTO OFICIAL (Entidad)'!G37</f>
        <v>Demonte y reinstalación de Tubo cerramiento galvanizado 2 1/2" *1.9 mm Incluye pintura .</v>
      </c>
      <c r="G467" s="671"/>
      <c r="H467" s="672"/>
      <c r="I467" s="338" t="s">
        <v>128</v>
      </c>
      <c r="J467" s="339">
        <f>L479</f>
        <v>80</v>
      </c>
      <c r="K467" s="340" t="s">
        <v>52</v>
      </c>
      <c r="L467" s="341" t="str">
        <f>+'PRESUPUESTO OFICIAL (Entidad)'!H37</f>
        <v>ML</v>
      </c>
    </row>
    <row r="468" spans="1:12" ht="13.8">
      <c r="A468" s="673" t="s">
        <v>129</v>
      </c>
      <c r="B468" s="674"/>
      <c r="C468" s="674"/>
      <c r="D468" s="674"/>
      <c r="E468" s="674"/>
      <c r="F468" s="342" t="s">
        <v>130</v>
      </c>
      <c r="G468" s="343" t="s">
        <v>131</v>
      </c>
      <c r="H468" s="343" t="s">
        <v>132</v>
      </c>
      <c r="I468" s="343" t="s">
        <v>133</v>
      </c>
      <c r="J468" s="343" t="s">
        <v>134</v>
      </c>
      <c r="K468" s="343" t="s">
        <v>11</v>
      </c>
      <c r="L468" s="344" t="s">
        <v>135</v>
      </c>
    </row>
    <row r="469" spans="1:12" ht="60" customHeight="1">
      <c r="A469" s="678"/>
      <c r="B469" s="679"/>
      <c r="C469" s="679"/>
      <c r="D469" s="679"/>
      <c r="E469" s="680"/>
      <c r="F469" s="187" t="s">
        <v>306</v>
      </c>
      <c r="G469" s="188"/>
      <c r="H469" s="188">
        <v>5</v>
      </c>
      <c r="I469" s="188"/>
      <c r="J469" s="367">
        <f>+H469</f>
        <v>5</v>
      </c>
      <c r="K469" s="189">
        <v>16</v>
      </c>
      <c r="L469" s="190">
        <f>J469*K469</f>
        <v>80</v>
      </c>
    </row>
    <row r="470" spans="1:12" ht="60" customHeight="1">
      <c r="A470" s="681"/>
      <c r="B470" s="682"/>
      <c r="C470" s="682"/>
      <c r="D470" s="682"/>
      <c r="E470" s="683"/>
      <c r="F470" s="187"/>
      <c r="G470" s="188"/>
      <c r="H470" s="188"/>
      <c r="I470" s="188"/>
      <c r="J470" s="373"/>
      <c r="K470" s="189"/>
      <c r="L470" s="374">
        <f t="shared" ref="L470:L478" si="21">+K470*J470</f>
        <v>0</v>
      </c>
    </row>
    <row r="471" spans="1:12" ht="60" customHeight="1">
      <c r="A471" s="681"/>
      <c r="B471" s="682"/>
      <c r="C471" s="682"/>
      <c r="D471" s="682"/>
      <c r="E471" s="683"/>
      <c r="F471" s="187"/>
      <c r="G471" s="188"/>
      <c r="H471" s="188"/>
      <c r="I471" s="188"/>
      <c r="J471" s="373"/>
      <c r="K471" s="189"/>
      <c r="L471" s="374">
        <f t="shared" si="21"/>
        <v>0</v>
      </c>
    </row>
    <row r="472" spans="1:12" ht="60" customHeight="1">
      <c r="A472" s="681"/>
      <c r="B472" s="682"/>
      <c r="C472" s="682"/>
      <c r="D472" s="682"/>
      <c r="E472" s="683"/>
      <c r="F472" s="187"/>
      <c r="G472" s="188"/>
      <c r="H472" s="188"/>
      <c r="I472" s="188"/>
      <c r="J472" s="367"/>
      <c r="K472" s="189"/>
      <c r="L472" s="374">
        <f t="shared" si="21"/>
        <v>0</v>
      </c>
    </row>
    <row r="473" spans="1:12" ht="60" customHeight="1">
      <c r="A473" s="681"/>
      <c r="B473" s="682"/>
      <c r="C473" s="682"/>
      <c r="D473" s="682"/>
      <c r="E473" s="683"/>
      <c r="F473" s="345"/>
      <c r="G473" s="350"/>
      <c r="H473" s="350"/>
      <c r="I473" s="347"/>
      <c r="J473" s="346"/>
      <c r="K473" s="345"/>
      <c r="L473" s="374">
        <f t="shared" si="21"/>
        <v>0</v>
      </c>
    </row>
    <row r="474" spans="1:12" ht="30" customHeight="1">
      <c r="A474" s="681"/>
      <c r="B474" s="682"/>
      <c r="C474" s="682"/>
      <c r="D474" s="682"/>
      <c r="E474" s="683"/>
      <c r="F474" s="345"/>
      <c r="G474" s="350"/>
      <c r="H474" s="350"/>
      <c r="I474" s="347"/>
      <c r="J474" s="346"/>
      <c r="K474" s="345"/>
      <c r="L474" s="374">
        <f t="shared" si="21"/>
        <v>0</v>
      </c>
    </row>
    <row r="475" spans="1:12" ht="30" customHeight="1">
      <c r="A475" s="681"/>
      <c r="B475" s="682"/>
      <c r="C475" s="682"/>
      <c r="D475" s="682"/>
      <c r="E475" s="683"/>
      <c r="F475" s="345"/>
      <c r="G475" s="350"/>
      <c r="H475" s="350"/>
      <c r="I475" s="347"/>
      <c r="J475" s="346"/>
      <c r="K475" s="345"/>
      <c r="L475" s="374">
        <f t="shared" si="21"/>
        <v>0</v>
      </c>
    </row>
    <row r="476" spans="1:12" ht="30" customHeight="1">
      <c r="A476" s="681"/>
      <c r="B476" s="682"/>
      <c r="C476" s="682"/>
      <c r="D476" s="682"/>
      <c r="E476" s="683"/>
      <c r="F476" s="345"/>
      <c r="G476" s="350"/>
      <c r="H476" s="350"/>
      <c r="I476" s="347"/>
      <c r="J476" s="346"/>
      <c r="K476" s="345"/>
      <c r="L476" s="374">
        <f t="shared" si="21"/>
        <v>0</v>
      </c>
    </row>
    <row r="477" spans="1:12" ht="30" customHeight="1">
      <c r="A477" s="681"/>
      <c r="B477" s="682"/>
      <c r="C477" s="682"/>
      <c r="D477" s="682"/>
      <c r="E477" s="683"/>
      <c r="F477" s="345"/>
      <c r="G477" s="350"/>
      <c r="H477" s="350"/>
      <c r="I477" s="347"/>
      <c r="J477" s="346"/>
      <c r="K477" s="345"/>
      <c r="L477" s="374">
        <f t="shared" si="21"/>
        <v>0</v>
      </c>
    </row>
    <row r="478" spans="1:12" ht="30" customHeight="1" thickBot="1">
      <c r="A478" s="681"/>
      <c r="B478" s="682"/>
      <c r="C478" s="682"/>
      <c r="D478" s="682"/>
      <c r="E478" s="683"/>
      <c r="F478" s="345"/>
      <c r="G478" s="350"/>
      <c r="H478" s="350"/>
      <c r="I478" s="347"/>
      <c r="J478" s="346"/>
      <c r="K478" s="345"/>
      <c r="L478" s="374">
        <f t="shared" si="21"/>
        <v>0</v>
      </c>
    </row>
    <row r="479" spans="1:12" ht="14.4" thickBot="1">
      <c r="A479" s="684"/>
      <c r="B479" s="685"/>
      <c r="C479" s="685"/>
      <c r="D479" s="685"/>
      <c r="E479" s="685"/>
      <c r="F479" s="686" t="s">
        <v>135</v>
      </c>
      <c r="G479" s="687"/>
      <c r="H479" s="687"/>
      <c r="I479" s="687"/>
      <c r="J479" s="687"/>
      <c r="K479" s="688"/>
      <c r="L479" s="351">
        <f>+ROUND(SUM(L469:L478),2)</f>
        <v>80</v>
      </c>
    </row>
    <row r="480" spans="1:12" ht="13.8">
      <c r="A480" s="653" t="s">
        <v>140</v>
      </c>
      <c r="B480" s="654"/>
      <c r="C480" s="655"/>
      <c r="D480" s="656"/>
      <c r="E480" s="656"/>
      <c r="F480" s="656"/>
      <c r="G480" s="656"/>
      <c r="H480" s="656"/>
      <c r="I480" s="656"/>
      <c r="J480" s="656"/>
      <c r="K480" s="657"/>
      <c r="L480" s="352"/>
    </row>
    <row r="481" spans="1:12" ht="13.8">
      <c r="A481" s="653"/>
      <c r="B481" s="654"/>
      <c r="C481" s="658"/>
      <c r="D481" s="659"/>
      <c r="E481" s="659"/>
      <c r="F481" s="659"/>
      <c r="G481" s="659"/>
      <c r="H481" s="659"/>
      <c r="I481" s="659"/>
      <c r="J481" s="659"/>
      <c r="K481" s="660"/>
      <c r="L481" s="352"/>
    </row>
    <row r="482" spans="1:12" ht="16.8">
      <c r="A482" s="353"/>
      <c r="B482" s="661"/>
      <c r="C482" s="661"/>
      <c r="D482" s="661"/>
      <c r="E482" s="661"/>
      <c r="F482" s="358"/>
      <c r="G482" s="358"/>
      <c r="H482" s="661"/>
      <c r="I482" s="661"/>
      <c r="J482" s="661"/>
      <c r="K482" s="661"/>
      <c r="L482" s="352"/>
    </row>
    <row r="483" spans="1:12" ht="16.8">
      <c r="A483" s="354" t="s">
        <v>141</v>
      </c>
      <c r="B483" s="662"/>
      <c r="C483" s="662"/>
      <c r="D483" s="662"/>
      <c r="E483" s="662"/>
      <c r="F483" s="358"/>
      <c r="G483" s="357"/>
      <c r="H483" s="662"/>
      <c r="I483" s="662"/>
      <c r="J483" s="662"/>
      <c r="K483" s="662"/>
      <c r="L483" s="352"/>
    </row>
    <row r="484" spans="1:12" ht="13.8">
      <c r="A484" s="355"/>
      <c r="B484" s="663" t="s">
        <v>147</v>
      </c>
      <c r="C484" s="663"/>
      <c r="D484" s="663"/>
      <c r="E484" s="663"/>
      <c r="F484" s="363"/>
      <c r="G484" s="363"/>
      <c r="H484" s="664" t="s">
        <v>142</v>
      </c>
      <c r="I484" s="664"/>
      <c r="J484" s="664"/>
      <c r="K484" s="664"/>
      <c r="L484" s="356"/>
    </row>
    <row r="485" spans="1:12" ht="13.8">
      <c r="A485" s="355"/>
      <c r="B485" s="665" t="s">
        <v>143</v>
      </c>
      <c r="C485" s="665"/>
      <c r="D485" s="665"/>
      <c r="E485" s="665"/>
      <c r="F485" s="359"/>
      <c r="G485" s="359"/>
      <c r="H485" s="666" t="s">
        <v>144</v>
      </c>
      <c r="I485" s="666"/>
      <c r="J485" s="666"/>
      <c r="K485" s="666"/>
      <c r="L485" s="356"/>
    </row>
    <row r="486" spans="1:12" ht="13.8">
      <c r="A486" s="355"/>
      <c r="B486" s="665" t="s">
        <v>145</v>
      </c>
      <c r="C486" s="665"/>
      <c r="D486" s="665"/>
      <c r="E486" s="665"/>
      <c r="F486" s="359"/>
      <c r="G486" s="359"/>
      <c r="H486" s="665" t="s">
        <v>146</v>
      </c>
      <c r="I486" s="665"/>
      <c r="J486" s="665"/>
      <c r="K486" s="665"/>
      <c r="L486" s="356"/>
    </row>
    <row r="487" spans="1:12" ht="13.8" thickBot="1">
      <c r="A487" s="364"/>
      <c r="B487" s="365"/>
      <c r="C487" s="365"/>
      <c r="D487" s="365"/>
      <c r="E487" s="365"/>
      <c r="F487" s="365"/>
      <c r="G487" s="365"/>
      <c r="H487" s="365"/>
      <c r="I487" s="365"/>
      <c r="J487" s="365"/>
      <c r="K487" s="365"/>
      <c r="L487" s="366"/>
    </row>
    <row r="488" spans="1:12">
      <c r="A488" s="689"/>
      <c r="B488" s="690"/>
      <c r="C488" s="691"/>
      <c r="D488" s="697" t="s">
        <v>124</v>
      </c>
      <c r="E488" s="698"/>
      <c r="F488" s="698"/>
      <c r="G488" s="698"/>
      <c r="H488" s="698"/>
      <c r="I488" s="698"/>
      <c r="J488" s="698"/>
      <c r="K488" s="698"/>
      <c r="L488" s="699"/>
    </row>
    <row r="489" spans="1:12" ht="13.8" thickBot="1">
      <c r="A489" s="692"/>
      <c r="B489" s="693"/>
      <c r="C489" s="694"/>
      <c r="D489" s="700"/>
      <c r="E489" s="701"/>
      <c r="F489" s="701"/>
      <c r="G489" s="701"/>
      <c r="H489" s="701"/>
      <c r="I489" s="701"/>
      <c r="J489" s="701"/>
      <c r="K489" s="701"/>
      <c r="L489" s="702"/>
    </row>
    <row r="490" spans="1:12">
      <c r="A490" s="692"/>
      <c r="B490" s="693"/>
      <c r="C490" s="693"/>
      <c r="D490" s="697" t="s">
        <v>125</v>
      </c>
      <c r="E490" s="698"/>
      <c r="F490" s="698"/>
      <c r="G490" s="698"/>
      <c r="H490" s="698"/>
      <c r="I490" s="698"/>
      <c r="J490" s="698"/>
      <c r="K490" s="698"/>
      <c r="L490" s="699"/>
    </row>
    <row r="491" spans="1:12" ht="13.8" thickBot="1">
      <c r="A491" s="692"/>
      <c r="B491" s="693"/>
      <c r="C491" s="693"/>
      <c r="D491" s="700"/>
      <c r="E491" s="701"/>
      <c r="F491" s="701"/>
      <c r="G491" s="701"/>
      <c r="H491" s="701"/>
      <c r="I491" s="701"/>
      <c r="J491" s="701"/>
      <c r="K491" s="701"/>
      <c r="L491" s="702"/>
    </row>
    <row r="492" spans="1:12">
      <c r="A492" s="692"/>
      <c r="B492" s="693"/>
      <c r="C492" s="693"/>
      <c r="D492" s="697" t="s">
        <v>126</v>
      </c>
      <c r="E492" s="698"/>
      <c r="F492" s="698"/>
      <c r="G492" s="698"/>
      <c r="H492" s="698"/>
      <c r="I492" s="698"/>
      <c r="J492" s="698"/>
      <c r="K492" s="698"/>
      <c r="L492" s="699"/>
    </row>
    <row r="493" spans="1:12" ht="13.8" thickBot="1">
      <c r="A493" s="695"/>
      <c r="B493" s="696"/>
      <c r="C493" s="696"/>
      <c r="D493" s="700"/>
      <c r="E493" s="701"/>
      <c r="F493" s="701"/>
      <c r="G493" s="701"/>
      <c r="H493" s="701"/>
      <c r="I493" s="701"/>
      <c r="J493" s="701"/>
      <c r="K493" s="701"/>
      <c r="L493" s="702"/>
    </row>
    <row r="494" spans="1:12" ht="60" customHeight="1" thickBot="1">
      <c r="A494" s="703" t="s">
        <v>127</v>
      </c>
      <c r="B494" s="704"/>
      <c r="C494" s="705"/>
      <c r="D494" s="706" t="s">
        <v>367</v>
      </c>
      <c r="E494" s="707"/>
      <c r="F494" s="707"/>
      <c r="G494" s="707"/>
      <c r="H494" s="707"/>
      <c r="I494" s="707"/>
      <c r="J494" s="707"/>
      <c r="K494" s="707"/>
      <c r="L494" s="708"/>
    </row>
    <row r="495" spans="1:12" ht="14.4" thickBot="1">
      <c r="A495" s="675" t="str">
        <f>+'PRESUPUESTO OFICIAL (Entidad)'!C39</f>
        <v>5. PINTURA</v>
      </c>
      <c r="B495" s="676"/>
      <c r="C495" s="676"/>
      <c r="D495" s="676"/>
      <c r="E495" s="676"/>
      <c r="F495" s="676"/>
      <c r="G495" s="676"/>
      <c r="H495" s="676"/>
      <c r="I495" s="676"/>
      <c r="J495" s="676"/>
      <c r="K495" s="676"/>
      <c r="L495" s="677"/>
    </row>
    <row r="496" spans="1:12" ht="39.75" customHeight="1" thickBot="1">
      <c r="A496" s="336" t="s">
        <v>50</v>
      </c>
      <c r="B496" s="375">
        <f>+'PRESUPUESTO OFICIAL (Entidad)'!D40</f>
        <v>5.0999999999999996</v>
      </c>
      <c r="C496" s="667" t="s">
        <v>51</v>
      </c>
      <c r="D496" s="668"/>
      <c r="E496" s="669"/>
      <c r="F496" s="670" t="str">
        <f>+'PRESUPUESTO OFICIAL (Entidad)'!G40</f>
        <v>Pintura en esmalte sobre malla de cerramiento</v>
      </c>
      <c r="G496" s="671"/>
      <c r="H496" s="672"/>
      <c r="I496" s="338" t="s">
        <v>128</v>
      </c>
      <c r="J496" s="339">
        <f>L508</f>
        <v>144.80000000000001</v>
      </c>
      <c r="K496" s="340" t="s">
        <v>52</v>
      </c>
      <c r="L496" s="341">
        <f>+'PRESUPUESTO OFICIAL (Entidad)'!H355</f>
        <v>0</v>
      </c>
    </row>
    <row r="497" spans="1:12" ht="13.8">
      <c r="A497" s="673" t="s">
        <v>129</v>
      </c>
      <c r="B497" s="674"/>
      <c r="C497" s="674"/>
      <c r="D497" s="674"/>
      <c r="E497" s="674"/>
      <c r="F497" s="342" t="s">
        <v>130</v>
      </c>
      <c r="G497" s="343" t="s">
        <v>131</v>
      </c>
      <c r="H497" s="343" t="s">
        <v>132</v>
      </c>
      <c r="I497" s="343" t="s">
        <v>133</v>
      </c>
      <c r="J497" s="343" t="s">
        <v>134</v>
      </c>
      <c r="K497" s="343" t="s">
        <v>11</v>
      </c>
      <c r="L497" s="344" t="s">
        <v>135</v>
      </c>
    </row>
    <row r="498" spans="1:12" ht="60" customHeight="1">
      <c r="A498" s="678"/>
      <c r="B498" s="679"/>
      <c r="C498" s="679"/>
      <c r="D498" s="679"/>
      <c r="E498" s="680"/>
      <c r="F498" s="187" t="s">
        <v>443</v>
      </c>
      <c r="G498" s="188"/>
      <c r="H498" s="188">
        <v>4</v>
      </c>
      <c r="I498" s="188">
        <v>18.100000000000001</v>
      </c>
      <c r="J498" s="367">
        <f>H498*I498</f>
        <v>72.400000000000006</v>
      </c>
      <c r="K498" s="189">
        <v>2</v>
      </c>
      <c r="L498" s="190">
        <f>J498*K498</f>
        <v>144.80000000000001</v>
      </c>
    </row>
    <row r="499" spans="1:12" ht="60" customHeight="1">
      <c r="A499" s="681"/>
      <c r="B499" s="682"/>
      <c r="C499" s="682"/>
      <c r="D499" s="682"/>
      <c r="E499" s="683"/>
      <c r="F499" s="187"/>
      <c r="G499" s="188"/>
      <c r="H499" s="188"/>
      <c r="I499" s="188"/>
      <c r="J499" s="373"/>
      <c r="K499" s="189"/>
      <c r="L499" s="374">
        <f t="shared" ref="L499:L507" si="22">+K499*J499</f>
        <v>0</v>
      </c>
    </row>
    <row r="500" spans="1:12" ht="60" customHeight="1">
      <c r="A500" s="681"/>
      <c r="B500" s="682"/>
      <c r="C500" s="682"/>
      <c r="D500" s="682"/>
      <c r="E500" s="683"/>
      <c r="F500" s="187"/>
      <c r="G500" s="188"/>
      <c r="H500" s="188"/>
      <c r="I500" s="188"/>
      <c r="J500" s="373"/>
      <c r="K500" s="189"/>
      <c r="L500" s="374">
        <f t="shared" si="22"/>
        <v>0</v>
      </c>
    </row>
    <row r="501" spans="1:12" ht="60" customHeight="1">
      <c r="A501" s="681"/>
      <c r="B501" s="682"/>
      <c r="C501" s="682"/>
      <c r="D501" s="682"/>
      <c r="E501" s="683"/>
      <c r="F501" s="187"/>
      <c r="G501" s="188"/>
      <c r="H501" s="188"/>
      <c r="I501" s="188"/>
      <c r="J501" s="367"/>
      <c r="K501" s="189"/>
      <c r="L501" s="374">
        <f t="shared" si="22"/>
        <v>0</v>
      </c>
    </row>
    <row r="502" spans="1:12" ht="60" customHeight="1">
      <c r="A502" s="681"/>
      <c r="B502" s="682"/>
      <c r="C502" s="682"/>
      <c r="D502" s="682"/>
      <c r="E502" s="683"/>
      <c r="F502" s="187"/>
      <c r="G502" s="188"/>
      <c r="H502" s="188"/>
      <c r="I502" s="188"/>
      <c r="J502" s="367"/>
      <c r="K502" s="189"/>
      <c r="L502" s="374">
        <f t="shared" si="22"/>
        <v>0</v>
      </c>
    </row>
    <row r="503" spans="1:12" ht="30" customHeight="1">
      <c r="A503" s="681"/>
      <c r="B503" s="682"/>
      <c r="C503" s="682"/>
      <c r="D503" s="682"/>
      <c r="E503" s="683"/>
      <c r="F503" s="345"/>
      <c r="G503" s="350"/>
      <c r="H503" s="350"/>
      <c r="I503" s="347"/>
      <c r="J503" s="346"/>
      <c r="K503" s="345"/>
      <c r="L503" s="374">
        <f t="shared" si="22"/>
        <v>0</v>
      </c>
    </row>
    <row r="504" spans="1:12" ht="30" customHeight="1">
      <c r="A504" s="681"/>
      <c r="B504" s="682"/>
      <c r="C504" s="682"/>
      <c r="D504" s="682"/>
      <c r="E504" s="683"/>
      <c r="F504" s="345"/>
      <c r="G504" s="350"/>
      <c r="H504" s="350"/>
      <c r="I504" s="347"/>
      <c r="J504" s="346"/>
      <c r="K504" s="345"/>
      <c r="L504" s="374">
        <f t="shared" si="22"/>
        <v>0</v>
      </c>
    </row>
    <row r="505" spans="1:12" ht="30" customHeight="1">
      <c r="A505" s="681"/>
      <c r="B505" s="682"/>
      <c r="C505" s="682"/>
      <c r="D505" s="682"/>
      <c r="E505" s="683"/>
      <c r="F505" s="345"/>
      <c r="G505" s="350"/>
      <c r="H505" s="350"/>
      <c r="I505" s="347"/>
      <c r="J505" s="346"/>
      <c r="K505" s="345"/>
      <c r="L505" s="374">
        <f t="shared" si="22"/>
        <v>0</v>
      </c>
    </row>
    <row r="506" spans="1:12" ht="30" customHeight="1">
      <c r="A506" s="681"/>
      <c r="B506" s="682"/>
      <c r="C506" s="682"/>
      <c r="D506" s="682"/>
      <c r="E506" s="683"/>
      <c r="F506" s="345"/>
      <c r="G506" s="350"/>
      <c r="H506" s="350"/>
      <c r="I506" s="347"/>
      <c r="J506" s="346"/>
      <c r="K506" s="345"/>
      <c r="L506" s="374">
        <f t="shared" si="22"/>
        <v>0</v>
      </c>
    </row>
    <row r="507" spans="1:12" ht="30" customHeight="1" thickBot="1">
      <c r="A507" s="681"/>
      <c r="B507" s="682"/>
      <c r="C507" s="682"/>
      <c r="D507" s="682"/>
      <c r="E507" s="683"/>
      <c r="F507" s="345"/>
      <c r="G507" s="350"/>
      <c r="H507" s="350"/>
      <c r="I507" s="347"/>
      <c r="J507" s="346"/>
      <c r="K507" s="345"/>
      <c r="L507" s="374">
        <f t="shared" si="22"/>
        <v>0</v>
      </c>
    </row>
    <row r="508" spans="1:12" ht="14.4" thickBot="1">
      <c r="A508" s="684"/>
      <c r="B508" s="685"/>
      <c r="C508" s="685"/>
      <c r="D508" s="685"/>
      <c r="E508" s="685"/>
      <c r="F508" s="686" t="s">
        <v>135</v>
      </c>
      <c r="G508" s="687"/>
      <c r="H508" s="687"/>
      <c r="I508" s="687"/>
      <c r="J508" s="687"/>
      <c r="K508" s="688"/>
      <c r="L508" s="351">
        <f>+ROUND(SUM(L498:L507),2)</f>
        <v>144.80000000000001</v>
      </c>
    </row>
    <row r="509" spans="1:12" ht="13.8">
      <c r="A509" s="653" t="s">
        <v>140</v>
      </c>
      <c r="B509" s="654"/>
      <c r="C509" s="655"/>
      <c r="D509" s="656"/>
      <c r="E509" s="656"/>
      <c r="F509" s="656"/>
      <c r="G509" s="656"/>
      <c r="H509" s="656"/>
      <c r="I509" s="656"/>
      <c r="J509" s="656"/>
      <c r="K509" s="657"/>
      <c r="L509" s="352"/>
    </row>
    <row r="510" spans="1:12" ht="13.8">
      <c r="A510" s="653"/>
      <c r="B510" s="654"/>
      <c r="C510" s="658"/>
      <c r="D510" s="659"/>
      <c r="E510" s="659"/>
      <c r="F510" s="659"/>
      <c r="G510" s="659"/>
      <c r="H510" s="659"/>
      <c r="I510" s="659"/>
      <c r="J510" s="659"/>
      <c r="K510" s="660"/>
      <c r="L510" s="352"/>
    </row>
    <row r="511" spans="1:12" ht="16.8">
      <c r="A511" s="353"/>
      <c r="B511" s="661"/>
      <c r="C511" s="661"/>
      <c r="D511" s="661"/>
      <c r="E511" s="661"/>
      <c r="F511" s="358"/>
      <c r="G511" s="358"/>
      <c r="H511" s="661"/>
      <c r="I511" s="661"/>
      <c r="J511" s="661"/>
      <c r="K511" s="661"/>
      <c r="L511" s="352"/>
    </row>
    <row r="512" spans="1:12" ht="16.8">
      <c r="A512" s="354" t="s">
        <v>141</v>
      </c>
      <c r="B512" s="662"/>
      <c r="C512" s="662"/>
      <c r="D512" s="662"/>
      <c r="E512" s="662"/>
      <c r="F512" s="358"/>
      <c r="G512" s="357"/>
      <c r="H512" s="662"/>
      <c r="I512" s="662"/>
      <c r="J512" s="662"/>
      <c r="K512" s="662"/>
      <c r="L512" s="352"/>
    </row>
    <row r="513" spans="1:12" ht="13.8">
      <c r="A513" s="355"/>
      <c r="B513" s="663" t="s">
        <v>147</v>
      </c>
      <c r="C513" s="663"/>
      <c r="D513" s="663"/>
      <c r="E513" s="663"/>
      <c r="F513" s="363"/>
      <c r="G513" s="363"/>
      <c r="H513" s="664" t="s">
        <v>142</v>
      </c>
      <c r="I513" s="664"/>
      <c r="J513" s="664"/>
      <c r="K513" s="664"/>
      <c r="L513" s="356"/>
    </row>
    <row r="514" spans="1:12" ht="13.8">
      <c r="A514" s="355"/>
      <c r="B514" s="665" t="s">
        <v>143</v>
      </c>
      <c r="C514" s="665"/>
      <c r="D514" s="665"/>
      <c r="E514" s="665"/>
      <c r="F514" s="359"/>
      <c r="G514" s="359"/>
      <c r="H514" s="666" t="s">
        <v>144</v>
      </c>
      <c r="I514" s="666"/>
      <c r="J514" s="666"/>
      <c r="K514" s="666"/>
      <c r="L514" s="356"/>
    </row>
    <row r="515" spans="1:12" ht="13.8">
      <c r="A515" s="355"/>
      <c r="B515" s="665" t="s">
        <v>145</v>
      </c>
      <c r="C515" s="665"/>
      <c r="D515" s="665"/>
      <c r="E515" s="665"/>
      <c r="F515" s="359"/>
      <c r="G515" s="359"/>
      <c r="H515" s="665" t="s">
        <v>146</v>
      </c>
      <c r="I515" s="665"/>
      <c r="J515" s="665"/>
      <c r="K515" s="665"/>
      <c r="L515" s="356"/>
    </row>
    <row r="516" spans="1:12" ht="13.8" thickBot="1">
      <c r="A516" s="364"/>
      <c r="B516" s="365"/>
      <c r="C516" s="365"/>
      <c r="D516" s="365"/>
      <c r="E516" s="365"/>
      <c r="F516" s="365"/>
      <c r="G516" s="365"/>
      <c r="H516" s="365"/>
      <c r="I516" s="365"/>
      <c r="J516" s="365"/>
      <c r="K516" s="365"/>
      <c r="L516" s="366"/>
    </row>
    <row r="517" spans="1:12">
      <c r="A517" s="689"/>
      <c r="B517" s="690"/>
      <c r="C517" s="691"/>
      <c r="D517" s="697" t="s">
        <v>124</v>
      </c>
      <c r="E517" s="698"/>
      <c r="F517" s="698"/>
      <c r="G517" s="698"/>
      <c r="H517" s="698"/>
      <c r="I517" s="698"/>
      <c r="J517" s="698"/>
      <c r="K517" s="698"/>
      <c r="L517" s="699"/>
    </row>
    <row r="518" spans="1:12" ht="13.8" thickBot="1">
      <c r="A518" s="692"/>
      <c r="B518" s="693"/>
      <c r="C518" s="694"/>
      <c r="D518" s="700"/>
      <c r="E518" s="701"/>
      <c r="F518" s="701"/>
      <c r="G518" s="701"/>
      <c r="H518" s="701"/>
      <c r="I518" s="701"/>
      <c r="J518" s="701"/>
      <c r="K518" s="701"/>
      <c r="L518" s="702"/>
    </row>
    <row r="519" spans="1:12">
      <c r="A519" s="692"/>
      <c r="B519" s="693"/>
      <c r="C519" s="693"/>
      <c r="D519" s="697" t="s">
        <v>125</v>
      </c>
      <c r="E519" s="698"/>
      <c r="F519" s="698"/>
      <c r="G519" s="698"/>
      <c r="H519" s="698"/>
      <c r="I519" s="698"/>
      <c r="J519" s="698"/>
      <c r="K519" s="698"/>
      <c r="L519" s="699"/>
    </row>
    <row r="520" spans="1:12" ht="13.8" thickBot="1">
      <c r="A520" s="692"/>
      <c r="B520" s="693"/>
      <c r="C520" s="693"/>
      <c r="D520" s="700"/>
      <c r="E520" s="701"/>
      <c r="F520" s="701"/>
      <c r="G520" s="701"/>
      <c r="H520" s="701"/>
      <c r="I520" s="701"/>
      <c r="J520" s="701"/>
      <c r="K520" s="701"/>
      <c r="L520" s="702"/>
    </row>
    <row r="521" spans="1:12">
      <c r="A521" s="692"/>
      <c r="B521" s="693"/>
      <c r="C521" s="693"/>
      <c r="D521" s="697" t="s">
        <v>126</v>
      </c>
      <c r="E521" s="698"/>
      <c r="F521" s="698"/>
      <c r="G521" s="698"/>
      <c r="H521" s="698"/>
      <c r="I521" s="698"/>
      <c r="J521" s="698"/>
      <c r="K521" s="698"/>
      <c r="L521" s="699"/>
    </row>
    <row r="522" spans="1:12" ht="13.8" thickBot="1">
      <c r="A522" s="695"/>
      <c r="B522" s="696"/>
      <c r="C522" s="696"/>
      <c r="D522" s="700"/>
      <c r="E522" s="701"/>
      <c r="F522" s="701"/>
      <c r="G522" s="701"/>
      <c r="H522" s="701"/>
      <c r="I522" s="701"/>
      <c r="J522" s="701"/>
      <c r="K522" s="701"/>
      <c r="L522" s="702"/>
    </row>
    <row r="523" spans="1:12" ht="60" customHeight="1" thickBot="1">
      <c r="A523" s="703" t="s">
        <v>127</v>
      </c>
      <c r="B523" s="704"/>
      <c r="C523" s="705"/>
      <c r="D523" s="706" t="s">
        <v>367</v>
      </c>
      <c r="E523" s="707"/>
      <c r="F523" s="707"/>
      <c r="G523" s="707"/>
      <c r="H523" s="707"/>
      <c r="I523" s="707"/>
      <c r="J523" s="707"/>
      <c r="K523" s="707"/>
      <c r="L523" s="708"/>
    </row>
    <row r="524" spans="1:12" ht="14.4" thickBot="1">
      <c r="A524" s="675" t="str">
        <f>+'PRESUPUESTO OFICIAL (Entidad)'!C39</f>
        <v>5. PINTURA</v>
      </c>
      <c r="B524" s="676"/>
      <c r="C524" s="676"/>
      <c r="D524" s="676"/>
      <c r="E524" s="676"/>
      <c r="F524" s="676"/>
      <c r="G524" s="676"/>
      <c r="H524" s="676"/>
      <c r="I524" s="676"/>
      <c r="J524" s="676"/>
      <c r="K524" s="676"/>
      <c r="L524" s="677"/>
    </row>
    <row r="525" spans="1:12" ht="28.2" thickBot="1">
      <c r="A525" s="336" t="s">
        <v>50</v>
      </c>
      <c r="B525" s="375">
        <f>+'PRESUPUESTO OFICIAL (Entidad)'!D41</f>
        <v>5.2</v>
      </c>
      <c r="C525" s="667" t="s">
        <v>51</v>
      </c>
      <c r="D525" s="668"/>
      <c r="E525" s="669"/>
      <c r="F525" s="670" t="str">
        <f>+'PRESUPUESTO OFICIAL (Entidad)'!G41</f>
        <v>Pintura en esmalte para estructura metalica existente tipo: correas, cerchas, laminas y angulos, alto 250 -1000 mm y Ancho 150-250 mm, 2 manos</v>
      </c>
      <c r="G525" s="671"/>
      <c r="H525" s="672"/>
      <c r="I525" s="338" t="s">
        <v>128</v>
      </c>
      <c r="J525" s="339">
        <f>L537</f>
        <v>17.84</v>
      </c>
      <c r="K525" s="340" t="s">
        <v>52</v>
      </c>
      <c r="L525" s="341">
        <f>+'PRESUPUESTO OFICIAL (Entidad)'!H386</f>
        <v>0</v>
      </c>
    </row>
    <row r="526" spans="1:12" ht="13.8">
      <c r="A526" s="673" t="s">
        <v>129</v>
      </c>
      <c r="B526" s="674"/>
      <c r="C526" s="674"/>
      <c r="D526" s="674"/>
      <c r="E526" s="674"/>
      <c r="F526" s="342" t="s">
        <v>130</v>
      </c>
      <c r="G526" s="343" t="s">
        <v>131</v>
      </c>
      <c r="H526" s="343" t="s">
        <v>132</v>
      </c>
      <c r="I526" s="343" t="s">
        <v>133</v>
      </c>
      <c r="J526" s="343" t="s">
        <v>134</v>
      </c>
      <c r="K526" s="343" t="s">
        <v>11</v>
      </c>
      <c r="L526" s="344" t="s">
        <v>135</v>
      </c>
    </row>
    <row r="527" spans="1:12" ht="60" customHeight="1">
      <c r="A527" s="678"/>
      <c r="B527" s="679"/>
      <c r="C527" s="679"/>
      <c r="D527" s="679"/>
      <c r="E527" s="680"/>
      <c r="F527" s="187" t="s">
        <v>307</v>
      </c>
      <c r="G527" s="188">
        <v>0.7</v>
      </c>
      <c r="H527" s="188"/>
      <c r="I527" s="188">
        <v>1</v>
      </c>
      <c r="J527" s="367">
        <f t="shared" ref="J527:J528" si="23">G527*I527</f>
        <v>0.7</v>
      </c>
      <c r="K527" s="189">
        <v>4</v>
      </c>
      <c r="L527" s="190">
        <f t="shared" ref="L527:L536" si="24">J527*K527</f>
        <v>2.8</v>
      </c>
    </row>
    <row r="528" spans="1:12" ht="60" customHeight="1">
      <c r="A528" s="681"/>
      <c r="B528" s="682"/>
      <c r="C528" s="682"/>
      <c r="D528" s="682"/>
      <c r="E528" s="683"/>
      <c r="F528" s="187" t="s">
        <v>308</v>
      </c>
      <c r="G528" s="188">
        <v>0.6</v>
      </c>
      <c r="H528" s="188"/>
      <c r="I528" s="188">
        <v>1</v>
      </c>
      <c r="J528" s="367">
        <f t="shared" si="23"/>
        <v>0.6</v>
      </c>
      <c r="K528" s="189">
        <v>12</v>
      </c>
      <c r="L528" s="190">
        <f t="shared" si="24"/>
        <v>7.1999999999999993</v>
      </c>
    </row>
    <row r="529" spans="1:12" ht="60" customHeight="1">
      <c r="A529" s="681"/>
      <c r="B529" s="682"/>
      <c r="C529" s="682"/>
      <c r="D529" s="682"/>
      <c r="E529" s="683"/>
      <c r="F529" s="187" t="s">
        <v>309</v>
      </c>
      <c r="G529" s="188"/>
      <c r="H529" s="188">
        <v>19.600000000000001</v>
      </c>
      <c r="I529" s="188">
        <v>0.2</v>
      </c>
      <c r="J529" s="367">
        <f>H529*I529</f>
        <v>3.9200000000000004</v>
      </c>
      <c r="K529" s="189">
        <v>2</v>
      </c>
      <c r="L529" s="190">
        <f t="shared" si="24"/>
        <v>7.8400000000000007</v>
      </c>
    </row>
    <row r="530" spans="1:12" ht="60" customHeight="1">
      <c r="A530" s="681"/>
      <c r="B530" s="682"/>
      <c r="C530" s="682"/>
      <c r="D530" s="682"/>
      <c r="E530" s="683"/>
      <c r="F530" s="187"/>
      <c r="G530" s="188"/>
      <c r="H530" s="188"/>
      <c r="I530" s="188"/>
      <c r="J530" s="367"/>
      <c r="K530" s="189"/>
      <c r="L530" s="190">
        <f t="shared" si="24"/>
        <v>0</v>
      </c>
    </row>
    <row r="531" spans="1:12" ht="60" customHeight="1">
      <c r="A531" s="681"/>
      <c r="B531" s="682"/>
      <c r="C531" s="682"/>
      <c r="D531" s="682"/>
      <c r="E531" s="683"/>
      <c r="F531" s="345"/>
      <c r="G531" s="350"/>
      <c r="H531" s="350"/>
      <c r="I531" s="347"/>
      <c r="J531" s="346"/>
      <c r="K531" s="345"/>
      <c r="L531" s="190">
        <f t="shared" si="24"/>
        <v>0</v>
      </c>
    </row>
    <row r="532" spans="1:12" ht="30" customHeight="1">
      <c r="A532" s="681"/>
      <c r="B532" s="682"/>
      <c r="C532" s="682"/>
      <c r="D532" s="682"/>
      <c r="E532" s="683"/>
      <c r="F532" s="345"/>
      <c r="G532" s="350"/>
      <c r="H532" s="350"/>
      <c r="I532" s="347"/>
      <c r="J532" s="346"/>
      <c r="K532" s="345"/>
      <c r="L532" s="190">
        <f t="shared" si="24"/>
        <v>0</v>
      </c>
    </row>
    <row r="533" spans="1:12" ht="30" customHeight="1">
      <c r="A533" s="681"/>
      <c r="B533" s="682"/>
      <c r="C533" s="682"/>
      <c r="D533" s="682"/>
      <c r="E533" s="683"/>
      <c r="F533" s="345"/>
      <c r="G533" s="350"/>
      <c r="H533" s="350"/>
      <c r="I533" s="347"/>
      <c r="J533" s="346"/>
      <c r="K533" s="345"/>
      <c r="L533" s="190">
        <f t="shared" si="24"/>
        <v>0</v>
      </c>
    </row>
    <row r="534" spans="1:12" ht="30" customHeight="1">
      <c r="A534" s="681"/>
      <c r="B534" s="682"/>
      <c r="C534" s="682"/>
      <c r="D534" s="682"/>
      <c r="E534" s="683"/>
      <c r="F534" s="345"/>
      <c r="G534" s="350"/>
      <c r="H534" s="350"/>
      <c r="I534" s="347"/>
      <c r="J534" s="346"/>
      <c r="K534" s="345"/>
      <c r="L534" s="190">
        <f t="shared" si="24"/>
        <v>0</v>
      </c>
    </row>
    <row r="535" spans="1:12" ht="30" customHeight="1">
      <c r="A535" s="681"/>
      <c r="B535" s="682"/>
      <c r="C535" s="682"/>
      <c r="D535" s="682"/>
      <c r="E535" s="683"/>
      <c r="F535" s="345"/>
      <c r="G535" s="350"/>
      <c r="H535" s="350"/>
      <c r="I535" s="347"/>
      <c r="J535" s="346"/>
      <c r="K535" s="345"/>
      <c r="L535" s="190">
        <f t="shared" si="24"/>
        <v>0</v>
      </c>
    </row>
    <row r="536" spans="1:12" ht="30" customHeight="1" thickBot="1">
      <c r="A536" s="681"/>
      <c r="B536" s="682"/>
      <c r="C536" s="682"/>
      <c r="D536" s="682"/>
      <c r="E536" s="683"/>
      <c r="F536" s="345"/>
      <c r="G536" s="350"/>
      <c r="H536" s="350"/>
      <c r="I536" s="347"/>
      <c r="J536" s="346"/>
      <c r="K536" s="345"/>
      <c r="L536" s="190">
        <f t="shared" si="24"/>
        <v>0</v>
      </c>
    </row>
    <row r="537" spans="1:12" ht="14.4" thickBot="1">
      <c r="A537" s="684"/>
      <c r="B537" s="685"/>
      <c r="C537" s="685"/>
      <c r="D537" s="685"/>
      <c r="E537" s="685"/>
      <c r="F537" s="686" t="s">
        <v>135</v>
      </c>
      <c r="G537" s="687"/>
      <c r="H537" s="687"/>
      <c r="I537" s="687"/>
      <c r="J537" s="687"/>
      <c r="K537" s="688"/>
      <c r="L537" s="351">
        <f>+ROUND(SUM(L527:L536),2)</f>
        <v>17.84</v>
      </c>
    </row>
    <row r="538" spans="1:12" ht="13.8">
      <c r="A538" s="653" t="s">
        <v>140</v>
      </c>
      <c r="B538" s="654"/>
      <c r="C538" s="655"/>
      <c r="D538" s="656"/>
      <c r="E538" s="656"/>
      <c r="F538" s="656"/>
      <c r="G538" s="656"/>
      <c r="H538" s="656"/>
      <c r="I538" s="656"/>
      <c r="J538" s="656"/>
      <c r="K538" s="657"/>
      <c r="L538" s="352"/>
    </row>
    <row r="539" spans="1:12" ht="13.8">
      <c r="A539" s="653"/>
      <c r="B539" s="654"/>
      <c r="C539" s="658"/>
      <c r="D539" s="659"/>
      <c r="E539" s="659"/>
      <c r="F539" s="659"/>
      <c r="G539" s="659"/>
      <c r="H539" s="659"/>
      <c r="I539" s="659"/>
      <c r="J539" s="659"/>
      <c r="K539" s="660"/>
      <c r="L539" s="352"/>
    </row>
    <row r="540" spans="1:12" ht="16.8">
      <c r="A540" s="353"/>
      <c r="B540" s="661"/>
      <c r="C540" s="661"/>
      <c r="D540" s="661"/>
      <c r="E540" s="661"/>
      <c r="F540" s="358"/>
      <c r="G540" s="358"/>
      <c r="H540" s="661"/>
      <c r="I540" s="661"/>
      <c r="J540" s="661"/>
      <c r="K540" s="661"/>
      <c r="L540" s="352"/>
    </row>
    <row r="541" spans="1:12" ht="16.8">
      <c r="A541" s="354" t="s">
        <v>141</v>
      </c>
      <c r="B541" s="662"/>
      <c r="C541" s="662"/>
      <c r="D541" s="662"/>
      <c r="E541" s="662"/>
      <c r="F541" s="358"/>
      <c r="G541" s="357"/>
      <c r="H541" s="662"/>
      <c r="I541" s="662"/>
      <c r="J541" s="662"/>
      <c r="K541" s="662"/>
      <c r="L541" s="352"/>
    </row>
    <row r="542" spans="1:12" ht="13.8">
      <c r="A542" s="355"/>
      <c r="B542" s="663" t="s">
        <v>147</v>
      </c>
      <c r="C542" s="663"/>
      <c r="D542" s="663"/>
      <c r="E542" s="663"/>
      <c r="F542" s="363"/>
      <c r="G542" s="363"/>
      <c r="H542" s="664" t="s">
        <v>142</v>
      </c>
      <c r="I542" s="664"/>
      <c r="J542" s="664"/>
      <c r="K542" s="664"/>
      <c r="L542" s="356"/>
    </row>
    <row r="543" spans="1:12" ht="13.8">
      <c r="A543" s="355"/>
      <c r="B543" s="665" t="s">
        <v>143</v>
      </c>
      <c r="C543" s="665"/>
      <c r="D543" s="665"/>
      <c r="E543" s="665"/>
      <c r="F543" s="359"/>
      <c r="G543" s="359"/>
      <c r="H543" s="666" t="s">
        <v>144</v>
      </c>
      <c r="I543" s="666"/>
      <c r="J543" s="666"/>
      <c r="K543" s="666"/>
      <c r="L543" s="356"/>
    </row>
    <row r="544" spans="1:12" ht="13.8">
      <c r="A544" s="355"/>
      <c r="B544" s="665" t="s">
        <v>145</v>
      </c>
      <c r="C544" s="665"/>
      <c r="D544" s="665"/>
      <c r="E544" s="665"/>
      <c r="F544" s="359"/>
      <c r="G544" s="359"/>
      <c r="H544" s="665" t="s">
        <v>146</v>
      </c>
      <c r="I544" s="665"/>
      <c r="J544" s="665"/>
      <c r="K544" s="665"/>
      <c r="L544" s="356"/>
    </row>
    <row r="545" spans="1:12" ht="13.8" thickBot="1">
      <c r="A545" s="364"/>
      <c r="B545" s="365"/>
      <c r="C545" s="365"/>
      <c r="D545" s="365"/>
      <c r="E545" s="365"/>
      <c r="F545" s="365"/>
      <c r="G545" s="365"/>
      <c r="H545" s="365"/>
      <c r="I545" s="365"/>
      <c r="J545" s="365"/>
      <c r="K545" s="365"/>
      <c r="L545" s="366"/>
    </row>
    <row r="546" spans="1:12">
      <c r="A546" s="689"/>
      <c r="B546" s="690"/>
      <c r="C546" s="691"/>
      <c r="D546" s="697" t="s">
        <v>124</v>
      </c>
      <c r="E546" s="698"/>
      <c r="F546" s="698"/>
      <c r="G546" s="698"/>
      <c r="H546" s="698"/>
      <c r="I546" s="698"/>
      <c r="J546" s="698"/>
      <c r="K546" s="698"/>
      <c r="L546" s="699"/>
    </row>
    <row r="547" spans="1:12" ht="13.8" thickBot="1">
      <c r="A547" s="692"/>
      <c r="B547" s="693"/>
      <c r="C547" s="694"/>
      <c r="D547" s="700"/>
      <c r="E547" s="701"/>
      <c r="F547" s="701"/>
      <c r="G547" s="701"/>
      <c r="H547" s="701"/>
      <c r="I547" s="701"/>
      <c r="J547" s="701"/>
      <c r="K547" s="701"/>
      <c r="L547" s="702"/>
    </row>
    <row r="548" spans="1:12">
      <c r="A548" s="692"/>
      <c r="B548" s="693"/>
      <c r="C548" s="693"/>
      <c r="D548" s="697" t="s">
        <v>125</v>
      </c>
      <c r="E548" s="698"/>
      <c r="F548" s="698"/>
      <c r="G548" s="698"/>
      <c r="H548" s="698"/>
      <c r="I548" s="698"/>
      <c r="J548" s="698"/>
      <c r="K548" s="698"/>
      <c r="L548" s="699"/>
    </row>
    <row r="549" spans="1:12" ht="13.8" thickBot="1">
      <c r="A549" s="692"/>
      <c r="B549" s="693"/>
      <c r="C549" s="693"/>
      <c r="D549" s="700"/>
      <c r="E549" s="701"/>
      <c r="F549" s="701"/>
      <c r="G549" s="701"/>
      <c r="H549" s="701"/>
      <c r="I549" s="701"/>
      <c r="J549" s="701"/>
      <c r="K549" s="701"/>
      <c r="L549" s="702"/>
    </row>
    <row r="550" spans="1:12">
      <c r="A550" s="692"/>
      <c r="B550" s="693"/>
      <c r="C550" s="693"/>
      <c r="D550" s="697" t="s">
        <v>126</v>
      </c>
      <c r="E550" s="698"/>
      <c r="F550" s="698"/>
      <c r="G550" s="698"/>
      <c r="H550" s="698"/>
      <c r="I550" s="698"/>
      <c r="J550" s="698"/>
      <c r="K550" s="698"/>
      <c r="L550" s="699"/>
    </row>
    <row r="551" spans="1:12" ht="13.8" thickBot="1">
      <c r="A551" s="695"/>
      <c r="B551" s="696"/>
      <c r="C551" s="696"/>
      <c r="D551" s="700"/>
      <c r="E551" s="701"/>
      <c r="F551" s="701"/>
      <c r="G551" s="701"/>
      <c r="H551" s="701"/>
      <c r="I551" s="701"/>
      <c r="J551" s="701"/>
      <c r="K551" s="701"/>
      <c r="L551" s="702"/>
    </row>
    <row r="552" spans="1:12" ht="60" customHeight="1" thickBot="1">
      <c r="A552" s="703" t="s">
        <v>127</v>
      </c>
      <c r="B552" s="704"/>
      <c r="C552" s="705"/>
      <c r="D552" s="706" t="s">
        <v>367</v>
      </c>
      <c r="E552" s="707"/>
      <c r="F552" s="707"/>
      <c r="G552" s="707"/>
      <c r="H552" s="707"/>
      <c r="I552" s="707"/>
      <c r="J552" s="707"/>
      <c r="K552" s="707"/>
      <c r="L552" s="708"/>
    </row>
    <row r="553" spans="1:12" ht="14.4" thickBot="1">
      <c r="A553" s="675" t="str">
        <f>+'PRESUPUESTO OFICIAL (Entidad)'!C39</f>
        <v>5. PINTURA</v>
      </c>
      <c r="B553" s="676"/>
      <c r="C553" s="676"/>
      <c r="D553" s="676"/>
      <c r="E553" s="676"/>
      <c r="F553" s="676"/>
      <c r="G553" s="676"/>
      <c r="H553" s="676"/>
      <c r="I553" s="676"/>
      <c r="J553" s="676"/>
      <c r="K553" s="676"/>
      <c r="L553" s="677"/>
    </row>
    <row r="554" spans="1:12" ht="42" customHeight="1" thickBot="1">
      <c r="A554" s="336" t="s">
        <v>50</v>
      </c>
      <c r="B554" s="375">
        <f>+'PRESUPUESTO OFICIAL (Entidad)'!D42</f>
        <v>5.3</v>
      </c>
      <c r="C554" s="667" t="s">
        <v>51</v>
      </c>
      <c r="D554" s="668"/>
      <c r="E554" s="669"/>
      <c r="F554" s="670" t="str">
        <f>+'PRESUPUESTO OFICIAL (Entidad)'!G42</f>
        <v>Pintura gris basalto para estructura de concreto</v>
      </c>
      <c r="G554" s="671"/>
      <c r="H554" s="672"/>
      <c r="I554" s="338" t="s">
        <v>128</v>
      </c>
      <c r="J554" s="339">
        <f>L567</f>
        <v>7.2</v>
      </c>
      <c r="K554" s="340" t="s">
        <v>52</v>
      </c>
      <c r="L554" s="341">
        <f>+'PRESUPUESTO OFICIAL (Entidad)'!H417</f>
        <v>0</v>
      </c>
    </row>
    <row r="555" spans="1:12" ht="13.8">
      <c r="A555" s="673" t="s">
        <v>129</v>
      </c>
      <c r="B555" s="674"/>
      <c r="C555" s="674"/>
      <c r="D555" s="674"/>
      <c r="E555" s="674"/>
      <c r="F555" s="342" t="s">
        <v>130</v>
      </c>
      <c r="G555" s="343" t="s">
        <v>131</v>
      </c>
      <c r="H555" s="343" t="s">
        <v>132</v>
      </c>
      <c r="I555" s="343" t="s">
        <v>133</v>
      </c>
      <c r="J555" s="343" t="s">
        <v>134</v>
      </c>
      <c r="K555" s="343" t="s">
        <v>11</v>
      </c>
      <c r="L555" s="344" t="s">
        <v>135</v>
      </c>
    </row>
    <row r="556" spans="1:12" ht="60" customHeight="1">
      <c r="A556" s="678"/>
      <c r="B556" s="679"/>
      <c r="C556" s="679"/>
      <c r="D556" s="679"/>
      <c r="E556" s="680"/>
      <c r="F556" s="187" t="s">
        <v>444</v>
      </c>
      <c r="G556" s="188"/>
      <c r="H556" s="188">
        <v>0.6</v>
      </c>
      <c r="I556" s="188">
        <v>1</v>
      </c>
      <c r="J556" s="367">
        <f>H556*I556</f>
        <v>0.6</v>
      </c>
      <c r="K556" s="189">
        <v>2</v>
      </c>
      <c r="L556" s="190">
        <f t="shared" ref="L556:L566" si="25">J556*K556</f>
        <v>1.2</v>
      </c>
    </row>
    <row r="557" spans="1:12" ht="60" customHeight="1">
      <c r="A557" s="681"/>
      <c r="B557" s="682"/>
      <c r="C557" s="682"/>
      <c r="D557" s="682"/>
      <c r="E557" s="683"/>
      <c r="F557" s="187" t="s">
        <v>445</v>
      </c>
      <c r="G557" s="188"/>
      <c r="H557" s="188">
        <v>0.4</v>
      </c>
      <c r="I557" s="188">
        <v>1</v>
      </c>
      <c r="J557" s="367">
        <f>H557*I557</f>
        <v>0.4</v>
      </c>
      <c r="K557" s="189">
        <v>6</v>
      </c>
      <c r="L557" s="190">
        <f t="shared" si="25"/>
        <v>2.4000000000000004</v>
      </c>
    </row>
    <row r="558" spans="1:12" ht="60" customHeight="1">
      <c r="A558" s="681"/>
      <c r="B558" s="682"/>
      <c r="C558" s="682"/>
      <c r="D558" s="682"/>
      <c r="E558" s="683"/>
      <c r="F558" s="187" t="s">
        <v>446</v>
      </c>
      <c r="G558" s="188"/>
      <c r="H558" s="188">
        <v>0.6</v>
      </c>
      <c r="I558" s="188">
        <v>1</v>
      </c>
      <c r="J558" s="367">
        <f>H558*I558</f>
        <v>0.6</v>
      </c>
      <c r="K558" s="189">
        <v>2</v>
      </c>
      <c r="L558" s="190">
        <f t="shared" si="25"/>
        <v>1.2</v>
      </c>
    </row>
    <row r="559" spans="1:12" ht="60" customHeight="1">
      <c r="A559" s="681"/>
      <c r="B559" s="682"/>
      <c r="C559" s="682"/>
      <c r="D559" s="682"/>
      <c r="E559" s="683"/>
      <c r="F559" s="187" t="s">
        <v>447</v>
      </c>
      <c r="G559" s="188"/>
      <c r="H559" s="188">
        <v>0.4</v>
      </c>
      <c r="I559" s="188">
        <v>1</v>
      </c>
      <c r="J559" s="367">
        <f>H559*I559</f>
        <v>0.4</v>
      </c>
      <c r="K559" s="189">
        <v>6</v>
      </c>
      <c r="L559" s="190">
        <f t="shared" si="25"/>
        <v>2.4000000000000004</v>
      </c>
    </row>
    <row r="560" spans="1:12" ht="60" customHeight="1">
      <c r="A560" s="681"/>
      <c r="B560" s="682"/>
      <c r="C560" s="682"/>
      <c r="D560" s="682"/>
      <c r="E560" s="683"/>
      <c r="F560" s="644"/>
      <c r="G560" s="645"/>
      <c r="H560" s="645"/>
      <c r="I560" s="645"/>
      <c r="J560" s="645"/>
      <c r="K560" s="646"/>
      <c r="L560" s="190">
        <f t="shared" si="25"/>
        <v>0</v>
      </c>
    </row>
    <row r="561" spans="1:12" ht="60" customHeight="1">
      <c r="A561" s="681"/>
      <c r="B561" s="682"/>
      <c r="C561" s="682"/>
      <c r="D561" s="682"/>
      <c r="E561" s="683"/>
      <c r="F561" s="647"/>
      <c r="G561" s="648"/>
      <c r="H561" s="648"/>
      <c r="I561" s="648"/>
      <c r="J561" s="648"/>
      <c r="K561" s="649"/>
      <c r="L561" s="190">
        <f t="shared" si="25"/>
        <v>0</v>
      </c>
    </row>
    <row r="562" spans="1:12" ht="30" customHeight="1">
      <c r="A562" s="681"/>
      <c r="B562" s="682"/>
      <c r="C562" s="682"/>
      <c r="D562" s="682"/>
      <c r="E562" s="683"/>
      <c r="F562" s="647"/>
      <c r="G562" s="648"/>
      <c r="H562" s="648"/>
      <c r="I562" s="648"/>
      <c r="J562" s="648"/>
      <c r="K562" s="649"/>
      <c r="L562" s="190">
        <f t="shared" si="25"/>
        <v>0</v>
      </c>
    </row>
    <row r="563" spans="1:12" ht="30" customHeight="1">
      <c r="A563" s="681"/>
      <c r="B563" s="682"/>
      <c r="C563" s="682"/>
      <c r="D563" s="682"/>
      <c r="E563" s="683"/>
      <c r="F563" s="647"/>
      <c r="G563" s="648"/>
      <c r="H563" s="648"/>
      <c r="I563" s="648"/>
      <c r="J563" s="648"/>
      <c r="K563" s="649"/>
      <c r="L563" s="190">
        <f t="shared" si="25"/>
        <v>0</v>
      </c>
    </row>
    <row r="564" spans="1:12" ht="30" customHeight="1">
      <c r="A564" s="681"/>
      <c r="B564" s="682"/>
      <c r="C564" s="682"/>
      <c r="D564" s="682"/>
      <c r="E564" s="683"/>
      <c r="F564" s="647"/>
      <c r="G564" s="648"/>
      <c r="H564" s="648"/>
      <c r="I564" s="648"/>
      <c r="J564" s="648"/>
      <c r="K564" s="649"/>
      <c r="L564" s="190">
        <f t="shared" si="25"/>
        <v>0</v>
      </c>
    </row>
    <row r="565" spans="1:12" ht="30" customHeight="1">
      <c r="A565" s="681"/>
      <c r="B565" s="682"/>
      <c r="C565" s="682"/>
      <c r="D565" s="682"/>
      <c r="E565" s="683"/>
      <c r="F565" s="647"/>
      <c r="G565" s="648"/>
      <c r="H565" s="648"/>
      <c r="I565" s="648"/>
      <c r="J565" s="648"/>
      <c r="K565" s="649"/>
      <c r="L565" s="190">
        <f t="shared" si="25"/>
        <v>0</v>
      </c>
    </row>
    <row r="566" spans="1:12" ht="30" customHeight="1" thickBot="1">
      <c r="A566" s="681"/>
      <c r="B566" s="682"/>
      <c r="C566" s="682"/>
      <c r="D566" s="682"/>
      <c r="E566" s="683"/>
      <c r="F566" s="650"/>
      <c r="G566" s="651"/>
      <c r="H566" s="651"/>
      <c r="I566" s="651"/>
      <c r="J566" s="651"/>
      <c r="K566" s="652"/>
      <c r="L566" s="190">
        <f t="shared" si="25"/>
        <v>0</v>
      </c>
    </row>
    <row r="567" spans="1:12" ht="14.4" thickBot="1">
      <c r="A567" s="684"/>
      <c r="B567" s="685"/>
      <c r="C567" s="685"/>
      <c r="D567" s="685"/>
      <c r="E567" s="685"/>
      <c r="F567" s="686" t="s">
        <v>135</v>
      </c>
      <c r="G567" s="687"/>
      <c r="H567" s="687"/>
      <c r="I567" s="687"/>
      <c r="J567" s="687"/>
      <c r="K567" s="688"/>
      <c r="L567" s="351">
        <f>+ROUND(SUM(L556:L566),2)</f>
        <v>7.2</v>
      </c>
    </row>
    <row r="568" spans="1:12" ht="13.8">
      <c r="A568" s="653" t="s">
        <v>140</v>
      </c>
      <c r="B568" s="654"/>
      <c r="C568" s="655"/>
      <c r="D568" s="656"/>
      <c r="E568" s="656"/>
      <c r="F568" s="656"/>
      <c r="G568" s="656"/>
      <c r="H568" s="656"/>
      <c r="I568" s="656"/>
      <c r="J568" s="656"/>
      <c r="K568" s="657"/>
      <c r="L568" s="352"/>
    </row>
    <row r="569" spans="1:12" ht="13.8">
      <c r="A569" s="653"/>
      <c r="B569" s="654"/>
      <c r="C569" s="658"/>
      <c r="D569" s="659"/>
      <c r="E569" s="659"/>
      <c r="F569" s="659"/>
      <c r="G569" s="659"/>
      <c r="H569" s="659"/>
      <c r="I569" s="659"/>
      <c r="J569" s="659"/>
      <c r="K569" s="660"/>
      <c r="L569" s="352"/>
    </row>
    <row r="570" spans="1:12" ht="16.8">
      <c r="A570" s="353"/>
      <c r="B570" s="661"/>
      <c r="C570" s="661"/>
      <c r="D570" s="661"/>
      <c r="E570" s="661"/>
      <c r="F570" s="358"/>
      <c r="G570" s="358"/>
      <c r="H570" s="661"/>
      <c r="I570" s="661"/>
      <c r="J570" s="661"/>
      <c r="K570" s="661"/>
      <c r="L570" s="352"/>
    </row>
    <row r="571" spans="1:12" ht="16.8">
      <c r="A571" s="354" t="s">
        <v>141</v>
      </c>
      <c r="B571" s="662"/>
      <c r="C571" s="662"/>
      <c r="D571" s="662"/>
      <c r="E571" s="662"/>
      <c r="F571" s="358"/>
      <c r="G571" s="357"/>
      <c r="H571" s="662"/>
      <c r="I571" s="662"/>
      <c r="J571" s="662"/>
      <c r="K571" s="662"/>
      <c r="L571" s="352"/>
    </row>
    <row r="572" spans="1:12" ht="13.8">
      <c r="A572" s="355"/>
      <c r="B572" s="663" t="s">
        <v>147</v>
      </c>
      <c r="C572" s="663"/>
      <c r="D572" s="663"/>
      <c r="E572" s="663"/>
      <c r="F572" s="363"/>
      <c r="G572" s="363"/>
      <c r="H572" s="664" t="s">
        <v>142</v>
      </c>
      <c r="I572" s="664"/>
      <c r="J572" s="664"/>
      <c r="K572" s="664"/>
      <c r="L572" s="356"/>
    </row>
    <row r="573" spans="1:12" ht="13.8">
      <c r="A573" s="355"/>
      <c r="B573" s="665" t="s">
        <v>143</v>
      </c>
      <c r="C573" s="665"/>
      <c r="D573" s="665"/>
      <c r="E573" s="665"/>
      <c r="F573" s="359"/>
      <c r="G573" s="359"/>
      <c r="H573" s="666" t="s">
        <v>144</v>
      </c>
      <c r="I573" s="666"/>
      <c r="J573" s="666"/>
      <c r="K573" s="666"/>
      <c r="L573" s="356"/>
    </row>
    <row r="574" spans="1:12" ht="13.8">
      <c r="A574" s="355"/>
      <c r="B574" s="665" t="s">
        <v>145</v>
      </c>
      <c r="C574" s="665"/>
      <c r="D574" s="665"/>
      <c r="E574" s="665"/>
      <c r="F574" s="359"/>
      <c r="G574" s="359"/>
      <c r="H574" s="665" t="s">
        <v>146</v>
      </c>
      <c r="I574" s="665"/>
      <c r="J574" s="665"/>
      <c r="K574" s="665"/>
      <c r="L574" s="356"/>
    </row>
    <row r="575" spans="1:12" ht="13.8" thickBot="1">
      <c r="A575" s="364"/>
      <c r="B575" s="365"/>
      <c r="C575" s="365"/>
      <c r="D575" s="365"/>
      <c r="E575" s="365"/>
      <c r="F575" s="365"/>
      <c r="G575" s="365"/>
      <c r="H575" s="365"/>
      <c r="I575" s="365"/>
      <c r="J575" s="365"/>
      <c r="K575" s="365"/>
      <c r="L575" s="366"/>
    </row>
    <row r="576" spans="1:12">
      <c r="A576" s="689"/>
      <c r="B576" s="690"/>
      <c r="C576" s="691"/>
      <c r="D576" s="697" t="s">
        <v>124</v>
      </c>
      <c r="E576" s="698"/>
      <c r="F576" s="698"/>
      <c r="G576" s="698"/>
      <c r="H576" s="698"/>
      <c r="I576" s="698"/>
      <c r="J576" s="698"/>
      <c r="K576" s="698"/>
      <c r="L576" s="699"/>
    </row>
    <row r="577" spans="1:12" ht="13.8" thickBot="1">
      <c r="A577" s="692"/>
      <c r="B577" s="693"/>
      <c r="C577" s="694"/>
      <c r="D577" s="700"/>
      <c r="E577" s="701"/>
      <c r="F577" s="701"/>
      <c r="G577" s="701"/>
      <c r="H577" s="701"/>
      <c r="I577" s="701"/>
      <c r="J577" s="701"/>
      <c r="K577" s="701"/>
      <c r="L577" s="702"/>
    </row>
    <row r="578" spans="1:12">
      <c r="A578" s="692"/>
      <c r="B578" s="693"/>
      <c r="C578" s="693"/>
      <c r="D578" s="697" t="s">
        <v>125</v>
      </c>
      <c r="E578" s="698"/>
      <c r="F578" s="698"/>
      <c r="G578" s="698"/>
      <c r="H578" s="698"/>
      <c r="I578" s="698"/>
      <c r="J578" s="698"/>
      <c r="K578" s="698"/>
      <c r="L578" s="699"/>
    </row>
    <row r="579" spans="1:12" ht="13.8" thickBot="1">
      <c r="A579" s="692"/>
      <c r="B579" s="693"/>
      <c r="C579" s="693"/>
      <c r="D579" s="700"/>
      <c r="E579" s="701"/>
      <c r="F579" s="701"/>
      <c r="G579" s="701"/>
      <c r="H579" s="701"/>
      <c r="I579" s="701"/>
      <c r="J579" s="701"/>
      <c r="K579" s="701"/>
      <c r="L579" s="702"/>
    </row>
    <row r="580" spans="1:12">
      <c r="A580" s="692"/>
      <c r="B580" s="693"/>
      <c r="C580" s="693"/>
      <c r="D580" s="697" t="s">
        <v>126</v>
      </c>
      <c r="E580" s="698"/>
      <c r="F580" s="698"/>
      <c r="G580" s="698"/>
      <c r="H580" s="698"/>
      <c r="I580" s="698"/>
      <c r="J580" s="698"/>
      <c r="K580" s="698"/>
      <c r="L580" s="699"/>
    </row>
    <row r="581" spans="1:12" ht="13.8" thickBot="1">
      <c r="A581" s="695"/>
      <c r="B581" s="696"/>
      <c r="C581" s="696"/>
      <c r="D581" s="700"/>
      <c r="E581" s="701"/>
      <c r="F581" s="701"/>
      <c r="G581" s="701"/>
      <c r="H581" s="701"/>
      <c r="I581" s="701"/>
      <c r="J581" s="701"/>
      <c r="K581" s="701"/>
      <c r="L581" s="702"/>
    </row>
    <row r="582" spans="1:12" ht="60" customHeight="1" thickBot="1">
      <c r="A582" s="703" t="s">
        <v>127</v>
      </c>
      <c r="B582" s="704"/>
      <c r="C582" s="705"/>
      <c r="D582" s="706" t="s">
        <v>367</v>
      </c>
      <c r="E582" s="707"/>
      <c r="F582" s="707"/>
      <c r="G582" s="707"/>
      <c r="H582" s="707"/>
      <c r="I582" s="707"/>
      <c r="J582" s="707"/>
      <c r="K582" s="707"/>
      <c r="L582" s="708"/>
    </row>
    <row r="583" spans="1:12" ht="14.4" thickBot="1">
      <c r="A583" s="675" t="str">
        <f>+'PRESUPUESTO OFICIAL (Entidad)'!C39</f>
        <v>5. PINTURA</v>
      </c>
      <c r="B583" s="676"/>
      <c r="C583" s="676"/>
      <c r="D583" s="676"/>
      <c r="E583" s="676"/>
      <c r="F583" s="676"/>
      <c r="G583" s="676"/>
      <c r="H583" s="676"/>
      <c r="I583" s="676"/>
      <c r="J583" s="676"/>
      <c r="K583" s="676"/>
      <c r="L583" s="677"/>
    </row>
    <row r="584" spans="1:12" ht="28.2" thickBot="1">
      <c r="A584" s="336" t="s">
        <v>50</v>
      </c>
      <c r="B584" s="375">
        <f>+'PRESUPUESTO OFICIAL (Entidad)'!D43</f>
        <v>5.4</v>
      </c>
      <c r="C584" s="667" t="s">
        <v>51</v>
      </c>
      <c r="D584" s="668"/>
      <c r="E584" s="669"/>
      <c r="F584" s="670" t="str">
        <f>+'PRESUPUESTO OFICIAL (Entidad)'!G43</f>
        <v>Pintura tuberia de 4" a 6", anticorrosivo + esmalte sintetico. (2 manos c/u)</v>
      </c>
      <c r="G584" s="671"/>
      <c r="H584" s="672"/>
      <c r="I584" s="338" t="s">
        <v>128</v>
      </c>
      <c r="J584" s="339">
        <f>L596</f>
        <v>14</v>
      </c>
      <c r="K584" s="340" t="s">
        <v>52</v>
      </c>
      <c r="L584" s="341">
        <f>+'PRESUPUESTO OFICIAL (Entidad)'!H417</f>
        <v>0</v>
      </c>
    </row>
    <row r="585" spans="1:12" ht="13.8">
      <c r="A585" s="673" t="s">
        <v>129</v>
      </c>
      <c r="B585" s="674"/>
      <c r="C585" s="674"/>
      <c r="D585" s="674"/>
      <c r="E585" s="674"/>
      <c r="F585" s="342" t="s">
        <v>130</v>
      </c>
      <c r="G585" s="343" t="s">
        <v>131</v>
      </c>
      <c r="H585" s="343" t="s">
        <v>132</v>
      </c>
      <c r="I585" s="343" t="s">
        <v>133</v>
      </c>
      <c r="J585" s="343" t="s">
        <v>134</v>
      </c>
      <c r="K585" s="343" t="s">
        <v>11</v>
      </c>
      <c r="L585" s="344" t="s">
        <v>135</v>
      </c>
    </row>
    <row r="586" spans="1:12" ht="60" customHeight="1">
      <c r="A586" s="678"/>
      <c r="B586" s="679"/>
      <c r="C586" s="679"/>
      <c r="D586" s="679"/>
      <c r="E586" s="680"/>
      <c r="F586" s="187" t="s">
        <v>310</v>
      </c>
      <c r="G586" s="188"/>
      <c r="H586" s="188">
        <v>7</v>
      </c>
      <c r="I586" s="188"/>
      <c r="J586" s="367">
        <f>H586</f>
        <v>7</v>
      </c>
      <c r="K586" s="189">
        <v>2</v>
      </c>
      <c r="L586" s="190">
        <f t="shared" ref="L586:L595" si="26">J586*K586</f>
        <v>14</v>
      </c>
    </row>
    <row r="587" spans="1:12" ht="60" customHeight="1">
      <c r="A587" s="681"/>
      <c r="B587" s="682"/>
      <c r="C587" s="682"/>
      <c r="D587" s="682"/>
      <c r="E587" s="683"/>
      <c r="F587" s="187"/>
      <c r="G587" s="188"/>
      <c r="H587" s="188"/>
      <c r="I587" s="188"/>
      <c r="J587" s="373"/>
      <c r="K587" s="189"/>
      <c r="L587" s="190">
        <f t="shared" si="26"/>
        <v>0</v>
      </c>
    </row>
    <row r="588" spans="1:12" ht="60" customHeight="1">
      <c r="A588" s="681"/>
      <c r="B588" s="682"/>
      <c r="C588" s="682"/>
      <c r="D588" s="682"/>
      <c r="E588" s="683"/>
      <c r="F588" s="187"/>
      <c r="G588" s="188"/>
      <c r="H588" s="188"/>
      <c r="I588" s="188"/>
      <c r="J588" s="373"/>
      <c r="K588" s="189"/>
      <c r="L588" s="190">
        <f t="shared" si="26"/>
        <v>0</v>
      </c>
    </row>
    <row r="589" spans="1:12" ht="60" customHeight="1">
      <c r="A589" s="681"/>
      <c r="B589" s="682"/>
      <c r="C589" s="682"/>
      <c r="D589" s="682"/>
      <c r="E589" s="683"/>
      <c r="F589" s="187"/>
      <c r="G589" s="188"/>
      <c r="H589" s="188"/>
      <c r="I589" s="188"/>
      <c r="J589" s="367"/>
      <c r="K589" s="189"/>
      <c r="L589" s="190">
        <f t="shared" si="26"/>
        <v>0</v>
      </c>
    </row>
    <row r="590" spans="1:12" ht="60" customHeight="1">
      <c r="A590" s="681"/>
      <c r="B590" s="682"/>
      <c r="C590" s="682"/>
      <c r="D590" s="682"/>
      <c r="E590" s="683"/>
      <c r="F590" s="345"/>
      <c r="G590" s="350"/>
      <c r="H590" s="350"/>
      <c r="I590" s="347"/>
      <c r="J590" s="346"/>
      <c r="K590" s="345"/>
      <c r="L590" s="190">
        <f t="shared" si="26"/>
        <v>0</v>
      </c>
    </row>
    <row r="591" spans="1:12" ht="30" customHeight="1">
      <c r="A591" s="681"/>
      <c r="B591" s="682"/>
      <c r="C591" s="682"/>
      <c r="D591" s="682"/>
      <c r="E591" s="683"/>
      <c r="F591" s="345"/>
      <c r="G591" s="350"/>
      <c r="H591" s="350"/>
      <c r="I591" s="347"/>
      <c r="J591" s="346"/>
      <c r="K591" s="345"/>
      <c r="L591" s="190">
        <f t="shared" si="26"/>
        <v>0</v>
      </c>
    </row>
    <row r="592" spans="1:12" ht="30" customHeight="1">
      <c r="A592" s="681"/>
      <c r="B592" s="682"/>
      <c r="C592" s="682"/>
      <c r="D592" s="682"/>
      <c r="E592" s="683"/>
      <c r="F592" s="345"/>
      <c r="G592" s="350"/>
      <c r="H592" s="350"/>
      <c r="I592" s="347"/>
      <c r="J592" s="346"/>
      <c r="K592" s="345"/>
      <c r="L592" s="190">
        <f t="shared" si="26"/>
        <v>0</v>
      </c>
    </row>
    <row r="593" spans="1:12" ht="30" customHeight="1">
      <c r="A593" s="681"/>
      <c r="B593" s="682"/>
      <c r="C593" s="682"/>
      <c r="D593" s="682"/>
      <c r="E593" s="683"/>
      <c r="F593" s="345"/>
      <c r="G593" s="350"/>
      <c r="H593" s="350"/>
      <c r="I593" s="347"/>
      <c r="J593" s="346"/>
      <c r="K593" s="345"/>
      <c r="L593" s="190">
        <f t="shared" si="26"/>
        <v>0</v>
      </c>
    </row>
    <row r="594" spans="1:12" ht="30" customHeight="1">
      <c r="A594" s="681"/>
      <c r="B594" s="682"/>
      <c r="C594" s="682"/>
      <c r="D594" s="682"/>
      <c r="E594" s="683"/>
      <c r="F594" s="345"/>
      <c r="G594" s="350"/>
      <c r="H594" s="350"/>
      <c r="I594" s="347"/>
      <c r="J594" s="346"/>
      <c r="K594" s="345"/>
      <c r="L594" s="190">
        <f t="shared" si="26"/>
        <v>0</v>
      </c>
    </row>
    <row r="595" spans="1:12" ht="30" customHeight="1" thickBot="1">
      <c r="A595" s="681"/>
      <c r="B595" s="682"/>
      <c r="C595" s="682"/>
      <c r="D595" s="682"/>
      <c r="E595" s="683"/>
      <c r="F595" s="345"/>
      <c r="G595" s="350"/>
      <c r="H595" s="350"/>
      <c r="I595" s="347"/>
      <c r="J595" s="346"/>
      <c r="K595" s="345"/>
      <c r="L595" s="190">
        <f t="shared" si="26"/>
        <v>0</v>
      </c>
    </row>
    <row r="596" spans="1:12" ht="14.4" thickBot="1">
      <c r="A596" s="684"/>
      <c r="B596" s="685"/>
      <c r="C596" s="685"/>
      <c r="D596" s="685"/>
      <c r="E596" s="685"/>
      <c r="F596" s="686" t="s">
        <v>135</v>
      </c>
      <c r="G596" s="687"/>
      <c r="H596" s="687"/>
      <c r="I596" s="687"/>
      <c r="J596" s="687"/>
      <c r="K596" s="688"/>
      <c r="L596" s="351">
        <f>+ROUND(SUM(L586:L595),2)</f>
        <v>14</v>
      </c>
    </row>
    <row r="597" spans="1:12" ht="13.8">
      <c r="A597" s="653" t="s">
        <v>140</v>
      </c>
      <c r="B597" s="654"/>
      <c r="C597" s="655"/>
      <c r="D597" s="656"/>
      <c r="E597" s="656"/>
      <c r="F597" s="656"/>
      <c r="G597" s="656"/>
      <c r="H597" s="656"/>
      <c r="I597" s="656"/>
      <c r="J597" s="656"/>
      <c r="K597" s="657"/>
      <c r="L597" s="352"/>
    </row>
    <row r="598" spans="1:12" ht="13.8">
      <c r="A598" s="653"/>
      <c r="B598" s="654"/>
      <c r="C598" s="658"/>
      <c r="D598" s="659"/>
      <c r="E598" s="659"/>
      <c r="F598" s="659"/>
      <c r="G598" s="659"/>
      <c r="H598" s="659"/>
      <c r="I598" s="659"/>
      <c r="J598" s="659"/>
      <c r="K598" s="660"/>
      <c r="L598" s="352"/>
    </row>
    <row r="599" spans="1:12" ht="16.8">
      <c r="A599" s="353"/>
      <c r="B599" s="661"/>
      <c r="C599" s="661"/>
      <c r="D599" s="661"/>
      <c r="E599" s="661"/>
      <c r="F599" s="358"/>
      <c r="G599" s="358"/>
      <c r="H599" s="661"/>
      <c r="I599" s="661"/>
      <c r="J599" s="661"/>
      <c r="K599" s="661"/>
      <c r="L599" s="352"/>
    </row>
    <row r="600" spans="1:12" ht="16.8">
      <c r="A600" s="354" t="s">
        <v>141</v>
      </c>
      <c r="B600" s="662"/>
      <c r="C600" s="662"/>
      <c r="D600" s="662"/>
      <c r="E600" s="662"/>
      <c r="F600" s="358"/>
      <c r="G600" s="357"/>
      <c r="H600" s="662"/>
      <c r="I600" s="662"/>
      <c r="J600" s="662"/>
      <c r="K600" s="662"/>
      <c r="L600" s="352"/>
    </row>
    <row r="601" spans="1:12" ht="13.8">
      <c r="A601" s="355"/>
      <c r="B601" s="663" t="s">
        <v>147</v>
      </c>
      <c r="C601" s="663"/>
      <c r="D601" s="663"/>
      <c r="E601" s="663"/>
      <c r="F601" s="363"/>
      <c r="G601" s="363"/>
      <c r="H601" s="664" t="s">
        <v>142</v>
      </c>
      <c r="I601" s="664"/>
      <c r="J601" s="664"/>
      <c r="K601" s="664"/>
      <c r="L601" s="356"/>
    </row>
    <row r="602" spans="1:12" ht="13.8">
      <c r="A602" s="355"/>
      <c r="B602" s="665" t="s">
        <v>143</v>
      </c>
      <c r="C602" s="665"/>
      <c r="D602" s="665"/>
      <c r="E602" s="665"/>
      <c r="F602" s="359"/>
      <c r="G602" s="359"/>
      <c r="H602" s="666" t="s">
        <v>144</v>
      </c>
      <c r="I602" s="666"/>
      <c r="J602" s="666"/>
      <c r="K602" s="666"/>
      <c r="L602" s="356"/>
    </row>
    <row r="603" spans="1:12" ht="13.8">
      <c r="A603" s="355"/>
      <c r="B603" s="665" t="s">
        <v>145</v>
      </c>
      <c r="C603" s="665"/>
      <c r="D603" s="665"/>
      <c r="E603" s="665"/>
      <c r="F603" s="359"/>
      <c r="G603" s="359"/>
      <c r="H603" s="665" t="s">
        <v>146</v>
      </c>
      <c r="I603" s="665"/>
      <c r="J603" s="665"/>
      <c r="K603" s="665"/>
      <c r="L603" s="356"/>
    </row>
    <row r="604" spans="1:12" ht="13.8" thickBot="1">
      <c r="A604" s="364"/>
      <c r="B604" s="365"/>
      <c r="C604" s="365"/>
      <c r="D604" s="365"/>
      <c r="E604" s="365"/>
      <c r="F604" s="365"/>
      <c r="G604" s="365"/>
      <c r="H604" s="365"/>
      <c r="I604" s="365"/>
      <c r="J604" s="365"/>
      <c r="K604" s="365"/>
      <c r="L604" s="366"/>
    </row>
    <row r="605" spans="1:12">
      <c r="A605" s="689"/>
      <c r="B605" s="690"/>
      <c r="C605" s="691"/>
      <c r="D605" s="697" t="s">
        <v>124</v>
      </c>
      <c r="E605" s="698"/>
      <c r="F605" s="698"/>
      <c r="G605" s="698"/>
      <c r="H605" s="698"/>
      <c r="I605" s="698"/>
      <c r="J605" s="698"/>
      <c r="K605" s="698"/>
      <c r="L605" s="699"/>
    </row>
    <row r="606" spans="1:12" ht="13.8" thickBot="1">
      <c r="A606" s="692"/>
      <c r="B606" s="693"/>
      <c r="C606" s="694"/>
      <c r="D606" s="700"/>
      <c r="E606" s="701"/>
      <c r="F606" s="701"/>
      <c r="G606" s="701"/>
      <c r="H606" s="701"/>
      <c r="I606" s="701"/>
      <c r="J606" s="701"/>
      <c r="K606" s="701"/>
      <c r="L606" s="702"/>
    </row>
    <row r="607" spans="1:12">
      <c r="A607" s="692"/>
      <c r="B607" s="693"/>
      <c r="C607" s="693"/>
      <c r="D607" s="697" t="s">
        <v>125</v>
      </c>
      <c r="E607" s="698"/>
      <c r="F607" s="698"/>
      <c r="G607" s="698"/>
      <c r="H607" s="698"/>
      <c r="I607" s="698"/>
      <c r="J607" s="698"/>
      <c r="K607" s="698"/>
      <c r="L607" s="699"/>
    </row>
    <row r="608" spans="1:12" ht="13.8" thickBot="1">
      <c r="A608" s="692"/>
      <c r="B608" s="693"/>
      <c r="C608" s="693"/>
      <c r="D608" s="700"/>
      <c r="E608" s="701"/>
      <c r="F608" s="701"/>
      <c r="G608" s="701"/>
      <c r="H608" s="701"/>
      <c r="I608" s="701"/>
      <c r="J608" s="701"/>
      <c r="K608" s="701"/>
      <c r="L608" s="702"/>
    </row>
    <row r="609" spans="1:12">
      <c r="A609" s="692"/>
      <c r="B609" s="693"/>
      <c r="C609" s="693"/>
      <c r="D609" s="697" t="s">
        <v>126</v>
      </c>
      <c r="E609" s="698"/>
      <c r="F609" s="698"/>
      <c r="G609" s="698"/>
      <c r="H609" s="698"/>
      <c r="I609" s="698"/>
      <c r="J609" s="698"/>
      <c r="K609" s="698"/>
      <c r="L609" s="699"/>
    </row>
    <row r="610" spans="1:12" ht="13.8" thickBot="1">
      <c r="A610" s="695"/>
      <c r="B610" s="696"/>
      <c r="C610" s="696"/>
      <c r="D610" s="700"/>
      <c r="E610" s="701"/>
      <c r="F610" s="701"/>
      <c r="G610" s="701"/>
      <c r="H610" s="701"/>
      <c r="I610" s="701"/>
      <c r="J610" s="701"/>
      <c r="K610" s="701"/>
      <c r="L610" s="702"/>
    </row>
    <row r="611" spans="1:12" ht="60" customHeight="1" thickBot="1">
      <c r="A611" s="703" t="s">
        <v>127</v>
      </c>
      <c r="B611" s="704"/>
      <c r="C611" s="705"/>
      <c r="D611" s="706" t="s">
        <v>367</v>
      </c>
      <c r="E611" s="707"/>
      <c r="F611" s="707"/>
      <c r="G611" s="707"/>
      <c r="H611" s="707"/>
      <c r="I611" s="707"/>
      <c r="J611" s="707"/>
      <c r="K611" s="707"/>
      <c r="L611" s="708"/>
    </row>
    <row r="612" spans="1:12" ht="14.4" thickBot="1">
      <c r="A612" s="675" t="str">
        <f>+'PRESUPUESTO OFICIAL (Entidad)'!C39</f>
        <v>5. PINTURA</v>
      </c>
      <c r="B612" s="676"/>
      <c r="C612" s="676"/>
      <c r="D612" s="676"/>
      <c r="E612" s="676"/>
      <c r="F612" s="676"/>
      <c r="G612" s="676"/>
      <c r="H612" s="676"/>
      <c r="I612" s="676"/>
      <c r="J612" s="676"/>
      <c r="K612" s="676"/>
      <c r="L612" s="677"/>
    </row>
    <row r="613" spans="1:12" ht="28.2" thickBot="1">
      <c r="A613" s="336" t="s">
        <v>50</v>
      </c>
      <c r="B613" s="375">
        <f>+'PRESUPUESTO OFICIAL (Entidad)'!D44</f>
        <v>5.5</v>
      </c>
      <c r="C613" s="667" t="s">
        <v>51</v>
      </c>
      <c r="D613" s="668"/>
      <c r="E613" s="669"/>
      <c r="F613" s="670" t="str">
        <f>+'PRESUPUESTO OFICIAL (Entidad)'!G44</f>
        <v>Pintura tuberia de 2" a 3", anticorrosivo + esmalte sintetico. (2 manos c/u)</v>
      </c>
      <c r="G613" s="671"/>
      <c r="H613" s="672"/>
      <c r="I613" s="338" t="s">
        <v>128</v>
      </c>
      <c r="J613" s="339">
        <f>L625</f>
        <v>27</v>
      </c>
      <c r="K613" s="340" t="s">
        <v>52</v>
      </c>
      <c r="L613" s="341">
        <f>+'PRESUPUESTO OFICIAL (Entidad)'!H448</f>
        <v>0</v>
      </c>
    </row>
    <row r="614" spans="1:12" ht="13.8">
      <c r="A614" s="673" t="s">
        <v>129</v>
      </c>
      <c r="B614" s="674"/>
      <c r="C614" s="674"/>
      <c r="D614" s="674"/>
      <c r="E614" s="674"/>
      <c r="F614" s="342" t="s">
        <v>130</v>
      </c>
      <c r="G614" s="343" t="s">
        <v>131</v>
      </c>
      <c r="H614" s="343" t="s">
        <v>132</v>
      </c>
      <c r="I614" s="343" t="s">
        <v>133</v>
      </c>
      <c r="J614" s="343" t="s">
        <v>134</v>
      </c>
      <c r="K614" s="343" t="s">
        <v>11</v>
      </c>
      <c r="L614" s="344" t="s">
        <v>135</v>
      </c>
    </row>
    <row r="615" spans="1:12" ht="60" customHeight="1">
      <c r="A615" s="678"/>
      <c r="B615" s="679"/>
      <c r="C615" s="679"/>
      <c r="D615" s="679"/>
      <c r="E615" s="680"/>
      <c r="F615" s="187" t="s">
        <v>310</v>
      </c>
      <c r="G615" s="188"/>
      <c r="H615" s="188">
        <v>13.5</v>
      </c>
      <c r="I615" s="188"/>
      <c r="J615" s="367">
        <f>H615</f>
        <v>13.5</v>
      </c>
      <c r="K615" s="189">
        <v>2</v>
      </c>
      <c r="L615" s="190">
        <f t="shared" ref="L615:L624" si="27">J615*K615</f>
        <v>27</v>
      </c>
    </row>
    <row r="616" spans="1:12" ht="60" customHeight="1">
      <c r="A616" s="681"/>
      <c r="B616" s="682"/>
      <c r="C616" s="682"/>
      <c r="D616" s="682"/>
      <c r="E616" s="683"/>
      <c r="F616" s="187"/>
      <c r="G616" s="188"/>
      <c r="H616" s="188"/>
      <c r="I616" s="188"/>
      <c r="J616" s="373"/>
      <c r="K616" s="189"/>
      <c r="L616" s="190">
        <f t="shared" si="27"/>
        <v>0</v>
      </c>
    </row>
    <row r="617" spans="1:12" ht="60" customHeight="1">
      <c r="A617" s="681"/>
      <c r="B617" s="682"/>
      <c r="C617" s="682"/>
      <c r="D617" s="682"/>
      <c r="E617" s="683"/>
      <c r="F617" s="187"/>
      <c r="G617" s="188"/>
      <c r="H617" s="188"/>
      <c r="I617" s="188"/>
      <c r="J617" s="373"/>
      <c r="K617" s="189"/>
      <c r="L617" s="190">
        <f t="shared" si="27"/>
        <v>0</v>
      </c>
    </row>
    <row r="618" spans="1:12" ht="60" customHeight="1">
      <c r="A618" s="681"/>
      <c r="B618" s="682"/>
      <c r="C618" s="682"/>
      <c r="D618" s="682"/>
      <c r="E618" s="683"/>
      <c r="F618" s="187"/>
      <c r="G618" s="188"/>
      <c r="H618" s="188"/>
      <c r="I618" s="188"/>
      <c r="J618" s="367"/>
      <c r="K618" s="189"/>
      <c r="L618" s="190">
        <f t="shared" si="27"/>
        <v>0</v>
      </c>
    </row>
    <row r="619" spans="1:12" ht="60" customHeight="1">
      <c r="A619" s="681"/>
      <c r="B619" s="682"/>
      <c r="C619" s="682"/>
      <c r="D619" s="682"/>
      <c r="E619" s="683"/>
      <c r="F619" s="345"/>
      <c r="G619" s="350"/>
      <c r="H619" s="350"/>
      <c r="I619" s="347"/>
      <c r="J619" s="346"/>
      <c r="K619" s="345"/>
      <c r="L619" s="190">
        <f t="shared" si="27"/>
        <v>0</v>
      </c>
    </row>
    <row r="620" spans="1:12" ht="30" customHeight="1">
      <c r="A620" s="681"/>
      <c r="B620" s="682"/>
      <c r="C620" s="682"/>
      <c r="D620" s="682"/>
      <c r="E620" s="683"/>
      <c r="F620" s="345"/>
      <c r="G620" s="350"/>
      <c r="H620" s="350"/>
      <c r="I620" s="347"/>
      <c r="J620" s="346"/>
      <c r="K620" s="345"/>
      <c r="L620" s="190">
        <f t="shared" si="27"/>
        <v>0</v>
      </c>
    </row>
    <row r="621" spans="1:12" ht="30" customHeight="1">
      <c r="A621" s="681"/>
      <c r="B621" s="682"/>
      <c r="C621" s="682"/>
      <c r="D621" s="682"/>
      <c r="E621" s="683"/>
      <c r="F621" s="345"/>
      <c r="G621" s="350"/>
      <c r="H621" s="350"/>
      <c r="I621" s="347"/>
      <c r="J621" s="346"/>
      <c r="K621" s="345"/>
      <c r="L621" s="190">
        <f t="shared" si="27"/>
        <v>0</v>
      </c>
    </row>
    <row r="622" spans="1:12" ht="30" customHeight="1">
      <c r="A622" s="681"/>
      <c r="B622" s="682"/>
      <c r="C622" s="682"/>
      <c r="D622" s="682"/>
      <c r="E622" s="683"/>
      <c r="F622" s="345"/>
      <c r="G622" s="350"/>
      <c r="H622" s="350"/>
      <c r="I622" s="347"/>
      <c r="J622" s="346"/>
      <c r="K622" s="345"/>
      <c r="L622" s="190">
        <f t="shared" si="27"/>
        <v>0</v>
      </c>
    </row>
    <row r="623" spans="1:12" ht="30" customHeight="1">
      <c r="A623" s="681"/>
      <c r="B623" s="682"/>
      <c r="C623" s="682"/>
      <c r="D623" s="682"/>
      <c r="E623" s="683"/>
      <c r="F623" s="345"/>
      <c r="G623" s="350"/>
      <c r="H623" s="350"/>
      <c r="I623" s="347"/>
      <c r="J623" s="346"/>
      <c r="K623" s="345"/>
      <c r="L623" s="190">
        <f t="shared" si="27"/>
        <v>0</v>
      </c>
    </row>
    <row r="624" spans="1:12" ht="30" customHeight="1" thickBot="1">
      <c r="A624" s="681"/>
      <c r="B624" s="682"/>
      <c r="C624" s="682"/>
      <c r="D624" s="682"/>
      <c r="E624" s="683"/>
      <c r="F624" s="345"/>
      <c r="G624" s="350"/>
      <c r="H624" s="350"/>
      <c r="I624" s="347"/>
      <c r="J624" s="346"/>
      <c r="K624" s="345"/>
      <c r="L624" s="190">
        <f t="shared" si="27"/>
        <v>0</v>
      </c>
    </row>
    <row r="625" spans="1:12" ht="14.4" thickBot="1">
      <c r="A625" s="684"/>
      <c r="B625" s="685"/>
      <c r="C625" s="685"/>
      <c r="D625" s="685"/>
      <c r="E625" s="685"/>
      <c r="F625" s="686" t="s">
        <v>135</v>
      </c>
      <c r="G625" s="687"/>
      <c r="H625" s="687"/>
      <c r="I625" s="687"/>
      <c r="J625" s="687"/>
      <c r="K625" s="688"/>
      <c r="L625" s="351">
        <f>+ROUND(SUM(L615:L624),2)</f>
        <v>27</v>
      </c>
    </row>
    <row r="626" spans="1:12" ht="13.8">
      <c r="A626" s="653" t="s">
        <v>140</v>
      </c>
      <c r="B626" s="654"/>
      <c r="C626" s="655"/>
      <c r="D626" s="656"/>
      <c r="E626" s="656"/>
      <c r="F626" s="656"/>
      <c r="G626" s="656"/>
      <c r="H626" s="656"/>
      <c r="I626" s="656"/>
      <c r="J626" s="656"/>
      <c r="K626" s="657"/>
      <c r="L626" s="352"/>
    </row>
    <row r="627" spans="1:12" ht="13.8">
      <c r="A627" s="653"/>
      <c r="B627" s="654"/>
      <c r="C627" s="658"/>
      <c r="D627" s="659"/>
      <c r="E627" s="659"/>
      <c r="F627" s="659"/>
      <c r="G627" s="659"/>
      <c r="H627" s="659"/>
      <c r="I627" s="659"/>
      <c r="J627" s="659"/>
      <c r="K627" s="660"/>
      <c r="L627" s="352"/>
    </row>
    <row r="628" spans="1:12" ht="16.8">
      <c r="A628" s="353"/>
      <c r="B628" s="661"/>
      <c r="C628" s="661"/>
      <c r="D628" s="661"/>
      <c r="E628" s="661"/>
      <c r="F628" s="358"/>
      <c r="G628" s="358"/>
      <c r="H628" s="661"/>
      <c r="I628" s="661"/>
      <c r="J628" s="661"/>
      <c r="K628" s="661"/>
      <c r="L628" s="352"/>
    </row>
    <row r="629" spans="1:12" ht="16.8">
      <c r="A629" s="354" t="s">
        <v>141</v>
      </c>
      <c r="B629" s="662"/>
      <c r="C629" s="662"/>
      <c r="D629" s="662"/>
      <c r="E629" s="662"/>
      <c r="F629" s="358"/>
      <c r="G629" s="357"/>
      <c r="H629" s="662"/>
      <c r="I629" s="662"/>
      <c r="J629" s="662"/>
      <c r="K629" s="662"/>
      <c r="L629" s="352"/>
    </row>
    <row r="630" spans="1:12" ht="13.8">
      <c r="A630" s="355"/>
      <c r="B630" s="663" t="s">
        <v>147</v>
      </c>
      <c r="C630" s="663"/>
      <c r="D630" s="663"/>
      <c r="E630" s="663"/>
      <c r="F630" s="363"/>
      <c r="G630" s="363"/>
      <c r="H630" s="664" t="s">
        <v>142</v>
      </c>
      <c r="I630" s="664"/>
      <c r="J630" s="664"/>
      <c r="K630" s="664"/>
      <c r="L630" s="356"/>
    </row>
    <row r="631" spans="1:12" ht="13.8">
      <c r="A631" s="355"/>
      <c r="B631" s="665" t="s">
        <v>143</v>
      </c>
      <c r="C631" s="665"/>
      <c r="D631" s="665"/>
      <c r="E631" s="665"/>
      <c r="F631" s="359"/>
      <c r="G631" s="359"/>
      <c r="H631" s="666" t="s">
        <v>144</v>
      </c>
      <c r="I631" s="666"/>
      <c r="J631" s="666"/>
      <c r="K631" s="666"/>
      <c r="L631" s="356"/>
    </row>
    <row r="632" spans="1:12" ht="13.8">
      <c r="A632" s="355"/>
      <c r="B632" s="665" t="s">
        <v>145</v>
      </c>
      <c r="C632" s="665"/>
      <c r="D632" s="665"/>
      <c r="E632" s="665"/>
      <c r="F632" s="359"/>
      <c r="G632" s="359"/>
      <c r="H632" s="665" t="s">
        <v>146</v>
      </c>
      <c r="I632" s="665"/>
      <c r="J632" s="665"/>
      <c r="K632" s="665"/>
      <c r="L632" s="356"/>
    </row>
    <row r="633" spans="1:12" ht="13.8" thickBot="1">
      <c r="A633" s="364"/>
      <c r="B633" s="365"/>
      <c r="C633" s="365"/>
      <c r="D633" s="365"/>
      <c r="E633" s="365"/>
      <c r="F633" s="365"/>
      <c r="G633" s="365"/>
      <c r="H633" s="365"/>
      <c r="I633" s="365"/>
      <c r="J633" s="365"/>
      <c r="K633" s="365"/>
      <c r="L633" s="366"/>
    </row>
  </sheetData>
  <mergeCells count="489">
    <mergeCell ref="A611:C611"/>
    <mergeCell ref="D611:L611"/>
    <mergeCell ref="A612:L612"/>
    <mergeCell ref="C613:E613"/>
    <mergeCell ref="F613:H613"/>
    <mergeCell ref="A614:E614"/>
    <mergeCell ref="B602:E602"/>
    <mergeCell ref="H602:K602"/>
    <mergeCell ref="B603:E603"/>
    <mergeCell ref="H603:K603"/>
    <mergeCell ref="A605:C610"/>
    <mergeCell ref="D605:L606"/>
    <mergeCell ref="D607:L608"/>
    <mergeCell ref="D609:L610"/>
    <mergeCell ref="B630:E630"/>
    <mergeCell ref="H630:K630"/>
    <mergeCell ref="B631:E631"/>
    <mergeCell ref="H631:K631"/>
    <mergeCell ref="B632:E632"/>
    <mergeCell ref="H632:K632"/>
    <mergeCell ref="A615:E625"/>
    <mergeCell ref="F625:K625"/>
    <mergeCell ref="A626:B627"/>
    <mergeCell ref="C626:K627"/>
    <mergeCell ref="B628:E629"/>
    <mergeCell ref="H628:K629"/>
    <mergeCell ref="A597:B598"/>
    <mergeCell ref="C597:K598"/>
    <mergeCell ref="B599:E600"/>
    <mergeCell ref="H599:K600"/>
    <mergeCell ref="B601:E601"/>
    <mergeCell ref="H601:K601"/>
    <mergeCell ref="A583:L583"/>
    <mergeCell ref="C584:E584"/>
    <mergeCell ref="F584:H584"/>
    <mergeCell ref="A585:E585"/>
    <mergeCell ref="A586:E596"/>
    <mergeCell ref="F596:K596"/>
    <mergeCell ref="A576:C581"/>
    <mergeCell ref="D576:L577"/>
    <mergeCell ref="D578:L579"/>
    <mergeCell ref="D580:L581"/>
    <mergeCell ref="A582:C582"/>
    <mergeCell ref="D582:L582"/>
    <mergeCell ref="B542:E542"/>
    <mergeCell ref="H542:K542"/>
    <mergeCell ref="B543:E543"/>
    <mergeCell ref="H543:K543"/>
    <mergeCell ref="B544:E544"/>
    <mergeCell ref="H544:K544"/>
    <mergeCell ref="A546:C551"/>
    <mergeCell ref="D546:L547"/>
    <mergeCell ref="D548:L549"/>
    <mergeCell ref="D550:L551"/>
    <mergeCell ref="A552:C552"/>
    <mergeCell ref="D552:L552"/>
    <mergeCell ref="A553:L553"/>
    <mergeCell ref="C554:E554"/>
    <mergeCell ref="F554:H554"/>
    <mergeCell ref="A555:E555"/>
    <mergeCell ref="A556:E567"/>
    <mergeCell ref="F567:K567"/>
    <mergeCell ref="A527:E537"/>
    <mergeCell ref="F537:K537"/>
    <mergeCell ref="A538:B539"/>
    <mergeCell ref="C538:K539"/>
    <mergeCell ref="B540:E541"/>
    <mergeCell ref="H540:K541"/>
    <mergeCell ref="A523:C523"/>
    <mergeCell ref="D523:L523"/>
    <mergeCell ref="A524:L524"/>
    <mergeCell ref="C525:E525"/>
    <mergeCell ref="F525:H525"/>
    <mergeCell ref="A526:E526"/>
    <mergeCell ref="B514:E514"/>
    <mergeCell ref="H514:K514"/>
    <mergeCell ref="B515:E515"/>
    <mergeCell ref="H515:K515"/>
    <mergeCell ref="A517:C522"/>
    <mergeCell ref="D517:L518"/>
    <mergeCell ref="D519:L520"/>
    <mergeCell ref="D521:L522"/>
    <mergeCell ref="A509:B510"/>
    <mergeCell ref="C509:K510"/>
    <mergeCell ref="B511:E512"/>
    <mergeCell ref="H511:K512"/>
    <mergeCell ref="B513:E513"/>
    <mergeCell ref="H513:K513"/>
    <mergeCell ref="A497:E497"/>
    <mergeCell ref="A498:E508"/>
    <mergeCell ref="F508:K508"/>
    <mergeCell ref="A488:C493"/>
    <mergeCell ref="D488:L489"/>
    <mergeCell ref="D490:L491"/>
    <mergeCell ref="D492:L493"/>
    <mergeCell ref="A494:C494"/>
    <mergeCell ref="D494:L494"/>
    <mergeCell ref="H486:K486"/>
    <mergeCell ref="A469:E479"/>
    <mergeCell ref="F479:K479"/>
    <mergeCell ref="A480:B481"/>
    <mergeCell ref="C480:K481"/>
    <mergeCell ref="B482:E483"/>
    <mergeCell ref="H482:K483"/>
    <mergeCell ref="A495:L495"/>
    <mergeCell ref="C496:E496"/>
    <mergeCell ref="F496:H496"/>
    <mergeCell ref="A438:L438"/>
    <mergeCell ref="C439:E439"/>
    <mergeCell ref="F439:H439"/>
    <mergeCell ref="A440:E440"/>
    <mergeCell ref="A441:E450"/>
    <mergeCell ref="F450:K450"/>
    <mergeCell ref="A465:C465"/>
    <mergeCell ref="D465:L465"/>
    <mergeCell ref="A466:L466"/>
    <mergeCell ref="B456:E456"/>
    <mergeCell ref="H456:K456"/>
    <mergeCell ref="B457:E457"/>
    <mergeCell ref="H457:K457"/>
    <mergeCell ref="A459:C464"/>
    <mergeCell ref="D459:L460"/>
    <mergeCell ref="D461:L462"/>
    <mergeCell ref="D463:L464"/>
    <mergeCell ref="A431:C436"/>
    <mergeCell ref="D431:L432"/>
    <mergeCell ref="D433:L434"/>
    <mergeCell ref="D435:L436"/>
    <mergeCell ref="A437:C437"/>
    <mergeCell ref="D437:L437"/>
    <mergeCell ref="B427:E427"/>
    <mergeCell ref="H427:K427"/>
    <mergeCell ref="B428:E428"/>
    <mergeCell ref="H428:K428"/>
    <mergeCell ref="B429:E429"/>
    <mergeCell ref="H429:K429"/>
    <mergeCell ref="A411:E422"/>
    <mergeCell ref="F422:K422"/>
    <mergeCell ref="A423:B424"/>
    <mergeCell ref="C423:K424"/>
    <mergeCell ref="B425:E426"/>
    <mergeCell ref="H425:K426"/>
    <mergeCell ref="A407:C407"/>
    <mergeCell ref="D407:L407"/>
    <mergeCell ref="A408:L408"/>
    <mergeCell ref="C409:E409"/>
    <mergeCell ref="F409:H409"/>
    <mergeCell ref="A410:E410"/>
    <mergeCell ref="B398:E398"/>
    <mergeCell ref="H398:K398"/>
    <mergeCell ref="B399:E399"/>
    <mergeCell ref="H399:K399"/>
    <mergeCell ref="A401:C406"/>
    <mergeCell ref="D401:L402"/>
    <mergeCell ref="D403:L404"/>
    <mergeCell ref="D405:L406"/>
    <mergeCell ref="A393:B394"/>
    <mergeCell ref="C393:K394"/>
    <mergeCell ref="B395:E396"/>
    <mergeCell ref="H395:K396"/>
    <mergeCell ref="B397:E397"/>
    <mergeCell ref="H397:K397"/>
    <mergeCell ref="A379:L379"/>
    <mergeCell ref="C380:E380"/>
    <mergeCell ref="F380:H380"/>
    <mergeCell ref="A381:E381"/>
    <mergeCell ref="A382:E392"/>
    <mergeCell ref="F392:K392"/>
    <mergeCell ref="A372:C377"/>
    <mergeCell ref="D372:L373"/>
    <mergeCell ref="D374:L375"/>
    <mergeCell ref="D376:L377"/>
    <mergeCell ref="A378:C378"/>
    <mergeCell ref="D378:L378"/>
    <mergeCell ref="B368:E368"/>
    <mergeCell ref="H368:K368"/>
    <mergeCell ref="B369:E369"/>
    <mergeCell ref="H369:K369"/>
    <mergeCell ref="B370:E370"/>
    <mergeCell ref="H370:K370"/>
    <mergeCell ref="A351:E363"/>
    <mergeCell ref="F363:K363"/>
    <mergeCell ref="A364:B365"/>
    <mergeCell ref="C364:K365"/>
    <mergeCell ref="B366:E367"/>
    <mergeCell ref="H366:K367"/>
    <mergeCell ref="A347:C347"/>
    <mergeCell ref="D347:L347"/>
    <mergeCell ref="A348:L348"/>
    <mergeCell ref="C349:E349"/>
    <mergeCell ref="F349:H349"/>
    <mergeCell ref="A350:E350"/>
    <mergeCell ref="F354:K362"/>
    <mergeCell ref="B338:E338"/>
    <mergeCell ref="H338:K338"/>
    <mergeCell ref="B339:E339"/>
    <mergeCell ref="H339:K339"/>
    <mergeCell ref="A341:C346"/>
    <mergeCell ref="D341:L342"/>
    <mergeCell ref="D343:L344"/>
    <mergeCell ref="D345:L346"/>
    <mergeCell ref="A333:B334"/>
    <mergeCell ref="C333:K334"/>
    <mergeCell ref="B335:E336"/>
    <mergeCell ref="H335:K336"/>
    <mergeCell ref="B337:E337"/>
    <mergeCell ref="H337:K337"/>
    <mergeCell ref="A319:L319"/>
    <mergeCell ref="C320:E320"/>
    <mergeCell ref="F320:H320"/>
    <mergeCell ref="A321:E321"/>
    <mergeCell ref="A322:E332"/>
    <mergeCell ref="F332:K332"/>
    <mergeCell ref="A312:C317"/>
    <mergeCell ref="D312:L313"/>
    <mergeCell ref="D314:L315"/>
    <mergeCell ref="D316:L317"/>
    <mergeCell ref="A318:C318"/>
    <mergeCell ref="D318:L318"/>
    <mergeCell ref="B308:E308"/>
    <mergeCell ref="H308:K308"/>
    <mergeCell ref="B309:E309"/>
    <mergeCell ref="H309:K309"/>
    <mergeCell ref="B310:E310"/>
    <mergeCell ref="H310:K310"/>
    <mergeCell ref="A294:E303"/>
    <mergeCell ref="F303:K303"/>
    <mergeCell ref="A304:B305"/>
    <mergeCell ref="C304:K305"/>
    <mergeCell ref="B306:E307"/>
    <mergeCell ref="H306:K307"/>
    <mergeCell ref="A290:C290"/>
    <mergeCell ref="D290:L290"/>
    <mergeCell ref="A291:L291"/>
    <mergeCell ref="C292:E292"/>
    <mergeCell ref="F292:H292"/>
    <mergeCell ref="A293:E293"/>
    <mergeCell ref="B281:E281"/>
    <mergeCell ref="H281:K281"/>
    <mergeCell ref="B282:E282"/>
    <mergeCell ref="H282:K282"/>
    <mergeCell ref="A284:C289"/>
    <mergeCell ref="D284:L285"/>
    <mergeCell ref="D286:L287"/>
    <mergeCell ref="D288:L289"/>
    <mergeCell ref="A276:B277"/>
    <mergeCell ref="C276:K277"/>
    <mergeCell ref="B278:E279"/>
    <mergeCell ref="H278:K279"/>
    <mergeCell ref="B280:E280"/>
    <mergeCell ref="H280:K280"/>
    <mergeCell ref="A260:L260"/>
    <mergeCell ref="C261:E261"/>
    <mergeCell ref="F261:H261"/>
    <mergeCell ref="A262:E262"/>
    <mergeCell ref="A263:E275"/>
    <mergeCell ref="F275:K275"/>
    <mergeCell ref="F269:K274"/>
    <mergeCell ref="A253:C258"/>
    <mergeCell ref="D253:L254"/>
    <mergeCell ref="D255:L256"/>
    <mergeCell ref="D257:L258"/>
    <mergeCell ref="A259:C259"/>
    <mergeCell ref="D259:L259"/>
    <mergeCell ref="B249:E249"/>
    <mergeCell ref="H249:K249"/>
    <mergeCell ref="B250:E250"/>
    <mergeCell ref="H250:K250"/>
    <mergeCell ref="B251:E251"/>
    <mergeCell ref="H251:K251"/>
    <mergeCell ref="A233:E244"/>
    <mergeCell ref="F244:K244"/>
    <mergeCell ref="A245:B246"/>
    <mergeCell ref="C245:K246"/>
    <mergeCell ref="B247:E248"/>
    <mergeCell ref="H247:K248"/>
    <mergeCell ref="A229:C229"/>
    <mergeCell ref="D229:L229"/>
    <mergeCell ref="A230:L230"/>
    <mergeCell ref="C231:E231"/>
    <mergeCell ref="F231:H231"/>
    <mergeCell ref="A232:E232"/>
    <mergeCell ref="F235:K243"/>
    <mergeCell ref="B220:E220"/>
    <mergeCell ref="H220:K220"/>
    <mergeCell ref="B221:E221"/>
    <mergeCell ref="H221:K221"/>
    <mergeCell ref="A223:C228"/>
    <mergeCell ref="D223:L224"/>
    <mergeCell ref="D225:L226"/>
    <mergeCell ref="D227:L228"/>
    <mergeCell ref="A215:B216"/>
    <mergeCell ref="C215:K216"/>
    <mergeCell ref="B217:E218"/>
    <mergeCell ref="H217:K218"/>
    <mergeCell ref="B219:E219"/>
    <mergeCell ref="H219:K219"/>
    <mergeCell ref="A202:L202"/>
    <mergeCell ref="C203:E203"/>
    <mergeCell ref="F203:H203"/>
    <mergeCell ref="A204:E204"/>
    <mergeCell ref="A205:E214"/>
    <mergeCell ref="F214:K214"/>
    <mergeCell ref="A195:C200"/>
    <mergeCell ref="D195:L196"/>
    <mergeCell ref="D197:L198"/>
    <mergeCell ref="D199:L200"/>
    <mergeCell ref="A201:C201"/>
    <mergeCell ref="D201:L201"/>
    <mergeCell ref="B191:E191"/>
    <mergeCell ref="H191:K191"/>
    <mergeCell ref="B192:E192"/>
    <mergeCell ref="H192:K192"/>
    <mergeCell ref="B193:E193"/>
    <mergeCell ref="H193:K193"/>
    <mergeCell ref="A177:E186"/>
    <mergeCell ref="F186:K186"/>
    <mergeCell ref="A187:B188"/>
    <mergeCell ref="C187:K188"/>
    <mergeCell ref="B189:E190"/>
    <mergeCell ref="H189:K190"/>
    <mergeCell ref="A173:C173"/>
    <mergeCell ref="D173:L173"/>
    <mergeCell ref="A174:L174"/>
    <mergeCell ref="C175:E175"/>
    <mergeCell ref="F175:H175"/>
    <mergeCell ref="A176:E176"/>
    <mergeCell ref="A167:C172"/>
    <mergeCell ref="D167:L168"/>
    <mergeCell ref="D169:L170"/>
    <mergeCell ref="D171:L172"/>
    <mergeCell ref="A136:C141"/>
    <mergeCell ref="D136:L137"/>
    <mergeCell ref="D138:L139"/>
    <mergeCell ref="D140:L141"/>
    <mergeCell ref="A142:C142"/>
    <mergeCell ref="D142:L142"/>
    <mergeCell ref="A143:L143"/>
    <mergeCell ref="C144:E144"/>
    <mergeCell ref="F144:H144"/>
    <mergeCell ref="A145:E145"/>
    <mergeCell ref="B165:E165"/>
    <mergeCell ref="H165:K165"/>
    <mergeCell ref="A146:E158"/>
    <mergeCell ref="F158:K158"/>
    <mergeCell ref="A159:B160"/>
    <mergeCell ref="C159:K160"/>
    <mergeCell ref="B161:E162"/>
    <mergeCell ref="H161:K162"/>
    <mergeCell ref="B163:E163"/>
    <mergeCell ref="H163:K163"/>
    <mergeCell ref="B164:E164"/>
    <mergeCell ref="H164:K164"/>
    <mergeCell ref="B132:E132"/>
    <mergeCell ref="H132:K132"/>
    <mergeCell ref="B133:E133"/>
    <mergeCell ref="H133:K133"/>
    <mergeCell ref="B134:E134"/>
    <mergeCell ref="H134:K134"/>
    <mergeCell ref="A119:E127"/>
    <mergeCell ref="F127:K127"/>
    <mergeCell ref="A128:B129"/>
    <mergeCell ref="C128:K129"/>
    <mergeCell ref="B130:E131"/>
    <mergeCell ref="H130:K131"/>
    <mergeCell ref="A115:C115"/>
    <mergeCell ref="D115:L115"/>
    <mergeCell ref="A116:L116"/>
    <mergeCell ref="C117:E117"/>
    <mergeCell ref="F117:H117"/>
    <mergeCell ref="A118:E118"/>
    <mergeCell ref="B106:E106"/>
    <mergeCell ref="H106:K106"/>
    <mergeCell ref="B107:E107"/>
    <mergeCell ref="H107:K107"/>
    <mergeCell ref="A109:C114"/>
    <mergeCell ref="D109:L110"/>
    <mergeCell ref="D111:L112"/>
    <mergeCell ref="D113:L114"/>
    <mergeCell ref="A101:B102"/>
    <mergeCell ref="C101:K102"/>
    <mergeCell ref="B103:E104"/>
    <mergeCell ref="H103:K104"/>
    <mergeCell ref="B105:E105"/>
    <mergeCell ref="H105:K105"/>
    <mergeCell ref="A89:L89"/>
    <mergeCell ref="C90:E90"/>
    <mergeCell ref="F90:H90"/>
    <mergeCell ref="A91:E91"/>
    <mergeCell ref="A92:E100"/>
    <mergeCell ref="F100:K100"/>
    <mergeCell ref="A82:C87"/>
    <mergeCell ref="D82:L83"/>
    <mergeCell ref="D84:L85"/>
    <mergeCell ref="D86:L87"/>
    <mergeCell ref="A88:C88"/>
    <mergeCell ref="D88:L88"/>
    <mergeCell ref="B78:E78"/>
    <mergeCell ref="H78:K78"/>
    <mergeCell ref="B79:E79"/>
    <mergeCell ref="H79:K79"/>
    <mergeCell ref="B80:E80"/>
    <mergeCell ref="H80:K80"/>
    <mergeCell ref="A64:E73"/>
    <mergeCell ref="F73:K73"/>
    <mergeCell ref="A74:B75"/>
    <mergeCell ref="C74:K75"/>
    <mergeCell ref="B76:E77"/>
    <mergeCell ref="H76:K77"/>
    <mergeCell ref="A60:C60"/>
    <mergeCell ref="D60:L60"/>
    <mergeCell ref="A61:L61"/>
    <mergeCell ref="C62:E62"/>
    <mergeCell ref="F62:H62"/>
    <mergeCell ref="A63:E63"/>
    <mergeCell ref="A54:C59"/>
    <mergeCell ref="D54:L55"/>
    <mergeCell ref="D56:L57"/>
    <mergeCell ref="D58:L59"/>
    <mergeCell ref="B50:E50"/>
    <mergeCell ref="H50:K50"/>
    <mergeCell ref="B51:E51"/>
    <mergeCell ref="H51:K51"/>
    <mergeCell ref="B52:E52"/>
    <mergeCell ref="H52:K52"/>
    <mergeCell ref="B22:E23"/>
    <mergeCell ref="H22:K23"/>
    <mergeCell ref="B24:E24"/>
    <mergeCell ref="H24:K24"/>
    <mergeCell ref="A38:E45"/>
    <mergeCell ref="F45:K45"/>
    <mergeCell ref="A46:B47"/>
    <mergeCell ref="C46:K47"/>
    <mergeCell ref="B48:E49"/>
    <mergeCell ref="H48:K49"/>
    <mergeCell ref="A34:C34"/>
    <mergeCell ref="D34:L34"/>
    <mergeCell ref="A35:L35"/>
    <mergeCell ref="C36:E36"/>
    <mergeCell ref="F36:H36"/>
    <mergeCell ref="A37:E37"/>
    <mergeCell ref="B574:E574"/>
    <mergeCell ref="H574:K574"/>
    <mergeCell ref="A8:L8"/>
    <mergeCell ref="C9:E9"/>
    <mergeCell ref="F9:H9"/>
    <mergeCell ref="A10:E10"/>
    <mergeCell ref="A11:E19"/>
    <mergeCell ref="F19:K19"/>
    <mergeCell ref="A1:C6"/>
    <mergeCell ref="D1:L2"/>
    <mergeCell ref="D3:L4"/>
    <mergeCell ref="D5:L6"/>
    <mergeCell ref="A7:C7"/>
    <mergeCell ref="D7:L7"/>
    <mergeCell ref="A28:C33"/>
    <mergeCell ref="D28:L29"/>
    <mergeCell ref="D30:L31"/>
    <mergeCell ref="D32:L33"/>
    <mergeCell ref="B25:E25"/>
    <mergeCell ref="H25:K25"/>
    <mergeCell ref="B26:E26"/>
    <mergeCell ref="H26:K26"/>
    <mergeCell ref="A20:B21"/>
    <mergeCell ref="C20:K21"/>
    <mergeCell ref="F560:K566"/>
    <mergeCell ref="F444:K449"/>
    <mergeCell ref="A568:B569"/>
    <mergeCell ref="C568:K569"/>
    <mergeCell ref="B570:E571"/>
    <mergeCell ref="H570:K571"/>
    <mergeCell ref="B572:E572"/>
    <mergeCell ref="H572:K572"/>
    <mergeCell ref="B573:E573"/>
    <mergeCell ref="H573:K573"/>
    <mergeCell ref="A451:B452"/>
    <mergeCell ref="C451:K452"/>
    <mergeCell ref="B453:E454"/>
    <mergeCell ref="H453:K454"/>
    <mergeCell ref="B455:E455"/>
    <mergeCell ref="H455:K455"/>
    <mergeCell ref="C467:E467"/>
    <mergeCell ref="F467:H467"/>
    <mergeCell ref="A468:E468"/>
    <mergeCell ref="B484:E484"/>
    <mergeCell ref="H484:K484"/>
    <mergeCell ref="B485:E485"/>
    <mergeCell ref="H485:K485"/>
    <mergeCell ref="B486:E486"/>
  </mergeCells>
  <pageMargins left="0.7" right="0.7" top="0.75" bottom="0.75" header="0.3" footer="0.3"/>
  <pageSetup scale="61" fitToHeight="0" orientation="landscape" r:id="rId1"/>
  <rowBreaks count="18" manualBreakCount="18">
    <brk id="27" max="11" man="1"/>
    <brk id="53" max="11" man="1"/>
    <brk id="108" max="11" man="1"/>
    <brk id="135" max="11" man="1"/>
    <brk id="166" max="11" man="1"/>
    <brk id="194" max="11" man="1"/>
    <brk id="222" max="11" man="1"/>
    <brk id="283" max="11" man="1"/>
    <brk id="311" max="11" man="1"/>
    <brk id="340" max="11" man="1"/>
    <brk id="400" max="11" man="1"/>
    <brk id="430" max="11" man="1"/>
    <brk id="458" max="11" man="1"/>
    <brk id="487" max="11" man="1"/>
    <brk id="516" max="11" man="1"/>
    <brk id="545" max="11" man="1"/>
    <brk id="575" max="11" man="1"/>
    <brk id="604" max="11"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1753"/>
  <sheetViews>
    <sheetView view="pageBreakPreview" topLeftCell="A15" zoomScale="80" zoomScaleNormal="80" zoomScaleSheetLayoutView="80" workbookViewId="0">
      <selection activeCell="S24" sqref="S24"/>
    </sheetView>
  </sheetViews>
  <sheetFormatPr baseColWidth="10" defaultRowHeight="13.2"/>
  <cols>
    <col min="1" max="1" width="3.109375" customWidth="1"/>
    <col min="2" max="2" width="14.6640625" customWidth="1"/>
    <col min="3" max="3" width="13" customWidth="1"/>
    <col min="11" max="11" width="19" bestFit="1" customWidth="1"/>
    <col min="14" max="14" width="20.5546875" bestFit="1" customWidth="1"/>
    <col min="15" max="16" width="3.109375" customWidth="1"/>
  </cols>
  <sheetData>
    <row r="1" spans="1:16" ht="13.8">
      <c r="A1" s="584" t="s">
        <v>37</v>
      </c>
      <c r="B1" s="584"/>
      <c r="C1" s="584"/>
      <c r="D1" s="584"/>
      <c r="E1" s="584"/>
      <c r="F1" s="584"/>
      <c r="G1" s="584"/>
      <c r="H1" s="584"/>
      <c r="I1" s="584"/>
      <c r="J1" s="584"/>
      <c r="K1" s="584"/>
      <c r="L1" s="94"/>
      <c r="M1" s="94"/>
      <c r="N1" s="94"/>
      <c r="O1" s="94"/>
      <c r="P1" s="94"/>
    </row>
    <row r="2" spans="1:16" ht="13.8">
      <c r="A2" s="584" t="s">
        <v>1</v>
      </c>
      <c r="B2" s="584"/>
      <c r="C2" s="584"/>
      <c r="D2" s="584"/>
      <c r="E2" s="94"/>
      <c r="F2" s="94"/>
      <c r="G2" s="94"/>
      <c r="H2" s="94"/>
      <c r="I2" s="94"/>
      <c r="J2" s="94"/>
      <c r="K2" s="94"/>
      <c r="L2" s="94"/>
      <c r="M2" s="94"/>
      <c r="N2" s="94"/>
      <c r="O2" s="94"/>
      <c r="P2" s="94"/>
    </row>
    <row r="3" spans="1:16" ht="14.4" thickBot="1">
      <c r="A3" s="94"/>
      <c r="B3" s="94"/>
      <c r="C3" s="94"/>
      <c r="D3" s="94"/>
      <c r="E3" s="94"/>
      <c r="F3" s="94"/>
      <c r="G3" s="94"/>
      <c r="H3" s="94"/>
      <c r="I3" s="94"/>
      <c r="J3" s="94"/>
      <c r="K3" s="94"/>
      <c r="L3" s="94"/>
      <c r="M3" s="94"/>
      <c r="N3" s="94"/>
      <c r="O3" s="94"/>
      <c r="P3" s="94"/>
    </row>
    <row r="4" spans="1:16" ht="14.4" thickTop="1">
      <c r="A4" s="822"/>
      <c r="B4" s="823"/>
      <c r="C4" s="823"/>
      <c r="D4" s="823"/>
      <c r="E4" s="823"/>
      <c r="F4" s="823"/>
      <c r="G4" s="823"/>
      <c r="H4" s="823"/>
      <c r="I4" s="823"/>
      <c r="J4" s="823"/>
      <c r="K4" s="823"/>
      <c r="L4" s="823"/>
      <c r="M4" s="823"/>
      <c r="N4" s="823"/>
      <c r="O4" s="824"/>
      <c r="P4" s="94"/>
    </row>
    <row r="5" spans="1:16" ht="13.8">
      <c r="A5" s="96"/>
      <c r="B5" s="825" t="s">
        <v>38</v>
      </c>
      <c r="C5" s="825"/>
      <c r="D5" s="825"/>
      <c r="E5" s="825"/>
      <c r="F5" s="825"/>
      <c r="G5" s="825"/>
      <c r="H5" s="825"/>
      <c r="I5" s="825"/>
      <c r="J5" s="825"/>
      <c r="K5" s="825"/>
      <c r="L5" s="825"/>
      <c r="M5" s="825"/>
      <c r="N5" s="825"/>
      <c r="O5" s="95"/>
      <c r="P5" s="94"/>
    </row>
    <row r="6" spans="1:16" ht="14.4" thickBot="1">
      <c r="A6" s="96"/>
      <c r="B6" s="94"/>
      <c r="C6" s="94"/>
      <c r="D6" s="94"/>
      <c r="E6" s="94"/>
      <c r="F6" s="94"/>
      <c r="G6" s="94"/>
      <c r="H6" s="94"/>
      <c r="I6" s="94"/>
      <c r="J6" s="94"/>
      <c r="K6" s="94"/>
      <c r="L6" s="94"/>
      <c r="M6" s="94"/>
      <c r="N6" s="94"/>
      <c r="O6" s="95"/>
      <c r="P6" s="94"/>
    </row>
    <row r="7" spans="1:16" ht="13.8">
      <c r="A7" s="96"/>
      <c r="B7" s="826"/>
      <c r="C7" s="828"/>
      <c r="D7" s="829"/>
      <c r="E7" s="829"/>
      <c r="F7" s="829"/>
      <c r="G7" s="829"/>
      <c r="H7" s="829"/>
      <c r="I7" s="829"/>
      <c r="J7" s="830"/>
      <c r="K7" s="831"/>
      <c r="L7" s="832"/>
      <c r="M7" s="832"/>
      <c r="N7" s="833"/>
      <c r="O7" s="95"/>
      <c r="P7" s="94"/>
    </row>
    <row r="8" spans="1:16" ht="13.8">
      <c r="A8" s="96"/>
      <c r="B8" s="827"/>
      <c r="C8" s="837" t="s">
        <v>118</v>
      </c>
      <c r="D8" s="838"/>
      <c r="E8" s="838"/>
      <c r="F8" s="838"/>
      <c r="G8" s="838"/>
      <c r="H8" s="838"/>
      <c r="I8" s="838"/>
      <c r="J8" s="839"/>
      <c r="K8" s="834"/>
      <c r="L8" s="835"/>
      <c r="M8" s="835"/>
      <c r="N8" s="836"/>
      <c r="O8" s="95"/>
      <c r="P8" s="94"/>
    </row>
    <row r="9" spans="1:16" ht="13.8">
      <c r="A9" s="96"/>
      <c r="B9" s="827"/>
      <c r="C9" s="812"/>
      <c r="D9" s="813"/>
      <c r="E9" s="813"/>
      <c r="F9" s="813"/>
      <c r="G9" s="813"/>
      <c r="H9" s="813"/>
      <c r="I9" s="813"/>
      <c r="J9" s="814"/>
      <c r="K9" s="818" t="s">
        <v>39</v>
      </c>
      <c r="L9" s="806"/>
      <c r="M9" s="807"/>
      <c r="N9" s="808"/>
      <c r="O9" s="95"/>
      <c r="P9" s="94"/>
    </row>
    <row r="10" spans="1:16" ht="13.8">
      <c r="A10" s="96"/>
      <c r="B10" s="827"/>
      <c r="C10" s="812" t="s">
        <v>40</v>
      </c>
      <c r="D10" s="813"/>
      <c r="E10" s="813"/>
      <c r="F10" s="813"/>
      <c r="G10" s="813"/>
      <c r="H10" s="813"/>
      <c r="I10" s="813"/>
      <c r="J10" s="814"/>
      <c r="K10" s="840"/>
      <c r="L10" s="809"/>
      <c r="M10" s="810"/>
      <c r="N10" s="811"/>
      <c r="O10" s="95"/>
      <c r="P10" s="94"/>
    </row>
    <row r="11" spans="1:16" ht="13.8">
      <c r="A11" s="96"/>
      <c r="B11" s="827"/>
      <c r="C11" s="815"/>
      <c r="D11" s="816"/>
      <c r="E11" s="816"/>
      <c r="F11" s="816"/>
      <c r="G11" s="816"/>
      <c r="H11" s="816"/>
      <c r="I11" s="816"/>
      <c r="J11" s="817"/>
      <c r="K11" s="818" t="s">
        <v>41</v>
      </c>
      <c r="L11" s="818">
        <v>1</v>
      </c>
      <c r="M11" s="818" t="s">
        <v>42</v>
      </c>
      <c r="N11" s="820">
        <v>1</v>
      </c>
      <c r="O11" s="95"/>
      <c r="P11" s="94"/>
    </row>
    <row r="12" spans="1:16" ht="13.8">
      <c r="A12" s="96"/>
      <c r="B12" s="827"/>
      <c r="C12" s="815"/>
      <c r="D12" s="816"/>
      <c r="E12" s="816"/>
      <c r="F12" s="816"/>
      <c r="G12" s="816"/>
      <c r="H12" s="816"/>
      <c r="I12" s="816"/>
      <c r="J12" s="817"/>
      <c r="K12" s="819"/>
      <c r="L12" s="819"/>
      <c r="M12" s="819"/>
      <c r="N12" s="821"/>
      <c r="O12" s="95"/>
      <c r="P12" s="94"/>
    </row>
    <row r="13" spans="1:16" ht="13.8">
      <c r="A13" s="96"/>
      <c r="B13" s="827"/>
      <c r="C13" s="812" t="s">
        <v>43</v>
      </c>
      <c r="D13" s="813"/>
      <c r="E13" s="813"/>
      <c r="F13" s="813"/>
      <c r="G13" s="813"/>
      <c r="H13" s="813"/>
      <c r="I13" s="813"/>
      <c r="J13" s="814"/>
      <c r="K13" s="819"/>
      <c r="L13" s="819"/>
      <c r="M13" s="819"/>
      <c r="N13" s="821"/>
      <c r="O13" s="95"/>
      <c r="P13" s="94"/>
    </row>
    <row r="14" spans="1:16" ht="14.4" thickBot="1">
      <c r="A14" s="96"/>
      <c r="B14" s="97"/>
      <c r="C14" s="98"/>
      <c r="D14" s="98"/>
      <c r="E14" s="98"/>
      <c r="F14" s="98"/>
      <c r="G14" s="98"/>
      <c r="H14" s="98"/>
      <c r="I14" s="98"/>
      <c r="J14" s="98"/>
      <c r="K14" s="98"/>
      <c r="L14" s="99"/>
      <c r="M14" s="99"/>
      <c r="N14" s="100"/>
      <c r="O14" s="95"/>
      <c r="P14" s="94"/>
    </row>
    <row r="15" spans="1:16" ht="13.8">
      <c r="A15" s="96"/>
      <c r="B15" s="101"/>
      <c r="C15" s="405"/>
      <c r="D15" s="405"/>
      <c r="E15" s="405"/>
      <c r="F15" s="405"/>
      <c r="G15" s="405"/>
      <c r="H15" s="405"/>
      <c r="I15" s="405"/>
      <c r="J15" s="405"/>
      <c r="K15" s="102" t="s">
        <v>44</v>
      </c>
      <c r="L15" s="103" t="s">
        <v>45</v>
      </c>
      <c r="M15" s="103" t="s">
        <v>46</v>
      </c>
      <c r="N15" s="104" t="s">
        <v>47</v>
      </c>
      <c r="O15" s="95"/>
      <c r="P15" s="94"/>
    </row>
    <row r="16" spans="1:16" ht="13.8">
      <c r="A16" s="96"/>
      <c r="B16" s="105"/>
      <c r="C16" s="404"/>
      <c r="D16" s="404"/>
      <c r="E16" s="404"/>
      <c r="F16" s="404"/>
      <c r="G16" s="404"/>
      <c r="H16" s="404"/>
      <c r="I16" s="404"/>
      <c r="J16" s="404"/>
      <c r="K16" s="106"/>
      <c r="L16" s="107"/>
      <c r="M16" s="107"/>
      <c r="N16" s="108"/>
      <c r="O16" s="95"/>
      <c r="P16" s="94"/>
    </row>
    <row r="17" spans="1:16" ht="13.8">
      <c r="A17" s="96"/>
      <c r="B17" s="792" t="s">
        <v>48</v>
      </c>
      <c r="C17" s="793"/>
      <c r="D17" s="793"/>
      <c r="E17" s="793"/>
      <c r="F17" s="404"/>
      <c r="G17" s="404"/>
      <c r="H17" s="404"/>
      <c r="I17" s="94"/>
      <c r="J17" s="404"/>
      <c r="K17" s="106"/>
      <c r="L17" s="94"/>
      <c r="M17" s="94"/>
      <c r="N17" s="109"/>
      <c r="O17" s="95"/>
      <c r="P17" s="94"/>
    </row>
    <row r="18" spans="1:16" ht="13.8">
      <c r="A18" s="96"/>
      <c r="B18" s="110"/>
      <c r="C18" s="408"/>
      <c r="D18" s="408"/>
      <c r="E18" s="408"/>
      <c r="F18" s="408"/>
      <c r="G18" s="408"/>
      <c r="H18" s="408"/>
      <c r="I18" s="408"/>
      <c r="J18" s="408"/>
      <c r="K18" s="408"/>
      <c r="L18" s="408"/>
      <c r="M18" s="408"/>
      <c r="N18" s="409"/>
      <c r="O18" s="95"/>
      <c r="P18" s="94"/>
    </row>
    <row r="19" spans="1:16" ht="14.4" thickBot="1">
      <c r="A19" s="96"/>
      <c r="B19" s="406"/>
      <c r="C19" s="407"/>
      <c r="D19" s="407"/>
      <c r="E19" s="407"/>
      <c r="F19" s="407"/>
      <c r="G19" s="407"/>
      <c r="H19" s="407"/>
      <c r="I19" s="407"/>
      <c r="J19" s="407"/>
      <c r="K19" s="407"/>
      <c r="L19" s="407"/>
      <c r="M19" s="407"/>
      <c r="N19" s="111"/>
      <c r="O19" s="95"/>
      <c r="P19" s="94"/>
    </row>
    <row r="20" spans="1:16" ht="14.4" thickBot="1">
      <c r="A20" s="96"/>
      <c r="B20" s="112"/>
      <c r="C20" s="113"/>
      <c r="D20" s="113"/>
      <c r="E20" s="113"/>
      <c r="F20" s="113"/>
      <c r="G20" s="113"/>
      <c r="H20" s="94"/>
      <c r="I20" s="94"/>
      <c r="J20" s="113"/>
      <c r="K20" s="113"/>
      <c r="L20" s="113"/>
      <c r="M20" s="113"/>
      <c r="N20" s="114"/>
      <c r="O20" s="95"/>
      <c r="P20" s="94"/>
    </row>
    <row r="21" spans="1:16" ht="13.8">
      <c r="A21" s="96"/>
      <c r="B21" s="794" t="s">
        <v>49</v>
      </c>
      <c r="C21" s="795"/>
      <c r="D21" s="795"/>
      <c r="E21" s="795"/>
      <c r="F21" s="795"/>
      <c r="G21" s="795"/>
      <c r="H21" s="795"/>
      <c r="I21" s="795"/>
      <c r="J21" s="795"/>
      <c r="K21" s="795"/>
      <c r="L21" s="795"/>
      <c r="M21" s="795"/>
      <c r="N21" s="796"/>
      <c r="O21" s="95"/>
      <c r="P21" s="94"/>
    </row>
    <row r="22" spans="1:16" ht="14.4" thickBot="1">
      <c r="A22" s="96"/>
      <c r="B22" s="115"/>
      <c r="C22" s="94"/>
      <c r="D22" s="94"/>
      <c r="E22" s="94"/>
      <c r="F22" s="94"/>
      <c r="G22" s="94"/>
      <c r="H22" s="94"/>
      <c r="I22" s="94"/>
      <c r="J22" s="94"/>
      <c r="K22" s="94"/>
      <c r="L22" s="94"/>
      <c r="M22" s="94"/>
      <c r="N22" s="116"/>
      <c r="O22" s="95"/>
      <c r="P22" s="94"/>
    </row>
    <row r="23" spans="1:16" ht="13.8">
      <c r="A23" s="96"/>
      <c r="B23" s="117" t="s">
        <v>50</v>
      </c>
      <c r="C23" s="797" t="s">
        <v>51</v>
      </c>
      <c r="D23" s="798"/>
      <c r="E23" s="798"/>
      <c r="F23" s="798"/>
      <c r="G23" s="798"/>
      <c r="H23" s="798"/>
      <c r="I23" s="798"/>
      <c r="J23" s="798"/>
      <c r="K23" s="799"/>
      <c r="L23" s="800" t="s">
        <v>52</v>
      </c>
      <c r="M23" s="801"/>
      <c r="N23" s="117" t="s">
        <v>11</v>
      </c>
      <c r="O23" s="95"/>
      <c r="P23" s="94"/>
    </row>
    <row r="24" spans="1:16" ht="14.4" thickBot="1">
      <c r="A24" s="96"/>
      <c r="B24" s="175">
        <v>1.1000000000000001</v>
      </c>
      <c r="C24" s="802" t="s">
        <v>382</v>
      </c>
      <c r="D24" s="803"/>
      <c r="E24" s="803"/>
      <c r="F24" s="803"/>
      <c r="G24" s="803"/>
      <c r="H24" s="803"/>
      <c r="I24" s="803"/>
      <c r="J24" s="803"/>
      <c r="K24" s="804"/>
      <c r="L24" s="805" t="s">
        <v>85</v>
      </c>
      <c r="M24" s="804"/>
      <c r="N24" s="176"/>
      <c r="O24" s="95"/>
      <c r="P24" s="94"/>
    </row>
    <row r="25" spans="1:16" ht="13.8">
      <c r="A25" s="96"/>
      <c r="B25" s="735" t="s">
        <v>53</v>
      </c>
      <c r="C25" s="736"/>
      <c r="D25" s="736"/>
      <c r="E25" s="736"/>
      <c r="F25" s="736"/>
      <c r="G25" s="736"/>
      <c r="H25" s="736"/>
      <c r="I25" s="736"/>
      <c r="J25" s="736"/>
      <c r="K25" s="736"/>
      <c r="L25" s="736"/>
      <c r="M25" s="736"/>
      <c r="N25" s="737"/>
      <c r="O25" s="95"/>
      <c r="P25" s="94"/>
    </row>
    <row r="26" spans="1:16" ht="13.8">
      <c r="A26" s="96"/>
      <c r="B26" s="738"/>
      <c r="C26" s="739"/>
      <c r="D26" s="739"/>
      <c r="E26" s="739"/>
      <c r="F26" s="739"/>
      <c r="G26" s="739"/>
      <c r="H26" s="739"/>
      <c r="I26" s="739"/>
      <c r="J26" s="739"/>
      <c r="K26" s="739"/>
      <c r="L26" s="739"/>
      <c r="M26" s="739"/>
      <c r="N26" s="740"/>
      <c r="O26" s="95"/>
      <c r="P26" s="94"/>
    </row>
    <row r="27" spans="1:16" ht="14.4" thickBot="1">
      <c r="A27" s="96"/>
      <c r="B27" s="741"/>
      <c r="C27" s="742"/>
      <c r="D27" s="742"/>
      <c r="E27" s="742"/>
      <c r="F27" s="742"/>
      <c r="G27" s="742"/>
      <c r="H27" s="742"/>
      <c r="I27" s="742"/>
      <c r="J27" s="742"/>
      <c r="K27" s="742"/>
      <c r="L27" s="742"/>
      <c r="M27" s="742"/>
      <c r="N27" s="743"/>
      <c r="O27" s="95"/>
      <c r="P27" s="94"/>
    </row>
    <row r="28" spans="1:16" ht="13.8">
      <c r="A28" s="96"/>
      <c r="B28" s="744" t="s">
        <v>51</v>
      </c>
      <c r="C28" s="782"/>
      <c r="D28" s="782"/>
      <c r="E28" s="782"/>
      <c r="F28" s="783"/>
      <c r="G28" s="762" t="s">
        <v>54</v>
      </c>
      <c r="H28" s="782"/>
      <c r="I28" s="784" t="s">
        <v>55</v>
      </c>
      <c r="J28" s="785"/>
      <c r="K28" s="118" t="s">
        <v>56</v>
      </c>
      <c r="L28" s="762" t="s">
        <v>57</v>
      </c>
      <c r="M28" s="763"/>
      <c r="N28" s="119" t="s">
        <v>58</v>
      </c>
      <c r="O28" s="95"/>
      <c r="P28" s="94"/>
    </row>
    <row r="29" spans="1:16" ht="13.8">
      <c r="A29" s="96"/>
      <c r="B29" s="718" t="s">
        <v>119</v>
      </c>
      <c r="C29" s="719"/>
      <c r="D29" s="719"/>
      <c r="E29" s="719"/>
      <c r="F29" s="766"/>
      <c r="G29" s="862"/>
      <c r="H29" s="766"/>
      <c r="I29" s="856" t="s">
        <v>120</v>
      </c>
      <c r="J29" s="732"/>
      <c r="K29" s="399">
        <v>4108</v>
      </c>
      <c r="L29" s="863">
        <v>0.1</v>
      </c>
      <c r="M29" s="864"/>
      <c r="N29" s="416">
        <f>ROUND(K29*L29,0)</f>
        <v>411</v>
      </c>
      <c r="O29" s="95"/>
      <c r="P29" s="94"/>
    </row>
    <row r="30" spans="1:16" ht="13.8">
      <c r="A30" s="96"/>
      <c r="B30" s="853" t="s">
        <v>154</v>
      </c>
      <c r="C30" s="854"/>
      <c r="D30" s="854"/>
      <c r="E30" s="854"/>
      <c r="F30" s="855"/>
      <c r="G30" s="397"/>
      <c r="H30" s="398"/>
      <c r="I30" s="856" t="s">
        <v>120</v>
      </c>
      <c r="J30" s="732"/>
      <c r="K30" s="399">
        <v>99170</v>
      </c>
      <c r="L30" s="857">
        <v>0.01</v>
      </c>
      <c r="M30" s="858"/>
      <c r="N30" s="416">
        <f t="shared" ref="N30:N31" si="0">ROUND(K30*L30,0)</f>
        <v>992</v>
      </c>
      <c r="O30" s="95"/>
      <c r="P30" s="94"/>
    </row>
    <row r="31" spans="1:16" ht="14.4" thickBot="1">
      <c r="A31" s="96"/>
      <c r="B31" s="758"/>
      <c r="C31" s="759"/>
      <c r="D31" s="759"/>
      <c r="E31" s="759"/>
      <c r="F31" s="848"/>
      <c r="G31" s="859"/>
      <c r="H31" s="848"/>
      <c r="I31" s="856"/>
      <c r="J31" s="732"/>
      <c r="K31" s="399"/>
      <c r="L31" s="860"/>
      <c r="M31" s="861"/>
      <c r="N31" s="416">
        <f t="shared" si="0"/>
        <v>0</v>
      </c>
      <c r="O31" s="95"/>
      <c r="P31" s="94"/>
    </row>
    <row r="32" spans="1:16" ht="14.4" thickBot="1">
      <c r="A32" s="96"/>
      <c r="B32" s="724" t="s">
        <v>59</v>
      </c>
      <c r="C32" s="725"/>
      <c r="D32" s="725"/>
      <c r="E32" s="725"/>
      <c r="F32" s="725"/>
      <c r="G32" s="725"/>
      <c r="H32" s="725"/>
      <c r="I32" s="725"/>
      <c r="J32" s="725"/>
      <c r="K32" s="725"/>
      <c r="L32" s="725"/>
      <c r="M32" s="726"/>
      <c r="N32" s="122">
        <f>SUM(N29:N31)</f>
        <v>1403</v>
      </c>
      <c r="O32" s="95"/>
      <c r="P32" s="94"/>
    </row>
    <row r="33" spans="1:16" ht="13.8">
      <c r="A33" s="96"/>
      <c r="B33" s="735" t="s">
        <v>60</v>
      </c>
      <c r="C33" s="736"/>
      <c r="D33" s="736"/>
      <c r="E33" s="736"/>
      <c r="F33" s="736"/>
      <c r="G33" s="736"/>
      <c r="H33" s="736"/>
      <c r="I33" s="736"/>
      <c r="J33" s="736"/>
      <c r="K33" s="736"/>
      <c r="L33" s="736"/>
      <c r="M33" s="736"/>
      <c r="N33" s="737"/>
      <c r="O33" s="95"/>
      <c r="P33" s="94"/>
    </row>
    <row r="34" spans="1:16" ht="13.8">
      <c r="A34" s="96"/>
      <c r="B34" s="738"/>
      <c r="C34" s="739"/>
      <c r="D34" s="739"/>
      <c r="E34" s="739"/>
      <c r="F34" s="739"/>
      <c r="G34" s="739"/>
      <c r="H34" s="739"/>
      <c r="I34" s="739"/>
      <c r="J34" s="739"/>
      <c r="K34" s="739"/>
      <c r="L34" s="739"/>
      <c r="M34" s="739"/>
      <c r="N34" s="740"/>
      <c r="O34" s="95"/>
      <c r="P34" s="94"/>
    </row>
    <row r="35" spans="1:16" ht="14.4" thickBot="1">
      <c r="A35" s="96"/>
      <c r="B35" s="741"/>
      <c r="C35" s="742"/>
      <c r="D35" s="742"/>
      <c r="E35" s="742"/>
      <c r="F35" s="742"/>
      <c r="G35" s="742"/>
      <c r="H35" s="742"/>
      <c r="I35" s="742"/>
      <c r="J35" s="742"/>
      <c r="K35" s="742"/>
      <c r="L35" s="742"/>
      <c r="M35" s="742"/>
      <c r="N35" s="743"/>
      <c r="O35" s="95"/>
      <c r="P35" s="94"/>
    </row>
    <row r="36" spans="1:16" ht="13.8">
      <c r="A36" s="96"/>
      <c r="B36" s="744" t="s">
        <v>51</v>
      </c>
      <c r="C36" s="745"/>
      <c r="D36" s="745"/>
      <c r="E36" s="745"/>
      <c r="F36" s="745"/>
      <c r="G36" s="745"/>
      <c r="H36" s="745"/>
      <c r="I36" s="763"/>
      <c r="J36" s="403" t="s">
        <v>52</v>
      </c>
      <c r="K36" s="118" t="s">
        <v>11</v>
      </c>
      <c r="L36" s="762" t="s">
        <v>61</v>
      </c>
      <c r="M36" s="763"/>
      <c r="N36" s="119" t="s">
        <v>58</v>
      </c>
      <c r="O36" s="95"/>
      <c r="P36" s="94"/>
    </row>
    <row r="37" spans="1:16" ht="13.8">
      <c r="A37" s="96"/>
      <c r="B37" s="718"/>
      <c r="C37" s="719"/>
      <c r="D37" s="719"/>
      <c r="E37" s="719"/>
      <c r="F37" s="719"/>
      <c r="G37" s="719"/>
      <c r="H37" s="719"/>
      <c r="I37" s="766"/>
      <c r="J37" s="400"/>
      <c r="K37" s="123"/>
      <c r="L37" s="767"/>
      <c r="M37" s="768"/>
      <c r="N37" s="416">
        <f>ROUND(K37*L37,0)</f>
        <v>0</v>
      </c>
      <c r="O37" s="95"/>
      <c r="P37" s="94"/>
    </row>
    <row r="38" spans="1:16" ht="13.8">
      <c r="A38" s="96"/>
      <c r="B38" s="718"/>
      <c r="C38" s="719"/>
      <c r="D38" s="719"/>
      <c r="E38" s="719"/>
      <c r="F38" s="719"/>
      <c r="G38" s="719"/>
      <c r="H38" s="719"/>
      <c r="I38" s="766"/>
      <c r="J38" s="400"/>
      <c r="K38" s="123"/>
      <c r="L38" s="767"/>
      <c r="M38" s="768"/>
      <c r="N38" s="416">
        <f t="shared" ref="N38:N40" si="1">ROUND(K38*L38,0)</f>
        <v>0</v>
      </c>
      <c r="O38" s="95"/>
      <c r="P38" s="94"/>
    </row>
    <row r="39" spans="1:16" ht="13.8">
      <c r="A39" s="96"/>
      <c r="B39" s="718"/>
      <c r="C39" s="719"/>
      <c r="D39" s="719"/>
      <c r="E39" s="719"/>
      <c r="F39" s="719"/>
      <c r="G39" s="719"/>
      <c r="H39" s="719"/>
      <c r="I39" s="766"/>
      <c r="J39" s="400"/>
      <c r="K39" s="123"/>
      <c r="L39" s="767"/>
      <c r="M39" s="768"/>
      <c r="N39" s="416">
        <f t="shared" si="1"/>
        <v>0</v>
      </c>
      <c r="O39" s="95"/>
      <c r="P39" s="94"/>
    </row>
    <row r="40" spans="1:16" ht="14.4" thickBot="1">
      <c r="A40" s="96"/>
      <c r="B40" s="718"/>
      <c r="C40" s="719"/>
      <c r="D40" s="719"/>
      <c r="E40" s="719"/>
      <c r="F40" s="719"/>
      <c r="G40" s="719"/>
      <c r="H40" s="719"/>
      <c r="I40" s="766"/>
      <c r="J40" s="400"/>
      <c r="K40" s="123"/>
      <c r="L40" s="767"/>
      <c r="M40" s="768"/>
      <c r="N40" s="416">
        <f t="shared" si="1"/>
        <v>0</v>
      </c>
      <c r="O40" s="95"/>
      <c r="P40" s="94"/>
    </row>
    <row r="41" spans="1:16" ht="14.4" thickBot="1">
      <c r="A41" s="96"/>
      <c r="B41" s="724" t="s">
        <v>59</v>
      </c>
      <c r="C41" s="725"/>
      <c r="D41" s="725"/>
      <c r="E41" s="725"/>
      <c r="F41" s="725"/>
      <c r="G41" s="725"/>
      <c r="H41" s="725"/>
      <c r="I41" s="725"/>
      <c r="J41" s="725"/>
      <c r="K41" s="725"/>
      <c r="L41" s="725"/>
      <c r="M41" s="726"/>
      <c r="N41" s="124">
        <f>SUM(N37:N40)</f>
        <v>0</v>
      </c>
      <c r="O41" s="95"/>
      <c r="P41" s="94"/>
    </row>
    <row r="42" spans="1:16" ht="13.8">
      <c r="A42" s="96"/>
      <c r="B42" s="735" t="s">
        <v>62</v>
      </c>
      <c r="C42" s="736"/>
      <c r="D42" s="736"/>
      <c r="E42" s="736"/>
      <c r="F42" s="736"/>
      <c r="G42" s="736"/>
      <c r="H42" s="736"/>
      <c r="I42" s="736"/>
      <c r="J42" s="736"/>
      <c r="K42" s="736"/>
      <c r="L42" s="736"/>
      <c r="M42" s="736"/>
      <c r="N42" s="737"/>
      <c r="O42" s="95"/>
      <c r="P42" s="94"/>
    </row>
    <row r="43" spans="1:16" ht="13.8">
      <c r="A43" s="96"/>
      <c r="B43" s="738"/>
      <c r="C43" s="739"/>
      <c r="D43" s="739"/>
      <c r="E43" s="739"/>
      <c r="F43" s="739"/>
      <c r="G43" s="739"/>
      <c r="H43" s="739"/>
      <c r="I43" s="739"/>
      <c r="J43" s="739"/>
      <c r="K43" s="739"/>
      <c r="L43" s="739"/>
      <c r="M43" s="739"/>
      <c r="N43" s="740"/>
      <c r="O43" s="95"/>
      <c r="P43" s="94"/>
    </row>
    <row r="44" spans="1:16" ht="14.4" thickBot="1">
      <c r="A44" s="96"/>
      <c r="B44" s="741"/>
      <c r="C44" s="742"/>
      <c r="D44" s="742"/>
      <c r="E44" s="742"/>
      <c r="F44" s="742"/>
      <c r="G44" s="742"/>
      <c r="H44" s="742"/>
      <c r="I44" s="742"/>
      <c r="J44" s="742"/>
      <c r="K44" s="742"/>
      <c r="L44" s="742"/>
      <c r="M44" s="742"/>
      <c r="N44" s="743"/>
      <c r="O44" s="95"/>
      <c r="P44" s="94"/>
    </row>
    <row r="45" spans="1:16" ht="15.6">
      <c r="A45" s="96"/>
      <c r="B45" s="744" t="s">
        <v>63</v>
      </c>
      <c r="C45" s="745"/>
      <c r="D45" s="745"/>
      <c r="E45" s="745"/>
      <c r="F45" s="745"/>
      <c r="G45" s="745"/>
      <c r="H45" s="745"/>
      <c r="I45" s="118" t="s">
        <v>64</v>
      </c>
      <c r="J45" s="401" t="s">
        <v>65</v>
      </c>
      <c r="K45" s="125" t="s">
        <v>66</v>
      </c>
      <c r="L45" s="762" t="s">
        <v>67</v>
      </c>
      <c r="M45" s="763"/>
      <c r="N45" s="119" t="s">
        <v>58</v>
      </c>
      <c r="O45" s="95"/>
      <c r="P45" s="94"/>
    </row>
    <row r="46" spans="1:16" ht="13.8">
      <c r="A46" s="96"/>
      <c r="B46" s="718"/>
      <c r="C46" s="719"/>
      <c r="D46" s="719"/>
      <c r="E46" s="719"/>
      <c r="F46" s="719"/>
      <c r="G46" s="719"/>
      <c r="H46" s="719"/>
      <c r="I46" s="126"/>
      <c r="J46" s="127"/>
      <c r="K46" s="126"/>
      <c r="L46" s="764"/>
      <c r="M46" s="765"/>
      <c r="N46" s="416">
        <f>ROUND(K46*L46,0)</f>
        <v>0</v>
      </c>
      <c r="O46" s="95"/>
      <c r="P46" s="94"/>
    </row>
    <row r="47" spans="1:16" ht="14.4" thickBot="1">
      <c r="A47" s="96"/>
      <c r="B47" s="758"/>
      <c r="C47" s="759"/>
      <c r="D47" s="759"/>
      <c r="E47" s="759"/>
      <c r="F47" s="759"/>
      <c r="G47" s="759"/>
      <c r="H47" s="759"/>
      <c r="I47" s="128"/>
      <c r="J47" s="129"/>
      <c r="K47" s="128"/>
      <c r="L47" s="760"/>
      <c r="M47" s="761"/>
      <c r="N47" s="416">
        <f>ROUND(K47*L47,0)</f>
        <v>0</v>
      </c>
      <c r="O47" s="95"/>
      <c r="P47" s="94"/>
    </row>
    <row r="48" spans="1:16" ht="14.4" thickBot="1">
      <c r="A48" s="96"/>
      <c r="B48" s="724" t="s">
        <v>59</v>
      </c>
      <c r="C48" s="725"/>
      <c r="D48" s="725"/>
      <c r="E48" s="725"/>
      <c r="F48" s="725"/>
      <c r="G48" s="725"/>
      <c r="H48" s="725"/>
      <c r="I48" s="725"/>
      <c r="J48" s="725"/>
      <c r="K48" s="725"/>
      <c r="L48" s="725"/>
      <c r="M48" s="726"/>
      <c r="N48" s="122">
        <f>SUM(N46:N47)</f>
        <v>0</v>
      </c>
      <c r="O48" s="95"/>
      <c r="P48" s="94"/>
    </row>
    <row r="49" spans="1:16" ht="13.8">
      <c r="A49" s="96"/>
      <c r="B49" s="735" t="s">
        <v>68</v>
      </c>
      <c r="C49" s="736"/>
      <c r="D49" s="736"/>
      <c r="E49" s="736"/>
      <c r="F49" s="736"/>
      <c r="G49" s="736"/>
      <c r="H49" s="736"/>
      <c r="I49" s="736"/>
      <c r="J49" s="736"/>
      <c r="K49" s="736"/>
      <c r="L49" s="736"/>
      <c r="M49" s="736"/>
      <c r="N49" s="737"/>
      <c r="O49" s="95"/>
      <c r="P49" s="94"/>
    </row>
    <row r="50" spans="1:16" ht="13.8">
      <c r="A50" s="96"/>
      <c r="B50" s="738"/>
      <c r="C50" s="739"/>
      <c r="D50" s="739"/>
      <c r="E50" s="739"/>
      <c r="F50" s="739"/>
      <c r="G50" s="739"/>
      <c r="H50" s="739"/>
      <c r="I50" s="739"/>
      <c r="J50" s="739"/>
      <c r="K50" s="739"/>
      <c r="L50" s="739"/>
      <c r="M50" s="739"/>
      <c r="N50" s="740"/>
      <c r="O50" s="95"/>
      <c r="P50" s="94"/>
    </row>
    <row r="51" spans="1:16" ht="14.4" thickBot="1">
      <c r="A51" s="96"/>
      <c r="B51" s="741"/>
      <c r="C51" s="742"/>
      <c r="D51" s="742"/>
      <c r="E51" s="742"/>
      <c r="F51" s="742"/>
      <c r="G51" s="742"/>
      <c r="H51" s="742"/>
      <c r="I51" s="742"/>
      <c r="J51" s="742"/>
      <c r="K51" s="742"/>
      <c r="L51" s="742"/>
      <c r="M51" s="742"/>
      <c r="N51" s="743"/>
      <c r="O51" s="95"/>
      <c r="P51" s="94"/>
    </row>
    <row r="52" spans="1:16" ht="27.6">
      <c r="A52" s="96"/>
      <c r="B52" s="744" t="s">
        <v>69</v>
      </c>
      <c r="C52" s="745"/>
      <c r="D52" s="745"/>
      <c r="E52" s="745"/>
      <c r="F52" s="745"/>
      <c r="G52" s="745"/>
      <c r="H52" s="745"/>
      <c r="I52" s="118" t="s">
        <v>70</v>
      </c>
      <c r="J52" s="130" t="s">
        <v>71</v>
      </c>
      <c r="K52" s="131" t="s">
        <v>72</v>
      </c>
      <c r="L52" s="746" t="s">
        <v>57</v>
      </c>
      <c r="M52" s="747"/>
      <c r="N52" s="132" t="s">
        <v>58</v>
      </c>
      <c r="O52" s="95"/>
      <c r="P52" s="94"/>
    </row>
    <row r="53" spans="1:16" ht="13.8">
      <c r="A53" s="96"/>
      <c r="B53" s="730" t="s">
        <v>155</v>
      </c>
      <c r="C53" s="731"/>
      <c r="D53" s="731"/>
      <c r="E53" s="731"/>
      <c r="F53" s="731"/>
      <c r="G53" s="731"/>
      <c r="H53" s="732"/>
      <c r="I53" s="133" t="s">
        <v>120</v>
      </c>
      <c r="J53" s="134"/>
      <c r="K53" s="135">
        <v>41075</v>
      </c>
      <c r="L53" s="752">
        <v>0.1</v>
      </c>
      <c r="M53" s="753"/>
      <c r="N53" s="416">
        <f>ROUND(K53*L53,0)</f>
        <v>4108</v>
      </c>
      <c r="O53" s="95"/>
      <c r="P53" s="94"/>
    </row>
    <row r="54" spans="1:16" ht="13.8">
      <c r="A54" s="96"/>
      <c r="B54" s="730"/>
      <c r="C54" s="731"/>
      <c r="D54" s="731"/>
      <c r="E54" s="731"/>
      <c r="F54" s="731"/>
      <c r="G54" s="731"/>
      <c r="H54" s="732"/>
      <c r="I54" s="133"/>
      <c r="J54" s="134"/>
      <c r="K54" s="135"/>
      <c r="L54" s="754"/>
      <c r="M54" s="755"/>
      <c r="N54" s="416">
        <f t="shared" ref="N54:N56" si="2">ROUND(K54*L54,0)</f>
        <v>0</v>
      </c>
      <c r="O54" s="95"/>
      <c r="P54" s="94"/>
    </row>
    <row r="55" spans="1:16" ht="13.8">
      <c r="A55" s="96"/>
      <c r="B55" s="730"/>
      <c r="C55" s="731"/>
      <c r="D55" s="731"/>
      <c r="E55" s="731"/>
      <c r="F55" s="731"/>
      <c r="G55" s="731"/>
      <c r="H55" s="732"/>
      <c r="I55" s="133"/>
      <c r="J55" s="134"/>
      <c r="K55" s="135"/>
      <c r="L55" s="756"/>
      <c r="M55" s="757"/>
      <c r="N55" s="416">
        <f t="shared" si="2"/>
        <v>0</v>
      </c>
      <c r="O55" s="95"/>
      <c r="P55" s="94"/>
    </row>
    <row r="56" spans="1:16" ht="14.4" thickBot="1">
      <c r="A56" s="96"/>
      <c r="B56" s="730"/>
      <c r="C56" s="731"/>
      <c r="D56" s="731"/>
      <c r="E56" s="731"/>
      <c r="F56" s="731"/>
      <c r="G56" s="731"/>
      <c r="H56" s="732"/>
      <c r="I56" s="128"/>
      <c r="J56" s="129"/>
      <c r="K56" s="128"/>
      <c r="L56" s="733"/>
      <c r="M56" s="734"/>
      <c r="N56" s="416">
        <f t="shared" si="2"/>
        <v>0</v>
      </c>
      <c r="O56" s="95"/>
      <c r="P56" s="94"/>
    </row>
    <row r="57" spans="1:16" ht="14.4" thickBot="1">
      <c r="A57" s="96"/>
      <c r="B57" s="724" t="s">
        <v>59</v>
      </c>
      <c r="C57" s="725"/>
      <c r="D57" s="725"/>
      <c r="E57" s="725"/>
      <c r="F57" s="725"/>
      <c r="G57" s="725"/>
      <c r="H57" s="725"/>
      <c r="I57" s="725"/>
      <c r="J57" s="725"/>
      <c r="K57" s="725"/>
      <c r="L57" s="725"/>
      <c r="M57" s="726"/>
      <c r="N57" s="124">
        <f>SUM(N53:N56)</f>
        <v>4108</v>
      </c>
      <c r="O57" s="95"/>
      <c r="P57" s="94"/>
    </row>
    <row r="58" spans="1:16" ht="14.4" thickBot="1">
      <c r="A58" s="96"/>
      <c r="B58" s="115"/>
      <c r="C58" s="94"/>
      <c r="D58" s="94"/>
      <c r="E58" s="94"/>
      <c r="F58" s="94"/>
      <c r="G58" s="94"/>
      <c r="H58" s="94"/>
      <c r="I58" s="94"/>
      <c r="J58" s="94"/>
      <c r="K58" s="94"/>
      <c r="L58" s="94"/>
      <c r="M58" s="94"/>
      <c r="N58" s="116"/>
      <c r="O58" s="95"/>
      <c r="P58" s="94"/>
    </row>
    <row r="59" spans="1:16" ht="14.4" thickBot="1">
      <c r="A59" s="96"/>
      <c r="B59" s="727" t="s">
        <v>73</v>
      </c>
      <c r="C59" s="728"/>
      <c r="D59" s="728"/>
      <c r="E59" s="728"/>
      <c r="F59" s="728"/>
      <c r="G59" s="728"/>
      <c r="H59" s="728"/>
      <c r="I59" s="728"/>
      <c r="J59" s="728"/>
      <c r="K59" s="728"/>
      <c r="L59" s="728"/>
      <c r="M59" s="729"/>
      <c r="N59" s="137">
        <f>N32+N41+N48+N57</f>
        <v>5511</v>
      </c>
      <c r="O59" s="95"/>
      <c r="P59" s="94"/>
    </row>
    <row r="60" spans="1:16" ht="13.8">
      <c r="A60" s="96"/>
      <c r="B60" s="735" t="s">
        <v>74</v>
      </c>
      <c r="C60" s="736"/>
      <c r="D60" s="736"/>
      <c r="E60" s="736"/>
      <c r="F60" s="736"/>
      <c r="G60" s="736"/>
      <c r="H60" s="736"/>
      <c r="I60" s="736"/>
      <c r="J60" s="736"/>
      <c r="K60" s="736"/>
      <c r="L60" s="736"/>
      <c r="M60" s="736"/>
      <c r="N60" s="737"/>
      <c r="O60" s="95"/>
      <c r="P60" s="94"/>
    </row>
    <row r="61" spans="1:16" ht="13.8">
      <c r="A61" s="96"/>
      <c r="B61" s="738"/>
      <c r="C61" s="739"/>
      <c r="D61" s="739"/>
      <c r="E61" s="739"/>
      <c r="F61" s="739"/>
      <c r="G61" s="739"/>
      <c r="H61" s="739"/>
      <c r="I61" s="739"/>
      <c r="J61" s="739"/>
      <c r="K61" s="739"/>
      <c r="L61" s="739"/>
      <c r="M61" s="739"/>
      <c r="N61" s="740"/>
      <c r="O61" s="95"/>
      <c r="P61" s="94"/>
    </row>
    <row r="62" spans="1:16" ht="14.4" thickBot="1">
      <c r="A62" s="96"/>
      <c r="B62" s="741"/>
      <c r="C62" s="742"/>
      <c r="D62" s="742"/>
      <c r="E62" s="742"/>
      <c r="F62" s="742"/>
      <c r="G62" s="742"/>
      <c r="H62" s="742"/>
      <c r="I62" s="742"/>
      <c r="J62" s="742"/>
      <c r="K62" s="742"/>
      <c r="L62" s="742"/>
      <c r="M62" s="742"/>
      <c r="N62" s="743"/>
      <c r="O62" s="95"/>
      <c r="P62" s="94"/>
    </row>
    <row r="63" spans="1:16" ht="13.8">
      <c r="A63" s="96"/>
      <c r="B63" s="744" t="s">
        <v>75</v>
      </c>
      <c r="C63" s="745"/>
      <c r="D63" s="745"/>
      <c r="E63" s="745"/>
      <c r="F63" s="745"/>
      <c r="G63" s="745"/>
      <c r="H63" s="745"/>
      <c r="I63" s="401"/>
      <c r="J63" s="402"/>
      <c r="K63" s="131" t="s">
        <v>76</v>
      </c>
      <c r="L63" s="746" t="s">
        <v>77</v>
      </c>
      <c r="M63" s="747"/>
      <c r="N63" s="132"/>
      <c r="O63" s="95"/>
      <c r="P63" s="94"/>
    </row>
    <row r="64" spans="1:16" ht="13.8">
      <c r="A64" s="96"/>
      <c r="B64" s="718" t="s">
        <v>23</v>
      </c>
      <c r="C64" s="719"/>
      <c r="D64" s="719"/>
      <c r="E64" s="719"/>
      <c r="F64" s="719"/>
      <c r="G64" s="719"/>
      <c r="H64" s="719"/>
      <c r="I64" s="138"/>
      <c r="J64" s="139"/>
      <c r="K64" s="417">
        <v>0.28000000000000003</v>
      </c>
      <c r="L64" s="849">
        <f>+N59</f>
        <v>5511</v>
      </c>
      <c r="M64" s="850"/>
      <c r="N64" s="140">
        <f>ROUND(K64*L64,0)</f>
        <v>1543</v>
      </c>
      <c r="O64" s="95"/>
      <c r="P64" s="94"/>
    </row>
    <row r="65" spans="1:16" ht="13.8">
      <c r="A65" s="96"/>
      <c r="B65" s="120" t="s">
        <v>78</v>
      </c>
      <c r="C65" s="121"/>
      <c r="D65" s="121"/>
      <c r="E65" s="121"/>
      <c r="F65" s="121"/>
      <c r="G65" s="121"/>
      <c r="H65" s="121"/>
      <c r="I65" s="138"/>
      <c r="J65" s="139"/>
      <c r="K65" s="417">
        <v>0.01</v>
      </c>
      <c r="L65" s="849">
        <f>+N59</f>
        <v>5511</v>
      </c>
      <c r="M65" s="850"/>
      <c r="N65" s="140">
        <f t="shared" ref="N65:N66" si="3">ROUND(K65*L65,0)</f>
        <v>55</v>
      </c>
      <c r="O65" s="95"/>
      <c r="P65" s="94"/>
    </row>
    <row r="66" spans="1:16" ht="14.4" thickBot="1">
      <c r="A66" s="96"/>
      <c r="B66" s="406" t="s">
        <v>79</v>
      </c>
      <c r="C66" s="407"/>
      <c r="D66" s="407"/>
      <c r="E66" s="407"/>
      <c r="F66" s="407"/>
      <c r="G66" s="407"/>
      <c r="H66" s="407"/>
      <c r="I66" s="141"/>
      <c r="J66" s="142"/>
      <c r="K66" s="417">
        <v>0.05</v>
      </c>
      <c r="L66" s="851">
        <f>+N59</f>
        <v>5511</v>
      </c>
      <c r="M66" s="852"/>
      <c r="N66" s="140">
        <f t="shared" si="3"/>
        <v>276</v>
      </c>
      <c r="O66" s="95"/>
      <c r="P66" s="94"/>
    </row>
    <row r="67" spans="1:16" ht="14.4" thickBot="1">
      <c r="A67" s="96"/>
      <c r="B67" s="724" t="s">
        <v>59</v>
      </c>
      <c r="C67" s="725"/>
      <c r="D67" s="725"/>
      <c r="E67" s="725"/>
      <c r="F67" s="725"/>
      <c r="G67" s="725"/>
      <c r="H67" s="725"/>
      <c r="I67" s="725"/>
      <c r="J67" s="725"/>
      <c r="K67" s="725"/>
      <c r="L67" s="725"/>
      <c r="M67" s="726"/>
      <c r="N67" s="143">
        <f>SUM(N64:N66)</f>
        <v>1874</v>
      </c>
      <c r="O67" s="95"/>
      <c r="P67" s="94"/>
    </row>
    <row r="68" spans="1:16" ht="14.4" thickBot="1">
      <c r="A68" s="96"/>
      <c r="B68" s="115"/>
      <c r="C68" s="94"/>
      <c r="D68" s="94"/>
      <c r="E68" s="94"/>
      <c r="F68" s="94"/>
      <c r="G68" s="94"/>
      <c r="H68" s="94"/>
      <c r="I68" s="94"/>
      <c r="J68" s="94"/>
      <c r="K68" s="94"/>
      <c r="L68" s="94"/>
      <c r="M68" s="94"/>
      <c r="N68" s="116"/>
      <c r="O68" s="95"/>
      <c r="P68" s="94"/>
    </row>
    <row r="69" spans="1:16" ht="14.4" thickBot="1">
      <c r="A69" s="96"/>
      <c r="B69" s="727" t="s">
        <v>80</v>
      </c>
      <c r="C69" s="728"/>
      <c r="D69" s="728"/>
      <c r="E69" s="728"/>
      <c r="F69" s="728"/>
      <c r="G69" s="728"/>
      <c r="H69" s="728"/>
      <c r="I69" s="728"/>
      <c r="J69" s="728"/>
      <c r="K69" s="728"/>
      <c r="L69" s="728"/>
      <c r="M69" s="729"/>
      <c r="N69" s="144">
        <f>N59+N67</f>
        <v>7385</v>
      </c>
      <c r="O69" s="95"/>
      <c r="P69" s="94"/>
    </row>
    <row r="70" spans="1:16" ht="13.8">
      <c r="A70" s="96"/>
      <c r="B70" s="112"/>
      <c r="C70" s="113"/>
      <c r="D70" s="113"/>
      <c r="E70" s="113"/>
      <c r="F70" s="113"/>
      <c r="G70" s="113"/>
      <c r="H70" s="113"/>
      <c r="I70" s="113"/>
      <c r="J70" s="113"/>
      <c r="K70" s="113"/>
      <c r="L70" s="113"/>
      <c r="M70" s="113"/>
      <c r="N70" s="114"/>
      <c r="O70" s="95"/>
      <c r="P70" s="94"/>
    </row>
    <row r="71" spans="1:16" ht="13.8">
      <c r="A71" s="96"/>
      <c r="B71" s="115"/>
      <c r="C71" s="94"/>
      <c r="D71" s="94"/>
      <c r="E71" s="94"/>
      <c r="F71" s="94"/>
      <c r="G71" s="94"/>
      <c r="H71" s="94"/>
      <c r="I71" s="94"/>
      <c r="J71" s="94"/>
      <c r="K71" s="94"/>
      <c r="L71" s="94"/>
      <c r="M71" s="94"/>
      <c r="N71" s="116"/>
      <c r="O71" s="95"/>
      <c r="P71" s="94"/>
    </row>
    <row r="72" spans="1:16" ht="13.8">
      <c r="A72" s="96"/>
      <c r="B72" s="115"/>
      <c r="C72" s="94"/>
      <c r="D72" s="94"/>
      <c r="E72" s="94"/>
      <c r="F72" s="94"/>
      <c r="G72" s="94"/>
      <c r="H72" s="94"/>
      <c r="I72" s="94"/>
      <c r="J72" s="94"/>
      <c r="K72" s="94"/>
      <c r="L72" s="94"/>
      <c r="M72" s="94"/>
      <c r="N72" s="116"/>
      <c r="O72" s="95"/>
      <c r="P72" s="94"/>
    </row>
    <row r="73" spans="1:16" ht="13.8">
      <c r="A73" s="96"/>
      <c r="B73" s="115"/>
      <c r="C73" s="424" t="s">
        <v>81</v>
      </c>
      <c r="D73" s="424"/>
      <c r="E73" s="424"/>
      <c r="F73" s="94"/>
      <c r="G73" s="94"/>
      <c r="H73" s="94"/>
      <c r="I73" s="424" t="s">
        <v>81</v>
      </c>
      <c r="J73" s="223"/>
      <c r="K73" s="223"/>
      <c r="L73" s="223"/>
      <c r="M73" s="223"/>
      <c r="N73" s="116"/>
      <c r="O73" s="95"/>
      <c r="P73" s="94"/>
    </row>
    <row r="74" spans="1:16" ht="13.8">
      <c r="A74" s="96"/>
      <c r="B74" s="115"/>
      <c r="C74" s="223" t="s">
        <v>385</v>
      </c>
      <c r="D74" s="223" t="s">
        <v>147</v>
      </c>
      <c r="E74" s="223"/>
      <c r="F74" s="94"/>
      <c r="G74" s="94"/>
      <c r="H74" s="94"/>
      <c r="I74" s="223" t="s">
        <v>82</v>
      </c>
      <c r="J74" s="425" t="s">
        <v>142</v>
      </c>
      <c r="K74" s="425"/>
      <c r="L74" s="425"/>
      <c r="M74" s="223"/>
      <c r="N74" s="116"/>
      <c r="O74" s="95"/>
      <c r="P74" s="94"/>
    </row>
    <row r="75" spans="1:16" ht="13.8">
      <c r="A75" s="96"/>
      <c r="B75" s="115"/>
      <c r="C75" s="223" t="s">
        <v>177</v>
      </c>
      <c r="D75" s="223"/>
      <c r="E75" s="223"/>
      <c r="F75" s="94"/>
      <c r="G75" s="94"/>
      <c r="H75" s="94"/>
      <c r="I75" s="223" t="s">
        <v>146</v>
      </c>
      <c r="J75" s="426"/>
      <c r="K75" s="426"/>
      <c r="L75" s="426"/>
      <c r="M75" s="223"/>
      <c r="N75" s="116"/>
      <c r="O75" s="95"/>
      <c r="P75" s="94"/>
    </row>
    <row r="76" spans="1:16" ht="13.8">
      <c r="A76" s="96"/>
      <c r="B76" s="105"/>
      <c r="C76" s="145"/>
      <c r="D76" s="145"/>
      <c r="E76" s="145"/>
      <c r="F76" s="145"/>
      <c r="G76" s="94"/>
      <c r="H76" s="145"/>
      <c r="I76" s="223" t="s">
        <v>178</v>
      </c>
      <c r="J76" s="145"/>
      <c r="K76" s="145"/>
      <c r="L76" s="145"/>
      <c r="M76" s="145"/>
      <c r="N76" s="146"/>
      <c r="O76" s="95"/>
      <c r="P76" s="94"/>
    </row>
    <row r="77" spans="1:16" ht="13.8">
      <c r="A77" s="96"/>
      <c r="B77" s="115"/>
      <c r="C77" s="94"/>
      <c r="D77" s="94"/>
      <c r="E77" s="94"/>
      <c r="F77" s="94"/>
      <c r="G77" s="94" t="s">
        <v>83</v>
      </c>
      <c r="H77" s="94"/>
      <c r="I77" s="94"/>
      <c r="J77" s="94"/>
      <c r="K77" s="94"/>
      <c r="L77" s="94"/>
      <c r="M77" s="94"/>
      <c r="N77" s="116"/>
      <c r="O77" s="95"/>
      <c r="P77" s="94"/>
    </row>
    <row r="78" spans="1:16" ht="14.4" thickBot="1">
      <c r="A78" s="96"/>
      <c r="B78" s="748"/>
      <c r="C78" s="749"/>
      <c r="D78" s="749"/>
      <c r="E78" s="129"/>
      <c r="F78" s="129"/>
      <c r="G78" s="129"/>
      <c r="H78" s="129"/>
      <c r="I78" s="129"/>
      <c r="J78" s="750"/>
      <c r="K78" s="750"/>
      <c r="L78" s="750"/>
      <c r="M78" s="750"/>
      <c r="N78" s="751"/>
      <c r="O78" s="95"/>
      <c r="P78" s="94"/>
    </row>
    <row r="79" spans="1:16" ht="14.4" thickBot="1">
      <c r="A79" s="147"/>
      <c r="B79" s="148"/>
      <c r="C79" s="148"/>
      <c r="D79" s="148"/>
      <c r="E79" s="148"/>
      <c r="F79" s="148"/>
      <c r="G79" s="148"/>
      <c r="H79" s="148"/>
      <c r="I79" s="148"/>
      <c r="J79" s="148"/>
      <c r="K79" s="148"/>
      <c r="L79" s="148"/>
      <c r="M79" s="148"/>
      <c r="N79" s="148"/>
      <c r="O79" s="149"/>
      <c r="P79" s="94"/>
    </row>
    <row r="80" spans="1:16" ht="14.4" thickTop="1">
      <c r="A80" s="584" t="s">
        <v>37</v>
      </c>
      <c r="B80" s="584"/>
      <c r="C80" s="584"/>
      <c r="D80" s="584"/>
      <c r="E80" s="584"/>
      <c r="F80" s="584"/>
      <c r="G80" s="584"/>
      <c r="H80" s="584"/>
      <c r="I80" s="584"/>
      <c r="J80" s="584"/>
      <c r="K80" s="584"/>
      <c r="L80" s="94"/>
      <c r="M80" s="94"/>
      <c r="N80" s="94"/>
      <c r="O80" s="94"/>
      <c r="P80" s="94"/>
    </row>
    <row r="81" spans="1:16" ht="13.8">
      <c r="A81" s="584" t="s">
        <v>1</v>
      </c>
      <c r="B81" s="584"/>
      <c r="C81" s="584"/>
      <c r="D81" s="584"/>
      <c r="E81" s="94"/>
      <c r="F81" s="94"/>
      <c r="G81" s="94"/>
      <c r="H81" s="94"/>
      <c r="I81" s="94"/>
      <c r="J81" s="94"/>
      <c r="K81" s="94"/>
      <c r="L81" s="94"/>
      <c r="M81" s="94"/>
      <c r="N81" s="94"/>
      <c r="O81" s="94"/>
      <c r="P81" s="94"/>
    </row>
    <row r="82" spans="1:16" ht="14.4" thickBot="1">
      <c r="A82" s="94"/>
      <c r="B82" s="94"/>
      <c r="C82" s="94"/>
      <c r="D82" s="94"/>
      <c r="E82" s="94"/>
      <c r="F82" s="94"/>
      <c r="G82" s="94"/>
      <c r="H82" s="94"/>
      <c r="I82" s="94"/>
      <c r="J82" s="94"/>
      <c r="K82" s="94"/>
      <c r="L82" s="94"/>
      <c r="M82" s="94"/>
      <c r="N82" s="94"/>
      <c r="O82" s="94"/>
      <c r="P82" s="94"/>
    </row>
    <row r="83" spans="1:16" ht="14.4" thickTop="1">
      <c r="A83" s="822"/>
      <c r="B83" s="823"/>
      <c r="C83" s="823"/>
      <c r="D83" s="823"/>
      <c r="E83" s="823"/>
      <c r="F83" s="823"/>
      <c r="G83" s="823"/>
      <c r="H83" s="823"/>
      <c r="I83" s="823"/>
      <c r="J83" s="823"/>
      <c r="K83" s="823"/>
      <c r="L83" s="823"/>
      <c r="M83" s="823"/>
      <c r="N83" s="823"/>
      <c r="O83" s="824"/>
      <c r="P83" s="94"/>
    </row>
    <row r="84" spans="1:16" ht="13.8">
      <c r="A84" s="96"/>
      <c r="B84" s="825" t="s">
        <v>38</v>
      </c>
      <c r="C84" s="825"/>
      <c r="D84" s="825"/>
      <c r="E84" s="825"/>
      <c r="F84" s="825"/>
      <c r="G84" s="825"/>
      <c r="H84" s="825"/>
      <c r="I84" s="825"/>
      <c r="J84" s="825"/>
      <c r="K84" s="825"/>
      <c r="L84" s="825"/>
      <c r="M84" s="825"/>
      <c r="N84" s="825"/>
      <c r="O84" s="95"/>
      <c r="P84" s="94"/>
    </row>
    <row r="85" spans="1:16" ht="14.4" thickBot="1">
      <c r="A85" s="96"/>
      <c r="B85" s="94"/>
      <c r="C85" s="94"/>
      <c r="D85" s="94"/>
      <c r="E85" s="94"/>
      <c r="F85" s="94"/>
      <c r="G85" s="94"/>
      <c r="H85" s="94"/>
      <c r="I85" s="94"/>
      <c r="J85" s="94"/>
      <c r="K85" s="94"/>
      <c r="L85" s="94"/>
      <c r="M85" s="94"/>
      <c r="N85" s="94"/>
      <c r="O85" s="95"/>
      <c r="P85" s="94"/>
    </row>
    <row r="86" spans="1:16" ht="13.8">
      <c r="A86" s="96"/>
      <c r="B86" s="826"/>
      <c r="C86" s="828"/>
      <c r="D86" s="829"/>
      <c r="E86" s="829"/>
      <c r="F86" s="829"/>
      <c r="G86" s="829"/>
      <c r="H86" s="829"/>
      <c r="I86" s="829"/>
      <c r="J86" s="830"/>
      <c r="K86" s="831"/>
      <c r="L86" s="832"/>
      <c r="M86" s="832"/>
      <c r="N86" s="833"/>
      <c r="O86" s="95"/>
      <c r="P86" s="94"/>
    </row>
    <row r="87" spans="1:16" ht="13.8">
      <c r="A87" s="96"/>
      <c r="B87" s="827"/>
      <c r="C87" s="837" t="s">
        <v>118</v>
      </c>
      <c r="D87" s="838"/>
      <c r="E87" s="838"/>
      <c r="F87" s="838"/>
      <c r="G87" s="838"/>
      <c r="H87" s="838"/>
      <c r="I87" s="838"/>
      <c r="J87" s="839"/>
      <c r="K87" s="834"/>
      <c r="L87" s="835"/>
      <c r="M87" s="835"/>
      <c r="N87" s="836"/>
      <c r="O87" s="95"/>
      <c r="P87" s="94"/>
    </row>
    <row r="88" spans="1:16" ht="13.8">
      <c r="A88" s="96"/>
      <c r="B88" s="827"/>
      <c r="C88" s="812"/>
      <c r="D88" s="813"/>
      <c r="E88" s="813"/>
      <c r="F88" s="813"/>
      <c r="G88" s="813"/>
      <c r="H88" s="813"/>
      <c r="I88" s="813"/>
      <c r="J88" s="814"/>
      <c r="K88" s="818" t="s">
        <v>39</v>
      </c>
      <c r="L88" s="806"/>
      <c r="M88" s="807"/>
      <c r="N88" s="808"/>
      <c r="O88" s="95"/>
      <c r="P88" s="94"/>
    </row>
    <row r="89" spans="1:16" ht="13.8">
      <c r="A89" s="96"/>
      <c r="B89" s="827"/>
      <c r="C89" s="812" t="s">
        <v>40</v>
      </c>
      <c r="D89" s="813"/>
      <c r="E89" s="813"/>
      <c r="F89" s="813"/>
      <c r="G89" s="813"/>
      <c r="H89" s="813"/>
      <c r="I89" s="813"/>
      <c r="J89" s="814"/>
      <c r="K89" s="840"/>
      <c r="L89" s="809"/>
      <c r="M89" s="810"/>
      <c r="N89" s="811"/>
      <c r="O89" s="95"/>
      <c r="P89" s="94"/>
    </row>
    <row r="90" spans="1:16" ht="13.8">
      <c r="A90" s="96"/>
      <c r="B90" s="827"/>
      <c r="C90" s="815"/>
      <c r="D90" s="816"/>
      <c r="E90" s="816"/>
      <c r="F90" s="816"/>
      <c r="G90" s="816"/>
      <c r="H90" s="816"/>
      <c r="I90" s="816"/>
      <c r="J90" s="817"/>
      <c r="K90" s="818" t="s">
        <v>41</v>
      </c>
      <c r="L90" s="818">
        <v>1</v>
      </c>
      <c r="M90" s="818" t="s">
        <v>42</v>
      </c>
      <c r="N90" s="820">
        <v>1</v>
      </c>
      <c r="O90" s="95"/>
      <c r="P90" s="94"/>
    </row>
    <row r="91" spans="1:16" ht="13.8">
      <c r="A91" s="96"/>
      <c r="B91" s="827"/>
      <c r="C91" s="815"/>
      <c r="D91" s="816"/>
      <c r="E91" s="816"/>
      <c r="F91" s="816"/>
      <c r="G91" s="816"/>
      <c r="H91" s="816"/>
      <c r="I91" s="816"/>
      <c r="J91" s="817"/>
      <c r="K91" s="819"/>
      <c r="L91" s="819"/>
      <c r="M91" s="819"/>
      <c r="N91" s="821"/>
      <c r="O91" s="95"/>
      <c r="P91" s="94"/>
    </row>
    <row r="92" spans="1:16" ht="13.8">
      <c r="A92" s="96"/>
      <c r="B92" s="827"/>
      <c r="C92" s="812" t="s">
        <v>43</v>
      </c>
      <c r="D92" s="813"/>
      <c r="E92" s="813"/>
      <c r="F92" s="813"/>
      <c r="G92" s="813"/>
      <c r="H92" s="813"/>
      <c r="I92" s="813"/>
      <c r="J92" s="814"/>
      <c r="K92" s="819"/>
      <c r="L92" s="819"/>
      <c r="M92" s="819"/>
      <c r="N92" s="821"/>
      <c r="O92" s="95"/>
      <c r="P92" s="94"/>
    </row>
    <row r="93" spans="1:16" ht="14.4" thickBot="1">
      <c r="A93" s="96"/>
      <c r="B93" s="97"/>
      <c r="C93" s="98"/>
      <c r="D93" s="98"/>
      <c r="E93" s="98"/>
      <c r="F93" s="98"/>
      <c r="G93" s="98"/>
      <c r="H93" s="98"/>
      <c r="I93" s="98"/>
      <c r="J93" s="98"/>
      <c r="K93" s="98"/>
      <c r="L93" s="99"/>
      <c r="M93" s="99"/>
      <c r="N93" s="100"/>
      <c r="O93" s="95"/>
      <c r="P93" s="94"/>
    </row>
    <row r="94" spans="1:16" ht="13.8">
      <c r="A94" s="96"/>
      <c r="B94" s="101"/>
      <c r="C94" s="405"/>
      <c r="D94" s="405"/>
      <c r="E94" s="405"/>
      <c r="F94" s="405"/>
      <c r="G94" s="405"/>
      <c r="H94" s="405"/>
      <c r="I94" s="405"/>
      <c r="J94" s="405"/>
      <c r="K94" s="102" t="s">
        <v>44</v>
      </c>
      <c r="L94" s="103" t="s">
        <v>45</v>
      </c>
      <c r="M94" s="103" t="s">
        <v>46</v>
      </c>
      <c r="N94" s="104" t="s">
        <v>47</v>
      </c>
      <c r="O94" s="95"/>
      <c r="P94" s="94"/>
    </row>
    <row r="95" spans="1:16" ht="13.8">
      <c r="A95" s="96"/>
      <c r="B95" s="105"/>
      <c r="C95" s="404"/>
      <c r="D95" s="404"/>
      <c r="E95" s="404"/>
      <c r="F95" s="404"/>
      <c r="G95" s="404"/>
      <c r="H95" s="404"/>
      <c r="I95" s="404"/>
      <c r="J95" s="404"/>
      <c r="K95" s="106"/>
      <c r="L95" s="107"/>
      <c r="M95" s="107"/>
      <c r="N95" s="108"/>
      <c r="O95" s="95"/>
      <c r="P95" s="94"/>
    </row>
    <row r="96" spans="1:16" ht="13.8">
      <c r="A96" s="96"/>
      <c r="B96" s="792" t="s">
        <v>48</v>
      </c>
      <c r="C96" s="793"/>
      <c r="D96" s="793"/>
      <c r="E96" s="793"/>
      <c r="F96" s="404"/>
      <c r="G96" s="404"/>
      <c r="H96" s="404"/>
      <c r="I96" s="94"/>
      <c r="J96" s="404"/>
      <c r="K96" s="106"/>
      <c r="L96" s="94"/>
      <c r="M96" s="94"/>
      <c r="N96" s="109"/>
      <c r="O96" s="95"/>
      <c r="P96" s="94"/>
    </row>
    <row r="97" spans="1:17" ht="13.8">
      <c r="A97" s="96"/>
      <c r="B97" s="110"/>
      <c r="C97" s="408"/>
      <c r="D97" s="408"/>
      <c r="E97" s="408"/>
      <c r="F97" s="408"/>
      <c r="G97" s="408"/>
      <c r="H97" s="408"/>
      <c r="I97" s="408"/>
      <c r="J97" s="408"/>
      <c r="K97" s="408"/>
      <c r="L97" s="408"/>
      <c r="M97" s="408"/>
      <c r="N97" s="409"/>
      <c r="O97" s="95"/>
      <c r="P97" s="94"/>
    </row>
    <row r="98" spans="1:17" ht="14.4" thickBot="1">
      <c r="A98" s="96"/>
      <c r="B98" s="406"/>
      <c r="C98" s="407"/>
      <c r="D98" s="407"/>
      <c r="E98" s="407"/>
      <c r="F98" s="407"/>
      <c r="G98" s="407"/>
      <c r="H98" s="407"/>
      <c r="I98" s="407"/>
      <c r="J98" s="407"/>
      <c r="K98" s="407"/>
      <c r="L98" s="407"/>
      <c r="M98" s="407"/>
      <c r="N98" s="111"/>
      <c r="O98" s="95"/>
      <c r="P98" s="94"/>
    </row>
    <row r="99" spans="1:17" ht="14.4" thickBot="1">
      <c r="A99" s="96"/>
      <c r="B99" s="112"/>
      <c r="C99" s="113"/>
      <c r="D99" s="113"/>
      <c r="E99" s="113"/>
      <c r="F99" s="113"/>
      <c r="G99" s="113"/>
      <c r="H99" s="94"/>
      <c r="I99" s="94"/>
      <c r="J99" s="113"/>
      <c r="K99" s="113"/>
      <c r="L99" s="113"/>
      <c r="M99" s="113"/>
      <c r="N99" s="114"/>
      <c r="O99" s="95"/>
      <c r="P99" s="94"/>
    </row>
    <row r="100" spans="1:17" ht="13.8">
      <c r="A100" s="96"/>
      <c r="B100" s="794" t="s">
        <v>49</v>
      </c>
      <c r="C100" s="795"/>
      <c r="D100" s="795"/>
      <c r="E100" s="795"/>
      <c r="F100" s="795"/>
      <c r="G100" s="795"/>
      <c r="H100" s="795"/>
      <c r="I100" s="795"/>
      <c r="J100" s="795"/>
      <c r="K100" s="795"/>
      <c r="L100" s="795"/>
      <c r="M100" s="795"/>
      <c r="N100" s="796"/>
      <c r="O100" s="95"/>
      <c r="P100" s="94"/>
    </row>
    <row r="101" spans="1:17" ht="14.4" thickBot="1">
      <c r="A101" s="96"/>
      <c r="B101" s="115"/>
      <c r="C101" s="94"/>
      <c r="D101" s="94"/>
      <c r="E101" s="94"/>
      <c r="F101" s="94"/>
      <c r="G101" s="94"/>
      <c r="H101" s="94"/>
      <c r="I101" s="94"/>
      <c r="J101" s="94"/>
      <c r="K101" s="94"/>
      <c r="L101" s="94"/>
      <c r="M101" s="94"/>
      <c r="N101" s="116"/>
      <c r="O101" s="95"/>
      <c r="P101" s="94"/>
      <c r="Q101" s="396"/>
    </row>
    <row r="102" spans="1:17" ht="13.8">
      <c r="A102" s="96"/>
      <c r="B102" s="117" t="s">
        <v>50</v>
      </c>
      <c r="C102" s="797" t="s">
        <v>51</v>
      </c>
      <c r="D102" s="798"/>
      <c r="E102" s="798"/>
      <c r="F102" s="798"/>
      <c r="G102" s="798"/>
      <c r="H102" s="798"/>
      <c r="I102" s="798"/>
      <c r="J102" s="798"/>
      <c r="K102" s="799"/>
      <c r="L102" s="800" t="s">
        <v>52</v>
      </c>
      <c r="M102" s="801"/>
      <c r="N102" s="117" t="s">
        <v>11</v>
      </c>
      <c r="O102" s="95"/>
      <c r="P102" s="94"/>
    </row>
    <row r="103" spans="1:17" ht="14.4" thickBot="1">
      <c r="A103" s="96"/>
      <c r="B103" s="175">
        <f>+'PRESUPUESTO OFICIAL (Entidad)'!D16</f>
        <v>1.2</v>
      </c>
      <c r="C103" s="802" t="s">
        <v>87</v>
      </c>
      <c r="D103" s="803"/>
      <c r="E103" s="803"/>
      <c r="F103" s="803"/>
      <c r="G103" s="803"/>
      <c r="H103" s="803"/>
      <c r="I103" s="803"/>
      <c r="J103" s="803"/>
      <c r="K103" s="804"/>
      <c r="L103" s="845" t="s">
        <v>86</v>
      </c>
      <c r="M103" s="804"/>
      <c r="N103" s="176"/>
      <c r="O103" s="95"/>
      <c r="P103" s="94"/>
    </row>
    <row r="104" spans="1:17" ht="13.8">
      <c r="A104" s="96"/>
      <c r="B104" s="735" t="s">
        <v>53</v>
      </c>
      <c r="C104" s="736"/>
      <c r="D104" s="736"/>
      <c r="E104" s="736"/>
      <c r="F104" s="736"/>
      <c r="G104" s="736"/>
      <c r="H104" s="736"/>
      <c r="I104" s="736"/>
      <c r="J104" s="736"/>
      <c r="K104" s="736"/>
      <c r="L104" s="736"/>
      <c r="M104" s="736"/>
      <c r="N104" s="737"/>
      <c r="O104" s="95"/>
      <c r="P104" s="94"/>
    </row>
    <row r="105" spans="1:17" ht="13.8">
      <c r="A105" s="96"/>
      <c r="B105" s="738"/>
      <c r="C105" s="739"/>
      <c r="D105" s="739"/>
      <c r="E105" s="739"/>
      <c r="F105" s="739"/>
      <c r="G105" s="739"/>
      <c r="H105" s="739"/>
      <c r="I105" s="739"/>
      <c r="J105" s="739"/>
      <c r="K105" s="739"/>
      <c r="L105" s="739"/>
      <c r="M105" s="739"/>
      <c r="N105" s="740"/>
      <c r="O105" s="95"/>
      <c r="P105" s="94"/>
    </row>
    <row r="106" spans="1:17" ht="14.4" thickBot="1">
      <c r="A106" s="96"/>
      <c r="B106" s="741"/>
      <c r="C106" s="742"/>
      <c r="D106" s="742"/>
      <c r="E106" s="742"/>
      <c r="F106" s="742"/>
      <c r="G106" s="742"/>
      <c r="H106" s="742"/>
      <c r="I106" s="742"/>
      <c r="J106" s="742"/>
      <c r="K106" s="742"/>
      <c r="L106" s="742"/>
      <c r="M106" s="742"/>
      <c r="N106" s="743"/>
      <c r="O106" s="95"/>
      <c r="P106" s="94"/>
    </row>
    <row r="107" spans="1:17" ht="13.8">
      <c r="A107" s="96"/>
      <c r="B107" s="744" t="s">
        <v>51</v>
      </c>
      <c r="C107" s="782"/>
      <c r="D107" s="782"/>
      <c r="E107" s="782"/>
      <c r="F107" s="783"/>
      <c r="G107" s="762" t="s">
        <v>54</v>
      </c>
      <c r="H107" s="782"/>
      <c r="I107" s="784" t="s">
        <v>55</v>
      </c>
      <c r="J107" s="785"/>
      <c r="K107" s="118" t="s">
        <v>56</v>
      </c>
      <c r="L107" s="762" t="s">
        <v>57</v>
      </c>
      <c r="M107" s="763"/>
      <c r="N107" s="119" t="s">
        <v>58</v>
      </c>
      <c r="O107" s="95"/>
      <c r="P107" s="94"/>
    </row>
    <row r="108" spans="1:17" ht="13.8">
      <c r="A108" s="96"/>
      <c r="B108" s="718" t="s">
        <v>156</v>
      </c>
      <c r="C108" s="719" t="s">
        <v>156</v>
      </c>
      <c r="D108" s="719" t="s">
        <v>156</v>
      </c>
      <c r="E108" s="719" t="s">
        <v>156</v>
      </c>
      <c r="F108" s="766" t="s">
        <v>156</v>
      </c>
      <c r="G108" s="862"/>
      <c r="H108" s="766"/>
      <c r="I108" s="856" t="s">
        <v>120</v>
      </c>
      <c r="J108" s="732"/>
      <c r="K108" s="399">
        <v>9167</v>
      </c>
      <c r="L108" s="863">
        <v>1.22</v>
      </c>
      <c r="M108" s="864">
        <v>1.22</v>
      </c>
      <c r="N108" s="416">
        <f>ROUND(K108*L108,0)</f>
        <v>11184</v>
      </c>
      <c r="O108" s="95"/>
      <c r="P108" s="94"/>
    </row>
    <row r="109" spans="1:17" ht="13.8">
      <c r="A109" s="96"/>
      <c r="B109" s="853" t="s">
        <v>154</v>
      </c>
      <c r="C109" s="854" t="s">
        <v>154</v>
      </c>
      <c r="D109" s="854" t="s">
        <v>154</v>
      </c>
      <c r="E109" s="854" t="s">
        <v>154</v>
      </c>
      <c r="F109" s="855" t="s">
        <v>154</v>
      </c>
      <c r="G109" s="862"/>
      <c r="H109" s="766"/>
      <c r="I109" s="856" t="s">
        <v>120</v>
      </c>
      <c r="J109" s="732"/>
      <c r="K109" s="399">
        <v>99170</v>
      </c>
      <c r="L109" s="857">
        <v>0.11360000000000001</v>
      </c>
      <c r="M109" s="858">
        <v>0.11360000000000001</v>
      </c>
      <c r="N109" s="416">
        <f t="shared" ref="N109:N110" si="4">ROUND(K109*L109,0)</f>
        <v>11266</v>
      </c>
      <c r="O109" s="95"/>
      <c r="P109" s="94"/>
    </row>
    <row r="110" spans="1:17" ht="14.4" thickBot="1">
      <c r="A110" s="96"/>
      <c r="B110" s="758" t="s">
        <v>157</v>
      </c>
      <c r="C110" s="759" t="s">
        <v>157</v>
      </c>
      <c r="D110" s="759" t="s">
        <v>157</v>
      </c>
      <c r="E110" s="759" t="s">
        <v>157</v>
      </c>
      <c r="F110" s="848" t="s">
        <v>157</v>
      </c>
      <c r="G110" s="862"/>
      <c r="H110" s="766"/>
      <c r="I110" s="856" t="s">
        <v>120</v>
      </c>
      <c r="J110" s="732"/>
      <c r="K110" s="399">
        <v>91950</v>
      </c>
      <c r="L110" s="860">
        <v>1.5</v>
      </c>
      <c r="M110" s="861">
        <v>1.5</v>
      </c>
      <c r="N110" s="416">
        <f t="shared" si="4"/>
        <v>137925</v>
      </c>
      <c r="O110" s="95"/>
      <c r="P110" s="94"/>
    </row>
    <row r="111" spans="1:17" ht="14.4" thickBot="1">
      <c r="A111" s="96"/>
      <c r="B111" s="724" t="s">
        <v>59</v>
      </c>
      <c r="C111" s="725"/>
      <c r="D111" s="725"/>
      <c r="E111" s="725"/>
      <c r="F111" s="725"/>
      <c r="G111" s="725"/>
      <c r="H111" s="725"/>
      <c r="I111" s="725"/>
      <c r="J111" s="725"/>
      <c r="K111" s="725"/>
      <c r="L111" s="725"/>
      <c r="M111" s="726"/>
      <c r="N111" s="122">
        <f>SUM(N108:N110)</f>
        <v>160375</v>
      </c>
      <c r="O111" s="95"/>
      <c r="P111" s="94"/>
    </row>
    <row r="112" spans="1:17" ht="13.8">
      <c r="A112" s="96"/>
      <c r="B112" s="735" t="s">
        <v>60</v>
      </c>
      <c r="C112" s="736"/>
      <c r="D112" s="736"/>
      <c r="E112" s="736"/>
      <c r="F112" s="736"/>
      <c r="G112" s="736"/>
      <c r="H112" s="736"/>
      <c r="I112" s="736"/>
      <c r="J112" s="736"/>
      <c r="K112" s="736"/>
      <c r="L112" s="736"/>
      <c r="M112" s="736"/>
      <c r="N112" s="737"/>
      <c r="O112" s="95"/>
      <c r="P112" s="94"/>
    </row>
    <row r="113" spans="1:16" ht="13.8">
      <c r="A113" s="96"/>
      <c r="B113" s="738"/>
      <c r="C113" s="739"/>
      <c r="D113" s="739"/>
      <c r="E113" s="739"/>
      <c r="F113" s="739"/>
      <c r="G113" s="739"/>
      <c r="H113" s="739"/>
      <c r="I113" s="739"/>
      <c r="J113" s="739"/>
      <c r="K113" s="739"/>
      <c r="L113" s="739"/>
      <c r="M113" s="739"/>
      <c r="N113" s="740"/>
      <c r="O113" s="95"/>
      <c r="P113" s="94"/>
    </row>
    <row r="114" spans="1:16" ht="14.4" thickBot="1">
      <c r="A114" s="96"/>
      <c r="B114" s="741"/>
      <c r="C114" s="742"/>
      <c r="D114" s="742"/>
      <c r="E114" s="742"/>
      <c r="F114" s="742"/>
      <c r="G114" s="742"/>
      <c r="H114" s="742"/>
      <c r="I114" s="742"/>
      <c r="J114" s="742"/>
      <c r="K114" s="742"/>
      <c r="L114" s="742"/>
      <c r="M114" s="742"/>
      <c r="N114" s="743"/>
      <c r="O114" s="95"/>
      <c r="P114" s="94"/>
    </row>
    <row r="115" spans="1:16" ht="13.8">
      <c r="A115" s="96"/>
      <c r="B115" s="744" t="s">
        <v>51</v>
      </c>
      <c r="C115" s="745"/>
      <c r="D115" s="745"/>
      <c r="E115" s="745"/>
      <c r="F115" s="745"/>
      <c r="G115" s="745"/>
      <c r="H115" s="745"/>
      <c r="I115" s="763"/>
      <c r="J115" s="403" t="s">
        <v>52</v>
      </c>
      <c r="K115" s="118" t="s">
        <v>11</v>
      </c>
      <c r="L115" s="762" t="s">
        <v>61</v>
      </c>
      <c r="M115" s="763"/>
      <c r="N115" s="119" t="s">
        <v>58</v>
      </c>
      <c r="O115" s="95"/>
      <c r="P115" s="94"/>
    </row>
    <row r="116" spans="1:16" ht="13.8">
      <c r="A116" s="96"/>
      <c r="B116" s="718"/>
      <c r="C116" s="719"/>
      <c r="D116" s="719"/>
      <c r="E116" s="719"/>
      <c r="F116" s="719"/>
      <c r="G116" s="719"/>
      <c r="H116" s="719"/>
      <c r="I116" s="766"/>
      <c r="J116" s="400"/>
      <c r="K116" s="123"/>
      <c r="L116" s="767"/>
      <c r="M116" s="768"/>
      <c r="N116" s="416">
        <f>ROUND(K116*L116,0)</f>
        <v>0</v>
      </c>
      <c r="O116" s="95"/>
      <c r="P116" s="94"/>
    </row>
    <row r="117" spans="1:16" ht="13.8">
      <c r="A117" s="96"/>
      <c r="B117" s="718"/>
      <c r="C117" s="719"/>
      <c r="D117" s="719"/>
      <c r="E117" s="719"/>
      <c r="F117" s="719"/>
      <c r="G117" s="719"/>
      <c r="H117" s="719"/>
      <c r="I117" s="766"/>
      <c r="J117" s="400"/>
      <c r="K117" s="123"/>
      <c r="L117" s="767"/>
      <c r="M117" s="768"/>
      <c r="N117" s="416">
        <f t="shared" ref="N117:N119" si="5">ROUND(K117*L117,0)</f>
        <v>0</v>
      </c>
      <c r="O117" s="95"/>
      <c r="P117" s="94"/>
    </row>
    <row r="118" spans="1:16" ht="13.8">
      <c r="A118" s="96"/>
      <c r="B118" s="718"/>
      <c r="C118" s="719"/>
      <c r="D118" s="719"/>
      <c r="E118" s="719"/>
      <c r="F118" s="719"/>
      <c r="G118" s="719"/>
      <c r="H118" s="719"/>
      <c r="I118" s="766"/>
      <c r="J118" s="400"/>
      <c r="K118" s="123"/>
      <c r="L118" s="767"/>
      <c r="M118" s="768"/>
      <c r="N118" s="416">
        <f t="shared" si="5"/>
        <v>0</v>
      </c>
      <c r="O118" s="95"/>
      <c r="P118" s="94"/>
    </row>
    <row r="119" spans="1:16" ht="14.4" thickBot="1">
      <c r="A119" s="96"/>
      <c r="B119" s="718"/>
      <c r="C119" s="719"/>
      <c r="D119" s="719"/>
      <c r="E119" s="719"/>
      <c r="F119" s="719"/>
      <c r="G119" s="719"/>
      <c r="H119" s="719"/>
      <c r="I119" s="766"/>
      <c r="J119" s="400"/>
      <c r="K119" s="123"/>
      <c r="L119" s="767"/>
      <c r="M119" s="768"/>
      <c r="N119" s="416">
        <f t="shared" si="5"/>
        <v>0</v>
      </c>
      <c r="O119" s="95"/>
      <c r="P119" s="94"/>
    </row>
    <row r="120" spans="1:16" ht="14.4" thickBot="1">
      <c r="A120" s="96"/>
      <c r="B120" s="724" t="s">
        <v>59</v>
      </c>
      <c r="C120" s="725"/>
      <c r="D120" s="725"/>
      <c r="E120" s="725"/>
      <c r="F120" s="725"/>
      <c r="G120" s="725"/>
      <c r="H120" s="725"/>
      <c r="I120" s="725"/>
      <c r="J120" s="725"/>
      <c r="K120" s="725"/>
      <c r="L120" s="725"/>
      <c r="M120" s="726"/>
      <c r="N120" s="124">
        <f>SUM(N116:N119)</f>
        <v>0</v>
      </c>
      <c r="O120" s="95"/>
      <c r="P120" s="94"/>
    </row>
    <row r="121" spans="1:16" ht="13.8">
      <c r="A121" s="96"/>
      <c r="B121" s="735" t="s">
        <v>62</v>
      </c>
      <c r="C121" s="736"/>
      <c r="D121" s="736"/>
      <c r="E121" s="736"/>
      <c r="F121" s="736"/>
      <c r="G121" s="736"/>
      <c r="H121" s="736"/>
      <c r="I121" s="736"/>
      <c r="J121" s="736"/>
      <c r="K121" s="736"/>
      <c r="L121" s="736"/>
      <c r="M121" s="736"/>
      <c r="N121" s="737"/>
      <c r="O121" s="95"/>
      <c r="P121" s="94"/>
    </row>
    <row r="122" spans="1:16" ht="13.8">
      <c r="A122" s="96"/>
      <c r="B122" s="738"/>
      <c r="C122" s="739"/>
      <c r="D122" s="739"/>
      <c r="E122" s="739"/>
      <c r="F122" s="739"/>
      <c r="G122" s="739"/>
      <c r="H122" s="739"/>
      <c r="I122" s="739"/>
      <c r="J122" s="739"/>
      <c r="K122" s="739"/>
      <c r="L122" s="739"/>
      <c r="M122" s="739"/>
      <c r="N122" s="740"/>
      <c r="O122" s="95"/>
      <c r="P122" s="94"/>
    </row>
    <row r="123" spans="1:16" ht="14.4" thickBot="1">
      <c r="A123" s="96"/>
      <c r="B123" s="741"/>
      <c r="C123" s="742"/>
      <c r="D123" s="742"/>
      <c r="E123" s="742"/>
      <c r="F123" s="742"/>
      <c r="G123" s="742"/>
      <c r="H123" s="742"/>
      <c r="I123" s="742"/>
      <c r="J123" s="742"/>
      <c r="K123" s="742"/>
      <c r="L123" s="742"/>
      <c r="M123" s="742"/>
      <c r="N123" s="743"/>
      <c r="O123" s="95"/>
      <c r="P123" s="94"/>
    </row>
    <row r="124" spans="1:16" ht="15.6">
      <c r="A124" s="96"/>
      <c r="B124" s="744" t="s">
        <v>63</v>
      </c>
      <c r="C124" s="745"/>
      <c r="D124" s="745"/>
      <c r="E124" s="745"/>
      <c r="F124" s="745"/>
      <c r="G124" s="745"/>
      <c r="H124" s="745"/>
      <c r="I124" s="118" t="s">
        <v>64</v>
      </c>
      <c r="J124" s="401" t="s">
        <v>65</v>
      </c>
      <c r="K124" s="125" t="s">
        <v>66</v>
      </c>
      <c r="L124" s="762" t="s">
        <v>67</v>
      </c>
      <c r="M124" s="763"/>
      <c r="N124" s="119" t="s">
        <v>58</v>
      </c>
      <c r="O124" s="95"/>
      <c r="P124" s="94"/>
    </row>
    <row r="125" spans="1:16" ht="13.8">
      <c r="A125" s="96"/>
      <c r="B125" s="718"/>
      <c r="C125" s="719"/>
      <c r="D125" s="719"/>
      <c r="E125" s="719"/>
      <c r="F125" s="719"/>
      <c r="G125" s="719"/>
      <c r="H125" s="719"/>
      <c r="I125" s="126"/>
      <c r="J125" s="127"/>
      <c r="K125" s="126"/>
      <c r="L125" s="764"/>
      <c r="M125" s="765"/>
      <c r="N125" s="416">
        <f>ROUND(K125*L125,0)</f>
        <v>0</v>
      </c>
      <c r="O125" s="95"/>
      <c r="P125" s="94"/>
    </row>
    <row r="126" spans="1:16" ht="14.4" thickBot="1">
      <c r="A126" s="96"/>
      <c r="B126" s="758"/>
      <c r="C126" s="759"/>
      <c r="D126" s="759"/>
      <c r="E126" s="759"/>
      <c r="F126" s="759"/>
      <c r="G126" s="759"/>
      <c r="H126" s="759"/>
      <c r="I126" s="128"/>
      <c r="J126" s="129"/>
      <c r="K126" s="128"/>
      <c r="L126" s="760"/>
      <c r="M126" s="761"/>
      <c r="N126" s="416">
        <f>ROUND(K126*L126,0)</f>
        <v>0</v>
      </c>
      <c r="O126" s="95"/>
      <c r="P126" s="94"/>
    </row>
    <row r="127" spans="1:16" ht="14.4" thickBot="1">
      <c r="A127" s="96"/>
      <c r="B127" s="724" t="s">
        <v>59</v>
      </c>
      <c r="C127" s="725"/>
      <c r="D127" s="725"/>
      <c r="E127" s="725"/>
      <c r="F127" s="725"/>
      <c r="G127" s="725"/>
      <c r="H127" s="725"/>
      <c r="I127" s="725"/>
      <c r="J127" s="725"/>
      <c r="K127" s="725"/>
      <c r="L127" s="725"/>
      <c r="M127" s="726"/>
      <c r="N127" s="122">
        <f>SUM(N125:N126)</f>
        <v>0</v>
      </c>
      <c r="O127" s="95"/>
      <c r="P127" s="94"/>
    </row>
    <row r="128" spans="1:16" ht="13.8">
      <c r="A128" s="96"/>
      <c r="B128" s="735" t="s">
        <v>68</v>
      </c>
      <c r="C128" s="736"/>
      <c r="D128" s="736"/>
      <c r="E128" s="736"/>
      <c r="F128" s="736"/>
      <c r="G128" s="736"/>
      <c r="H128" s="736"/>
      <c r="I128" s="736"/>
      <c r="J128" s="736"/>
      <c r="K128" s="736"/>
      <c r="L128" s="736"/>
      <c r="M128" s="736"/>
      <c r="N128" s="737"/>
      <c r="O128" s="95"/>
      <c r="P128" s="94"/>
    </row>
    <row r="129" spans="1:16" ht="13.8">
      <c r="A129" s="96"/>
      <c r="B129" s="738"/>
      <c r="C129" s="739"/>
      <c r="D129" s="739"/>
      <c r="E129" s="739"/>
      <c r="F129" s="739"/>
      <c r="G129" s="739"/>
      <c r="H129" s="739"/>
      <c r="I129" s="739"/>
      <c r="J129" s="739"/>
      <c r="K129" s="739"/>
      <c r="L129" s="739"/>
      <c r="M129" s="739"/>
      <c r="N129" s="740"/>
      <c r="O129" s="95"/>
      <c r="P129" s="94"/>
    </row>
    <row r="130" spans="1:16" ht="14.4" thickBot="1">
      <c r="A130" s="96"/>
      <c r="B130" s="741"/>
      <c r="C130" s="742"/>
      <c r="D130" s="742"/>
      <c r="E130" s="742"/>
      <c r="F130" s="742"/>
      <c r="G130" s="742"/>
      <c r="H130" s="742"/>
      <c r="I130" s="742"/>
      <c r="J130" s="742"/>
      <c r="K130" s="742"/>
      <c r="L130" s="742"/>
      <c r="M130" s="742"/>
      <c r="N130" s="743"/>
      <c r="O130" s="95"/>
      <c r="P130" s="94"/>
    </row>
    <row r="131" spans="1:16" ht="27.6">
      <c r="A131" s="96"/>
      <c r="B131" s="744" t="s">
        <v>69</v>
      </c>
      <c r="C131" s="745"/>
      <c r="D131" s="745"/>
      <c r="E131" s="745"/>
      <c r="F131" s="745"/>
      <c r="G131" s="745"/>
      <c r="H131" s="745"/>
      <c r="I131" s="118" t="s">
        <v>70</v>
      </c>
      <c r="J131" s="130" t="s">
        <v>71</v>
      </c>
      <c r="K131" s="131" t="s">
        <v>72</v>
      </c>
      <c r="L131" s="746" t="s">
        <v>57</v>
      </c>
      <c r="M131" s="747"/>
      <c r="N131" s="132" t="s">
        <v>58</v>
      </c>
      <c r="O131" s="95"/>
      <c r="P131" s="94"/>
    </row>
    <row r="132" spans="1:16" ht="13.8">
      <c r="A132" s="96"/>
      <c r="B132" s="730" t="s">
        <v>158</v>
      </c>
      <c r="C132" s="731" t="s">
        <v>158</v>
      </c>
      <c r="D132" s="731" t="s">
        <v>158</v>
      </c>
      <c r="E132" s="731" t="s">
        <v>158</v>
      </c>
      <c r="F132" s="731" t="s">
        <v>158</v>
      </c>
      <c r="G132" s="731" t="s">
        <v>158</v>
      </c>
      <c r="H132" s="732" t="s">
        <v>158</v>
      </c>
      <c r="I132" s="133" t="s">
        <v>120</v>
      </c>
      <c r="J132" s="134"/>
      <c r="K132" s="135">
        <v>91667</v>
      </c>
      <c r="L132" s="752">
        <v>1.22</v>
      </c>
      <c r="M132" s="753">
        <v>1.22</v>
      </c>
      <c r="N132" s="416">
        <f>ROUND(K132*L132,0)</f>
        <v>111834</v>
      </c>
      <c r="O132" s="95"/>
      <c r="P132" s="94"/>
    </row>
    <row r="133" spans="1:16" ht="13.8">
      <c r="A133" s="96"/>
      <c r="B133" s="730"/>
      <c r="C133" s="731"/>
      <c r="D133" s="731"/>
      <c r="E133" s="731"/>
      <c r="F133" s="731"/>
      <c r="G133" s="731"/>
      <c r="H133" s="732"/>
      <c r="I133" s="133"/>
      <c r="J133" s="134"/>
      <c r="K133" s="135"/>
      <c r="L133" s="841"/>
      <c r="M133" s="842"/>
      <c r="N133" s="416">
        <f t="shared" ref="N133:N135" si="6">ROUND(K133*L133,0)</f>
        <v>0</v>
      </c>
      <c r="O133" s="95"/>
      <c r="P133" s="94"/>
    </row>
    <row r="134" spans="1:16" ht="13.8">
      <c r="A134" s="96"/>
      <c r="B134" s="730"/>
      <c r="C134" s="731"/>
      <c r="D134" s="731"/>
      <c r="E134" s="731"/>
      <c r="F134" s="731"/>
      <c r="G134" s="731"/>
      <c r="H134" s="732"/>
      <c r="I134" s="133"/>
      <c r="J134" s="134"/>
      <c r="K134" s="135"/>
      <c r="L134" s="764"/>
      <c r="M134" s="765"/>
      <c r="N134" s="416">
        <f t="shared" si="6"/>
        <v>0</v>
      </c>
      <c r="O134" s="95"/>
      <c r="P134" s="94"/>
    </row>
    <row r="135" spans="1:16" ht="14.4" thickBot="1">
      <c r="A135" s="96"/>
      <c r="B135" s="730"/>
      <c r="C135" s="731"/>
      <c r="D135" s="731"/>
      <c r="E135" s="731"/>
      <c r="F135" s="731"/>
      <c r="G135" s="731"/>
      <c r="H135" s="732"/>
      <c r="I135" s="128"/>
      <c r="J135" s="129"/>
      <c r="K135" s="128"/>
      <c r="L135" s="760"/>
      <c r="M135" s="761"/>
      <c r="N135" s="416">
        <f t="shared" si="6"/>
        <v>0</v>
      </c>
      <c r="O135" s="95"/>
      <c r="P135" s="94"/>
    </row>
    <row r="136" spans="1:16" ht="14.4" thickBot="1">
      <c r="A136" s="96"/>
      <c r="B136" s="724" t="s">
        <v>59</v>
      </c>
      <c r="C136" s="725"/>
      <c r="D136" s="725"/>
      <c r="E136" s="725"/>
      <c r="F136" s="725"/>
      <c r="G136" s="725"/>
      <c r="H136" s="725"/>
      <c r="I136" s="725"/>
      <c r="J136" s="725"/>
      <c r="K136" s="725"/>
      <c r="L136" s="725"/>
      <c r="M136" s="726"/>
      <c r="N136" s="124">
        <f>SUM(N132:N135)</f>
        <v>111834</v>
      </c>
      <c r="O136" s="95"/>
      <c r="P136" s="94"/>
    </row>
    <row r="137" spans="1:16" ht="14.4" thickBot="1">
      <c r="A137" s="96"/>
      <c r="B137" s="115"/>
      <c r="C137" s="94"/>
      <c r="D137" s="94"/>
      <c r="E137" s="94"/>
      <c r="F137" s="94"/>
      <c r="G137" s="94"/>
      <c r="H137" s="94"/>
      <c r="I137" s="94"/>
      <c r="J137" s="94"/>
      <c r="K137" s="94"/>
      <c r="L137" s="94"/>
      <c r="M137" s="94"/>
      <c r="N137" s="116"/>
      <c r="O137" s="95"/>
      <c r="P137" s="94"/>
    </row>
    <row r="138" spans="1:16" ht="14.4" thickBot="1">
      <c r="A138" s="96"/>
      <c r="B138" s="727" t="s">
        <v>73</v>
      </c>
      <c r="C138" s="728"/>
      <c r="D138" s="728"/>
      <c r="E138" s="728"/>
      <c r="F138" s="728"/>
      <c r="G138" s="728"/>
      <c r="H138" s="728"/>
      <c r="I138" s="728"/>
      <c r="J138" s="728"/>
      <c r="K138" s="728"/>
      <c r="L138" s="728"/>
      <c r="M138" s="729"/>
      <c r="N138" s="137">
        <f>N111+N120+N127+N136</f>
        <v>272209</v>
      </c>
      <c r="O138" s="95"/>
      <c r="P138" s="94"/>
    </row>
    <row r="139" spans="1:16" ht="13.8">
      <c r="A139" s="96"/>
      <c r="B139" s="735" t="s">
        <v>74</v>
      </c>
      <c r="C139" s="736"/>
      <c r="D139" s="736"/>
      <c r="E139" s="736"/>
      <c r="F139" s="736"/>
      <c r="G139" s="736"/>
      <c r="H139" s="736"/>
      <c r="I139" s="736"/>
      <c r="J139" s="736"/>
      <c r="K139" s="736"/>
      <c r="L139" s="736"/>
      <c r="M139" s="736"/>
      <c r="N139" s="737"/>
      <c r="O139" s="95"/>
      <c r="P139" s="94"/>
    </row>
    <row r="140" spans="1:16" ht="13.8">
      <c r="A140" s="96"/>
      <c r="B140" s="738"/>
      <c r="C140" s="739"/>
      <c r="D140" s="739"/>
      <c r="E140" s="739"/>
      <c r="F140" s="739"/>
      <c r="G140" s="739"/>
      <c r="H140" s="739"/>
      <c r="I140" s="739"/>
      <c r="J140" s="739"/>
      <c r="K140" s="739"/>
      <c r="L140" s="739"/>
      <c r="M140" s="739"/>
      <c r="N140" s="740"/>
      <c r="O140" s="95"/>
      <c r="P140" s="94"/>
    </row>
    <row r="141" spans="1:16" ht="14.4" thickBot="1">
      <c r="A141" s="96"/>
      <c r="B141" s="741"/>
      <c r="C141" s="742"/>
      <c r="D141" s="742"/>
      <c r="E141" s="742"/>
      <c r="F141" s="742"/>
      <c r="G141" s="742"/>
      <c r="H141" s="742"/>
      <c r="I141" s="742"/>
      <c r="J141" s="742"/>
      <c r="K141" s="742"/>
      <c r="L141" s="742"/>
      <c r="M141" s="742"/>
      <c r="N141" s="743"/>
      <c r="O141" s="95"/>
      <c r="P141" s="94"/>
    </row>
    <row r="142" spans="1:16" ht="13.8">
      <c r="A142" s="96"/>
      <c r="B142" s="744" t="s">
        <v>75</v>
      </c>
      <c r="C142" s="745"/>
      <c r="D142" s="745"/>
      <c r="E142" s="745"/>
      <c r="F142" s="745"/>
      <c r="G142" s="745"/>
      <c r="H142" s="745"/>
      <c r="I142" s="401"/>
      <c r="J142" s="402"/>
      <c r="K142" s="131" t="s">
        <v>76</v>
      </c>
      <c r="L142" s="746" t="s">
        <v>77</v>
      </c>
      <c r="M142" s="747"/>
      <c r="N142" s="132"/>
      <c r="O142" s="95"/>
      <c r="P142" s="94"/>
    </row>
    <row r="143" spans="1:16" ht="13.8">
      <c r="A143" s="96"/>
      <c r="B143" s="718" t="s">
        <v>23</v>
      </c>
      <c r="C143" s="719"/>
      <c r="D143" s="719"/>
      <c r="E143" s="719"/>
      <c r="F143" s="719"/>
      <c r="G143" s="719"/>
      <c r="H143" s="719"/>
      <c r="I143" s="138"/>
      <c r="J143" s="139"/>
      <c r="K143" s="417">
        <v>0.28000000000000003</v>
      </c>
      <c r="L143" s="849">
        <f>+N138</f>
        <v>272209</v>
      </c>
      <c r="M143" s="850"/>
      <c r="N143" s="140">
        <f>ROUND(K143*L143,0)</f>
        <v>76219</v>
      </c>
      <c r="O143" s="95"/>
      <c r="P143" s="94"/>
    </row>
    <row r="144" spans="1:16" ht="13.8">
      <c r="A144" s="96"/>
      <c r="B144" s="120" t="s">
        <v>78</v>
      </c>
      <c r="C144" s="121"/>
      <c r="D144" s="121"/>
      <c r="E144" s="121"/>
      <c r="F144" s="121"/>
      <c r="G144" s="121"/>
      <c r="H144" s="121"/>
      <c r="I144" s="138"/>
      <c r="J144" s="139"/>
      <c r="K144" s="417">
        <v>0.01</v>
      </c>
      <c r="L144" s="849">
        <f>+N138</f>
        <v>272209</v>
      </c>
      <c r="M144" s="850"/>
      <c r="N144" s="140">
        <f t="shared" ref="N144:N145" si="7">ROUND(K144*L144,0)</f>
        <v>2722</v>
      </c>
      <c r="O144" s="95"/>
      <c r="P144" s="94"/>
    </row>
    <row r="145" spans="1:16" ht="14.4" thickBot="1">
      <c r="A145" s="96"/>
      <c r="B145" s="406" t="s">
        <v>79</v>
      </c>
      <c r="C145" s="407"/>
      <c r="D145" s="407"/>
      <c r="E145" s="407"/>
      <c r="F145" s="407"/>
      <c r="G145" s="407"/>
      <c r="H145" s="407"/>
      <c r="I145" s="141"/>
      <c r="J145" s="142"/>
      <c r="K145" s="417">
        <v>0.05</v>
      </c>
      <c r="L145" s="851">
        <f>+N138</f>
        <v>272209</v>
      </c>
      <c r="M145" s="852"/>
      <c r="N145" s="140">
        <f t="shared" si="7"/>
        <v>13610</v>
      </c>
      <c r="O145" s="95"/>
      <c r="P145" s="94"/>
    </row>
    <row r="146" spans="1:16" ht="14.4" thickBot="1">
      <c r="A146" s="96"/>
      <c r="B146" s="724" t="s">
        <v>59</v>
      </c>
      <c r="C146" s="725"/>
      <c r="D146" s="725"/>
      <c r="E146" s="725"/>
      <c r="F146" s="725"/>
      <c r="G146" s="725"/>
      <c r="H146" s="725"/>
      <c r="I146" s="725"/>
      <c r="J146" s="725"/>
      <c r="K146" s="725"/>
      <c r="L146" s="725"/>
      <c r="M146" s="726"/>
      <c r="N146" s="143">
        <f>SUM(N143:N145)</f>
        <v>92551</v>
      </c>
      <c r="O146" s="95"/>
      <c r="P146" s="94"/>
    </row>
    <row r="147" spans="1:16" ht="14.4" thickBot="1">
      <c r="A147" s="96"/>
      <c r="B147" s="115"/>
      <c r="C147" s="94"/>
      <c r="D147" s="94"/>
      <c r="E147" s="94"/>
      <c r="F147" s="94"/>
      <c r="G147" s="94"/>
      <c r="H147" s="94"/>
      <c r="I147" s="94"/>
      <c r="J147" s="94"/>
      <c r="K147" s="94"/>
      <c r="L147" s="94"/>
      <c r="M147" s="94"/>
      <c r="N147" s="116"/>
      <c r="O147" s="95"/>
      <c r="P147" s="94"/>
    </row>
    <row r="148" spans="1:16" ht="14.4" thickBot="1">
      <c r="A148" s="96"/>
      <c r="B148" s="727" t="s">
        <v>80</v>
      </c>
      <c r="C148" s="728"/>
      <c r="D148" s="728"/>
      <c r="E148" s="728"/>
      <c r="F148" s="728"/>
      <c r="G148" s="728"/>
      <c r="H148" s="728"/>
      <c r="I148" s="728"/>
      <c r="J148" s="728"/>
      <c r="K148" s="728"/>
      <c r="L148" s="728"/>
      <c r="M148" s="729"/>
      <c r="N148" s="144">
        <f>N138+N146</f>
        <v>364760</v>
      </c>
      <c r="O148" s="95"/>
      <c r="P148" s="94"/>
    </row>
    <row r="149" spans="1:16" ht="13.8">
      <c r="A149" s="96"/>
      <c r="B149" s="112"/>
      <c r="C149" s="113"/>
      <c r="D149" s="113"/>
      <c r="E149" s="113"/>
      <c r="F149" s="113"/>
      <c r="G149" s="113"/>
      <c r="H149" s="113"/>
      <c r="I149" s="113"/>
      <c r="J149" s="113"/>
      <c r="K149" s="113"/>
      <c r="L149" s="113"/>
      <c r="M149" s="113"/>
      <c r="N149" s="114"/>
      <c r="O149" s="95"/>
      <c r="P149" s="94"/>
    </row>
    <row r="150" spans="1:16" ht="13.8">
      <c r="A150" s="96"/>
      <c r="B150" s="115"/>
      <c r="C150" s="94"/>
      <c r="D150" s="94"/>
      <c r="E150" s="94"/>
      <c r="F150" s="94"/>
      <c r="G150" s="94"/>
      <c r="H150" s="94"/>
      <c r="I150" s="94"/>
      <c r="J150" s="94"/>
      <c r="K150" s="94"/>
      <c r="L150" s="94"/>
      <c r="M150" s="94"/>
      <c r="N150" s="116"/>
      <c r="O150" s="95"/>
      <c r="P150" s="94"/>
    </row>
    <row r="151" spans="1:16" ht="13.8">
      <c r="A151" s="96"/>
      <c r="B151" s="115"/>
      <c r="C151" s="94"/>
      <c r="D151" s="94"/>
      <c r="E151" s="94"/>
      <c r="F151" s="94"/>
      <c r="G151" s="94"/>
      <c r="H151" s="94"/>
      <c r="I151" s="94"/>
      <c r="J151" s="94"/>
      <c r="K151" s="94"/>
      <c r="L151" s="94"/>
      <c r="M151" s="94"/>
      <c r="N151" s="116"/>
      <c r="O151" s="95"/>
      <c r="P151" s="94"/>
    </row>
    <row r="152" spans="1:16" ht="13.8">
      <c r="A152" s="96"/>
      <c r="B152" s="115"/>
      <c r="C152" s="424" t="s">
        <v>81</v>
      </c>
      <c r="D152" s="424"/>
      <c r="E152" s="424"/>
      <c r="F152" s="94"/>
      <c r="G152" s="94"/>
      <c r="H152" s="94"/>
      <c r="I152" s="424" t="s">
        <v>81</v>
      </c>
      <c r="J152" s="223"/>
      <c r="K152" s="223"/>
      <c r="L152" s="223"/>
      <c r="M152" s="223"/>
      <c r="N152" s="116"/>
      <c r="O152" s="95"/>
      <c r="P152" s="94"/>
    </row>
    <row r="153" spans="1:16" ht="13.8">
      <c r="A153" s="96"/>
      <c r="B153" s="115"/>
      <c r="C153" s="223" t="s">
        <v>385</v>
      </c>
      <c r="D153" s="223" t="s">
        <v>147</v>
      </c>
      <c r="E153" s="223"/>
      <c r="F153" s="94"/>
      <c r="G153" s="94"/>
      <c r="H153" s="94"/>
      <c r="I153" s="223" t="s">
        <v>82</v>
      </c>
      <c r="J153" s="425" t="s">
        <v>142</v>
      </c>
      <c r="K153" s="425"/>
      <c r="L153" s="425"/>
      <c r="M153" s="223"/>
      <c r="N153" s="116"/>
      <c r="O153" s="95"/>
      <c r="P153" s="94"/>
    </row>
    <row r="154" spans="1:16" ht="13.8">
      <c r="A154" s="96"/>
      <c r="B154" s="115"/>
      <c r="C154" s="223" t="s">
        <v>177</v>
      </c>
      <c r="D154" s="223"/>
      <c r="E154" s="223"/>
      <c r="F154" s="94"/>
      <c r="G154" s="94"/>
      <c r="H154" s="94"/>
      <c r="I154" s="223" t="s">
        <v>146</v>
      </c>
      <c r="J154" s="426"/>
      <c r="K154" s="426"/>
      <c r="L154" s="426"/>
      <c r="M154" s="223"/>
      <c r="N154" s="116"/>
      <c r="O154" s="95"/>
      <c r="P154" s="94"/>
    </row>
    <row r="155" spans="1:16" ht="13.8">
      <c r="A155" s="96"/>
      <c r="B155" s="105"/>
      <c r="C155" s="145"/>
      <c r="D155" s="145"/>
      <c r="E155" s="145"/>
      <c r="F155" s="145"/>
      <c r="G155" s="94"/>
      <c r="H155" s="145"/>
      <c r="I155" s="223" t="s">
        <v>178</v>
      </c>
      <c r="J155" s="145"/>
      <c r="K155" s="145"/>
      <c r="L155" s="145"/>
      <c r="M155" s="145"/>
      <c r="N155" s="146"/>
      <c r="O155" s="95"/>
      <c r="P155" s="94"/>
    </row>
    <row r="156" spans="1:16" ht="13.8">
      <c r="A156" s="96"/>
      <c r="B156" s="115"/>
      <c r="C156" s="94"/>
      <c r="D156" s="94"/>
      <c r="E156" s="94"/>
      <c r="F156" s="94"/>
      <c r="G156" s="94" t="s">
        <v>83</v>
      </c>
      <c r="H156" s="94"/>
      <c r="I156" s="94"/>
      <c r="J156" s="94"/>
      <c r="K156" s="94"/>
      <c r="L156" s="94"/>
      <c r="M156" s="94"/>
      <c r="N156" s="116"/>
      <c r="O156" s="95"/>
      <c r="P156" s="94"/>
    </row>
    <row r="157" spans="1:16" ht="14.4" thickBot="1">
      <c r="A157" s="96"/>
      <c r="B157" s="748"/>
      <c r="C157" s="749"/>
      <c r="D157" s="749"/>
      <c r="E157" s="129"/>
      <c r="F157" s="129"/>
      <c r="G157" s="129"/>
      <c r="H157" s="129"/>
      <c r="I157" s="129"/>
      <c r="J157" s="750"/>
      <c r="K157" s="750"/>
      <c r="L157" s="750"/>
      <c r="M157" s="750"/>
      <c r="N157" s="751"/>
      <c r="O157" s="95"/>
      <c r="P157" s="94"/>
    </row>
    <row r="158" spans="1:16" ht="14.4" thickBot="1">
      <c r="A158" s="147"/>
      <c r="B158" s="148"/>
      <c r="C158" s="148"/>
      <c r="D158" s="148"/>
      <c r="E158" s="148"/>
      <c r="F158" s="148"/>
      <c r="G158" s="148"/>
      <c r="H158" s="148"/>
      <c r="I158" s="148"/>
      <c r="J158" s="148"/>
      <c r="K158" s="148"/>
      <c r="L158" s="148"/>
      <c r="M158" s="148"/>
      <c r="N158" s="148"/>
      <c r="O158" s="149"/>
      <c r="P158" s="94"/>
    </row>
    <row r="159" spans="1:16" ht="14.4" thickTop="1">
      <c r="A159" s="584" t="s">
        <v>37</v>
      </c>
      <c r="B159" s="584"/>
      <c r="C159" s="584"/>
      <c r="D159" s="584"/>
      <c r="E159" s="584"/>
      <c r="F159" s="584"/>
      <c r="G159" s="584"/>
      <c r="H159" s="584"/>
      <c r="I159" s="584"/>
      <c r="J159" s="584"/>
      <c r="K159" s="584"/>
      <c r="L159" s="94"/>
      <c r="M159" s="94"/>
      <c r="N159" s="94"/>
      <c r="O159" s="94"/>
      <c r="P159" s="94"/>
    </row>
    <row r="160" spans="1:16" ht="13.8">
      <c r="A160" s="584" t="s">
        <v>1</v>
      </c>
      <c r="B160" s="584"/>
      <c r="C160" s="584"/>
      <c r="D160" s="584"/>
      <c r="E160" s="94"/>
      <c r="F160" s="94"/>
      <c r="G160" s="94"/>
      <c r="H160" s="94"/>
      <c r="I160" s="94"/>
      <c r="J160" s="94"/>
      <c r="K160" s="94"/>
      <c r="L160" s="94"/>
      <c r="M160" s="94"/>
      <c r="N160" s="94"/>
      <c r="O160" s="94"/>
      <c r="P160" s="94"/>
    </row>
    <row r="161" spans="1:16" ht="14.4" thickBot="1">
      <c r="A161" s="94"/>
      <c r="B161" s="94"/>
      <c r="C161" s="94"/>
      <c r="D161" s="94"/>
      <c r="E161" s="94"/>
      <c r="F161" s="94"/>
      <c r="G161" s="94"/>
      <c r="H161" s="94"/>
      <c r="I161" s="94"/>
      <c r="J161" s="94"/>
      <c r="K161" s="94"/>
      <c r="L161" s="94"/>
      <c r="M161" s="94"/>
      <c r="N161" s="94"/>
      <c r="O161" s="94"/>
      <c r="P161" s="94"/>
    </row>
    <row r="162" spans="1:16" ht="14.4" thickTop="1">
      <c r="A162" s="822"/>
      <c r="B162" s="823"/>
      <c r="C162" s="823"/>
      <c r="D162" s="823"/>
      <c r="E162" s="823"/>
      <c r="F162" s="823"/>
      <c r="G162" s="823"/>
      <c r="H162" s="823"/>
      <c r="I162" s="823"/>
      <c r="J162" s="823"/>
      <c r="K162" s="823"/>
      <c r="L162" s="823"/>
      <c r="M162" s="823"/>
      <c r="N162" s="823"/>
      <c r="O162" s="824"/>
      <c r="P162" s="94"/>
    </row>
    <row r="163" spans="1:16" ht="13.8">
      <c r="A163" s="96"/>
      <c r="B163" s="825" t="s">
        <v>38</v>
      </c>
      <c r="C163" s="825"/>
      <c r="D163" s="825"/>
      <c r="E163" s="825"/>
      <c r="F163" s="825"/>
      <c r="G163" s="825"/>
      <c r="H163" s="825"/>
      <c r="I163" s="825"/>
      <c r="J163" s="825"/>
      <c r="K163" s="825"/>
      <c r="L163" s="825"/>
      <c r="M163" s="825"/>
      <c r="N163" s="825"/>
      <c r="O163" s="95"/>
      <c r="P163" s="94"/>
    </row>
    <row r="164" spans="1:16" ht="14.4" thickBot="1">
      <c r="A164" s="96"/>
      <c r="B164" s="94"/>
      <c r="C164" s="94"/>
      <c r="D164" s="94"/>
      <c r="E164" s="94"/>
      <c r="F164" s="94"/>
      <c r="G164" s="94"/>
      <c r="H164" s="94"/>
      <c r="I164" s="94"/>
      <c r="J164" s="94"/>
      <c r="K164" s="94"/>
      <c r="L164" s="94"/>
      <c r="M164" s="94"/>
      <c r="N164" s="94"/>
      <c r="O164" s="95"/>
      <c r="P164" s="94"/>
    </row>
    <row r="165" spans="1:16" ht="13.8">
      <c r="A165" s="96"/>
      <c r="B165" s="826"/>
      <c r="C165" s="828"/>
      <c r="D165" s="829"/>
      <c r="E165" s="829"/>
      <c r="F165" s="829"/>
      <c r="G165" s="829"/>
      <c r="H165" s="829"/>
      <c r="I165" s="829"/>
      <c r="J165" s="830"/>
      <c r="K165" s="831"/>
      <c r="L165" s="832"/>
      <c r="M165" s="832"/>
      <c r="N165" s="833"/>
      <c r="O165" s="95"/>
      <c r="P165" s="94"/>
    </row>
    <row r="166" spans="1:16" ht="13.8">
      <c r="A166" s="96"/>
      <c r="B166" s="827"/>
      <c r="C166" s="837" t="s">
        <v>118</v>
      </c>
      <c r="D166" s="838"/>
      <c r="E166" s="838"/>
      <c r="F166" s="838"/>
      <c r="G166" s="838"/>
      <c r="H166" s="838"/>
      <c r="I166" s="838"/>
      <c r="J166" s="839"/>
      <c r="K166" s="834"/>
      <c r="L166" s="835"/>
      <c r="M166" s="835"/>
      <c r="N166" s="836"/>
      <c r="O166" s="95"/>
      <c r="P166" s="94"/>
    </row>
    <row r="167" spans="1:16" ht="13.8">
      <c r="A167" s="96"/>
      <c r="B167" s="827"/>
      <c r="C167" s="812"/>
      <c r="D167" s="813"/>
      <c r="E167" s="813"/>
      <c r="F167" s="813"/>
      <c r="G167" s="813"/>
      <c r="H167" s="813"/>
      <c r="I167" s="813"/>
      <c r="J167" s="814"/>
      <c r="K167" s="818" t="s">
        <v>39</v>
      </c>
      <c r="L167" s="806"/>
      <c r="M167" s="807"/>
      <c r="N167" s="808"/>
      <c r="O167" s="95"/>
      <c r="P167" s="94"/>
    </row>
    <row r="168" spans="1:16" ht="13.8">
      <c r="A168" s="96"/>
      <c r="B168" s="827"/>
      <c r="C168" s="812" t="s">
        <v>40</v>
      </c>
      <c r="D168" s="813"/>
      <c r="E168" s="813"/>
      <c r="F168" s="813"/>
      <c r="G168" s="813"/>
      <c r="H168" s="813"/>
      <c r="I168" s="813"/>
      <c r="J168" s="814"/>
      <c r="K168" s="840"/>
      <c r="L168" s="809"/>
      <c r="M168" s="810"/>
      <c r="N168" s="811"/>
      <c r="O168" s="95"/>
      <c r="P168" s="94"/>
    </row>
    <row r="169" spans="1:16" ht="13.8">
      <c r="A169" s="96"/>
      <c r="B169" s="827"/>
      <c r="C169" s="815"/>
      <c r="D169" s="816"/>
      <c r="E169" s="816"/>
      <c r="F169" s="816"/>
      <c r="G169" s="816"/>
      <c r="H169" s="816"/>
      <c r="I169" s="816"/>
      <c r="J169" s="817"/>
      <c r="K169" s="818" t="s">
        <v>41</v>
      </c>
      <c r="L169" s="818">
        <v>1</v>
      </c>
      <c r="M169" s="818" t="s">
        <v>42</v>
      </c>
      <c r="N169" s="820">
        <v>1</v>
      </c>
      <c r="O169" s="95"/>
      <c r="P169" s="94"/>
    </row>
    <row r="170" spans="1:16" ht="13.8">
      <c r="A170" s="96"/>
      <c r="B170" s="827"/>
      <c r="C170" s="815"/>
      <c r="D170" s="816"/>
      <c r="E170" s="816"/>
      <c r="F170" s="816"/>
      <c r="G170" s="816"/>
      <c r="H170" s="816"/>
      <c r="I170" s="816"/>
      <c r="J170" s="817"/>
      <c r="K170" s="819"/>
      <c r="L170" s="819"/>
      <c r="M170" s="819"/>
      <c r="N170" s="821"/>
      <c r="O170" s="95"/>
      <c r="P170" s="94"/>
    </row>
    <row r="171" spans="1:16" ht="13.8">
      <c r="A171" s="96"/>
      <c r="B171" s="827"/>
      <c r="C171" s="812" t="s">
        <v>43</v>
      </c>
      <c r="D171" s="813"/>
      <c r="E171" s="813"/>
      <c r="F171" s="813"/>
      <c r="G171" s="813"/>
      <c r="H171" s="813"/>
      <c r="I171" s="813"/>
      <c r="J171" s="814"/>
      <c r="K171" s="819"/>
      <c r="L171" s="819"/>
      <c r="M171" s="819"/>
      <c r="N171" s="821"/>
      <c r="O171" s="95"/>
      <c r="P171" s="94"/>
    </row>
    <row r="172" spans="1:16" ht="14.4" thickBot="1">
      <c r="A172" s="96"/>
      <c r="B172" s="97"/>
      <c r="C172" s="98"/>
      <c r="D172" s="98"/>
      <c r="E172" s="98"/>
      <c r="F172" s="98"/>
      <c r="G172" s="98"/>
      <c r="H172" s="98"/>
      <c r="I172" s="98"/>
      <c r="J172" s="98"/>
      <c r="K172" s="98"/>
      <c r="L172" s="99"/>
      <c r="M172" s="99"/>
      <c r="N172" s="100"/>
      <c r="O172" s="95"/>
      <c r="P172" s="94"/>
    </row>
    <row r="173" spans="1:16" ht="13.8">
      <c r="A173" s="96"/>
      <c r="B173" s="101"/>
      <c r="C173" s="405"/>
      <c r="D173" s="405"/>
      <c r="E173" s="405"/>
      <c r="F173" s="405"/>
      <c r="G173" s="405"/>
      <c r="H173" s="405"/>
      <c r="I173" s="405"/>
      <c r="J173" s="405"/>
      <c r="K173" s="102" t="s">
        <v>44</v>
      </c>
      <c r="L173" s="103" t="s">
        <v>45</v>
      </c>
      <c r="M173" s="103" t="s">
        <v>46</v>
      </c>
      <c r="N173" s="104" t="s">
        <v>47</v>
      </c>
      <c r="O173" s="95"/>
      <c r="P173" s="94"/>
    </row>
    <row r="174" spans="1:16" ht="13.8">
      <c r="A174" s="96"/>
      <c r="B174" s="105"/>
      <c r="C174" s="404"/>
      <c r="D174" s="404"/>
      <c r="E174" s="404"/>
      <c r="F174" s="404"/>
      <c r="G174" s="404"/>
      <c r="H174" s="404"/>
      <c r="I174" s="404"/>
      <c r="J174" s="404"/>
      <c r="K174" s="106"/>
      <c r="L174" s="107"/>
      <c r="M174" s="107"/>
      <c r="N174" s="108"/>
      <c r="O174" s="95"/>
      <c r="P174" s="94"/>
    </row>
    <row r="175" spans="1:16" ht="13.8">
      <c r="A175" s="96"/>
      <c r="B175" s="792" t="s">
        <v>48</v>
      </c>
      <c r="C175" s="793"/>
      <c r="D175" s="793"/>
      <c r="E175" s="793"/>
      <c r="F175" s="404"/>
      <c r="G175" s="404"/>
      <c r="H175" s="404"/>
      <c r="I175" s="94"/>
      <c r="J175" s="404"/>
      <c r="K175" s="106"/>
      <c r="L175" s="94"/>
      <c r="M175" s="94"/>
      <c r="N175" s="109"/>
      <c r="O175" s="95"/>
      <c r="P175" s="94"/>
    </row>
    <row r="176" spans="1:16" ht="13.8">
      <c r="A176" s="96"/>
      <c r="B176" s="110"/>
      <c r="C176" s="408"/>
      <c r="D176" s="408"/>
      <c r="E176" s="408"/>
      <c r="F176" s="408"/>
      <c r="G176" s="408"/>
      <c r="H176" s="408"/>
      <c r="I176" s="408"/>
      <c r="J176" s="408"/>
      <c r="K176" s="408"/>
      <c r="L176" s="408"/>
      <c r="M176" s="408"/>
      <c r="N176" s="409"/>
      <c r="O176" s="95"/>
      <c r="P176" s="94"/>
    </row>
    <row r="177" spans="1:16" ht="14.4" thickBot="1">
      <c r="A177" s="96"/>
      <c r="B177" s="406"/>
      <c r="C177" s="407"/>
      <c r="D177" s="407"/>
      <c r="E177" s="407"/>
      <c r="F177" s="407"/>
      <c r="G177" s="407"/>
      <c r="H177" s="407"/>
      <c r="I177" s="407"/>
      <c r="J177" s="407"/>
      <c r="K177" s="407"/>
      <c r="L177" s="407"/>
      <c r="M177" s="407"/>
      <c r="N177" s="111"/>
      <c r="O177" s="95"/>
      <c r="P177" s="94"/>
    </row>
    <row r="178" spans="1:16" ht="14.4" thickBot="1">
      <c r="A178" s="96"/>
      <c r="B178" s="112"/>
      <c r="C178" s="113"/>
      <c r="D178" s="113"/>
      <c r="E178" s="113"/>
      <c r="F178" s="113"/>
      <c r="G178" s="113"/>
      <c r="H178" s="94"/>
      <c r="I178" s="94"/>
      <c r="J178" s="113"/>
      <c r="K178" s="113"/>
      <c r="L178" s="113"/>
      <c r="M178" s="113"/>
      <c r="N178" s="114"/>
      <c r="O178" s="95"/>
      <c r="P178" s="94"/>
    </row>
    <row r="179" spans="1:16" ht="13.8">
      <c r="A179" s="96"/>
      <c r="B179" s="794" t="s">
        <v>49</v>
      </c>
      <c r="C179" s="795"/>
      <c r="D179" s="795"/>
      <c r="E179" s="795"/>
      <c r="F179" s="795"/>
      <c r="G179" s="795"/>
      <c r="H179" s="795"/>
      <c r="I179" s="795"/>
      <c r="J179" s="795"/>
      <c r="K179" s="795"/>
      <c r="L179" s="795"/>
      <c r="M179" s="795"/>
      <c r="N179" s="796"/>
      <c r="O179" s="95"/>
      <c r="P179" s="94"/>
    </row>
    <row r="180" spans="1:16" ht="14.4" thickBot="1">
      <c r="A180" s="96"/>
      <c r="B180" s="115"/>
      <c r="C180" s="94"/>
      <c r="D180" s="94"/>
      <c r="E180" s="94"/>
      <c r="F180" s="94"/>
      <c r="G180" s="94"/>
      <c r="H180" s="94"/>
      <c r="I180" s="94"/>
      <c r="J180" s="94"/>
      <c r="K180" s="94"/>
      <c r="L180" s="94"/>
      <c r="M180" s="94"/>
      <c r="N180" s="116"/>
      <c r="O180" s="95"/>
      <c r="P180" s="94"/>
    </row>
    <row r="181" spans="1:16" ht="13.8">
      <c r="A181" s="96"/>
      <c r="B181" s="117" t="s">
        <v>50</v>
      </c>
      <c r="C181" s="797" t="s">
        <v>51</v>
      </c>
      <c r="D181" s="798"/>
      <c r="E181" s="798"/>
      <c r="F181" s="798"/>
      <c r="G181" s="798"/>
      <c r="H181" s="798"/>
      <c r="I181" s="798"/>
      <c r="J181" s="798"/>
      <c r="K181" s="799"/>
      <c r="L181" s="800" t="s">
        <v>52</v>
      </c>
      <c r="M181" s="801"/>
      <c r="N181" s="117" t="s">
        <v>11</v>
      </c>
      <c r="O181" s="95"/>
      <c r="P181" s="94"/>
    </row>
    <row r="182" spans="1:16" ht="14.4" thickBot="1">
      <c r="A182" s="96"/>
      <c r="B182" s="175">
        <v>2.1</v>
      </c>
      <c r="C182" s="802" t="s">
        <v>383</v>
      </c>
      <c r="D182" s="803"/>
      <c r="E182" s="803"/>
      <c r="F182" s="803"/>
      <c r="G182" s="803"/>
      <c r="H182" s="803"/>
      <c r="I182" s="803"/>
      <c r="J182" s="803"/>
      <c r="K182" s="804"/>
      <c r="L182" s="845" t="s">
        <v>85</v>
      </c>
      <c r="M182" s="804"/>
      <c r="N182" s="176"/>
      <c r="O182" s="95"/>
      <c r="P182" s="94"/>
    </row>
    <row r="183" spans="1:16" ht="13.8">
      <c r="A183" s="96"/>
      <c r="B183" s="735" t="s">
        <v>53</v>
      </c>
      <c r="C183" s="736"/>
      <c r="D183" s="736"/>
      <c r="E183" s="736"/>
      <c r="F183" s="736"/>
      <c r="G183" s="736"/>
      <c r="H183" s="736"/>
      <c r="I183" s="736"/>
      <c r="J183" s="736"/>
      <c r="K183" s="736"/>
      <c r="L183" s="736"/>
      <c r="M183" s="736"/>
      <c r="N183" s="737"/>
      <c r="O183" s="95"/>
      <c r="P183" s="94"/>
    </row>
    <row r="184" spans="1:16" ht="13.8">
      <c r="A184" s="96"/>
      <c r="B184" s="738"/>
      <c r="C184" s="739"/>
      <c r="D184" s="739"/>
      <c r="E184" s="739"/>
      <c r="F184" s="739"/>
      <c r="G184" s="739"/>
      <c r="H184" s="739"/>
      <c r="I184" s="739"/>
      <c r="J184" s="739"/>
      <c r="K184" s="739"/>
      <c r="L184" s="739"/>
      <c r="M184" s="739"/>
      <c r="N184" s="740"/>
      <c r="O184" s="95"/>
      <c r="P184" s="94"/>
    </row>
    <row r="185" spans="1:16" ht="14.4" thickBot="1">
      <c r="A185" s="96"/>
      <c r="B185" s="741"/>
      <c r="C185" s="742"/>
      <c r="D185" s="742"/>
      <c r="E185" s="742"/>
      <c r="F185" s="742"/>
      <c r="G185" s="742"/>
      <c r="H185" s="742"/>
      <c r="I185" s="742"/>
      <c r="J185" s="742"/>
      <c r="K185" s="742"/>
      <c r="L185" s="742"/>
      <c r="M185" s="742"/>
      <c r="N185" s="743"/>
      <c r="O185" s="95"/>
      <c r="P185" s="94"/>
    </row>
    <row r="186" spans="1:16" ht="13.8">
      <c r="A186" s="96"/>
      <c r="B186" s="744" t="s">
        <v>51</v>
      </c>
      <c r="C186" s="782"/>
      <c r="D186" s="782"/>
      <c r="E186" s="782"/>
      <c r="F186" s="783"/>
      <c r="G186" s="762" t="s">
        <v>54</v>
      </c>
      <c r="H186" s="782"/>
      <c r="I186" s="784" t="s">
        <v>55</v>
      </c>
      <c r="J186" s="785"/>
      <c r="K186" s="118" t="s">
        <v>56</v>
      </c>
      <c r="L186" s="762" t="s">
        <v>57</v>
      </c>
      <c r="M186" s="763"/>
      <c r="N186" s="119" t="s">
        <v>58</v>
      </c>
      <c r="O186" s="95"/>
      <c r="P186" s="94"/>
    </row>
    <row r="187" spans="1:16" ht="13.8">
      <c r="A187" s="96"/>
      <c r="B187" s="718" t="s">
        <v>119</v>
      </c>
      <c r="C187" s="719"/>
      <c r="D187" s="719"/>
      <c r="E187" s="719"/>
      <c r="F187" s="766"/>
      <c r="G187" s="862"/>
      <c r="H187" s="766"/>
      <c r="I187" s="856" t="s">
        <v>120</v>
      </c>
      <c r="J187" s="732"/>
      <c r="K187" s="399">
        <v>4108</v>
      </c>
      <c r="L187" s="865">
        <v>0.28000000000000003</v>
      </c>
      <c r="M187" s="866"/>
      <c r="N187" s="416">
        <f>ROUND(K187*L187,0)</f>
        <v>1150</v>
      </c>
      <c r="O187" s="95"/>
      <c r="P187" s="94"/>
    </row>
    <row r="188" spans="1:16" ht="13.8">
      <c r="A188" s="96"/>
      <c r="B188" s="853"/>
      <c r="C188" s="854"/>
      <c r="D188" s="854"/>
      <c r="E188" s="854"/>
      <c r="F188" s="855"/>
      <c r="G188" s="397"/>
      <c r="H188" s="398"/>
      <c r="I188" s="856"/>
      <c r="J188" s="732"/>
      <c r="K188" s="399"/>
      <c r="L188" s="865"/>
      <c r="M188" s="866"/>
      <c r="N188" s="416">
        <f t="shared" ref="N188:N189" si="8">ROUND(K188*L188,0)</f>
        <v>0</v>
      </c>
      <c r="O188" s="95"/>
      <c r="P188" s="94"/>
    </row>
    <row r="189" spans="1:16" ht="14.4" thickBot="1">
      <c r="A189" s="96"/>
      <c r="B189" s="758"/>
      <c r="C189" s="759"/>
      <c r="D189" s="759"/>
      <c r="E189" s="759"/>
      <c r="F189" s="848"/>
      <c r="G189" s="859"/>
      <c r="H189" s="848"/>
      <c r="I189" s="856"/>
      <c r="J189" s="732"/>
      <c r="K189" s="399"/>
      <c r="L189" s="860"/>
      <c r="M189" s="861"/>
      <c r="N189" s="416">
        <f t="shared" si="8"/>
        <v>0</v>
      </c>
      <c r="O189" s="95"/>
      <c r="P189" s="94"/>
    </row>
    <row r="190" spans="1:16" ht="14.4" thickBot="1">
      <c r="A190" s="96"/>
      <c r="B190" s="724" t="s">
        <v>59</v>
      </c>
      <c r="C190" s="725"/>
      <c r="D190" s="725"/>
      <c r="E190" s="725"/>
      <c r="F190" s="725"/>
      <c r="G190" s="725"/>
      <c r="H190" s="725"/>
      <c r="I190" s="725"/>
      <c r="J190" s="725"/>
      <c r="K190" s="725"/>
      <c r="L190" s="725"/>
      <c r="M190" s="726"/>
      <c r="N190" s="122">
        <f>SUM(N187:N189)</f>
        <v>1150</v>
      </c>
      <c r="O190" s="95"/>
      <c r="P190" s="94"/>
    </row>
    <row r="191" spans="1:16" ht="13.8">
      <c r="A191" s="96"/>
      <c r="B191" s="735" t="s">
        <v>60</v>
      </c>
      <c r="C191" s="736"/>
      <c r="D191" s="736"/>
      <c r="E191" s="736"/>
      <c r="F191" s="736"/>
      <c r="G191" s="736"/>
      <c r="H191" s="736"/>
      <c r="I191" s="736"/>
      <c r="J191" s="736"/>
      <c r="K191" s="736"/>
      <c r="L191" s="736"/>
      <c r="M191" s="736"/>
      <c r="N191" s="737"/>
      <c r="O191" s="95"/>
      <c r="P191" s="94"/>
    </row>
    <row r="192" spans="1:16" ht="13.8">
      <c r="A192" s="96"/>
      <c r="B192" s="738"/>
      <c r="C192" s="739"/>
      <c r="D192" s="739"/>
      <c r="E192" s="739"/>
      <c r="F192" s="739"/>
      <c r="G192" s="739"/>
      <c r="H192" s="739"/>
      <c r="I192" s="739"/>
      <c r="J192" s="739"/>
      <c r="K192" s="739"/>
      <c r="L192" s="739"/>
      <c r="M192" s="739"/>
      <c r="N192" s="740"/>
      <c r="O192" s="95"/>
      <c r="P192" s="94"/>
    </row>
    <row r="193" spans="1:16" ht="14.4" thickBot="1">
      <c r="A193" s="96"/>
      <c r="B193" s="741"/>
      <c r="C193" s="742"/>
      <c r="D193" s="742"/>
      <c r="E193" s="742"/>
      <c r="F193" s="742"/>
      <c r="G193" s="742"/>
      <c r="H193" s="742"/>
      <c r="I193" s="742"/>
      <c r="J193" s="742"/>
      <c r="K193" s="742"/>
      <c r="L193" s="742"/>
      <c r="M193" s="742"/>
      <c r="N193" s="743"/>
      <c r="O193" s="95"/>
      <c r="P193" s="94"/>
    </row>
    <row r="194" spans="1:16" ht="13.8">
      <c r="A194" s="96"/>
      <c r="B194" s="744" t="s">
        <v>51</v>
      </c>
      <c r="C194" s="745"/>
      <c r="D194" s="745"/>
      <c r="E194" s="745"/>
      <c r="F194" s="745"/>
      <c r="G194" s="745"/>
      <c r="H194" s="745"/>
      <c r="I194" s="763"/>
      <c r="J194" s="403" t="s">
        <v>52</v>
      </c>
      <c r="K194" s="118" t="s">
        <v>11</v>
      </c>
      <c r="L194" s="762" t="s">
        <v>61</v>
      </c>
      <c r="M194" s="763"/>
      <c r="N194" s="119" t="s">
        <v>58</v>
      </c>
      <c r="O194" s="95"/>
      <c r="P194" s="94"/>
    </row>
    <row r="195" spans="1:16" ht="13.8">
      <c r="A195" s="96"/>
      <c r="B195" s="718" t="s">
        <v>159</v>
      </c>
      <c r="C195" s="719" t="s">
        <v>159</v>
      </c>
      <c r="D195" s="719" t="s">
        <v>159</v>
      </c>
      <c r="E195" s="719" t="s">
        <v>159</v>
      </c>
      <c r="F195" s="719" t="s">
        <v>159</v>
      </c>
      <c r="G195" s="719" t="s">
        <v>159</v>
      </c>
      <c r="H195" s="719" t="s">
        <v>159</v>
      </c>
      <c r="I195" s="766" t="s">
        <v>159</v>
      </c>
      <c r="J195" s="400" t="s">
        <v>226</v>
      </c>
      <c r="K195" s="123">
        <v>0.02</v>
      </c>
      <c r="L195" s="767">
        <v>5715</v>
      </c>
      <c r="M195" s="768">
        <v>5715</v>
      </c>
      <c r="N195" s="416">
        <f>ROUND(K195*L195,0)</f>
        <v>114</v>
      </c>
      <c r="O195" s="95"/>
      <c r="P195" s="94"/>
    </row>
    <row r="196" spans="1:16" ht="13.8">
      <c r="A196" s="96"/>
      <c r="B196" s="718" t="s">
        <v>160</v>
      </c>
      <c r="C196" s="719" t="s">
        <v>160</v>
      </c>
      <c r="D196" s="719" t="s">
        <v>160</v>
      </c>
      <c r="E196" s="719" t="s">
        <v>160</v>
      </c>
      <c r="F196" s="719" t="s">
        <v>160</v>
      </c>
      <c r="G196" s="719" t="s">
        <v>160</v>
      </c>
      <c r="H196" s="719" t="s">
        <v>160</v>
      </c>
      <c r="I196" s="766" t="s">
        <v>160</v>
      </c>
      <c r="J196" s="400" t="s">
        <v>91</v>
      </c>
      <c r="K196" s="123">
        <v>0.06</v>
      </c>
      <c r="L196" s="767">
        <v>5223</v>
      </c>
      <c r="M196" s="768">
        <v>5223</v>
      </c>
      <c r="N196" s="416">
        <f t="shared" ref="N196:N198" si="9">ROUND(K196*L196,0)</f>
        <v>313</v>
      </c>
      <c r="O196" s="95"/>
      <c r="P196" s="94"/>
    </row>
    <row r="197" spans="1:16" ht="13.8">
      <c r="A197" s="96"/>
      <c r="B197" s="718"/>
      <c r="C197" s="719"/>
      <c r="D197" s="719"/>
      <c r="E197" s="719"/>
      <c r="F197" s="719"/>
      <c r="G197" s="719"/>
      <c r="H197" s="719"/>
      <c r="I197" s="766"/>
      <c r="J197" s="400"/>
      <c r="K197" s="123"/>
      <c r="L197" s="767"/>
      <c r="M197" s="768"/>
      <c r="N197" s="416">
        <f t="shared" si="9"/>
        <v>0</v>
      </c>
      <c r="O197" s="95"/>
      <c r="P197" s="94"/>
    </row>
    <row r="198" spans="1:16" ht="14.4" thickBot="1">
      <c r="A198" s="96"/>
      <c r="B198" s="718"/>
      <c r="C198" s="719"/>
      <c r="D198" s="719"/>
      <c r="E198" s="719"/>
      <c r="F198" s="719"/>
      <c r="G198" s="719"/>
      <c r="H198" s="719"/>
      <c r="I198" s="766"/>
      <c r="J198" s="400"/>
      <c r="K198" s="123"/>
      <c r="L198" s="767"/>
      <c r="M198" s="768"/>
      <c r="N198" s="416">
        <f t="shared" si="9"/>
        <v>0</v>
      </c>
      <c r="O198" s="95"/>
      <c r="P198" s="94"/>
    </row>
    <row r="199" spans="1:16" ht="14.4" thickBot="1">
      <c r="A199" s="96"/>
      <c r="B199" s="724" t="s">
        <v>59</v>
      </c>
      <c r="C199" s="725"/>
      <c r="D199" s="725"/>
      <c r="E199" s="725"/>
      <c r="F199" s="725"/>
      <c r="G199" s="725"/>
      <c r="H199" s="725"/>
      <c r="I199" s="725"/>
      <c r="J199" s="725"/>
      <c r="K199" s="725"/>
      <c r="L199" s="725"/>
      <c r="M199" s="726"/>
      <c r="N199" s="124">
        <f>SUM(N195:N198)</f>
        <v>427</v>
      </c>
      <c r="O199" s="95"/>
      <c r="P199" s="94"/>
    </row>
    <row r="200" spans="1:16" ht="13.8">
      <c r="A200" s="96"/>
      <c r="B200" s="735" t="s">
        <v>62</v>
      </c>
      <c r="C200" s="736"/>
      <c r="D200" s="736"/>
      <c r="E200" s="736"/>
      <c r="F200" s="736"/>
      <c r="G200" s="736"/>
      <c r="H200" s="736"/>
      <c r="I200" s="736"/>
      <c r="J200" s="736"/>
      <c r="K200" s="736"/>
      <c r="L200" s="736"/>
      <c r="M200" s="736"/>
      <c r="N200" s="737"/>
      <c r="O200" s="95"/>
      <c r="P200" s="94"/>
    </row>
    <row r="201" spans="1:16" ht="13.8">
      <c r="A201" s="96"/>
      <c r="B201" s="738"/>
      <c r="C201" s="739"/>
      <c r="D201" s="739"/>
      <c r="E201" s="739"/>
      <c r="F201" s="739"/>
      <c r="G201" s="739"/>
      <c r="H201" s="739"/>
      <c r="I201" s="739"/>
      <c r="J201" s="739"/>
      <c r="K201" s="739"/>
      <c r="L201" s="739"/>
      <c r="M201" s="739"/>
      <c r="N201" s="740"/>
      <c r="O201" s="95"/>
      <c r="P201" s="94"/>
    </row>
    <row r="202" spans="1:16" ht="14.4" thickBot="1">
      <c r="A202" s="96"/>
      <c r="B202" s="741"/>
      <c r="C202" s="742"/>
      <c r="D202" s="742"/>
      <c r="E202" s="742"/>
      <c r="F202" s="742"/>
      <c r="G202" s="742"/>
      <c r="H202" s="742"/>
      <c r="I202" s="742"/>
      <c r="J202" s="742"/>
      <c r="K202" s="742"/>
      <c r="L202" s="742"/>
      <c r="M202" s="742"/>
      <c r="N202" s="743"/>
      <c r="O202" s="95"/>
      <c r="P202" s="94"/>
    </row>
    <row r="203" spans="1:16" ht="15.6">
      <c r="A203" s="96"/>
      <c r="B203" s="744" t="s">
        <v>63</v>
      </c>
      <c r="C203" s="745"/>
      <c r="D203" s="745"/>
      <c r="E203" s="745"/>
      <c r="F203" s="745"/>
      <c r="G203" s="745"/>
      <c r="H203" s="745"/>
      <c r="I203" s="118" t="s">
        <v>64</v>
      </c>
      <c r="J203" s="401" t="s">
        <v>65</v>
      </c>
      <c r="K203" s="125" t="s">
        <v>66</v>
      </c>
      <c r="L203" s="762" t="s">
        <v>67</v>
      </c>
      <c r="M203" s="763"/>
      <c r="N203" s="119" t="s">
        <v>58</v>
      </c>
      <c r="O203" s="95"/>
      <c r="P203" s="94"/>
    </row>
    <row r="204" spans="1:16" ht="13.8">
      <c r="A204" s="96"/>
      <c r="B204" s="718"/>
      <c r="C204" s="719"/>
      <c r="D204" s="719"/>
      <c r="E204" s="719"/>
      <c r="F204" s="719"/>
      <c r="G204" s="719"/>
      <c r="H204" s="719"/>
      <c r="I204" s="126"/>
      <c r="J204" s="127"/>
      <c r="K204" s="126"/>
      <c r="L204" s="764"/>
      <c r="M204" s="765"/>
      <c r="N204" s="416">
        <f>ROUND(K204*L204,0)</f>
        <v>0</v>
      </c>
      <c r="O204" s="95"/>
      <c r="P204" s="94"/>
    </row>
    <row r="205" spans="1:16" ht="14.4" thickBot="1">
      <c r="A205" s="96"/>
      <c r="B205" s="758"/>
      <c r="C205" s="759"/>
      <c r="D205" s="759"/>
      <c r="E205" s="759"/>
      <c r="F205" s="759"/>
      <c r="G205" s="759"/>
      <c r="H205" s="759"/>
      <c r="I205" s="128"/>
      <c r="J205" s="129"/>
      <c r="K205" s="128"/>
      <c r="L205" s="760"/>
      <c r="M205" s="761"/>
      <c r="N205" s="416">
        <f>ROUND(K205*L205,0)</f>
        <v>0</v>
      </c>
      <c r="O205" s="95"/>
      <c r="P205" s="94"/>
    </row>
    <row r="206" spans="1:16" ht="14.4" thickBot="1">
      <c r="A206" s="96"/>
      <c r="B206" s="724" t="s">
        <v>59</v>
      </c>
      <c r="C206" s="725"/>
      <c r="D206" s="725"/>
      <c r="E206" s="725"/>
      <c r="F206" s="725"/>
      <c r="G206" s="725"/>
      <c r="H206" s="725"/>
      <c r="I206" s="725"/>
      <c r="J206" s="725"/>
      <c r="K206" s="725"/>
      <c r="L206" s="725"/>
      <c r="M206" s="726"/>
      <c r="N206" s="122">
        <f>SUM(N204:N205)</f>
        <v>0</v>
      </c>
      <c r="O206" s="95"/>
      <c r="P206" s="94"/>
    </row>
    <row r="207" spans="1:16" ht="13.8">
      <c r="A207" s="96"/>
      <c r="B207" s="735" t="s">
        <v>68</v>
      </c>
      <c r="C207" s="736"/>
      <c r="D207" s="736"/>
      <c r="E207" s="736"/>
      <c r="F207" s="736"/>
      <c r="G207" s="736"/>
      <c r="H207" s="736"/>
      <c r="I207" s="736"/>
      <c r="J207" s="736"/>
      <c r="K207" s="736"/>
      <c r="L207" s="736"/>
      <c r="M207" s="736"/>
      <c r="N207" s="737"/>
      <c r="O207" s="95"/>
      <c r="P207" s="94"/>
    </row>
    <row r="208" spans="1:16" ht="13.8">
      <c r="A208" s="96"/>
      <c r="B208" s="738"/>
      <c r="C208" s="739"/>
      <c r="D208" s="739"/>
      <c r="E208" s="739"/>
      <c r="F208" s="739"/>
      <c r="G208" s="739"/>
      <c r="H208" s="739"/>
      <c r="I208" s="739"/>
      <c r="J208" s="739"/>
      <c r="K208" s="739"/>
      <c r="L208" s="739"/>
      <c r="M208" s="739"/>
      <c r="N208" s="740"/>
      <c r="O208" s="95"/>
      <c r="P208" s="94"/>
    </row>
    <row r="209" spans="1:16" ht="14.4" thickBot="1">
      <c r="A209" s="96"/>
      <c r="B209" s="741"/>
      <c r="C209" s="742"/>
      <c r="D209" s="742"/>
      <c r="E209" s="742"/>
      <c r="F209" s="742"/>
      <c r="G209" s="742"/>
      <c r="H209" s="742"/>
      <c r="I209" s="742"/>
      <c r="J209" s="742"/>
      <c r="K209" s="742"/>
      <c r="L209" s="742"/>
      <c r="M209" s="742"/>
      <c r="N209" s="743"/>
      <c r="O209" s="95"/>
      <c r="P209" s="94"/>
    </row>
    <row r="210" spans="1:16" ht="27.6">
      <c r="A210" s="96"/>
      <c r="B210" s="744" t="s">
        <v>69</v>
      </c>
      <c r="C210" s="745"/>
      <c r="D210" s="745"/>
      <c r="E210" s="745"/>
      <c r="F210" s="745"/>
      <c r="G210" s="745"/>
      <c r="H210" s="745"/>
      <c r="I210" s="118" t="s">
        <v>70</v>
      </c>
      <c r="J210" s="130" t="s">
        <v>71</v>
      </c>
      <c r="K210" s="131" t="s">
        <v>72</v>
      </c>
      <c r="L210" s="746" t="s">
        <v>57</v>
      </c>
      <c r="M210" s="747"/>
      <c r="N210" s="132" t="s">
        <v>58</v>
      </c>
      <c r="O210" s="95"/>
      <c r="P210" s="94"/>
    </row>
    <row r="211" spans="1:16" ht="13.8">
      <c r="A211" s="96"/>
      <c r="B211" s="730" t="s">
        <v>155</v>
      </c>
      <c r="C211" s="731" t="s">
        <v>155</v>
      </c>
      <c r="D211" s="731" t="s">
        <v>155</v>
      </c>
      <c r="E211" s="731" t="s">
        <v>155</v>
      </c>
      <c r="F211" s="731" t="s">
        <v>155</v>
      </c>
      <c r="G211" s="731" t="s">
        <v>155</v>
      </c>
      <c r="H211" s="732" t="s">
        <v>155</v>
      </c>
      <c r="I211" s="133" t="s">
        <v>120</v>
      </c>
      <c r="J211" s="134"/>
      <c r="K211" s="135">
        <v>41075</v>
      </c>
      <c r="L211" s="841">
        <v>0.28000000000000003</v>
      </c>
      <c r="M211" s="842"/>
      <c r="N211" s="416">
        <f>ROUND(K211*L211,0)</f>
        <v>11501</v>
      </c>
      <c r="O211" s="95"/>
      <c r="P211" s="94"/>
    </row>
    <row r="212" spans="1:16" ht="13.8">
      <c r="A212" s="96"/>
      <c r="B212" s="730"/>
      <c r="C212" s="731"/>
      <c r="D212" s="731"/>
      <c r="E212" s="731"/>
      <c r="F212" s="731"/>
      <c r="G212" s="731"/>
      <c r="H212" s="732"/>
      <c r="I212" s="133"/>
      <c r="J212" s="134"/>
      <c r="K212" s="135"/>
      <c r="L212" s="841"/>
      <c r="M212" s="842"/>
      <c r="N212" s="416">
        <f t="shared" ref="N212:N214" si="10">ROUND(K212*L212,0)</f>
        <v>0</v>
      </c>
      <c r="O212" s="95"/>
      <c r="P212" s="94"/>
    </row>
    <row r="213" spans="1:16" ht="13.8">
      <c r="A213" s="96"/>
      <c r="B213" s="730"/>
      <c r="C213" s="731"/>
      <c r="D213" s="731"/>
      <c r="E213" s="731"/>
      <c r="F213" s="731"/>
      <c r="G213" s="731"/>
      <c r="H213" s="732"/>
      <c r="I213" s="133"/>
      <c r="J213" s="134"/>
      <c r="K213" s="135"/>
      <c r="L213" s="764"/>
      <c r="M213" s="765"/>
      <c r="N213" s="416">
        <f t="shared" si="10"/>
        <v>0</v>
      </c>
      <c r="O213" s="95"/>
      <c r="P213" s="94"/>
    </row>
    <row r="214" spans="1:16" ht="14.4" thickBot="1">
      <c r="A214" s="96"/>
      <c r="B214" s="730"/>
      <c r="C214" s="731"/>
      <c r="D214" s="731"/>
      <c r="E214" s="731"/>
      <c r="F214" s="731"/>
      <c r="G214" s="731"/>
      <c r="H214" s="732"/>
      <c r="I214" s="128"/>
      <c r="J214" s="129"/>
      <c r="K214" s="128"/>
      <c r="L214" s="760"/>
      <c r="M214" s="761"/>
      <c r="N214" s="416">
        <f t="shared" si="10"/>
        <v>0</v>
      </c>
      <c r="O214" s="95"/>
      <c r="P214" s="94"/>
    </row>
    <row r="215" spans="1:16" ht="14.4" thickBot="1">
      <c r="A215" s="96"/>
      <c r="B215" s="724" t="s">
        <v>59</v>
      </c>
      <c r="C215" s="725"/>
      <c r="D215" s="725"/>
      <c r="E215" s="725"/>
      <c r="F215" s="725"/>
      <c r="G215" s="725"/>
      <c r="H215" s="725"/>
      <c r="I215" s="725"/>
      <c r="J215" s="725"/>
      <c r="K215" s="725"/>
      <c r="L215" s="725"/>
      <c r="M215" s="726"/>
      <c r="N215" s="124">
        <f>SUM(N211:N214)</f>
        <v>11501</v>
      </c>
      <c r="O215" s="95"/>
      <c r="P215" s="94"/>
    </row>
    <row r="216" spans="1:16" ht="14.4" thickBot="1">
      <c r="A216" s="96"/>
      <c r="B216" s="115"/>
      <c r="C216" s="94"/>
      <c r="D216" s="94"/>
      <c r="E216" s="94"/>
      <c r="F216" s="94"/>
      <c r="G216" s="94"/>
      <c r="H216" s="94"/>
      <c r="I216" s="94"/>
      <c r="J216" s="94"/>
      <c r="K216" s="94"/>
      <c r="L216" s="94"/>
      <c r="M216" s="94"/>
      <c r="N216" s="116"/>
      <c r="O216" s="95"/>
      <c r="P216" s="94"/>
    </row>
    <row r="217" spans="1:16" ht="14.4" thickBot="1">
      <c r="A217" s="96"/>
      <c r="B217" s="727" t="s">
        <v>73</v>
      </c>
      <c r="C217" s="728"/>
      <c r="D217" s="728"/>
      <c r="E217" s="728"/>
      <c r="F217" s="728"/>
      <c r="G217" s="728"/>
      <c r="H217" s="728"/>
      <c r="I217" s="728"/>
      <c r="J217" s="728"/>
      <c r="K217" s="728"/>
      <c r="L217" s="728"/>
      <c r="M217" s="729"/>
      <c r="N217" s="137">
        <f>N190+N199+N206+N215</f>
        <v>13078</v>
      </c>
      <c r="O217" s="95"/>
      <c r="P217" s="94"/>
    </row>
    <row r="218" spans="1:16" ht="13.8">
      <c r="A218" s="96"/>
      <c r="B218" s="735" t="s">
        <v>74</v>
      </c>
      <c r="C218" s="736"/>
      <c r="D218" s="736"/>
      <c r="E218" s="736"/>
      <c r="F218" s="736"/>
      <c r="G218" s="736"/>
      <c r="H218" s="736"/>
      <c r="I218" s="736"/>
      <c r="J218" s="736"/>
      <c r="K218" s="736"/>
      <c r="L218" s="736"/>
      <c r="M218" s="736"/>
      <c r="N218" s="737"/>
      <c r="O218" s="95"/>
      <c r="P218" s="94"/>
    </row>
    <row r="219" spans="1:16" ht="13.8">
      <c r="A219" s="96"/>
      <c r="B219" s="738"/>
      <c r="C219" s="739"/>
      <c r="D219" s="739"/>
      <c r="E219" s="739"/>
      <c r="F219" s="739"/>
      <c r="G219" s="739"/>
      <c r="H219" s="739"/>
      <c r="I219" s="739"/>
      <c r="J219" s="739"/>
      <c r="K219" s="739"/>
      <c r="L219" s="739"/>
      <c r="M219" s="739"/>
      <c r="N219" s="740"/>
      <c r="O219" s="95"/>
      <c r="P219" s="94"/>
    </row>
    <row r="220" spans="1:16" ht="14.4" thickBot="1">
      <c r="A220" s="96"/>
      <c r="B220" s="741"/>
      <c r="C220" s="742"/>
      <c r="D220" s="742"/>
      <c r="E220" s="742"/>
      <c r="F220" s="742"/>
      <c r="G220" s="742"/>
      <c r="H220" s="742"/>
      <c r="I220" s="742"/>
      <c r="J220" s="742"/>
      <c r="K220" s="742"/>
      <c r="L220" s="742"/>
      <c r="M220" s="742"/>
      <c r="N220" s="743"/>
      <c r="O220" s="95"/>
      <c r="P220" s="94"/>
    </row>
    <row r="221" spans="1:16" ht="13.8">
      <c r="A221" s="96"/>
      <c r="B221" s="744" t="s">
        <v>75</v>
      </c>
      <c r="C221" s="745"/>
      <c r="D221" s="745"/>
      <c r="E221" s="745"/>
      <c r="F221" s="745"/>
      <c r="G221" s="745"/>
      <c r="H221" s="745"/>
      <c r="I221" s="401"/>
      <c r="J221" s="402"/>
      <c r="K221" s="131" t="s">
        <v>76</v>
      </c>
      <c r="L221" s="746" t="s">
        <v>77</v>
      </c>
      <c r="M221" s="747"/>
      <c r="N221" s="132"/>
      <c r="O221" s="95"/>
      <c r="P221" s="94"/>
    </row>
    <row r="222" spans="1:16" ht="13.8">
      <c r="A222" s="96"/>
      <c r="B222" s="718" t="s">
        <v>23</v>
      </c>
      <c r="C222" s="719"/>
      <c r="D222" s="719"/>
      <c r="E222" s="719"/>
      <c r="F222" s="719"/>
      <c r="G222" s="719"/>
      <c r="H222" s="719"/>
      <c r="I222" s="138"/>
      <c r="J222" s="139"/>
      <c r="K222" s="417">
        <v>0.28000000000000003</v>
      </c>
      <c r="L222" s="849">
        <f>+N217</f>
        <v>13078</v>
      </c>
      <c r="M222" s="850"/>
      <c r="N222" s="140">
        <f>ROUND(K222*L222,0)</f>
        <v>3662</v>
      </c>
      <c r="O222" s="95"/>
      <c r="P222" s="94"/>
    </row>
    <row r="223" spans="1:16" ht="13.8">
      <c r="A223" s="96"/>
      <c r="B223" s="120" t="s">
        <v>78</v>
      </c>
      <c r="C223" s="121"/>
      <c r="D223" s="121"/>
      <c r="E223" s="121"/>
      <c r="F223" s="121"/>
      <c r="G223" s="121"/>
      <c r="H223" s="121"/>
      <c r="I223" s="138"/>
      <c r="J223" s="139"/>
      <c r="K223" s="417">
        <v>0.01</v>
      </c>
      <c r="L223" s="849">
        <f>+N217</f>
        <v>13078</v>
      </c>
      <c r="M223" s="850"/>
      <c r="N223" s="140">
        <f t="shared" ref="N223:N224" si="11">ROUND(K223*L223,0)</f>
        <v>131</v>
      </c>
      <c r="O223" s="95"/>
      <c r="P223" s="94"/>
    </row>
    <row r="224" spans="1:16" ht="14.4" thickBot="1">
      <c r="A224" s="96"/>
      <c r="B224" s="406" t="s">
        <v>79</v>
      </c>
      <c r="C224" s="407"/>
      <c r="D224" s="407"/>
      <c r="E224" s="407"/>
      <c r="F224" s="407"/>
      <c r="G224" s="407"/>
      <c r="H224" s="407"/>
      <c r="I224" s="141"/>
      <c r="J224" s="142"/>
      <c r="K224" s="417">
        <v>0.05</v>
      </c>
      <c r="L224" s="851">
        <f>+N217</f>
        <v>13078</v>
      </c>
      <c r="M224" s="852"/>
      <c r="N224" s="140">
        <f t="shared" si="11"/>
        <v>654</v>
      </c>
      <c r="O224" s="95"/>
      <c r="P224" s="94"/>
    </row>
    <row r="225" spans="1:16" ht="14.4" thickBot="1">
      <c r="A225" s="96"/>
      <c r="B225" s="724" t="s">
        <v>59</v>
      </c>
      <c r="C225" s="725"/>
      <c r="D225" s="725"/>
      <c r="E225" s="725"/>
      <c r="F225" s="725"/>
      <c r="G225" s="725"/>
      <c r="H225" s="725"/>
      <c r="I225" s="725"/>
      <c r="J225" s="725"/>
      <c r="K225" s="725"/>
      <c r="L225" s="725"/>
      <c r="M225" s="726"/>
      <c r="N225" s="143">
        <f>SUM(N222:N224)</f>
        <v>4447</v>
      </c>
      <c r="O225" s="95"/>
      <c r="P225" s="94"/>
    </row>
    <row r="226" spans="1:16" ht="14.4" thickBot="1">
      <c r="A226" s="96"/>
      <c r="B226" s="115"/>
      <c r="C226" s="94"/>
      <c r="D226" s="94"/>
      <c r="E226" s="94"/>
      <c r="F226" s="94"/>
      <c r="G226" s="94"/>
      <c r="H226" s="94"/>
      <c r="I226" s="94"/>
      <c r="J226" s="94"/>
      <c r="K226" s="94"/>
      <c r="L226" s="94"/>
      <c r="M226" s="94"/>
      <c r="N226" s="116"/>
      <c r="O226" s="95"/>
      <c r="P226" s="94"/>
    </row>
    <row r="227" spans="1:16" ht="14.4" thickBot="1">
      <c r="A227" s="96"/>
      <c r="B227" s="727" t="s">
        <v>80</v>
      </c>
      <c r="C227" s="728"/>
      <c r="D227" s="728"/>
      <c r="E227" s="728"/>
      <c r="F227" s="728"/>
      <c r="G227" s="728"/>
      <c r="H227" s="728"/>
      <c r="I227" s="728"/>
      <c r="J227" s="728"/>
      <c r="K227" s="728"/>
      <c r="L227" s="728"/>
      <c r="M227" s="729"/>
      <c r="N227" s="144">
        <f>N217+N225</f>
        <v>17525</v>
      </c>
      <c r="O227" s="95"/>
      <c r="P227" s="94"/>
    </row>
    <row r="228" spans="1:16" ht="13.8">
      <c r="A228" s="96"/>
      <c r="B228" s="112"/>
      <c r="C228" s="113"/>
      <c r="D228" s="113"/>
      <c r="E228" s="113"/>
      <c r="F228" s="113"/>
      <c r="G228" s="113"/>
      <c r="H228" s="113"/>
      <c r="I228" s="113"/>
      <c r="J228" s="113"/>
      <c r="K228" s="113"/>
      <c r="L228" s="113"/>
      <c r="M228" s="113"/>
      <c r="N228" s="114"/>
      <c r="O228" s="95"/>
      <c r="P228" s="94"/>
    </row>
    <row r="229" spans="1:16" ht="13.8">
      <c r="A229" s="96"/>
      <c r="B229" s="115"/>
      <c r="C229" s="94"/>
      <c r="D229" s="94"/>
      <c r="E229" s="94"/>
      <c r="F229" s="94"/>
      <c r="G229" s="94"/>
      <c r="H229" s="94"/>
      <c r="I229" s="94"/>
      <c r="J229" s="94"/>
      <c r="K229" s="94"/>
      <c r="L229" s="94"/>
      <c r="M229" s="94"/>
      <c r="N229" s="116"/>
      <c r="O229" s="95"/>
      <c r="P229" s="94"/>
    </row>
    <row r="230" spans="1:16" ht="13.8">
      <c r="A230" s="96"/>
      <c r="B230" s="115"/>
      <c r="C230" s="94"/>
      <c r="D230" s="94"/>
      <c r="E230" s="94"/>
      <c r="F230" s="94"/>
      <c r="G230" s="94"/>
      <c r="H230" s="94"/>
      <c r="I230" s="94"/>
      <c r="J230" s="94"/>
      <c r="K230" s="94"/>
      <c r="L230" s="94"/>
      <c r="M230" s="94"/>
      <c r="N230" s="116"/>
      <c r="O230" s="95"/>
      <c r="P230" s="94"/>
    </row>
    <row r="231" spans="1:16" ht="13.8">
      <c r="A231" s="96"/>
      <c r="B231" s="115"/>
      <c r="C231" s="424" t="s">
        <v>81</v>
      </c>
      <c r="D231" s="424"/>
      <c r="E231" s="424"/>
      <c r="F231" s="94"/>
      <c r="G231" s="94"/>
      <c r="H231" s="94"/>
      <c r="I231" s="424" t="s">
        <v>81</v>
      </c>
      <c r="J231" s="223"/>
      <c r="K231" s="223"/>
      <c r="L231" s="223"/>
      <c r="M231" s="223"/>
      <c r="N231" s="116"/>
      <c r="O231" s="95"/>
      <c r="P231" s="94"/>
    </row>
    <row r="232" spans="1:16" ht="13.8">
      <c r="A232" s="96"/>
      <c r="B232" s="115"/>
      <c r="C232" s="223" t="s">
        <v>385</v>
      </c>
      <c r="D232" s="223" t="s">
        <v>147</v>
      </c>
      <c r="E232" s="223"/>
      <c r="F232" s="94"/>
      <c r="G232" s="94"/>
      <c r="H232" s="94"/>
      <c r="I232" s="223" t="s">
        <v>82</v>
      </c>
      <c r="J232" s="425" t="s">
        <v>142</v>
      </c>
      <c r="K232" s="425"/>
      <c r="L232" s="425"/>
      <c r="M232" s="223"/>
      <c r="N232" s="116"/>
      <c r="O232" s="95"/>
      <c r="P232" s="94"/>
    </row>
    <row r="233" spans="1:16" ht="13.8">
      <c r="A233" s="96"/>
      <c r="B233" s="115"/>
      <c r="C233" s="223" t="s">
        <v>177</v>
      </c>
      <c r="D233" s="223"/>
      <c r="E233" s="223"/>
      <c r="F233" s="94"/>
      <c r="G233" s="94"/>
      <c r="H233" s="94"/>
      <c r="I233" s="223" t="s">
        <v>146</v>
      </c>
      <c r="J233" s="426"/>
      <c r="K233" s="426"/>
      <c r="L233" s="426"/>
      <c r="M233" s="223"/>
      <c r="N233" s="116"/>
      <c r="O233" s="95"/>
      <c r="P233" s="94"/>
    </row>
    <row r="234" spans="1:16" ht="13.8">
      <c r="A234" s="96"/>
      <c r="B234" s="105"/>
      <c r="C234" s="145"/>
      <c r="D234" s="145"/>
      <c r="E234" s="145"/>
      <c r="F234" s="145"/>
      <c r="G234" s="94"/>
      <c r="H234" s="145"/>
      <c r="I234" s="223" t="s">
        <v>178</v>
      </c>
      <c r="J234" s="145"/>
      <c r="K234" s="145"/>
      <c r="L234" s="145"/>
      <c r="M234" s="145"/>
      <c r="N234" s="146"/>
      <c r="O234" s="95"/>
      <c r="P234" s="94"/>
    </row>
    <row r="235" spans="1:16" ht="13.8">
      <c r="A235" s="96"/>
      <c r="B235" s="115"/>
      <c r="C235" s="94"/>
      <c r="D235" s="94"/>
      <c r="E235" s="94"/>
      <c r="F235" s="94"/>
      <c r="G235" s="94" t="s">
        <v>83</v>
      </c>
      <c r="H235" s="94"/>
      <c r="I235" s="94"/>
      <c r="J235" s="94"/>
      <c r="K235" s="94"/>
      <c r="L235" s="94"/>
      <c r="M235" s="94"/>
      <c r="N235" s="116"/>
      <c r="O235" s="95"/>
      <c r="P235" s="94"/>
    </row>
    <row r="236" spans="1:16" ht="14.4" thickBot="1">
      <c r="A236" s="96"/>
      <c r="B236" s="748"/>
      <c r="C236" s="749"/>
      <c r="D236" s="749"/>
      <c r="E236" s="129"/>
      <c r="F236" s="129"/>
      <c r="G236" s="129"/>
      <c r="H236" s="129"/>
      <c r="I236" s="129"/>
      <c r="J236" s="750"/>
      <c r="K236" s="750"/>
      <c r="L236" s="750"/>
      <c r="M236" s="750"/>
      <c r="N236" s="751"/>
      <c r="O236" s="95"/>
      <c r="P236" s="94"/>
    </row>
    <row r="237" spans="1:16" ht="14.4" thickBot="1">
      <c r="A237" s="147"/>
      <c r="B237" s="148"/>
      <c r="C237" s="148"/>
      <c r="D237" s="148"/>
      <c r="E237" s="148"/>
      <c r="F237" s="148"/>
      <c r="G237" s="148"/>
      <c r="H237" s="148"/>
      <c r="I237" s="148"/>
      <c r="J237" s="148"/>
      <c r="K237" s="148"/>
      <c r="L237" s="148"/>
      <c r="M237" s="148"/>
      <c r="N237" s="148"/>
      <c r="O237" s="149"/>
      <c r="P237" s="94"/>
    </row>
    <row r="238" spans="1:16" ht="14.4" thickTop="1">
      <c r="A238" s="584" t="s">
        <v>37</v>
      </c>
      <c r="B238" s="584"/>
      <c r="C238" s="584"/>
      <c r="D238" s="584"/>
      <c r="E238" s="584"/>
      <c r="F238" s="584"/>
      <c r="G238" s="584"/>
      <c r="H238" s="584"/>
      <c r="I238" s="584"/>
      <c r="J238" s="584"/>
      <c r="K238" s="584"/>
      <c r="L238" s="94"/>
      <c r="M238" s="94"/>
      <c r="N238" s="94"/>
      <c r="O238" s="94"/>
    </row>
    <row r="239" spans="1:16" ht="13.8">
      <c r="A239" s="584" t="s">
        <v>1</v>
      </c>
      <c r="B239" s="584"/>
      <c r="C239" s="584"/>
      <c r="D239" s="584"/>
      <c r="E239" s="94"/>
      <c r="F239" s="94"/>
      <c r="G239" s="94"/>
      <c r="H239" s="94"/>
      <c r="I239" s="94"/>
      <c r="J239" s="94"/>
      <c r="K239" s="94"/>
      <c r="L239" s="94"/>
      <c r="M239" s="94"/>
      <c r="N239" s="94"/>
      <c r="O239" s="94"/>
    </row>
    <row r="240" spans="1:16" ht="14.4" thickBot="1">
      <c r="A240" s="94"/>
      <c r="B240" s="94"/>
      <c r="C240" s="94"/>
      <c r="D240" s="94"/>
      <c r="E240" s="94"/>
      <c r="F240" s="94"/>
      <c r="G240" s="94"/>
      <c r="H240" s="94"/>
      <c r="I240" s="94"/>
      <c r="J240" s="94"/>
      <c r="K240" s="94"/>
      <c r="L240" s="94"/>
      <c r="M240" s="94"/>
      <c r="N240" s="94"/>
      <c r="O240" s="94"/>
    </row>
    <row r="241" spans="1:15" ht="14.4" thickTop="1">
      <c r="A241" s="822"/>
      <c r="B241" s="823"/>
      <c r="C241" s="823"/>
      <c r="D241" s="823"/>
      <c r="E241" s="823"/>
      <c r="F241" s="823"/>
      <c r="G241" s="823"/>
      <c r="H241" s="823"/>
      <c r="I241" s="823"/>
      <c r="J241" s="823"/>
      <c r="K241" s="823"/>
      <c r="L241" s="823"/>
      <c r="M241" s="823"/>
      <c r="N241" s="823"/>
      <c r="O241" s="824"/>
    </row>
    <row r="242" spans="1:15" ht="13.8">
      <c r="A242" s="96"/>
      <c r="B242" s="825" t="s">
        <v>38</v>
      </c>
      <c r="C242" s="825"/>
      <c r="D242" s="825"/>
      <c r="E242" s="825"/>
      <c r="F242" s="825"/>
      <c r="G242" s="825"/>
      <c r="H242" s="825"/>
      <c r="I242" s="825"/>
      <c r="J242" s="825"/>
      <c r="K242" s="825"/>
      <c r="L242" s="825"/>
      <c r="M242" s="825"/>
      <c r="N242" s="825"/>
      <c r="O242" s="95"/>
    </row>
    <row r="243" spans="1:15" ht="14.4" thickBot="1">
      <c r="A243" s="96"/>
      <c r="B243" s="94"/>
      <c r="C243" s="94"/>
      <c r="D243" s="94"/>
      <c r="E243" s="94"/>
      <c r="F243" s="94"/>
      <c r="G243" s="94"/>
      <c r="H243" s="94"/>
      <c r="I243" s="94"/>
      <c r="J243" s="94"/>
      <c r="K243" s="94"/>
      <c r="L243" s="94"/>
      <c r="M243" s="94"/>
      <c r="N243" s="94"/>
      <c r="O243" s="95"/>
    </row>
    <row r="244" spans="1:15" ht="13.8">
      <c r="A244" s="96"/>
      <c r="B244" s="826"/>
      <c r="C244" s="828"/>
      <c r="D244" s="829"/>
      <c r="E244" s="829"/>
      <c r="F244" s="829"/>
      <c r="G244" s="829"/>
      <c r="H244" s="829"/>
      <c r="I244" s="829"/>
      <c r="J244" s="830"/>
      <c r="K244" s="831"/>
      <c r="L244" s="832"/>
      <c r="M244" s="832"/>
      <c r="N244" s="833"/>
      <c r="O244" s="95"/>
    </row>
    <row r="245" spans="1:15" ht="13.8">
      <c r="A245" s="96"/>
      <c r="B245" s="827"/>
      <c r="C245" s="837" t="s">
        <v>118</v>
      </c>
      <c r="D245" s="838"/>
      <c r="E245" s="838"/>
      <c r="F245" s="838"/>
      <c r="G245" s="838"/>
      <c r="H245" s="838"/>
      <c r="I245" s="838"/>
      <c r="J245" s="839"/>
      <c r="K245" s="834"/>
      <c r="L245" s="835"/>
      <c r="M245" s="835"/>
      <c r="N245" s="836"/>
      <c r="O245" s="95"/>
    </row>
    <row r="246" spans="1:15" ht="13.8">
      <c r="A246" s="96"/>
      <c r="B246" s="827"/>
      <c r="C246" s="812"/>
      <c r="D246" s="813"/>
      <c r="E246" s="813"/>
      <c r="F246" s="813"/>
      <c r="G246" s="813"/>
      <c r="H246" s="813"/>
      <c r="I246" s="813"/>
      <c r="J246" s="814"/>
      <c r="K246" s="818" t="s">
        <v>39</v>
      </c>
      <c r="L246" s="806"/>
      <c r="M246" s="807"/>
      <c r="N246" s="808"/>
      <c r="O246" s="95"/>
    </row>
    <row r="247" spans="1:15" ht="13.8">
      <c r="A247" s="96"/>
      <c r="B247" s="827"/>
      <c r="C247" s="812" t="s">
        <v>40</v>
      </c>
      <c r="D247" s="813"/>
      <c r="E247" s="813"/>
      <c r="F247" s="813"/>
      <c r="G247" s="813"/>
      <c r="H247" s="813"/>
      <c r="I247" s="813"/>
      <c r="J247" s="814"/>
      <c r="K247" s="840"/>
      <c r="L247" s="809"/>
      <c r="M247" s="810"/>
      <c r="N247" s="811"/>
      <c r="O247" s="95"/>
    </row>
    <row r="248" spans="1:15" ht="13.8">
      <c r="A248" s="96"/>
      <c r="B248" s="827"/>
      <c r="C248" s="815"/>
      <c r="D248" s="816"/>
      <c r="E248" s="816"/>
      <c r="F248" s="816"/>
      <c r="G248" s="816"/>
      <c r="H248" s="816"/>
      <c r="I248" s="816"/>
      <c r="J248" s="817"/>
      <c r="K248" s="818" t="s">
        <v>41</v>
      </c>
      <c r="L248" s="818">
        <v>1</v>
      </c>
      <c r="M248" s="818" t="s">
        <v>42</v>
      </c>
      <c r="N248" s="820">
        <v>1</v>
      </c>
      <c r="O248" s="95"/>
    </row>
    <row r="249" spans="1:15" ht="13.8">
      <c r="A249" s="96"/>
      <c r="B249" s="827"/>
      <c r="C249" s="815"/>
      <c r="D249" s="816"/>
      <c r="E249" s="816"/>
      <c r="F249" s="816"/>
      <c r="G249" s="816"/>
      <c r="H249" s="816"/>
      <c r="I249" s="816"/>
      <c r="J249" s="817"/>
      <c r="K249" s="819"/>
      <c r="L249" s="819"/>
      <c r="M249" s="819"/>
      <c r="N249" s="821"/>
      <c r="O249" s="95"/>
    </row>
    <row r="250" spans="1:15" ht="13.8">
      <c r="A250" s="96"/>
      <c r="B250" s="827"/>
      <c r="C250" s="812" t="s">
        <v>43</v>
      </c>
      <c r="D250" s="813"/>
      <c r="E250" s="813"/>
      <c r="F250" s="813"/>
      <c r="G250" s="813"/>
      <c r="H250" s="813"/>
      <c r="I250" s="813"/>
      <c r="J250" s="814"/>
      <c r="K250" s="819"/>
      <c r="L250" s="819"/>
      <c r="M250" s="819"/>
      <c r="N250" s="821"/>
      <c r="O250" s="95"/>
    </row>
    <row r="251" spans="1:15" ht="14.4" thickBot="1">
      <c r="A251" s="96"/>
      <c r="B251" s="97"/>
      <c r="C251" s="98"/>
      <c r="D251" s="98"/>
      <c r="E251" s="98"/>
      <c r="F251" s="98"/>
      <c r="G251" s="98"/>
      <c r="H251" s="98"/>
      <c r="I251" s="98"/>
      <c r="J251" s="98"/>
      <c r="K251" s="98"/>
      <c r="L251" s="99"/>
      <c r="M251" s="99"/>
      <c r="N251" s="100"/>
      <c r="O251" s="95"/>
    </row>
    <row r="252" spans="1:15" ht="13.8">
      <c r="A252" s="96"/>
      <c r="B252" s="101"/>
      <c r="C252" s="405"/>
      <c r="D252" s="405"/>
      <c r="E252" s="405"/>
      <c r="F252" s="405"/>
      <c r="G252" s="405"/>
      <c r="H252" s="405"/>
      <c r="I252" s="405"/>
      <c r="J252" s="405"/>
      <c r="K252" s="102" t="s">
        <v>44</v>
      </c>
      <c r="L252" s="103" t="s">
        <v>45</v>
      </c>
      <c r="M252" s="103" t="s">
        <v>46</v>
      </c>
      <c r="N252" s="104" t="s">
        <v>47</v>
      </c>
      <c r="O252" s="95"/>
    </row>
    <row r="253" spans="1:15" ht="13.8">
      <c r="A253" s="96"/>
      <c r="B253" s="105"/>
      <c r="C253" s="404"/>
      <c r="D253" s="404"/>
      <c r="E253" s="404"/>
      <c r="F253" s="404"/>
      <c r="G253" s="404"/>
      <c r="H253" s="404"/>
      <c r="I253" s="404"/>
      <c r="J253" s="404"/>
      <c r="K253" s="106"/>
      <c r="L253" s="107"/>
      <c r="M253" s="107"/>
      <c r="N253" s="108"/>
      <c r="O253" s="95"/>
    </row>
    <row r="254" spans="1:15" ht="13.8">
      <c r="A254" s="96"/>
      <c r="B254" s="792" t="s">
        <v>48</v>
      </c>
      <c r="C254" s="793"/>
      <c r="D254" s="793"/>
      <c r="E254" s="793"/>
      <c r="F254" s="404"/>
      <c r="G254" s="404"/>
      <c r="H254" s="404"/>
      <c r="I254" s="94"/>
      <c r="J254" s="404"/>
      <c r="K254" s="106"/>
      <c r="L254" s="94"/>
      <c r="M254" s="94"/>
      <c r="N254" s="109"/>
      <c r="O254" s="95"/>
    </row>
    <row r="255" spans="1:15" ht="13.8">
      <c r="A255" s="96"/>
      <c r="B255" s="110"/>
      <c r="C255" s="408"/>
      <c r="D255" s="408"/>
      <c r="E255" s="408"/>
      <c r="F255" s="408"/>
      <c r="G255" s="408"/>
      <c r="H255" s="408"/>
      <c r="I255" s="408"/>
      <c r="J255" s="408"/>
      <c r="K255" s="408"/>
      <c r="L255" s="408"/>
      <c r="M255" s="408"/>
      <c r="N255" s="409"/>
      <c r="O255" s="95"/>
    </row>
    <row r="256" spans="1:15" ht="14.4" thickBot="1">
      <c r="A256" s="96"/>
      <c r="B256" s="406"/>
      <c r="C256" s="407"/>
      <c r="D256" s="407"/>
      <c r="E256" s="407"/>
      <c r="F256" s="407"/>
      <c r="G256" s="407"/>
      <c r="H256" s="407"/>
      <c r="I256" s="407"/>
      <c r="J256" s="407"/>
      <c r="K256" s="407"/>
      <c r="L256" s="407"/>
      <c r="M256" s="407"/>
      <c r="N256" s="111"/>
      <c r="O256" s="95"/>
    </row>
    <row r="257" spans="1:15" ht="14.4" thickBot="1">
      <c r="A257" s="96"/>
      <c r="B257" s="112"/>
      <c r="C257" s="113"/>
      <c r="D257" s="113"/>
      <c r="E257" s="113"/>
      <c r="F257" s="113"/>
      <c r="G257" s="113"/>
      <c r="H257" s="94"/>
      <c r="I257" s="94"/>
      <c r="J257" s="113"/>
      <c r="K257" s="113"/>
      <c r="L257" s="113"/>
      <c r="M257" s="113"/>
      <c r="N257" s="114"/>
      <c r="O257" s="95"/>
    </row>
    <row r="258" spans="1:15" ht="13.8">
      <c r="A258" s="96"/>
      <c r="B258" s="794" t="s">
        <v>49</v>
      </c>
      <c r="C258" s="795"/>
      <c r="D258" s="795"/>
      <c r="E258" s="795"/>
      <c r="F258" s="795"/>
      <c r="G258" s="795"/>
      <c r="H258" s="795"/>
      <c r="I258" s="795"/>
      <c r="J258" s="795"/>
      <c r="K258" s="795"/>
      <c r="L258" s="795"/>
      <c r="M258" s="795"/>
      <c r="N258" s="796"/>
      <c r="O258" s="95"/>
    </row>
    <row r="259" spans="1:15" ht="14.4" thickBot="1">
      <c r="A259" s="96"/>
      <c r="B259" s="115"/>
      <c r="C259" s="94"/>
      <c r="D259" s="94"/>
      <c r="E259" s="94"/>
      <c r="F259" s="94"/>
      <c r="G259" s="94"/>
      <c r="H259" s="94"/>
      <c r="I259" s="94"/>
      <c r="J259" s="94"/>
      <c r="K259" s="94"/>
      <c r="L259" s="94"/>
      <c r="M259" s="94"/>
      <c r="N259" s="116"/>
      <c r="O259" s="95"/>
    </row>
    <row r="260" spans="1:15" ht="13.8">
      <c r="A260" s="96"/>
      <c r="B260" s="117" t="s">
        <v>50</v>
      </c>
      <c r="C260" s="797" t="s">
        <v>51</v>
      </c>
      <c r="D260" s="798"/>
      <c r="E260" s="798"/>
      <c r="F260" s="798"/>
      <c r="G260" s="798"/>
      <c r="H260" s="798"/>
      <c r="I260" s="798"/>
      <c r="J260" s="798"/>
      <c r="K260" s="799"/>
      <c r="L260" s="800" t="s">
        <v>52</v>
      </c>
      <c r="M260" s="801"/>
      <c r="N260" s="117" t="s">
        <v>11</v>
      </c>
      <c r="O260" s="95"/>
    </row>
    <row r="261" spans="1:15" ht="14.4" thickBot="1">
      <c r="A261" s="96"/>
      <c r="B261" s="175">
        <v>2.2000000000000002</v>
      </c>
      <c r="C261" s="802" t="s">
        <v>89</v>
      </c>
      <c r="D261" s="803"/>
      <c r="E261" s="803"/>
      <c r="F261" s="803"/>
      <c r="G261" s="803"/>
      <c r="H261" s="803"/>
      <c r="I261" s="803"/>
      <c r="J261" s="803"/>
      <c r="K261" s="804"/>
      <c r="L261" s="805" t="s">
        <v>86</v>
      </c>
      <c r="M261" s="804"/>
      <c r="N261" s="176"/>
      <c r="O261" s="95"/>
    </row>
    <row r="262" spans="1:15" ht="13.8">
      <c r="A262" s="96"/>
      <c r="B262" s="735" t="s">
        <v>53</v>
      </c>
      <c r="C262" s="736"/>
      <c r="D262" s="736"/>
      <c r="E262" s="736"/>
      <c r="F262" s="736"/>
      <c r="G262" s="736"/>
      <c r="H262" s="736"/>
      <c r="I262" s="736"/>
      <c r="J262" s="736"/>
      <c r="K262" s="736"/>
      <c r="L262" s="736"/>
      <c r="M262" s="736"/>
      <c r="N262" s="737"/>
      <c r="O262" s="95"/>
    </row>
    <row r="263" spans="1:15" ht="13.8">
      <c r="A263" s="96"/>
      <c r="B263" s="738"/>
      <c r="C263" s="739"/>
      <c r="D263" s="739"/>
      <c r="E263" s="739"/>
      <c r="F263" s="739"/>
      <c r="G263" s="739"/>
      <c r="H263" s="739"/>
      <c r="I263" s="739"/>
      <c r="J263" s="739"/>
      <c r="K263" s="739"/>
      <c r="L263" s="739"/>
      <c r="M263" s="739"/>
      <c r="N263" s="740"/>
      <c r="O263" s="95"/>
    </row>
    <row r="264" spans="1:15" ht="14.4" thickBot="1">
      <c r="A264" s="96"/>
      <c r="B264" s="741"/>
      <c r="C264" s="742"/>
      <c r="D264" s="742"/>
      <c r="E264" s="742"/>
      <c r="F264" s="742"/>
      <c r="G264" s="742"/>
      <c r="H264" s="742"/>
      <c r="I264" s="742"/>
      <c r="J264" s="742"/>
      <c r="K264" s="742"/>
      <c r="L264" s="742"/>
      <c r="M264" s="742"/>
      <c r="N264" s="743"/>
      <c r="O264" s="95"/>
    </row>
    <row r="265" spans="1:15" ht="13.8">
      <c r="A265" s="96"/>
      <c r="B265" s="744" t="s">
        <v>51</v>
      </c>
      <c r="C265" s="782"/>
      <c r="D265" s="782"/>
      <c r="E265" s="782"/>
      <c r="F265" s="783"/>
      <c r="G265" s="762" t="s">
        <v>54</v>
      </c>
      <c r="H265" s="782"/>
      <c r="I265" s="784" t="s">
        <v>55</v>
      </c>
      <c r="J265" s="785"/>
      <c r="K265" s="118" t="s">
        <v>56</v>
      </c>
      <c r="L265" s="762" t="s">
        <v>57</v>
      </c>
      <c r="M265" s="763"/>
      <c r="N265" s="119" t="s">
        <v>58</v>
      </c>
      <c r="O265" s="95"/>
    </row>
    <row r="266" spans="1:15" ht="13.8">
      <c r="A266" s="96"/>
      <c r="B266" s="718" t="s">
        <v>119</v>
      </c>
      <c r="C266" s="719"/>
      <c r="D266" s="719"/>
      <c r="E266" s="719"/>
      <c r="F266" s="766"/>
      <c r="G266" s="862"/>
      <c r="H266" s="766"/>
      <c r="I266" s="856" t="s">
        <v>120</v>
      </c>
      <c r="J266" s="732"/>
      <c r="K266" s="399">
        <v>2054</v>
      </c>
      <c r="L266" s="863">
        <v>1.48</v>
      </c>
      <c r="M266" s="864">
        <v>1.48</v>
      </c>
      <c r="N266" s="416">
        <f>ROUND(K266*L266,0)</f>
        <v>3040</v>
      </c>
      <c r="O266" s="95"/>
    </row>
    <row r="267" spans="1:15" ht="13.8">
      <c r="A267" s="96"/>
      <c r="B267" s="853"/>
      <c r="C267" s="854"/>
      <c r="D267" s="854"/>
      <c r="E267" s="854"/>
      <c r="F267" s="855"/>
      <c r="G267" s="862"/>
      <c r="H267" s="766"/>
      <c r="I267" s="856"/>
      <c r="J267" s="732"/>
      <c r="K267" s="399"/>
      <c r="L267" s="857"/>
      <c r="M267" s="858"/>
      <c r="N267" s="416">
        <f t="shared" ref="N267:N268" si="12">ROUND(K267*L267,0)</f>
        <v>0</v>
      </c>
      <c r="O267" s="95"/>
    </row>
    <row r="268" spans="1:15" ht="14.4" thickBot="1">
      <c r="A268" s="96"/>
      <c r="B268" s="758"/>
      <c r="C268" s="759"/>
      <c r="D268" s="759"/>
      <c r="E268" s="759"/>
      <c r="F268" s="848"/>
      <c r="G268" s="859"/>
      <c r="H268" s="848"/>
      <c r="I268" s="856"/>
      <c r="J268" s="732"/>
      <c r="K268" s="399"/>
      <c r="L268" s="860"/>
      <c r="M268" s="861"/>
      <c r="N268" s="416">
        <f t="shared" si="12"/>
        <v>0</v>
      </c>
      <c r="O268" s="95"/>
    </row>
    <row r="269" spans="1:15" ht="14.4" thickBot="1">
      <c r="A269" s="96"/>
      <c r="B269" s="724" t="s">
        <v>59</v>
      </c>
      <c r="C269" s="725"/>
      <c r="D269" s="725"/>
      <c r="E269" s="725"/>
      <c r="F269" s="725"/>
      <c r="G269" s="725"/>
      <c r="H269" s="725"/>
      <c r="I269" s="725"/>
      <c r="J269" s="725"/>
      <c r="K269" s="725"/>
      <c r="L269" s="725"/>
      <c r="M269" s="726"/>
      <c r="N269" s="122">
        <f>SUM(N266:N268)</f>
        <v>3040</v>
      </c>
      <c r="O269" s="95"/>
    </row>
    <row r="270" spans="1:15" ht="13.8">
      <c r="A270" s="96"/>
      <c r="B270" s="735" t="s">
        <v>60</v>
      </c>
      <c r="C270" s="736"/>
      <c r="D270" s="736"/>
      <c r="E270" s="736"/>
      <c r="F270" s="736"/>
      <c r="G270" s="736"/>
      <c r="H270" s="736"/>
      <c r="I270" s="736"/>
      <c r="J270" s="736"/>
      <c r="K270" s="736"/>
      <c r="L270" s="736"/>
      <c r="M270" s="736"/>
      <c r="N270" s="737"/>
      <c r="O270" s="95"/>
    </row>
    <row r="271" spans="1:15" ht="13.8">
      <c r="A271" s="96"/>
      <c r="B271" s="738"/>
      <c r="C271" s="739"/>
      <c r="D271" s="739"/>
      <c r="E271" s="739"/>
      <c r="F271" s="739"/>
      <c r="G271" s="739"/>
      <c r="H271" s="739"/>
      <c r="I271" s="739"/>
      <c r="J271" s="739"/>
      <c r="K271" s="739"/>
      <c r="L271" s="739"/>
      <c r="M271" s="739"/>
      <c r="N271" s="740"/>
      <c r="O271" s="95"/>
    </row>
    <row r="272" spans="1:15" ht="14.4" thickBot="1">
      <c r="A272" s="96"/>
      <c r="B272" s="741"/>
      <c r="C272" s="742"/>
      <c r="D272" s="742"/>
      <c r="E272" s="742"/>
      <c r="F272" s="742"/>
      <c r="G272" s="742"/>
      <c r="H272" s="742"/>
      <c r="I272" s="742"/>
      <c r="J272" s="742"/>
      <c r="K272" s="742"/>
      <c r="L272" s="742"/>
      <c r="M272" s="742"/>
      <c r="N272" s="743"/>
      <c r="O272" s="95"/>
    </row>
    <row r="273" spans="1:15" ht="13.8">
      <c r="A273" s="96"/>
      <c r="B273" s="744" t="s">
        <v>51</v>
      </c>
      <c r="C273" s="745"/>
      <c r="D273" s="745"/>
      <c r="E273" s="745"/>
      <c r="F273" s="745"/>
      <c r="G273" s="745"/>
      <c r="H273" s="745"/>
      <c r="I273" s="763"/>
      <c r="J273" s="403" t="s">
        <v>52</v>
      </c>
      <c r="K273" s="118" t="s">
        <v>11</v>
      </c>
      <c r="L273" s="762" t="s">
        <v>61</v>
      </c>
      <c r="M273" s="763"/>
      <c r="N273" s="119" t="s">
        <v>58</v>
      </c>
      <c r="O273" s="95"/>
    </row>
    <row r="274" spans="1:15" ht="13.8">
      <c r="A274" s="96"/>
      <c r="B274" s="718"/>
      <c r="C274" s="719"/>
      <c r="D274" s="719"/>
      <c r="E274" s="719"/>
      <c r="F274" s="719"/>
      <c r="G274" s="719"/>
      <c r="H274" s="719"/>
      <c r="I274" s="766"/>
      <c r="J274" s="400"/>
      <c r="K274" s="123"/>
      <c r="L274" s="767"/>
      <c r="M274" s="768"/>
      <c r="N274" s="416">
        <f>ROUND(K274*L274,0)</f>
        <v>0</v>
      </c>
      <c r="O274" s="95"/>
    </row>
    <row r="275" spans="1:15" ht="13.8">
      <c r="A275" s="96"/>
      <c r="B275" s="718"/>
      <c r="C275" s="719"/>
      <c r="D275" s="719"/>
      <c r="E275" s="719"/>
      <c r="F275" s="719"/>
      <c r="G275" s="719"/>
      <c r="H275" s="719"/>
      <c r="I275" s="766"/>
      <c r="J275" s="400"/>
      <c r="K275" s="123"/>
      <c r="L275" s="767"/>
      <c r="M275" s="768"/>
      <c r="N275" s="416">
        <f t="shared" ref="N275:N277" si="13">ROUND(K275*L275,0)</f>
        <v>0</v>
      </c>
      <c r="O275" s="95"/>
    </row>
    <row r="276" spans="1:15" ht="13.8">
      <c r="A276" s="96"/>
      <c r="B276" s="718"/>
      <c r="C276" s="719"/>
      <c r="D276" s="719"/>
      <c r="E276" s="719"/>
      <c r="F276" s="719"/>
      <c r="G276" s="719"/>
      <c r="H276" s="719"/>
      <c r="I276" s="766"/>
      <c r="J276" s="400"/>
      <c r="K276" s="123"/>
      <c r="L276" s="767"/>
      <c r="M276" s="768"/>
      <c r="N276" s="416">
        <f t="shared" si="13"/>
        <v>0</v>
      </c>
      <c r="O276" s="95"/>
    </row>
    <row r="277" spans="1:15" ht="14.4" thickBot="1">
      <c r="A277" s="96"/>
      <c r="B277" s="718"/>
      <c r="C277" s="719"/>
      <c r="D277" s="719"/>
      <c r="E277" s="719"/>
      <c r="F277" s="719"/>
      <c r="G277" s="719"/>
      <c r="H277" s="719"/>
      <c r="I277" s="766"/>
      <c r="J277" s="400"/>
      <c r="K277" s="123"/>
      <c r="L277" s="767"/>
      <c r="M277" s="768"/>
      <c r="N277" s="416">
        <f t="shared" si="13"/>
        <v>0</v>
      </c>
      <c r="O277" s="95"/>
    </row>
    <row r="278" spans="1:15" ht="14.4" thickBot="1">
      <c r="A278" s="96"/>
      <c r="B278" s="724" t="s">
        <v>59</v>
      </c>
      <c r="C278" s="725"/>
      <c r="D278" s="725"/>
      <c r="E278" s="725"/>
      <c r="F278" s="725"/>
      <c r="G278" s="725"/>
      <c r="H278" s="725"/>
      <c r="I278" s="725"/>
      <c r="J278" s="725"/>
      <c r="K278" s="725"/>
      <c r="L278" s="725"/>
      <c r="M278" s="726"/>
      <c r="N278" s="124">
        <f>SUM(N274:N277)</f>
        <v>0</v>
      </c>
      <c r="O278" s="95"/>
    </row>
    <row r="279" spans="1:15" ht="13.8">
      <c r="A279" s="96"/>
      <c r="B279" s="735" t="s">
        <v>62</v>
      </c>
      <c r="C279" s="736"/>
      <c r="D279" s="736"/>
      <c r="E279" s="736"/>
      <c r="F279" s="736"/>
      <c r="G279" s="736"/>
      <c r="H279" s="736"/>
      <c r="I279" s="736"/>
      <c r="J279" s="736"/>
      <c r="K279" s="736"/>
      <c r="L279" s="736"/>
      <c r="M279" s="736"/>
      <c r="N279" s="737"/>
      <c r="O279" s="95"/>
    </row>
    <row r="280" spans="1:15" ht="13.8">
      <c r="A280" s="96"/>
      <c r="B280" s="738"/>
      <c r="C280" s="739"/>
      <c r="D280" s="739"/>
      <c r="E280" s="739"/>
      <c r="F280" s="739"/>
      <c r="G280" s="739"/>
      <c r="H280" s="739"/>
      <c r="I280" s="739"/>
      <c r="J280" s="739"/>
      <c r="K280" s="739"/>
      <c r="L280" s="739"/>
      <c r="M280" s="739"/>
      <c r="N280" s="740"/>
      <c r="O280" s="95"/>
    </row>
    <row r="281" spans="1:15" ht="14.4" thickBot="1">
      <c r="A281" s="96"/>
      <c r="B281" s="741"/>
      <c r="C281" s="742"/>
      <c r="D281" s="742"/>
      <c r="E281" s="742"/>
      <c r="F281" s="742"/>
      <c r="G281" s="742"/>
      <c r="H281" s="742"/>
      <c r="I281" s="742"/>
      <c r="J281" s="742"/>
      <c r="K281" s="742"/>
      <c r="L281" s="742"/>
      <c r="M281" s="742"/>
      <c r="N281" s="743"/>
      <c r="O281" s="95"/>
    </row>
    <row r="282" spans="1:15" ht="15.6">
      <c r="A282" s="96"/>
      <c r="B282" s="744" t="s">
        <v>63</v>
      </c>
      <c r="C282" s="745"/>
      <c r="D282" s="745"/>
      <c r="E282" s="745"/>
      <c r="F282" s="745"/>
      <c r="G282" s="745"/>
      <c r="H282" s="745"/>
      <c r="I282" s="118" t="s">
        <v>64</v>
      </c>
      <c r="J282" s="401" t="s">
        <v>65</v>
      </c>
      <c r="K282" s="125" t="s">
        <v>66</v>
      </c>
      <c r="L282" s="762" t="s">
        <v>67</v>
      </c>
      <c r="M282" s="763"/>
      <c r="N282" s="119" t="s">
        <v>58</v>
      </c>
      <c r="O282" s="95"/>
    </row>
    <row r="283" spans="1:15" ht="13.8">
      <c r="A283" s="96"/>
      <c r="B283" s="718"/>
      <c r="C283" s="719"/>
      <c r="D283" s="719"/>
      <c r="E283" s="719"/>
      <c r="F283" s="719"/>
      <c r="G283" s="719"/>
      <c r="H283" s="719"/>
      <c r="I283" s="126"/>
      <c r="J283" s="127"/>
      <c r="K283" s="126"/>
      <c r="L283" s="764"/>
      <c r="M283" s="765"/>
      <c r="N283" s="416">
        <f>ROUND(K283*L283,0)</f>
        <v>0</v>
      </c>
      <c r="O283" s="95"/>
    </row>
    <row r="284" spans="1:15" ht="14.4" thickBot="1">
      <c r="A284" s="96"/>
      <c r="B284" s="758"/>
      <c r="C284" s="759"/>
      <c r="D284" s="759"/>
      <c r="E284" s="759"/>
      <c r="F284" s="759"/>
      <c r="G284" s="759"/>
      <c r="H284" s="759"/>
      <c r="I284" s="128"/>
      <c r="J284" s="129"/>
      <c r="K284" s="128"/>
      <c r="L284" s="760"/>
      <c r="M284" s="761"/>
      <c r="N284" s="416">
        <f>ROUND(K284*L284,0)</f>
        <v>0</v>
      </c>
      <c r="O284" s="95"/>
    </row>
    <row r="285" spans="1:15" ht="14.4" thickBot="1">
      <c r="A285" s="96"/>
      <c r="B285" s="724" t="s">
        <v>59</v>
      </c>
      <c r="C285" s="725"/>
      <c r="D285" s="725"/>
      <c r="E285" s="725"/>
      <c r="F285" s="725"/>
      <c r="G285" s="725"/>
      <c r="H285" s="725"/>
      <c r="I285" s="725"/>
      <c r="J285" s="725"/>
      <c r="K285" s="725"/>
      <c r="L285" s="725"/>
      <c r="M285" s="726"/>
      <c r="N285" s="122">
        <f>SUM(N283:N284)</f>
        <v>0</v>
      </c>
      <c r="O285" s="95"/>
    </row>
    <row r="286" spans="1:15" ht="13.8">
      <c r="A286" s="96"/>
      <c r="B286" s="735" t="s">
        <v>68</v>
      </c>
      <c r="C286" s="736"/>
      <c r="D286" s="736"/>
      <c r="E286" s="736"/>
      <c r="F286" s="736"/>
      <c r="G286" s="736"/>
      <c r="H286" s="736"/>
      <c r="I286" s="736"/>
      <c r="J286" s="736"/>
      <c r="K286" s="736"/>
      <c r="L286" s="736"/>
      <c r="M286" s="736"/>
      <c r="N286" s="737"/>
      <c r="O286" s="95"/>
    </row>
    <row r="287" spans="1:15" ht="13.8">
      <c r="A287" s="96"/>
      <c r="B287" s="738"/>
      <c r="C287" s="739"/>
      <c r="D287" s="739"/>
      <c r="E287" s="739"/>
      <c r="F287" s="739"/>
      <c r="G287" s="739"/>
      <c r="H287" s="739"/>
      <c r="I287" s="739"/>
      <c r="J287" s="739"/>
      <c r="K287" s="739"/>
      <c r="L287" s="739"/>
      <c r="M287" s="739"/>
      <c r="N287" s="740"/>
      <c r="O287" s="95"/>
    </row>
    <row r="288" spans="1:15" ht="14.4" thickBot="1">
      <c r="A288" s="96"/>
      <c r="B288" s="741"/>
      <c r="C288" s="742"/>
      <c r="D288" s="742"/>
      <c r="E288" s="742"/>
      <c r="F288" s="742"/>
      <c r="G288" s="742"/>
      <c r="H288" s="742"/>
      <c r="I288" s="742"/>
      <c r="J288" s="742"/>
      <c r="K288" s="742"/>
      <c r="L288" s="742"/>
      <c r="M288" s="742"/>
      <c r="N288" s="743"/>
      <c r="O288" s="95"/>
    </row>
    <row r="289" spans="1:15" ht="27.6">
      <c r="A289" s="96"/>
      <c r="B289" s="744" t="s">
        <v>69</v>
      </c>
      <c r="C289" s="745"/>
      <c r="D289" s="745"/>
      <c r="E289" s="745"/>
      <c r="F289" s="745"/>
      <c r="G289" s="745"/>
      <c r="H289" s="745"/>
      <c r="I289" s="118" t="s">
        <v>70</v>
      </c>
      <c r="J289" s="130" t="s">
        <v>71</v>
      </c>
      <c r="K289" s="131" t="s">
        <v>72</v>
      </c>
      <c r="L289" s="746" t="s">
        <v>57</v>
      </c>
      <c r="M289" s="747"/>
      <c r="N289" s="132" t="s">
        <v>58</v>
      </c>
      <c r="O289" s="95"/>
    </row>
    <row r="290" spans="1:15" ht="13.8">
      <c r="A290" s="96"/>
      <c r="B290" s="730" t="s">
        <v>161</v>
      </c>
      <c r="C290" s="731" t="s">
        <v>161</v>
      </c>
      <c r="D290" s="731" t="s">
        <v>161</v>
      </c>
      <c r="E290" s="731" t="s">
        <v>161</v>
      </c>
      <c r="F290" s="731" t="s">
        <v>161</v>
      </c>
      <c r="G290" s="731" t="s">
        <v>161</v>
      </c>
      <c r="H290" s="732" t="s">
        <v>161</v>
      </c>
      <c r="I290" s="133" t="s">
        <v>120</v>
      </c>
      <c r="J290" s="134"/>
      <c r="K290" s="135">
        <v>41075</v>
      </c>
      <c r="L290" s="752">
        <v>1.48</v>
      </c>
      <c r="M290" s="753">
        <v>1.48</v>
      </c>
      <c r="N290" s="416">
        <f>ROUND(K290*L290,0)</f>
        <v>60791</v>
      </c>
      <c r="O290" s="95"/>
    </row>
    <row r="291" spans="1:15" ht="13.8">
      <c r="A291" s="96"/>
      <c r="B291" s="730"/>
      <c r="C291" s="731"/>
      <c r="D291" s="731"/>
      <c r="E291" s="731"/>
      <c r="F291" s="731"/>
      <c r="G291" s="731"/>
      <c r="H291" s="732"/>
      <c r="I291" s="133"/>
      <c r="J291" s="134"/>
      <c r="K291" s="135"/>
      <c r="L291" s="754"/>
      <c r="M291" s="755"/>
      <c r="N291" s="416">
        <f t="shared" ref="N291:N293" si="14">ROUND(K291*L291,0)</f>
        <v>0</v>
      </c>
      <c r="O291" s="95"/>
    </row>
    <row r="292" spans="1:15" ht="13.8">
      <c r="A292" s="96"/>
      <c r="B292" s="730"/>
      <c r="C292" s="731"/>
      <c r="D292" s="731"/>
      <c r="E292" s="731"/>
      <c r="F292" s="731"/>
      <c r="G292" s="731"/>
      <c r="H292" s="732"/>
      <c r="I292" s="133"/>
      <c r="J292" s="134"/>
      <c r="K292" s="135"/>
      <c r="L292" s="756"/>
      <c r="M292" s="757"/>
      <c r="N292" s="416">
        <f t="shared" si="14"/>
        <v>0</v>
      </c>
      <c r="O292" s="95"/>
    </row>
    <row r="293" spans="1:15" ht="14.4" thickBot="1">
      <c r="A293" s="96"/>
      <c r="B293" s="730"/>
      <c r="C293" s="731"/>
      <c r="D293" s="731"/>
      <c r="E293" s="731"/>
      <c r="F293" s="731"/>
      <c r="G293" s="731"/>
      <c r="H293" s="732"/>
      <c r="I293" s="128"/>
      <c r="J293" s="129"/>
      <c r="K293" s="128"/>
      <c r="L293" s="733"/>
      <c r="M293" s="734"/>
      <c r="N293" s="416">
        <f t="shared" si="14"/>
        <v>0</v>
      </c>
      <c r="O293" s="95"/>
    </row>
    <row r="294" spans="1:15" ht="14.4" thickBot="1">
      <c r="A294" s="96"/>
      <c r="B294" s="724" t="s">
        <v>59</v>
      </c>
      <c r="C294" s="725"/>
      <c r="D294" s="725"/>
      <c r="E294" s="725"/>
      <c r="F294" s="725"/>
      <c r="G294" s="725"/>
      <c r="H294" s="725"/>
      <c r="I294" s="725"/>
      <c r="J294" s="725"/>
      <c r="K294" s="725"/>
      <c r="L294" s="725"/>
      <c r="M294" s="726"/>
      <c r="N294" s="124">
        <f>SUM(N290:N293)</f>
        <v>60791</v>
      </c>
      <c r="O294" s="95"/>
    </row>
    <row r="295" spans="1:15" ht="14.4" thickBot="1">
      <c r="A295" s="96"/>
      <c r="B295" s="115"/>
      <c r="C295" s="94"/>
      <c r="D295" s="94"/>
      <c r="E295" s="94"/>
      <c r="F295" s="94"/>
      <c r="G295" s="94"/>
      <c r="H295" s="94"/>
      <c r="I295" s="94"/>
      <c r="J295" s="94"/>
      <c r="K295" s="94"/>
      <c r="L295" s="94"/>
      <c r="M295" s="94"/>
      <c r="N295" s="116"/>
      <c r="O295" s="95"/>
    </row>
    <row r="296" spans="1:15" ht="14.4" thickBot="1">
      <c r="A296" s="96"/>
      <c r="B296" s="727" t="s">
        <v>73</v>
      </c>
      <c r="C296" s="728"/>
      <c r="D296" s="728"/>
      <c r="E296" s="728"/>
      <c r="F296" s="728"/>
      <c r="G296" s="728"/>
      <c r="H296" s="728"/>
      <c r="I296" s="728"/>
      <c r="J296" s="728"/>
      <c r="K296" s="728"/>
      <c r="L296" s="728"/>
      <c r="M296" s="729"/>
      <c r="N296" s="137">
        <f>N269+N278+N285+N294</f>
        <v>63831</v>
      </c>
      <c r="O296" s="95"/>
    </row>
    <row r="297" spans="1:15" ht="13.8">
      <c r="A297" s="96"/>
      <c r="B297" s="735" t="s">
        <v>74</v>
      </c>
      <c r="C297" s="736"/>
      <c r="D297" s="736"/>
      <c r="E297" s="736"/>
      <c r="F297" s="736"/>
      <c r="G297" s="736"/>
      <c r="H297" s="736"/>
      <c r="I297" s="736"/>
      <c r="J297" s="736"/>
      <c r="K297" s="736"/>
      <c r="L297" s="736"/>
      <c r="M297" s="736"/>
      <c r="N297" s="737"/>
      <c r="O297" s="95"/>
    </row>
    <row r="298" spans="1:15" ht="13.8">
      <c r="A298" s="96"/>
      <c r="B298" s="738"/>
      <c r="C298" s="739"/>
      <c r="D298" s="739"/>
      <c r="E298" s="739"/>
      <c r="F298" s="739"/>
      <c r="G298" s="739"/>
      <c r="H298" s="739"/>
      <c r="I298" s="739"/>
      <c r="J298" s="739"/>
      <c r="K298" s="739"/>
      <c r="L298" s="739"/>
      <c r="M298" s="739"/>
      <c r="N298" s="740"/>
      <c r="O298" s="95"/>
    </row>
    <row r="299" spans="1:15" ht="14.4" thickBot="1">
      <c r="A299" s="96"/>
      <c r="B299" s="741"/>
      <c r="C299" s="742"/>
      <c r="D299" s="742"/>
      <c r="E299" s="742"/>
      <c r="F299" s="742"/>
      <c r="G299" s="742"/>
      <c r="H299" s="742"/>
      <c r="I299" s="742"/>
      <c r="J299" s="742"/>
      <c r="K299" s="742"/>
      <c r="L299" s="742"/>
      <c r="M299" s="742"/>
      <c r="N299" s="743"/>
      <c r="O299" s="95"/>
    </row>
    <row r="300" spans="1:15" ht="13.8">
      <c r="A300" s="96"/>
      <c r="B300" s="744" t="s">
        <v>75</v>
      </c>
      <c r="C300" s="745"/>
      <c r="D300" s="745"/>
      <c r="E300" s="745"/>
      <c r="F300" s="745"/>
      <c r="G300" s="745"/>
      <c r="H300" s="745"/>
      <c r="I300" s="401"/>
      <c r="J300" s="402"/>
      <c r="K300" s="131" t="s">
        <v>76</v>
      </c>
      <c r="L300" s="746" t="s">
        <v>77</v>
      </c>
      <c r="M300" s="747"/>
      <c r="N300" s="132"/>
      <c r="O300" s="95"/>
    </row>
    <row r="301" spans="1:15" ht="13.8">
      <c r="A301" s="96"/>
      <c r="B301" s="718" t="s">
        <v>23</v>
      </c>
      <c r="C301" s="719"/>
      <c r="D301" s="719"/>
      <c r="E301" s="719"/>
      <c r="F301" s="719"/>
      <c r="G301" s="719"/>
      <c r="H301" s="719"/>
      <c r="I301" s="138"/>
      <c r="J301" s="139"/>
      <c r="K301" s="417">
        <v>0.28000000000000003</v>
      </c>
      <c r="L301" s="849">
        <f>+N296</f>
        <v>63831</v>
      </c>
      <c r="M301" s="850"/>
      <c r="N301" s="140">
        <f>ROUND(K301*L301,0)</f>
        <v>17873</v>
      </c>
      <c r="O301" s="95"/>
    </row>
    <row r="302" spans="1:15" ht="13.8">
      <c r="A302" s="96"/>
      <c r="B302" s="120" t="s">
        <v>78</v>
      </c>
      <c r="C302" s="121"/>
      <c r="D302" s="121"/>
      <c r="E302" s="121"/>
      <c r="F302" s="121"/>
      <c r="G302" s="121"/>
      <c r="H302" s="121"/>
      <c r="I302" s="138"/>
      <c r="J302" s="139"/>
      <c r="K302" s="417">
        <v>0.01</v>
      </c>
      <c r="L302" s="849">
        <f>+N296</f>
        <v>63831</v>
      </c>
      <c r="M302" s="850"/>
      <c r="N302" s="140">
        <f t="shared" ref="N302:N303" si="15">ROUND(K302*L302,0)</f>
        <v>638</v>
      </c>
      <c r="O302" s="95"/>
    </row>
    <row r="303" spans="1:15" ht="14.4" thickBot="1">
      <c r="A303" s="96"/>
      <c r="B303" s="406" t="s">
        <v>79</v>
      </c>
      <c r="C303" s="407"/>
      <c r="D303" s="407"/>
      <c r="E303" s="407"/>
      <c r="F303" s="407"/>
      <c r="G303" s="407"/>
      <c r="H303" s="407"/>
      <c r="I303" s="141"/>
      <c r="J303" s="142"/>
      <c r="K303" s="417">
        <v>0.05</v>
      </c>
      <c r="L303" s="851">
        <f>+N296</f>
        <v>63831</v>
      </c>
      <c r="M303" s="852"/>
      <c r="N303" s="140">
        <f t="shared" si="15"/>
        <v>3192</v>
      </c>
      <c r="O303" s="95"/>
    </row>
    <row r="304" spans="1:15" ht="14.4" thickBot="1">
      <c r="A304" s="96"/>
      <c r="B304" s="724" t="s">
        <v>59</v>
      </c>
      <c r="C304" s="725"/>
      <c r="D304" s="725"/>
      <c r="E304" s="725"/>
      <c r="F304" s="725"/>
      <c r="G304" s="725"/>
      <c r="H304" s="725"/>
      <c r="I304" s="725"/>
      <c r="J304" s="725"/>
      <c r="K304" s="725"/>
      <c r="L304" s="725"/>
      <c r="M304" s="726"/>
      <c r="N304" s="143">
        <f>SUM(N301:N303)</f>
        <v>21703</v>
      </c>
      <c r="O304" s="95"/>
    </row>
    <row r="305" spans="1:15" ht="14.4" thickBot="1">
      <c r="A305" s="96"/>
      <c r="B305" s="115"/>
      <c r="C305" s="94"/>
      <c r="D305" s="94"/>
      <c r="E305" s="94"/>
      <c r="F305" s="94"/>
      <c r="G305" s="94"/>
      <c r="H305" s="94"/>
      <c r="I305" s="94"/>
      <c r="J305" s="94"/>
      <c r="K305" s="94"/>
      <c r="L305" s="94"/>
      <c r="M305" s="94"/>
      <c r="N305" s="116"/>
      <c r="O305" s="95"/>
    </row>
    <row r="306" spans="1:15" ht="14.4" thickBot="1">
      <c r="A306" s="96"/>
      <c r="B306" s="727" t="s">
        <v>80</v>
      </c>
      <c r="C306" s="728"/>
      <c r="D306" s="728"/>
      <c r="E306" s="728"/>
      <c r="F306" s="728"/>
      <c r="G306" s="728"/>
      <c r="H306" s="728"/>
      <c r="I306" s="728"/>
      <c r="J306" s="728"/>
      <c r="K306" s="728"/>
      <c r="L306" s="728"/>
      <c r="M306" s="729"/>
      <c r="N306" s="144">
        <f>N296+N304</f>
        <v>85534</v>
      </c>
      <c r="O306" s="95"/>
    </row>
    <row r="307" spans="1:15" ht="13.8">
      <c r="A307" s="96"/>
      <c r="B307" s="112"/>
      <c r="C307" s="113"/>
      <c r="D307" s="113"/>
      <c r="E307" s="113"/>
      <c r="F307" s="113"/>
      <c r="G307" s="113"/>
      <c r="H307" s="113"/>
      <c r="I307" s="113"/>
      <c r="J307" s="113"/>
      <c r="K307" s="113"/>
      <c r="L307" s="113"/>
      <c r="M307" s="113"/>
      <c r="N307" s="114"/>
      <c r="O307" s="95"/>
    </row>
    <row r="308" spans="1:15" ht="13.8">
      <c r="A308" s="96"/>
      <c r="B308" s="115"/>
      <c r="C308" s="94"/>
      <c r="D308" s="94"/>
      <c r="E308" s="94"/>
      <c r="F308" s="94"/>
      <c r="G308" s="94"/>
      <c r="H308" s="94"/>
      <c r="I308" s="94"/>
      <c r="J308" s="94"/>
      <c r="K308" s="94"/>
      <c r="L308" s="94"/>
      <c r="M308" s="94"/>
      <c r="N308" s="116"/>
      <c r="O308" s="95"/>
    </row>
    <row r="309" spans="1:15" ht="13.8">
      <c r="A309" s="96"/>
      <c r="B309" s="115"/>
      <c r="C309" s="94"/>
      <c r="D309" s="94"/>
      <c r="E309" s="94"/>
      <c r="F309" s="94"/>
      <c r="G309" s="94"/>
      <c r="H309" s="94"/>
      <c r="I309" s="94"/>
      <c r="J309" s="94"/>
      <c r="K309" s="94"/>
      <c r="L309" s="94"/>
      <c r="M309" s="94"/>
      <c r="N309" s="116"/>
      <c r="O309" s="95"/>
    </row>
    <row r="310" spans="1:15" ht="13.8">
      <c r="A310" s="96"/>
      <c r="B310" s="115"/>
      <c r="C310" s="424" t="s">
        <v>81</v>
      </c>
      <c r="D310" s="424"/>
      <c r="E310" s="424"/>
      <c r="F310" s="94"/>
      <c r="G310" s="94"/>
      <c r="H310" s="94"/>
      <c r="I310" s="424" t="s">
        <v>81</v>
      </c>
      <c r="J310" s="223"/>
      <c r="K310" s="223"/>
      <c r="L310" s="223"/>
      <c r="M310" s="223"/>
      <c r="N310" s="116"/>
      <c r="O310" s="95"/>
    </row>
    <row r="311" spans="1:15" ht="13.8">
      <c r="A311" s="96"/>
      <c r="B311" s="115"/>
      <c r="C311" s="223" t="s">
        <v>385</v>
      </c>
      <c r="D311" s="223" t="s">
        <v>147</v>
      </c>
      <c r="E311" s="223"/>
      <c r="F311" s="94"/>
      <c r="G311" s="94"/>
      <c r="H311" s="94"/>
      <c r="I311" s="223" t="s">
        <v>82</v>
      </c>
      <c r="J311" s="425" t="s">
        <v>142</v>
      </c>
      <c r="K311" s="425"/>
      <c r="L311" s="425"/>
      <c r="M311" s="223"/>
      <c r="N311" s="116"/>
      <c r="O311" s="95"/>
    </row>
    <row r="312" spans="1:15" ht="13.8">
      <c r="A312" s="96"/>
      <c r="B312" s="115"/>
      <c r="C312" s="223" t="s">
        <v>177</v>
      </c>
      <c r="D312" s="223"/>
      <c r="E312" s="223"/>
      <c r="F312" s="94"/>
      <c r="G312" s="94"/>
      <c r="H312" s="94"/>
      <c r="I312" s="223" t="s">
        <v>146</v>
      </c>
      <c r="J312" s="426"/>
      <c r="K312" s="426"/>
      <c r="L312" s="426"/>
      <c r="M312" s="223"/>
      <c r="N312" s="116"/>
      <c r="O312" s="95"/>
    </row>
    <row r="313" spans="1:15" ht="13.8">
      <c r="A313" s="96"/>
      <c r="B313" s="105"/>
      <c r="C313" s="145"/>
      <c r="D313" s="145"/>
      <c r="E313" s="145"/>
      <c r="F313" s="145"/>
      <c r="G313" s="94"/>
      <c r="H313" s="145"/>
      <c r="I313" s="223" t="s">
        <v>178</v>
      </c>
      <c r="J313" s="145"/>
      <c r="K313" s="145"/>
      <c r="L313" s="145"/>
      <c r="M313" s="145"/>
      <c r="N313" s="146"/>
      <c r="O313" s="95"/>
    </row>
    <row r="314" spans="1:15" ht="13.8">
      <c r="A314" s="96"/>
      <c r="B314" s="115"/>
      <c r="C314" s="94"/>
      <c r="D314" s="94"/>
      <c r="E314" s="94"/>
      <c r="F314" s="94"/>
      <c r="G314" s="94" t="s">
        <v>83</v>
      </c>
      <c r="H314" s="94"/>
      <c r="I314" s="94"/>
      <c r="J314" s="94"/>
      <c r="K314" s="94"/>
      <c r="L314" s="94"/>
      <c r="M314" s="94"/>
      <c r="N314" s="116"/>
      <c r="O314" s="95"/>
    </row>
    <row r="315" spans="1:15" ht="14.4" thickBot="1">
      <c r="A315" s="96"/>
      <c r="B315" s="748"/>
      <c r="C315" s="749"/>
      <c r="D315" s="749"/>
      <c r="E315" s="129"/>
      <c r="F315" s="129"/>
      <c r="G315" s="129"/>
      <c r="H315" s="129"/>
      <c r="I315" s="129"/>
      <c r="J315" s="750"/>
      <c r="K315" s="750"/>
      <c r="L315" s="750"/>
      <c r="M315" s="750"/>
      <c r="N315" s="751"/>
      <c r="O315" s="95"/>
    </row>
    <row r="316" spans="1:15" ht="14.4" thickBot="1">
      <c r="A316" s="147"/>
      <c r="B316" s="148"/>
      <c r="C316" s="148"/>
      <c r="D316" s="148"/>
      <c r="E316" s="148"/>
      <c r="F316" s="148"/>
      <c r="G316" s="148"/>
      <c r="H316" s="148"/>
      <c r="I316" s="148"/>
      <c r="J316" s="148"/>
      <c r="K316" s="148"/>
      <c r="L316" s="148"/>
      <c r="M316" s="148"/>
      <c r="N316" s="148"/>
      <c r="O316" s="149"/>
    </row>
    <row r="317" spans="1:15" ht="14.4" thickTop="1">
      <c r="A317" s="584" t="s">
        <v>37</v>
      </c>
      <c r="B317" s="584"/>
      <c r="C317" s="584"/>
      <c r="D317" s="584"/>
      <c r="E317" s="584"/>
      <c r="F317" s="584"/>
      <c r="G317" s="584"/>
      <c r="H317" s="584"/>
      <c r="I317" s="584"/>
      <c r="J317" s="584"/>
      <c r="K317" s="584"/>
      <c r="L317" s="94"/>
      <c r="M317" s="94"/>
      <c r="N317" s="94"/>
      <c r="O317" s="94"/>
    </row>
    <row r="318" spans="1:15" ht="13.8">
      <c r="A318" s="584" t="s">
        <v>1</v>
      </c>
      <c r="B318" s="584"/>
      <c r="C318" s="584"/>
      <c r="D318" s="584"/>
      <c r="E318" s="94"/>
      <c r="F318" s="94"/>
      <c r="G318" s="94"/>
      <c r="H318" s="94"/>
      <c r="I318" s="94"/>
      <c r="J318" s="94"/>
      <c r="K318" s="94"/>
      <c r="L318" s="94"/>
      <c r="M318" s="94"/>
      <c r="N318" s="94"/>
      <c r="O318" s="94"/>
    </row>
    <row r="319" spans="1:15" ht="14.4" thickBot="1">
      <c r="A319" s="94"/>
      <c r="B319" s="94"/>
      <c r="C319" s="94"/>
      <c r="D319" s="94"/>
      <c r="E319" s="94"/>
      <c r="F319" s="94"/>
      <c r="G319" s="94"/>
      <c r="H319" s="94"/>
      <c r="I319" s="94"/>
      <c r="J319" s="94"/>
      <c r="K319" s="94"/>
      <c r="L319" s="94"/>
      <c r="M319" s="94"/>
      <c r="N319" s="94"/>
      <c r="O319" s="94"/>
    </row>
    <row r="320" spans="1:15" ht="14.4" thickTop="1">
      <c r="A320" s="822"/>
      <c r="B320" s="823"/>
      <c r="C320" s="823"/>
      <c r="D320" s="823"/>
      <c r="E320" s="823"/>
      <c r="F320" s="823"/>
      <c r="G320" s="823"/>
      <c r="H320" s="823"/>
      <c r="I320" s="823"/>
      <c r="J320" s="823"/>
      <c r="K320" s="823"/>
      <c r="L320" s="823"/>
      <c r="M320" s="823"/>
      <c r="N320" s="823"/>
      <c r="O320" s="824"/>
    </row>
    <row r="321" spans="1:15" ht="13.8">
      <c r="A321" s="96"/>
      <c r="B321" s="825" t="s">
        <v>38</v>
      </c>
      <c r="C321" s="825"/>
      <c r="D321" s="825"/>
      <c r="E321" s="825"/>
      <c r="F321" s="825"/>
      <c r="G321" s="825"/>
      <c r="H321" s="825"/>
      <c r="I321" s="825"/>
      <c r="J321" s="825"/>
      <c r="K321" s="825"/>
      <c r="L321" s="825"/>
      <c r="M321" s="825"/>
      <c r="N321" s="825"/>
      <c r="O321" s="95"/>
    </row>
    <row r="322" spans="1:15" ht="14.4" thickBot="1">
      <c r="A322" s="96"/>
      <c r="B322" s="94"/>
      <c r="C322" s="94"/>
      <c r="D322" s="94"/>
      <c r="E322" s="94"/>
      <c r="F322" s="94"/>
      <c r="G322" s="94"/>
      <c r="H322" s="94"/>
      <c r="I322" s="94"/>
      <c r="J322" s="94"/>
      <c r="K322" s="94"/>
      <c r="L322" s="94"/>
      <c r="M322" s="94"/>
      <c r="N322" s="94"/>
      <c r="O322" s="95"/>
    </row>
    <row r="323" spans="1:15" ht="13.8">
      <c r="A323" s="96"/>
      <c r="B323" s="826"/>
      <c r="C323" s="828"/>
      <c r="D323" s="829"/>
      <c r="E323" s="829"/>
      <c r="F323" s="829"/>
      <c r="G323" s="829"/>
      <c r="H323" s="829"/>
      <c r="I323" s="829"/>
      <c r="J323" s="830"/>
      <c r="K323" s="831"/>
      <c r="L323" s="832"/>
      <c r="M323" s="832"/>
      <c r="N323" s="833"/>
      <c r="O323" s="95"/>
    </row>
    <row r="324" spans="1:15" ht="13.8">
      <c r="A324" s="96"/>
      <c r="B324" s="827"/>
      <c r="C324" s="837" t="s">
        <v>118</v>
      </c>
      <c r="D324" s="838"/>
      <c r="E324" s="838"/>
      <c r="F324" s="838"/>
      <c r="G324" s="838"/>
      <c r="H324" s="838"/>
      <c r="I324" s="838"/>
      <c r="J324" s="839"/>
      <c r="K324" s="834"/>
      <c r="L324" s="835"/>
      <c r="M324" s="835"/>
      <c r="N324" s="836"/>
      <c r="O324" s="95"/>
    </row>
    <row r="325" spans="1:15" ht="13.8">
      <c r="A325" s="96"/>
      <c r="B325" s="827"/>
      <c r="C325" s="812"/>
      <c r="D325" s="813"/>
      <c r="E325" s="813"/>
      <c r="F325" s="813"/>
      <c r="G325" s="813"/>
      <c r="H325" s="813"/>
      <c r="I325" s="813"/>
      <c r="J325" s="814"/>
      <c r="K325" s="818" t="s">
        <v>39</v>
      </c>
      <c r="L325" s="806"/>
      <c r="M325" s="807"/>
      <c r="N325" s="808"/>
      <c r="O325" s="95"/>
    </row>
    <row r="326" spans="1:15" ht="13.8">
      <c r="A326" s="96"/>
      <c r="B326" s="827"/>
      <c r="C326" s="812" t="s">
        <v>40</v>
      </c>
      <c r="D326" s="813"/>
      <c r="E326" s="813"/>
      <c r="F326" s="813"/>
      <c r="G326" s="813"/>
      <c r="H326" s="813"/>
      <c r="I326" s="813"/>
      <c r="J326" s="814"/>
      <c r="K326" s="840"/>
      <c r="L326" s="809"/>
      <c r="M326" s="810"/>
      <c r="N326" s="811"/>
      <c r="O326" s="95"/>
    </row>
    <row r="327" spans="1:15" ht="13.8">
      <c r="A327" s="96"/>
      <c r="B327" s="827"/>
      <c r="C327" s="815"/>
      <c r="D327" s="816"/>
      <c r="E327" s="816"/>
      <c r="F327" s="816"/>
      <c r="G327" s="816"/>
      <c r="H327" s="816"/>
      <c r="I327" s="816"/>
      <c r="J327" s="817"/>
      <c r="K327" s="818" t="s">
        <v>41</v>
      </c>
      <c r="L327" s="818">
        <v>1</v>
      </c>
      <c r="M327" s="818" t="s">
        <v>42</v>
      </c>
      <c r="N327" s="820">
        <v>1</v>
      </c>
      <c r="O327" s="95"/>
    </row>
    <row r="328" spans="1:15" ht="13.8">
      <c r="A328" s="96"/>
      <c r="B328" s="827"/>
      <c r="C328" s="815"/>
      <c r="D328" s="816"/>
      <c r="E328" s="816"/>
      <c r="F328" s="816"/>
      <c r="G328" s="816"/>
      <c r="H328" s="816"/>
      <c r="I328" s="816"/>
      <c r="J328" s="817"/>
      <c r="K328" s="819"/>
      <c r="L328" s="819"/>
      <c r="M328" s="819"/>
      <c r="N328" s="821"/>
      <c r="O328" s="95"/>
    </row>
    <row r="329" spans="1:15" ht="13.8">
      <c r="A329" s="96"/>
      <c r="B329" s="827"/>
      <c r="C329" s="812" t="s">
        <v>43</v>
      </c>
      <c r="D329" s="813"/>
      <c r="E329" s="813"/>
      <c r="F329" s="813"/>
      <c r="G329" s="813"/>
      <c r="H329" s="813"/>
      <c r="I329" s="813"/>
      <c r="J329" s="814"/>
      <c r="K329" s="819"/>
      <c r="L329" s="819"/>
      <c r="M329" s="819"/>
      <c r="N329" s="821"/>
      <c r="O329" s="95"/>
    </row>
    <row r="330" spans="1:15" ht="14.4" thickBot="1">
      <c r="A330" s="96"/>
      <c r="B330" s="97"/>
      <c r="C330" s="98"/>
      <c r="D330" s="98"/>
      <c r="E330" s="98"/>
      <c r="F330" s="98"/>
      <c r="G330" s="98"/>
      <c r="H330" s="98"/>
      <c r="I330" s="98"/>
      <c r="J330" s="98"/>
      <c r="K330" s="98"/>
      <c r="L330" s="99"/>
      <c r="M330" s="99"/>
      <c r="N330" s="100"/>
      <c r="O330" s="95"/>
    </row>
    <row r="331" spans="1:15" ht="13.8">
      <c r="A331" s="96"/>
      <c r="B331" s="101"/>
      <c r="C331" s="405"/>
      <c r="D331" s="405"/>
      <c r="E331" s="405"/>
      <c r="F331" s="405"/>
      <c r="G331" s="405"/>
      <c r="H331" s="405"/>
      <c r="I331" s="405"/>
      <c r="J331" s="405"/>
      <c r="K331" s="102" t="s">
        <v>44</v>
      </c>
      <c r="L331" s="103" t="s">
        <v>45</v>
      </c>
      <c r="M331" s="103" t="s">
        <v>46</v>
      </c>
      <c r="N331" s="104" t="s">
        <v>47</v>
      </c>
      <c r="O331" s="95"/>
    </row>
    <row r="332" spans="1:15" ht="13.8">
      <c r="A332" s="96"/>
      <c r="B332" s="105"/>
      <c r="C332" s="404"/>
      <c r="D332" s="404"/>
      <c r="E332" s="404"/>
      <c r="F332" s="404"/>
      <c r="G332" s="404"/>
      <c r="H332" s="404"/>
      <c r="I332" s="404"/>
      <c r="J332" s="404"/>
      <c r="K332" s="106"/>
      <c r="L332" s="107"/>
      <c r="M332" s="107"/>
      <c r="N332" s="108"/>
      <c r="O332" s="95"/>
    </row>
    <row r="333" spans="1:15" ht="13.8">
      <c r="A333" s="96"/>
      <c r="B333" s="792" t="s">
        <v>48</v>
      </c>
      <c r="C333" s="793"/>
      <c r="D333" s="793"/>
      <c r="E333" s="793"/>
      <c r="F333" s="404"/>
      <c r="G333" s="404"/>
      <c r="H333" s="404"/>
      <c r="I333" s="94"/>
      <c r="J333" s="404"/>
      <c r="K333" s="106"/>
      <c r="L333" s="94"/>
      <c r="M333" s="94"/>
      <c r="N333" s="109"/>
      <c r="O333" s="95"/>
    </row>
    <row r="334" spans="1:15" ht="13.8">
      <c r="A334" s="96"/>
      <c r="B334" s="110"/>
      <c r="C334" s="408"/>
      <c r="D334" s="408"/>
      <c r="E334" s="408"/>
      <c r="F334" s="408"/>
      <c r="G334" s="408"/>
      <c r="H334" s="408"/>
      <c r="I334" s="408"/>
      <c r="J334" s="408"/>
      <c r="K334" s="408"/>
      <c r="L334" s="408"/>
      <c r="M334" s="408"/>
      <c r="N334" s="409"/>
      <c r="O334" s="95"/>
    </row>
    <row r="335" spans="1:15" ht="14.4" thickBot="1">
      <c r="A335" s="96"/>
      <c r="B335" s="406"/>
      <c r="C335" s="407"/>
      <c r="D335" s="407"/>
      <c r="E335" s="407"/>
      <c r="F335" s="407"/>
      <c r="G335" s="407"/>
      <c r="H335" s="407"/>
      <c r="I335" s="407"/>
      <c r="J335" s="407"/>
      <c r="K335" s="407"/>
      <c r="L335" s="407"/>
      <c r="M335" s="407"/>
      <c r="N335" s="111"/>
      <c r="O335" s="95"/>
    </row>
    <row r="336" spans="1:15" ht="14.4" thickBot="1">
      <c r="A336" s="96"/>
      <c r="B336" s="112"/>
      <c r="C336" s="113"/>
      <c r="D336" s="113"/>
      <c r="E336" s="113"/>
      <c r="F336" s="113"/>
      <c r="G336" s="113"/>
      <c r="H336" s="94"/>
      <c r="I336" s="94"/>
      <c r="J336" s="113"/>
      <c r="K336" s="113"/>
      <c r="L336" s="113"/>
      <c r="M336" s="113"/>
      <c r="N336" s="114"/>
      <c r="O336" s="95"/>
    </row>
    <row r="337" spans="1:15" ht="13.8">
      <c r="A337" s="96"/>
      <c r="B337" s="794" t="s">
        <v>49</v>
      </c>
      <c r="C337" s="795"/>
      <c r="D337" s="795"/>
      <c r="E337" s="795"/>
      <c r="F337" s="795"/>
      <c r="G337" s="795"/>
      <c r="H337" s="795"/>
      <c r="I337" s="795"/>
      <c r="J337" s="795"/>
      <c r="K337" s="795"/>
      <c r="L337" s="795"/>
      <c r="M337" s="795"/>
      <c r="N337" s="796"/>
      <c r="O337" s="95"/>
    </row>
    <row r="338" spans="1:15" ht="14.4" thickBot="1">
      <c r="A338" s="96"/>
      <c r="B338" s="115"/>
      <c r="C338" s="94"/>
      <c r="D338" s="94"/>
      <c r="E338" s="94"/>
      <c r="F338" s="94"/>
      <c r="G338" s="94"/>
      <c r="H338" s="94"/>
      <c r="I338" s="94"/>
      <c r="J338" s="94"/>
      <c r="K338" s="94"/>
      <c r="L338" s="94"/>
      <c r="M338" s="94"/>
      <c r="N338" s="116"/>
      <c r="O338" s="95"/>
    </row>
    <row r="339" spans="1:15" ht="13.8">
      <c r="A339" s="96"/>
      <c r="B339" s="117" t="s">
        <v>50</v>
      </c>
      <c r="C339" s="797" t="s">
        <v>51</v>
      </c>
      <c r="D339" s="798"/>
      <c r="E339" s="798"/>
      <c r="F339" s="798"/>
      <c r="G339" s="798"/>
      <c r="H339" s="798"/>
      <c r="I339" s="798"/>
      <c r="J339" s="798"/>
      <c r="K339" s="799"/>
      <c r="L339" s="800" t="s">
        <v>52</v>
      </c>
      <c r="M339" s="801"/>
      <c r="N339" s="117" t="s">
        <v>11</v>
      </c>
      <c r="O339" s="95"/>
    </row>
    <row r="340" spans="1:15" ht="14.4" thickBot="1">
      <c r="A340" s="96"/>
      <c r="B340" s="175">
        <f>+'PRESUPUESTO OFICIAL (Entidad)'!D21</f>
        <v>2.2999999999999998</v>
      </c>
      <c r="C340" s="802" t="s">
        <v>90</v>
      </c>
      <c r="D340" s="803"/>
      <c r="E340" s="803"/>
      <c r="F340" s="803"/>
      <c r="G340" s="803"/>
      <c r="H340" s="803"/>
      <c r="I340" s="803"/>
      <c r="J340" s="803"/>
      <c r="K340" s="804"/>
      <c r="L340" s="845" t="s">
        <v>86</v>
      </c>
      <c r="M340" s="804"/>
      <c r="N340" s="176"/>
      <c r="O340" s="95"/>
    </row>
    <row r="341" spans="1:15" ht="13.8">
      <c r="A341" s="96"/>
      <c r="B341" s="735" t="s">
        <v>53</v>
      </c>
      <c r="C341" s="736"/>
      <c r="D341" s="736"/>
      <c r="E341" s="736"/>
      <c r="F341" s="736"/>
      <c r="G341" s="736"/>
      <c r="H341" s="736"/>
      <c r="I341" s="736"/>
      <c r="J341" s="736"/>
      <c r="K341" s="736"/>
      <c r="L341" s="736"/>
      <c r="M341" s="736"/>
      <c r="N341" s="737"/>
      <c r="O341" s="95"/>
    </row>
    <row r="342" spans="1:15" ht="13.8">
      <c r="A342" s="96"/>
      <c r="B342" s="738"/>
      <c r="C342" s="739"/>
      <c r="D342" s="739"/>
      <c r="E342" s="739"/>
      <c r="F342" s="739"/>
      <c r="G342" s="739"/>
      <c r="H342" s="739"/>
      <c r="I342" s="739"/>
      <c r="J342" s="739"/>
      <c r="K342" s="739"/>
      <c r="L342" s="739"/>
      <c r="M342" s="739"/>
      <c r="N342" s="740"/>
      <c r="O342" s="95"/>
    </row>
    <row r="343" spans="1:15" ht="14.4" thickBot="1">
      <c r="A343" s="96"/>
      <c r="B343" s="741"/>
      <c r="C343" s="742"/>
      <c r="D343" s="742"/>
      <c r="E343" s="742"/>
      <c r="F343" s="742"/>
      <c r="G343" s="742"/>
      <c r="H343" s="742"/>
      <c r="I343" s="742"/>
      <c r="J343" s="742"/>
      <c r="K343" s="742"/>
      <c r="L343" s="742"/>
      <c r="M343" s="742"/>
      <c r="N343" s="743"/>
      <c r="O343" s="95"/>
    </row>
    <row r="344" spans="1:15" ht="13.8">
      <c r="A344" s="96"/>
      <c r="B344" s="744" t="s">
        <v>51</v>
      </c>
      <c r="C344" s="782"/>
      <c r="D344" s="782"/>
      <c r="E344" s="782"/>
      <c r="F344" s="783"/>
      <c r="G344" s="762" t="s">
        <v>54</v>
      </c>
      <c r="H344" s="782"/>
      <c r="I344" s="784" t="s">
        <v>55</v>
      </c>
      <c r="J344" s="785"/>
      <c r="K344" s="118" t="s">
        <v>56</v>
      </c>
      <c r="L344" s="762" t="s">
        <v>57</v>
      </c>
      <c r="M344" s="763"/>
      <c r="N344" s="119" t="s">
        <v>58</v>
      </c>
      <c r="O344" s="95"/>
    </row>
    <row r="345" spans="1:15" ht="13.8">
      <c r="A345" s="96"/>
      <c r="B345" s="786" t="s">
        <v>163</v>
      </c>
      <c r="C345" s="787" t="s">
        <v>163</v>
      </c>
      <c r="D345" s="787" t="s">
        <v>163</v>
      </c>
      <c r="E345" s="787" t="s">
        <v>163</v>
      </c>
      <c r="F345" s="788" t="s">
        <v>163</v>
      </c>
      <c r="G345" s="789"/>
      <c r="H345" s="788"/>
      <c r="I345" s="772" t="s">
        <v>120</v>
      </c>
      <c r="J345" s="773"/>
      <c r="K345" s="177">
        <v>4108</v>
      </c>
      <c r="L345" s="790">
        <v>0.5</v>
      </c>
      <c r="M345" s="791">
        <v>0.5</v>
      </c>
      <c r="N345" s="416">
        <f>ROUND(K345*L345,0)</f>
        <v>2054</v>
      </c>
      <c r="O345" s="95"/>
    </row>
    <row r="346" spans="1:15" ht="13.8">
      <c r="A346" s="96"/>
      <c r="B346" s="769" t="s">
        <v>164</v>
      </c>
      <c r="C346" s="770" t="s">
        <v>164</v>
      </c>
      <c r="D346" s="770" t="s">
        <v>164</v>
      </c>
      <c r="E346" s="770" t="s">
        <v>164</v>
      </c>
      <c r="F346" s="771" t="s">
        <v>164</v>
      </c>
      <c r="G346" s="178"/>
      <c r="H346" s="179"/>
      <c r="I346" s="772" t="s">
        <v>120</v>
      </c>
      <c r="J346" s="773"/>
      <c r="K346" s="177">
        <v>13715</v>
      </c>
      <c r="L346" s="774">
        <v>0.30299999999999999</v>
      </c>
      <c r="M346" s="775">
        <v>0.30299999999999999</v>
      </c>
      <c r="N346" s="416">
        <f t="shared" ref="N346:N347" si="16">ROUND(K346*L346,0)</f>
        <v>4156</v>
      </c>
      <c r="O346" s="95"/>
    </row>
    <row r="347" spans="1:15" ht="14.4" thickBot="1">
      <c r="A347" s="96"/>
      <c r="B347" s="776"/>
      <c r="C347" s="777"/>
      <c r="D347" s="777"/>
      <c r="E347" s="777"/>
      <c r="F347" s="778"/>
      <c r="G347" s="779"/>
      <c r="H347" s="778"/>
      <c r="I347" s="772"/>
      <c r="J347" s="773"/>
      <c r="K347" s="177"/>
      <c r="L347" s="780"/>
      <c r="M347" s="781"/>
      <c r="N347" s="416">
        <f t="shared" si="16"/>
        <v>0</v>
      </c>
      <c r="O347" s="95"/>
    </row>
    <row r="348" spans="1:15" ht="14.4" thickBot="1">
      <c r="A348" s="96"/>
      <c r="B348" s="724" t="s">
        <v>59</v>
      </c>
      <c r="C348" s="725"/>
      <c r="D348" s="725"/>
      <c r="E348" s="725"/>
      <c r="F348" s="725"/>
      <c r="G348" s="725"/>
      <c r="H348" s="725"/>
      <c r="I348" s="725"/>
      <c r="J348" s="725"/>
      <c r="K348" s="725"/>
      <c r="L348" s="725"/>
      <c r="M348" s="726"/>
      <c r="N348" s="122">
        <f>SUM(N345:N347)</f>
        <v>6210</v>
      </c>
      <c r="O348" s="95"/>
    </row>
    <row r="349" spans="1:15" ht="13.8">
      <c r="A349" s="96"/>
      <c r="B349" s="735" t="s">
        <v>60</v>
      </c>
      <c r="C349" s="736"/>
      <c r="D349" s="736"/>
      <c r="E349" s="736"/>
      <c r="F349" s="736"/>
      <c r="G349" s="736"/>
      <c r="H349" s="736"/>
      <c r="I349" s="736"/>
      <c r="J349" s="736"/>
      <c r="K349" s="736"/>
      <c r="L349" s="736"/>
      <c r="M349" s="736"/>
      <c r="N349" s="737"/>
      <c r="O349" s="95"/>
    </row>
    <row r="350" spans="1:15" ht="13.8">
      <c r="A350" s="96"/>
      <c r="B350" s="738"/>
      <c r="C350" s="739"/>
      <c r="D350" s="739"/>
      <c r="E350" s="739"/>
      <c r="F350" s="739"/>
      <c r="G350" s="739"/>
      <c r="H350" s="739"/>
      <c r="I350" s="739"/>
      <c r="J350" s="739"/>
      <c r="K350" s="739"/>
      <c r="L350" s="739"/>
      <c r="M350" s="739"/>
      <c r="N350" s="740"/>
      <c r="O350" s="95"/>
    </row>
    <row r="351" spans="1:15" ht="14.4" thickBot="1">
      <c r="A351" s="96"/>
      <c r="B351" s="741"/>
      <c r="C351" s="742"/>
      <c r="D351" s="742"/>
      <c r="E351" s="742"/>
      <c r="F351" s="742"/>
      <c r="G351" s="742"/>
      <c r="H351" s="742"/>
      <c r="I351" s="742"/>
      <c r="J351" s="742"/>
      <c r="K351" s="742"/>
      <c r="L351" s="742"/>
      <c r="M351" s="742"/>
      <c r="N351" s="743"/>
      <c r="O351" s="95"/>
    </row>
    <row r="352" spans="1:15" ht="13.8">
      <c r="A352" s="96"/>
      <c r="B352" s="744" t="s">
        <v>51</v>
      </c>
      <c r="C352" s="745"/>
      <c r="D352" s="745"/>
      <c r="E352" s="745"/>
      <c r="F352" s="745"/>
      <c r="G352" s="745"/>
      <c r="H352" s="745"/>
      <c r="I352" s="763"/>
      <c r="J352" s="403" t="s">
        <v>52</v>
      </c>
      <c r="K352" s="118" t="s">
        <v>11</v>
      </c>
      <c r="L352" s="762" t="s">
        <v>61</v>
      </c>
      <c r="M352" s="763"/>
      <c r="N352" s="119" t="s">
        <v>58</v>
      </c>
      <c r="O352" s="95"/>
    </row>
    <row r="353" spans="1:15" ht="13.8">
      <c r="A353" s="96"/>
      <c r="B353" s="718" t="s">
        <v>162</v>
      </c>
      <c r="C353" s="719" t="s">
        <v>162</v>
      </c>
      <c r="D353" s="719" t="s">
        <v>162</v>
      </c>
      <c r="E353" s="719" t="s">
        <v>162</v>
      </c>
      <c r="F353" s="719" t="s">
        <v>162</v>
      </c>
      <c r="G353" s="719" t="s">
        <v>162</v>
      </c>
      <c r="H353" s="719" t="s">
        <v>162</v>
      </c>
      <c r="I353" s="766" t="s">
        <v>162</v>
      </c>
      <c r="J353" s="400" t="s">
        <v>86</v>
      </c>
      <c r="K353" s="123">
        <v>1.25</v>
      </c>
      <c r="L353" s="767">
        <v>62815</v>
      </c>
      <c r="M353" s="768">
        <v>62815</v>
      </c>
      <c r="N353" s="416">
        <f>ROUND(K353*L353,0)</f>
        <v>78519</v>
      </c>
      <c r="O353" s="95"/>
    </row>
    <row r="354" spans="1:15" ht="13.8">
      <c r="A354" s="96"/>
      <c r="B354" s="718"/>
      <c r="C354" s="719"/>
      <c r="D354" s="719"/>
      <c r="E354" s="719"/>
      <c r="F354" s="719"/>
      <c r="G354" s="719"/>
      <c r="H354" s="719"/>
      <c r="I354" s="766"/>
      <c r="J354" s="400"/>
      <c r="K354" s="123"/>
      <c r="L354" s="767"/>
      <c r="M354" s="768"/>
      <c r="N354" s="416">
        <f t="shared" ref="N354:N356" si="17">ROUND(K354*L354,0)</f>
        <v>0</v>
      </c>
      <c r="O354" s="95"/>
    </row>
    <row r="355" spans="1:15" ht="13.8">
      <c r="A355" s="96"/>
      <c r="B355" s="718"/>
      <c r="C355" s="719"/>
      <c r="D355" s="719"/>
      <c r="E355" s="719"/>
      <c r="F355" s="719"/>
      <c r="G355" s="719"/>
      <c r="H355" s="719"/>
      <c r="I355" s="766"/>
      <c r="J355" s="400"/>
      <c r="K355" s="123"/>
      <c r="L355" s="767"/>
      <c r="M355" s="768"/>
      <c r="N355" s="416">
        <f t="shared" si="17"/>
        <v>0</v>
      </c>
      <c r="O355" s="95"/>
    </row>
    <row r="356" spans="1:15" ht="14.4" thickBot="1">
      <c r="A356" s="96"/>
      <c r="B356" s="718"/>
      <c r="C356" s="719"/>
      <c r="D356" s="719"/>
      <c r="E356" s="719"/>
      <c r="F356" s="719"/>
      <c r="G356" s="719"/>
      <c r="H356" s="719"/>
      <c r="I356" s="766"/>
      <c r="J356" s="400"/>
      <c r="K356" s="123"/>
      <c r="L356" s="767"/>
      <c r="M356" s="768"/>
      <c r="N356" s="416">
        <f t="shared" si="17"/>
        <v>0</v>
      </c>
      <c r="O356" s="95"/>
    </row>
    <row r="357" spans="1:15" ht="14.4" thickBot="1">
      <c r="A357" s="96"/>
      <c r="B357" s="724" t="s">
        <v>59</v>
      </c>
      <c r="C357" s="725"/>
      <c r="D357" s="725"/>
      <c r="E357" s="725"/>
      <c r="F357" s="725"/>
      <c r="G357" s="725"/>
      <c r="H357" s="725"/>
      <c r="I357" s="725"/>
      <c r="J357" s="725"/>
      <c r="K357" s="725"/>
      <c r="L357" s="725"/>
      <c r="M357" s="726"/>
      <c r="N357" s="124">
        <f>SUM(N353:N356)</f>
        <v>78519</v>
      </c>
      <c r="O357" s="95"/>
    </row>
    <row r="358" spans="1:15" ht="13.8">
      <c r="A358" s="96"/>
      <c r="B358" s="735" t="s">
        <v>62</v>
      </c>
      <c r="C358" s="736"/>
      <c r="D358" s="736"/>
      <c r="E358" s="736"/>
      <c r="F358" s="736"/>
      <c r="G358" s="736"/>
      <c r="H358" s="736"/>
      <c r="I358" s="736"/>
      <c r="J358" s="736"/>
      <c r="K358" s="736"/>
      <c r="L358" s="736"/>
      <c r="M358" s="736"/>
      <c r="N358" s="737"/>
      <c r="O358" s="95"/>
    </row>
    <row r="359" spans="1:15" ht="13.8">
      <c r="A359" s="96"/>
      <c r="B359" s="738"/>
      <c r="C359" s="739"/>
      <c r="D359" s="739"/>
      <c r="E359" s="739"/>
      <c r="F359" s="739"/>
      <c r="G359" s="739"/>
      <c r="H359" s="739"/>
      <c r="I359" s="739"/>
      <c r="J359" s="739"/>
      <c r="K359" s="739"/>
      <c r="L359" s="739"/>
      <c r="M359" s="739"/>
      <c r="N359" s="740"/>
      <c r="O359" s="95"/>
    </row>
    <row r="360" spans="1:15" ht="14.4" thickBot="1">
      <c r="A360" s="96"/>
      <c r="B360" s="741"/>
      <c r="C360" s="742"/>
      <c r="D360" s="742"/>
      <c r="E360" s="742"/>
      <c r="F360" s="742"/>
      <c r="G360" s="742"/>
      <c r="H360" s="742"/>
      <c r="I360" s="742"/>
      <c r="J360" s="742"/>
      <c r="K360" s="742"/>
      <c r="L360" s="742"/>
      <c r="M360" s="742"/>
      <c r="N360" s="743"/>
      <c r="O360" s="95"/>
    </row>
    <row r="361" spans="1:15" ht="15.6">
      <c r="A361" s="96"/>
      <c r="B361" s="744" t="s">
        <v>63</v>
      </c>
      <c r="C361" s="745"/>
      <c r="D361" s="745"/>
      <c r="E361" s="745"/>
      <c r="F361" s="745"/>
      <c r="G361" s="745"/>
      <c r="H361" s="745"/>
      <c r="I361" s="118" t="s">
        <v>64</v>
      </c>
      <c r="J361" s="401" t="s">
        <v>65</v>
      </c>
      <c r="K361" s="125" t="s">
        <v>66</v>
      </c>
      <c r="L361" s="762" t="s">
        <v>67</v>
      </c>
      <c r="M361" s="763"/>
      <c r="N361" s="119" t="s">
        <v>58</v>
      </c>
      <c r="O361" s="95"/>
    </row>
    <row r="362" spans="1:15" ht="13.8">
      <c r="A362" s="96"/>
      <c r="B362" s="718" t="s">
        <v>165</v>
      </c>
      <c r="C362" s="719" t="s">
        <v>165</v>
      </c>
      <c r="D362" s="719" t="s">
        <v>165</v>
      </c>
      <c r="E362" s="719" t="s">
        <v>165</v>
      </c>
      <c r="F362" s="719" t="s">
        <v>165</v>
      </c>
      <c r="G362" s="719" t="s">
        <v>165</v>
      </c>
      <c r="H362" s="719" t="s">
        <v>165</v>
      </c>
      <c r="I362" s="126" t="s">
        <v>86</v>
      </c>
      <c r="J362" s="127"/>
      <c r="K362" s="126">
        <v>1</v>
      </c>
      <c r="L362" s="846">
        <f>+'ANIDADOS EL SECRETO'!M130</f>
        <v>6119</v>
      </c>
      <c r="M362" s="847"/>
      <c r="N362" s="416">
        <f>ROUND(K362*L362,0)</f>
        <v>6119</v>
      </c>
      <c r="O362" s="95"/>
    </row>
    <row r="363" spans="1:15" ht="14.4" thickBot="1">
      <c r="A363" s="96"/>
      <c r="B363" s="758"/>
      <c r="C363" s="759"/>
      <c r="D363" s="759"/>
      <c r="E363" s="759"/>
      <c r="F363" s="759"/>
      <c r="G363" s="759"/>
      <c r="H363" s="759"/>
      <c r="I363" s="128"/>
      <c r="J363" s="129"/>
      <c r="K363" s="128"/>
      <c r="L363" s="760"/>
      <c r="M363" s="761"/>
      <c r="N363" s="416">
        <f>ROUND(K363*L363,0)</f>
        <v>0</v>
      </c>
      <c r="O363" s="95"/>
    </row>
    <row r="364" spans="1:15" ht="14.4" thickBot="1">
      <c r="A364" s="96"/>
      <c r="B364" s="724" t="s">
        <v>59</v>
      </c>
      <c r="C364" s="725"/>
      <c r="D364" s="725"/>
      <c r="E364" s="725"/>
      <c r="F364" s="725"/>
      <c r="G364" s="725"/>
      <c r="H364" s="725"/>
      <c r="I364" s="725"/>
      <c r="J364" s="725"/>
      <c r="K364" s="725"/>
      <c r="L364" s="725"/>
      <c r="M364" s="726"/>
      <c r="N364" s="122">
        <f>SUM(N362:N363)</f>
        <v>6119</v>
      </c>
      <c r="O364" s="95"/>
    </row>
    <row r="365" spans="1:15" ht="13.8">
      <c r="A365" s="96"/>
      <c r="B365" s="735" t="s">
        <v>68</v>
      </c>
      <c r="C365" s="736"/>
      <c r="D365" s="736"/>
      <c r="E365" s="736"/>
      <c r="F365" s="736"/>
      <c r="G365" s="736"/>
      <c r="H365" s="736"/>
      <c r="I365" s="736"/>
      <c r="J365" s="736"/>
      <c r="K365" s="736"/>
      <c r="L365" s="736"/>
      <c r="M365" s="736"/>
      <c r="N365" s="737"/>
      <c r="O365" s="95"/>
    </row>
    <row r="366" spans="1:15" ht="13.8">
      <c r="A366" s="96"/>
      <c r="B366" s="738"/>
      <c r="C366" s="739"/>
      <c r="D366" s="739"/>
      <c r="E366" s="739"/>
      <c r="F366" s="739"/>
      <c r="G366" s="739"/>
      <c r="H366" s="739"/>
      <c r="I366" s="739"/>
      <c r="J366" s="739"/>
      <c r="K366" s="739"/>
      <c r="L366" s="739"/>
      <c r="M366" s="739"/>
      <c r="N366" s="740"/>
      <c r="O366" s="95"/>
    </row>
    <row r="367" spans="1:15" ht="14.4" thickBot="1">
      <c r="A367" s="96"/>
      <c r="B367" s="741"/>
      <c r="C367" s="742"/>
      <c r="D367" s="742"/>
      <c r="E367" s="742"/>
      <c r="F367" s="742"/>
      <c r="G367" s="742"/>
      <c r="H367" s="742"/>
      <c r="I367" s="742"/>
      <c r="J367" s="742"/>
      <c r="K367" s="742"/>
      <c r="L367" s="742"/>
      <c r="M367" s="742"/>
      <c r="N367" s="743"/>
      <c r="O367" s="95"/>
    </row>
    <row r="368" spans="1:15" ht="27.6">
      <c r="A368" s="96"/>
      <c r="B368" s="744" t="s">
        <v>69</v>
      </c>
      <c r="C368" s="745"/>
      <c r="D368" s="745"/>
      <c r="E368" s="745"/>
      <c r="F368" s="745"/>
      <c r="G368" s="745"/>
      <c r="H368" s="745"/>
      <c r="I368" s="118" t="s">
        <v>70</v>
      </c>
      <c r="J368" s="130" t="s">
        <v>71</v>
      </c>
      <c r="K368" s="131" t="s">
        <v>72</v>
      </c>
      <c r="L368" s="746" t="s">
        <v>57</v>
      </c>
      <c r="M368" s="747"/>
      <c r="N368" s="132" t="s">
        <v>58</v>
      </c>
      <c r="O368" s="95"/>
    </row>
    <row r="369" spans="1:15" ht="13.8">
      <c r="A369" s="96"/>
      <c r="B369" s="730" t="s">
        <v>155</v>
      </c>
      <c r="C369" s="731" t="s">
        <v>155</v>
      </c>
      <c r="D369" s="731" t="s">
        <v>155</v>
      </c>
      <c r="E369" s="731" t="s">
        <v>155</v>
      </c>
      <c r="F369" s="731" t="s">
        <v>155</v>
      </c>
      <c r="G369" s="731" t="s">
        <v>155</v>
      </c>
      <c r="H369" s="732" t="s">
        <v>155</v>
      </c>
      <c r="I369" s="133" t="s">
        <v>120</v>
      </c>
      <c r="J369" s="134"/>
      <c r="K369" s="135">
        <v>41075</v>
      </c>
      <c r="L369" s="752">
        <v>0.5</v>
      </c>
      <c r="M369" s="753"/>
      <c r="N369" s="416">
        <f>ROUND(K369*L369,0)</f>
        <v>20538</v>
      </c>
      <c r="O369" s="95"/>
    </row>
    <row r="370" spans="1:15" ht="13.8">
      <c r="A370" s="96"/>
      <c r="B370" s="730"/>
      <c r="C370" s="731"/>
      <c r="D370" s="731"/>
      <c r="E370" s="731"/>
      <c r="F370" s="731"/>
      <c r="G370" s="731"/>
      <c r="H370" s="732"/>
      <c r="I370" s="133"/>
      <c r="J370" s="134"/>
      <c r="K370" s="135"/>
      <c r="L370" s="841"/>
      <c r="M370" s="842"/>
      <c r="N370" s="416">
        <f t="shared" ref="N370:N372" si="18">ROUND(K370*L370,0)</f>
        <v>0</v>
      </c>
      <c r="O370" s="95"/>
    </row>
    <row r="371" spans="1:15" ht="13.8">
      <c r="A371" s="96"/>
      <c r="B371" s="730"/>
      <c r="C371" s="731"/>
      <c r="D371" s="731"/>
      <c r="E371" s="731"/>
      <c r="F371" s="731"/>
      <c r="G371" s="731"/>
      <c r="H371" s="732"/>
      <c r="I371" s="133"/>
      <c r="J371" s="134"/>
      <c r="K371" s="135"/>
      <c r="L371" s="764"/>
      <c r="M371" s="765"/>
      <c r="N371" s="416">
        <f t="shared" si="18"/>
        <v>0</v>
      </c>
      <c r="O371" s="95"/>
    </row>
    <row r="372" spans="1:15" ht="14.4" thickBot="1">
      <c r="A372" s="96"/>
      <c r="B372" s="730"/>
      <c r="C372" s="731"/>
      <c r="D372" s="731"/>
      <c r="E372" s="731"/>
      <c r="F372" s="731"/>
      <c r="G372" s="731"/>
      <c r="H372" s="732"/>
      <c r="I372" s="128"/>
      <c r="J372" s="129"/>
      <c r="K372" s="128"/>
      <c r="L372" s="760"/>
      <c r="M372" s="761"/>
      <c r="N372" s="416">
        <f t="shared" si="18"/>
        <v>0</v>
      </c>
      <c r="O372" s="95"/>
    </row>
    <row r="373" spans="1:15" ht="14.4" thickBot="1">
      <c r="A373" s="96"/>
      <c r="B373" s="724" t="s">
        <v>59</v>
      </c>
      <c r="C373" s="725"/>
      <c r="D373" s="725"/>
      <c r="E373" s="725"/>
      <c r="F373" s="725"/>
      <c r="G373" s="725"/>
      <c r="H373" s="725"/>
      <c r="I373" s="725"/>
      <c r="J373" s="725"/>
      <c r="K373" s="725"/>
      <c r="L373" s="725"/>
      <c r="M373" s="726"/>
      <c r="N373" s="124">
        <f>SUM(N369:N372)</f>
        <v>20538</v>
      </c>
      <c r="O373" s="95"/>
    </row>
    <row r="374" spans="1:15" ht="14.4" thickBot="1">
      <c r="A374" s="96"/>
      <c r="B374" s="115"/>
      <c r="C374" s="94"/>
      <c r="D374" s="94"/>
      <c r="E374" s="94"/>
      <c r="F374" s="94"/>
      <c r="G374" s="94"/>
      <c r="H374" s="94"/>
      <c r="I374" s="94"/>
      <c r="J374" s="94"/>
      <c r="K374" s="94"/>
      <c r="L374" s="94"/>
      <c r="M374" s="94"/>
      <c r="N374" s="116"/>
      <c r="O374" s="95"/>
    </row>
    <row r="375" spans="1:15" ht="14.4" thickBot="1">
      <c r="A375" s="96"/>
      <c r="B375" s="727" t="s">
        <v>73</v>
      </c>
      <c r="C375" s="728"/>
      <c r="D375" s="728"/>
      <c r="E375" s="728"/>
      <c r="F375" s="728"/>
      <c r="G375" s="728"/>
      <c r="H375" s="728"/>
      <c r="I375" s="728"/>
      <c r="J375" s="728"/>
      <c r="K375" s="728"/>
      <c r="L375" s="728"/>
      <c r="M375" s="729"/>
      <c r="N375" s="137">
        <f>N348+N357+N364+N373</f>
        <v>111386</v>
      </c>
      <c r="O375" s="95"/>
    </row>
    <row r="376" spans="1:15" ht="13.8">
      <c r="A376" s="96"/>
      <c r="B376" s="735" t="s">
        <v>74</v>
      </c>
      <c r="C376" s="736"/>
      <c r="D376" s="736"/>
      <c r="E376" s="736"/>
      <c r="F376" s="736"/>
      <c r="G376" s="736"/>
      <c r="H376" s="736"/>
      <c r="I376" s="736"/>
      <c r="J376" s="736"/>
      <c r="K376" s="736"/>
      <c r="L376" s="736"/>
      <c r="M376" s="736"/>
      <c r="N376" s="737"/>
      <c r="O376" s="95"/>
    </row>
    <row r="377" spans="1:15" ht="13.8">
      <c r="A377" s="96"/>
      <c r="B377" s="738"/>
      <c r="C377" s="739"/>
      <c r="D377" s="739"/>
      <c r="E377" s="739"/>
      <c r="F377" s="739"/>
      <c r="G377" s="739"/>
      <c r="H377" s="739"/>
      <c r="I377" s="739"/>
      <c r="J377" s="739"/>
      <c r="K377" s="739"/>
      <c r="L377" s="739"/>
      <c r="M377" s="739"/>
      <c r="N377" s="740"/>
      <c r="O377" s="95"/>
    </row>
    <row r="378" spans="1:15" ht="14.4" thickBot="1">
      <c r="A378" s="96"/>
      <c r="B378" s="741"/>
      <c r="C378" s="742"/>
      <c r="D378" s="742"/>
      <c r="E378" s="742"/>
      <c r="F378" s="742"/>
      <c r="G378" s="742"/>
      <c r="H378" s="742"/>
      <c r="I378" s="742"/>
      <c r="J378" s="742"/>
      <c r="K378" s="742"/>
      <c r="L378" s="742"/>
      <c r="M378" s="742"/>
      <c r="N378" s="743"/>
      <c r="O378" s="95"/>
    </row>
    <row r="379" spans="1:15" ht="13.8">
      <c r="A379" s="96"/>
      <c r="B379" s="744" t="s">
        <v>75</v>
      </c>
      <c r="C379" s="745"/>
      <c r="D379" s="745"/>
      <c r="E379" s="745"/>
      <c r="F379" s="745"/>
      <c r="G379" s="745"/>
      <c r="H379" s="745"/>
      <c r="I379" s="401"/>
      <c r="J379" s="402"/>
      <c r="K379" s="131" t="s">
        <v>76</v>
      </c>
      <c r="L379" s="746" t="s">
        <v>77</v>
      </c>
      <c r="M379" s="747"/>
      <c r="N379" s="132"/>
      <c r="O379" s="95"/>
    </row>
    <row r="380" spans="1:15" ht="13.8">
      <c r="A380" s="96"/>
      <c r="B380" s="718" t="s">
        <v>23</v>
      </c>
      <c r="C380" s="719"/>
      <c r="D380" s="719"/>
      <c r="E380" s="719"/>
      <c r="F380" s="719"/>
      <c r="G380" s="719"/>
      <c r="H380" s="719"/>
      <c r="I380" s="138"/>
      <c r="J380" s="139"/>
      <c r="K380" s="417">
        <v>0.28000000000000003</v>
      </c>
      <c r="L380" s="849">
        <f>+N375</f>
        <v>111386</v>
      </c>
      <c r="M380" s="850"/>
      <c r="N380" s="140">
        <f>ROUND(K380*L380,0)</f>
        <v>31188</v>
      </c>
      <c r="O380" s="95"/>
    </row>
    <row r="381" spans="1:15" ht="13.8">
      <c r="A381" s="96"/>
      <c r="B381" s="120" t="s">
        <v>78</v>
      </c>
      <c r="C381" s="121"/>
      <c r="D381" s="121"/>
      <c r="E381" s="121"/>
      <c r="F381" s="121"/>
      <c r="G381" s="121"/>
      <c r="H381" s="121"/>
      <c r="I381" s="138"/>
      <c r="J381" s="139"/>
      <c r="K381" s="417">
        <v>0.01</v>
      </c>
      <c r="L381" s="849">
        <f>+N375</f>
        <v>111386</v>
      </c>
      <c r="M381" s="850"/>
      <c r="N381" s="140">
        <f t="shared" ref="N381:N382" si="19">ROUND(K381*L381,0)</f>
        <v>1114</v>
      </c>
      <c r="O381" s="95"/>
    </row>
    <row r="382" spans="1:15" ht="14.4" thickBot="1">
      <c r="A382" s="96"/>
      <c r="B382" s="406" t="s">
        <v>79</v>
      </c>
      <c r="C382" s="407"/>
      <c r="D382" s="407"/>
      <c r="E382" s="407"/>
      <c r="F382" s="407"/>
      <c r="G382" s="407"/>
      <c r="H382" s="407"/>
      <c r="I382" s="141"/>
      <c r="J382" s="142"/>
      <c r="K382" s="417">
        <v>0.05</v>
      </c>
      <c r="L382" s="851">
        <f>+N375</f>
        <v>111386</v>
      </c>
      <c r="M382" s="852"/>
      <c r="N382" s="140">
        <f t="shared" si="19"/>
        <v>5569</v>
      </c>
      <c r="O382" s="95"/>
    </row>
    <row r="383" spans="1:15" ht="14.4" thickBot="1">
      <c r="A383" s="96"/>
      <c r="B383" s="724" t="s">
        <v>59</v>
      </c>
      <c r="C383" s="725"/>
      <c r="D383" s="725"/>
      <c r="E383" s="725"/>
      <c r="F383" s="725"/>
      <c r="G383" s="725"/>
      <c r="H383" s="725"/>
      <c r="I383" s="725"/>
      <c r="J383" s="725"/>
      <c r="K383" s="725"/>
      <c r="L383" s="725"/>
      <c r="M383" s="726"/>
      <c r="N383" s="143">
        <f>SUM(N380:N382)</f>
        <v>37871</v>
      </c>
      <c r="O383" s="95"/>
    </row>
    <row r="384" spans="1:15" ht="14.4" thickBot="1">
      <c r="A384" s="96"/>
      <c r="B384" s="115"/>
      <c r="C384" s="94"/>
      <c r="D384" s="94"/>
      <c r="E384" s="94"/>
      <c r="F384" s="94"/>
      <c r="G384" s="94"/>
      <c r="H384" s="94"/>
      <c r="I384" s="94"/>
      <c r="J384" s="94"/>
      <c r="K384" s="94"/>
      <c r="L384" s="94"/>
      <c r="M384" s="94"/>
      <c r="N384" s="116"/>
      <c r="O384" s="95"/>
    </row>
    <row r="385" spans="1:15" ht="14.4" thickBot="1">
      <c r="A385" s="96"/>
      <c r="B385" s="727" t="s">
        <v>80</v>
      </c>
      <c r="C385" s="728"/>
      <c r="D385" s="728"/>
      <c r="E385" s="728"/>
      <c r="F385" s="728"/>
      <c r="G385" s="728"/>
      <c r="H385" s="728"/>
      <c r="I385" s="728"/>
      <c r="J385" s="728"/>
      <c r="K385" s="728"/>
      <c r="L385" s="728"/>
      <c r="M385" s="729"/>
      <c r="N385" s="144">
        <f>N375+N383</f>
        <v>149257</v>
      </c>
      <c r="O385" s="95"/>
    </row>
    <row r="386" spans="1:15" ht="13.8">
      <c r="A386" s="96"/>
      <c r="B386" s="112"/>
      <c r="C386" s="113"/>
      <c r="D386" s="113"/>
      <c r="E386" s="113"/>
      <c r="F386" s="113"/>
      <c r="G386" s="113"/>
      <c r="H386" s="113"/>
      <c r="I386" s="113"/>
      <c r="J386" s="113"/>
      <c r="K386" s="113"/>
      <c r="L386" s="113"/>
      <c r="M386" s="113"/>
      <c r="N386" s="114"/>
      <c r="O386" s="95"/>
    </row>
    <row r="387" spans="1:15" ht="13.8">
      <c r="A387" s="96"/>
      <c r="B387" s="115"/>
      <c r="C387" s="94"/>
      <c r="D387" s="94"/>
      <c r="E387" s="94"/>
      <c r="F387" s="94"/>
      <c r="G387" s="94"/>
      <c r="H387" s="94"/>
      <c r="I387" s="94"/>
      <c r="J387" s="94"/>
      <c r="K387" s="94"/>
      <c r="L387" s="94"/>
      <c r="M387" s="94"/>
      <c r="N387" s="116"/>
      <c r="O387" s="95"/>
    </row>
    <row r="388" spans="1:15" ht="13.8">
      <c r="A388" s="96"/>
      <c r="B388" s="115"/>
      <c r="C388" s="94"/>
      <c r="D388" s="94"/>
      <c r="E388" s="94"/>
      <c r="F388" s="94"/>
      <c r="G388" s="94"/>
      <c r="H388" s="94"/>
      <c r="I388" s="94"/>
      <c r="J388" s="94"/>
      <c r="K388" s="94"/>
      <c r="L388" s="94"/>
      <c r="M388" s="94"/>
      <c r="N388" s="116"/>
      <c r="O388" s="95"/>
    </row>
    <row r="389" spans="1:15" ht="13.8">
      <c r="A389" s="96"/>
      <c r="B389" s="115"/>
      <c r="C389" s="424" t="s">
        <v>81</v>
      </c>
      <c r="D389" s="424"/>
      <c r="E389" s="424"/>
      <c r="F389" s="94"/>
      <c r="G389" s="94"/>
      <c r="H389" s="94"/>
      <c r="I389" s="424" t="s">
        <v>81</v>
      </c>
      <c r="J389" s="223"/>
      <c r="K389" s="223"/>
      <c r="L389" s="223"/>
      <c r="M389" s="223"/>
      <c r="N389" s="116"/>
      <c r="O389" s="95"/>
    </row>
    <row r="390" spans="1:15" ht="13.8">
      <c r="A390" s="96"/>
      <c r="B390" s="115"/>
      <c r="C390" s="223" t="s">
        <v>385</v>
      </c>
      <c r="D390" s="223" t="s">
        <v>147</v>
      </c>
      <c r="E390" s="223"/>
      <c r="F390" s="94"/>
      <c r="G390" s="94"/>
      <c r="H390" s="94"/>
      <c r="I390" s="223" t="s">
        <v>82</v>
      </c>
      <c r="J390" s="425" t="s">
        <v>142</v>
      </c>
      <c r="K390" s="425"/>
      <c r="L390" s="425"/>
      <c r="M390" s="223"/>
      <c r="N390" s="116"/>
      <c r="O390" s="95"/>
    </row>
    <row r="391" spans="1:15" ht="13.8">
      <c r="A391" s="96"/>
      <c r="B391" s="115"/>
      <c r="C391" s="223" t="s">
        <v>177</v>
      </c>
      <c r="D391" s="223"/>
      <c r="E391" s="223"/>
      <c r="F391" s="94"/>
      <c r="G391" s="94"/>
      <c r="H391" s="94"/>
      <c r="I391" s="223" t="s">
        <v>146</v>
      </c>
      <c r="J391" s="426"/>
      <c r="K391" s="426"/>
      <c r="L391" s="426"/>
      <c r="M391" s="223"/>
      <c r="N391" s="116"/>
      <c r="O391" s="95"/>
    </row>
    <row r="392" spans="1:15" ht="13.8">
      <c r="A392" s="96"/>
      <c r="B392" s="105"/>
      <c r="C392" s="145"/>
      <c r="D392" s="145"/>
      <c r="E392" s="145"/>
      <c r="F392" s="145"/>
      <c r="G392" s="94"/>
      <c r="H392" s="145"/>
      <c r="I392" s="223" t="s">
        <v>178</v>
      </c>
      <c r="J392" s="145"/>
      <c r="K392" s="145"/>
      <c r="L392" s="145"/>
      <c r="M392" s="145"/>
      <c r="N392" s="146"/>
      <c r="O392" s="95"/>
    </row>
    <row r="393" spans="1:15" ht="13.8">
      <c r="A393" s="96"/>
      <c r="B393" s="115"/>
      <c r="C393" s="94"/>
      <c r="D393" s="94"/>
      <c r="E393" s="94"/>
      <c r="F393" s="94"/>
      <c r="G393" s="94" t="s">
        <v>83</v>
      </c>
      <c r="H393" s="94"/>
      <c r="I393" s="94"/>
      <c r="J393" s="94"/>
      <c r="K393" s="94"/>
      <c r="L393" s="94"/>
      <c r="M393" s="94"/>
      <c r="N393" s="116"/>
      <c r="O393" s="95"/>
    </row>
    <row r="394" spans="1:15" ht="14.4" thickBot="1">
      <c r="A394" s="96"/>
      <c r="B394" s="748"/>
      <c r="C394" s="749"/>
      <c r="D394" s="749"/>
      <c r="E394" s="129"/>
      <c r="F394" s="129"/>
      <c r="G394" s="129"/>
      <c r="H394" s="129"/>
      <c r="I394" s="129"/>
      <c r="J394" s="750"/>
      <c r="K394" s="750"/>
      <c r="L394" s="750"/>
      <c r="M394" s="750"/>
      <c r="N394" s="751"/>
      <c r="O394" s="95"/>
    </row>
    <row r="395" spans="1:15" ht="14.4" thickBot="1">
      <c r="A395" s="147"/>
      <c r="B395" s="148"/>
      <c r="C395" s="148"/>
      <c r="D395" s="148"/>
      <c r="E395" s="148"/>
      <c r="F395" s="148"/>
      <c r="G395" s="148"/>
      <c r="H395" s="148"/>
      <c r="I395" s="148"/>
      <c r="J395" s="148"/>
      <c r="K395" s="148"/>
      <c r="L395" s="148"/>
      <c r="M395" s="148"/>
      <c r="N395" s="148"/>
      <c r="O395" s="149"/>
    </row>
    <row r="396" spans="1:15" ht="14.4" thickTop="1">
      <c r="A396" s="584" t="s">
        <v>37</v>
      </c>
      <c r="B396" s="584"/>
      <c r="C396" s="584"/>
      <c r="D396" s="584"/>
      <c r="E396" s="584"/>
      <c r="F396" s="584"/>
      <c r="G396" s="584"/>
      <c r="H396" s="584"/>
      <c r="I396" s="584"/>
      <c r="J396" s="584"/>
      <c r="K396" s="584"/>
      <c r="L396" s="94"/>
      <c r="M396" s="94"/>
      <c r="N396" s="94"/>
      <c r="O396" s="94"/>
    </row>
    <row r="397" spans="1:15" ht="13.8">
      <c r="A397" s="584" t="s">
        <v>1</v>
      </c>
      <c r="B397" s="584"/>
      <c r="C397" s="584"/>
      <c r="D397" s="584"/>
      <c r="E397" s="94"/>
      <c r="F397" s="94"/>
      <c r="G397" s="94"/>
      <c r="H397" s="94"/>
      <c r="I397" s="94"/>
      <c r="J397" s="94"/>
      <c r="K397" s="94"/>
      <c r="L397" s="94"/>
      <c r="M397" s="94"/>
      <c r="N397" s="94"/>
      <c r="O397" s="94"/>
    </row>
    <row r="398" spans="1:15" ht="14.4" thickBot="1">
      <c r="A398" s="94"/>
      <c r="B398" s="94"/>
      <c r="C398" s="94"/>
      <c r="D398" s="94"/>
      <c r="E398" s="94"/>
      <c r="F398" s="94"/>
      <c r="G398" s="94"/>
      <c r="H398" s="94"/>
      <c r="I398" s="94"/>
      <c r="J398" s="94"/>
      <c r="K398" s="94"/>
      <c r="L398" s="94"/>
      <c r="M398" s="94"/>
      <c r="N398" s="94"/>
      <c r="O398" s="94"/>
    </row>
    <row r="399" spans="1:15" ht="14.4" thickTop="1">
      <c r="A399" s="822"/>
      <c r="B399" s="823"/>
      <c r="C399" s="823"/>
      <c r="D399" s="823"/>
      <c r="E399" s="823"/>
      <c r="F399" s="823"/>
      <c r="G399" s="823"/>
      <c r="H399" s="823"/>
      <c r="I399" s="823"/>
      <c r="J399" s="823"/>
      <c r="K399" s="823"/>
      <c r="L399" s="823"/>
      <c r="M399" s="823"/>
      <c r="N399" s="823"/>
      <c r="O399" s="824"/>
    </row>
    <row r="400" spans="1:15" ht="13.8">
      <c r="A400" s="96"/>
      <c r="B400" s="825" t="s">
        <v>38</v>
      </c>
      <c r="C400" s="825"/>
      <c r="D400" s="825"/>
      <c r="E400" s="825"/>
      <c r="F400" s="825"/>
      <c r="G400" s="825"/>
      <c r="H400" s="825"/>
      <c r="I400" s="825"/>
      <c r="J400" s="825"/>
      <c r="K400" s="825"/>
      <c r="L400" s="825"/>
      <c r="M400" s="825"/>
      <c r="N400" s="825"/>
      <c r="O400" s="95"/>
    </row>
    <row r="401" spans="1:15" ht="14.4" thickBot="1">
      <c r="A401" s="96"/>
      <c r="B401" s="94"/>
      <c r="C401" s="94"/>
      <c r="D401" s="94"/>
      <c r="E401" s="94"/>
      <c r="F401" s="94"/>
      <c r="G401" s="94"/>
      <c r="H401" s="94"/>
      <c r="I401" s="94"/>
      <c r="J401" s="94"/>
      <c r="K401" s="94"/>
      <c r="L401" s="94"/>
      <c r="M401" s="94"/>
      <c r="N401" s="94"/>
      <c r="O401" s="95"/>
    </row>
    <row r="402" spans="1:15" ht="13.8">
      <c r="A402" s="96"/>
      <c r="B402" s="826"/>
      <c r="C402" s="828"/>
      <c r="D402" s="829"/>
      <c r="E402" s="829"/>
      <c r="F402" s="829"/>
      <c r="G402" s="829"/>
      <c r="H402" s="829"/>
      <c r="I402" s="829"/>
      <c r="J402" s="830"/>
      <c r="K402" s="831"/>
      <c r="L402" s="832"/>
      <c r="M402" s="832"/>
      <c r="N402" s="833"/>
      <c r="O402" s="95"/>
    </row>
    <row r="403" spans="1:15" ht="13.8">
      <c r="A403" s="96"/>
      <c r="B403" s="827"/>
      <c r="C403" s="837" t="s">
        <v>118</v>
      </c>
      <c r="D403" s="838"/>
      <c r="E403" s="838"/>
      <c r="F403" s="838"/>
      <c r="G403" s="838"/>
      <c r="H403" s="838"/>
      <c r="I403" s="838"/>
      <c r="J403" s="839"/>
      <c r="K403" s="834"/>
      <c r="L403" s="835"/>
      <c r="M403" s="835"/>
      <c r="N403" s="836"/>
      <c r="O403" s="95"/>
    </row>
    <row r="404" spans="1:15" ht="13.8">
      <c r="A404" s="96"/>
      <c r="B404" s="827"/>
      <c r="C404" s="812"/>
      <c r="D404" s="813"/>
      <c r="E404" s="813"/>
      <c r="F404" s="813"/>
      <c r="G404" s="813"/>
      <c r="H404" s="813"/>
      <c r="I404" s="813"/>
      <c r="J404" s="814"/>
      <c r="K404" s="818" t="s">
        <v>39</v>
      </c>
      <c r="L404" s="806"/>
      <c r="M404" s="807"/>
      <c r="N404" s="808"/>
      <c r="O404" s="95"/>
    </row>
    <row r="405" spans="1:15" ht="13.8">
      <c r="A405" s="96"/>
      <c r="B405" s="827"/>
      <c r="C405" s="812" t="s">
        <v>40</v>
      </c>
      <c r="D405" s="813"/>
      <c r="E405" s="813"/>
      <c r="F405" s="813"/>
      <c r="G405" s="813"/>
      <c r="H405" s="813"/>
      <c r="I405" s="813"/>
      <c r="J405" s="814"/>
      <c r="K405" s="840"/>
      <c r="L405" s="809"/>
      <c r="M405" s="810"/>
      <c r="N405" s="811"/>
      <c r="O405" s="95"/>
    </row>
    <row r="406" spans="1:15" ht="13.8">
      <c r="A406" s="96"/>
      <c r="B406" s="827"/>
      <c r="C406" s="815"/>
      <c r="D406" s="816"/>
      <c r="E406" s="816"/>
      <c r="F406" s="816"/>
      <c r="G406" s="816"/>
      <c r="H406" s="816"/>
      <c r="I406" s="816"/>
      <c r="J406" s="817"/>
      <c r="K406" s="818" t="s">
        <v>41</v>
      </c>
      <c r="L406" s="818">
        <v>1</v>
      </c>
      <c r="M406" s="818" t="s">
        <v>42</v>
      </c>
      <c r="N406" s="820">
        <v>1</v>
      </c>
      <c r="O406" s="95"/>
    </row>
    <row r="407" spans="1:15" ht="13.8">
      <c r="A407" s="96"/>
      <c r="B407" s="827"/>
      <c r="C407" s="815"/>
      <c r="D407" s="816"/>
      <c r="E407" s="816"/>
      <c r="F407" s="816"/>
      <c r="G407" s="816"/>
      <c r="H407" s="816"/>
      <c r="I407" s="816"/>
      <c r="J407" s="817"/>
      <c r="K407" s="819"/>
      <c r="L407" s="819"/>
      <c r="M407" s="819"/>
      <c r="N407" s="821"/>
      <c r="O407" s="95"/>
    </row>
    <row r="408" spans="1:15" ht="13.8">
      <c r="A408" s="96"/>
      <c r="B408" s="827"/>
      <c r="C408" s="812" t="s">
        <v>43</v>
      </c>
      <c r="D408" s="813"/>
      <c r="E408" s="813"/>
      <c r="F408" s="813"/>
      <c r="G408" s="813"/>
      <c r="H408" s="813"/>
      <c r="I408" s="813"/>
      <c r="J408" s="814"/>
      <c r="K408" s="819"/>
      <c r="L408" s="819"/>
      <c r="M408" s="819"/>
      <c r="N408" s="821"/>
      <c r="O408" s="95"/>
    </row>
    <row r="409" spans="1:15" ht="14.4" thickBot="1">
      <c r="A409" s="96"/>
      <c r="B409" s="97"/>
      <c r="C409" s="98"/>
      <c r="D409" s="98"/>
      <c r="E409" s="98"/>
      <c r="F409" s="98"/>
      <c r="G409" s="98"/>
      <c r="H409" s="98"/>
      <c r="I409" s="98"/>
      <c r="J409" s="98"/>
      <c r="K409" s="98"/>
      <c r="L409" s="99"/>
      <c r="M409" s="99"/>
      <c r="N409" s="100"/>
      <c r="O409" s="95"/>
    </row>
    <row r="410" spans="1:15" ht="13.8">
      <c r="A410" s="96"/>
      <c r="B410" s="101"/>
      <c r="C410" s="405"/>
      <c r="D410" s="405"/>
      <c r="E410" s="405"/>
      <c r="F410" s="405"/>
      <c r="G410" s="405"/>
      <c r="H410" s="405"/>
      <c r="I410" s="405"/>
      <c r="J410" s="405"/>
      <c r="K410" s="102" t="s">
        <v>44</v>
      </c>
      <c r="L410" s="103" t="s">
        <v>45</v>
      </c>
      <c r="M410" s="103" t="s">
        <v>46</v>
      </c>
      <c r="N410" s="104" t="s">
        <v>47</v>
      </c>
      <c r="O410" s="95"/>
    </row>
    <row r="411" spans="1:15" ht="13.8">
      <c r="A411" s="96"/>
      <c r="B411" s="105"/>
      <c r="C411" s="404"/>
      <c r="D411" s="404"/>
      <c r="E411" s="404"/>
      <c r="F411" s="404"/>
      <c r="G411" s="404"/>
      <c r="H411" s="404"/>
      <c r="I411" s="404"/>
      <c r="J411" s="404"/>
      <c r="K411" s="106"/>
      <c r="L411" s="107"/>
      <c r="M411" s="107"/>
      <c r="N411" s="108"/>
      <c r="O411" s="95"/>
    </row>
    <row r="412" spans="1:15" ht="13.8">
      <c r="A412" s="96"/>
      <c r="B412" s="792" t="s">
        <v>48</v>
      </c>
      <c r="C412" s="793"/>
      <c r="D412" s="793"/>
      <c r="E412" s="793"/>
      <c r="F412" s="404"/>
      <c r="G412" s="404"/>
      <c r="H412" s="404"/>
      <c r="I412" s="94"/>
      <c r="J412" s="404"/>
      <c r="K412" s="106"/>
      <c r="L412" s="94"/>
      <c r="M412" s="94"/>
      <c r="N412" s="109"/>
      <c r="O412" s="95"/>
    </row>
    <row r="413" spans="1:15" ht="13.8">
      <c r="A413" s="96"/>
      <c r="B413" s="110"/>
      <c r="C413" s="408"/>
      <c r="D413" s="408"/>
      <c r="E413" s="408"/>
      <c r="F413" s="408"/>
      <c r="G413" s="408"/>
      <c r="H413" s="408"/>
      <c r="I413" s="408"/>
      <c r="J413" s="408"/>
      <c r="K413" s="408"/>
      <c r="L413" s="408"/>
      <c r="M413" s="408"/>
      <c r="N413" s="409"/>
      <c r="O413" s="95"/>
    </row>
    <row r="414" spans="1:15" ht="14.4" thickBot="1">
      <c r="A414" s="96"/>
      <c r="B414" s="406"/>
      <c r="C414" s="407"/>
      <c r="D414" s="407"/>
      <c r="E414" s="407"/>
      <c r="F414" s="407"/>
      <c r="G414" s="407"/>
      <c r="H414" s="407"/>
      <c r="I414" s="407"/>
      <c r="J414" s="407"/>
      <c r="K414" s="407"/>
      <c r="L414" s="407"/>
      <c r="M414" s="407"/>
      <c r="N414" s="111"/>
      <c r="O414" s="95"/>
    </row>
    <row r="415" spans="1:15" ht="14.4" thickBot="1">
      <c r="A415" s="96"/>
      <c r="B415" s="112"/>
      <c r="C415" s="113"/>
      <c r="D415" s="113"/>
      <c r="E415" s="113"/>
      <c r="F415" s="113"/>
      <c r="G415" s="113"/>
      <c r="H415" s="94"/>
      <c r="I415" s="94"/>
      <c r="J415" s="113"/>
      <c r="K415" s="113"/>
      <c r="L415" s="113"/>
      <c r="M415" s="113"/>
      <c r="N415" s="114"/>
      <c r="O415" s="95"/>
    </row>
    <row r="416" spans="1:15" ht="13.8">
      <c r="A416" s="96"/>
      <c r="B416" s="794" t="s">
        <v>49</v>
      </c>
      <c r="C416" s="795"/>
      <c r="D416" s="795"/>
      <c r="E416" s="795"/>
      <c r="F416" s="795"/>
      <c r="G416" s="795"/>
      <c r="H416" s="795"/>
      <c r="I416" s="795"/>
      <c r="J416" s="795"/>
      <c r="K416" s="795"/>
      <c r="L416" s="795"/>
      <c r="M416" s="795"/>
      <c r="N416" s="796"/>
      <c r="O416" s="95"/>
    </row>
    <row r="417" spans="1:15" ht="14.4" thickBot="1">
      <c r="A417" s="96"/>
      <c r="B417" s="115"/>
      <c r="C417" s="94"/>
      <c r="D417" s="94"/>
      <c r="E417" s="94"/>
      <c r="F417" s="94"/>
      <c r="G417" s="94"/>
      <c r="H417" s="94"/>
      <c r="I417" s="94"/>
      <c r="J417" s="94"/>
      <c r="K417" s="94"/>
      <c r="L417" s="94"/>
      <c r="M417" s="94"/>
      <c r="N417" s="116"/>
      <c r="O417" s="95"/>
    </row>
    <row r="418" spans="1:15" ht="13.8">
      <c r="A418" s="96"/>
      <c r="B418" s="117" t="s">
        <v>50</v>
      </c>
      <c r="C418" s="797" t="s">
        <v>51</v>
      </c>
      <c r="D418" s="798"/>
      <c r="E418" s="798"/>
      <c r="F418" s="798"/>
      <c r="G418" s="798"/>
      <c r="H418" s="798"/>
      <c r="I418" s="798"/>
      <c r="J418" s="798"/>
      <c r="K418" s="799"/>
      <c r="L418" s="800" t="s">
        <v>52</v>
      </c>
      <c r="M418" s="801"/>
      <c r="N418" s="117" t="s">
        <v>11</v>
      </c>
      <c r="O418" s="95"/>
    </row>
    <row r="419" spans="1:15" ht="14.4" thickBot="1">
      <c r="A419" s="96"/>
      <c r="B419" s="175">
        <f>+'PRESUPUESTO OFICIAL (Entidad)'!D22</f>
        <v>2.4</v>
      </c>
      <c r="C419" s="802" t="s">
        <v>438</v>
      </c>
      <c r="D419" s="803"/>
      <c r="E419" s="803"/>
      <c r="F419" s="803"/>
      <c r="G419" s="803"/>
      <c r="H419" s="803"/>
      <c r="I419" s="803"/>
      <c r="J419" s="803"/>
      <c r="K419" s="804"/>
      <c r="L419" s="845" t="s">
        <v>91</v>
      </c>
      <c r="M419" s="804"/>
      <c r="N419" s="176"/>
      <c r="O419" s="95"/>
    </row>
    <row r="420" spans="1:15" ht="13.8">
      <c r="A420" s="96"/>
      <c r="B420" s="735" t="s">
        <v>53</v>
      </c>
      <c r="C420" s="736"/>
      <c r="D420" s="736"/>
      <c r="E420" s="736"/>
      <c r="F420" s="736"/>
      <c r="G420" s="736"/>
      <c r="H420" s="736"/>
      <c r="I420" s="736"/>
      <c r="J420" s="736"/>
      <c r="K420" s="736"/>
      <c r="L420" s="736"/>
      <c r="M420" s="736"/>
      <c r="N420" s="737"/>
      <c r="O420" s="95"/>
    </row>
    <row r="421" spans="1:15" ht="13.8">
      <c r="A421" s="96"/>
      <c r="B421" s="738"/>
      <c r="C421" s="739"/>
      <c r="D421" s="739"/>
      <c r="E421" s="739"/>
      <c r="F421" s="739"/>
      <c r="G421" s="739"/>
      <c r="H421" s="739"/>
      <c r="I421" s="739"/>
      <c r="J421" s="739"/>
      <c r="K421" s="739"/>
      <c r="L421" s="739"/>
      <c r="M421" s="739"/>
      <c r="N421" s="740"/>
      <c r="O421" s="95"/>
    </row>
    <row r="422" spans="1:15" ht="14.4" thickBot="1">
      <c r="A422" s="96"/>
      <c r="B422" s="741"/>
      <c r="C422" s="742"/>
      <c r="D422" s="742"/>
      <c r="E422" s="742"/>
      <c r="F422" s="742"/>
      <c r="G422" s="742"/>
      <c r="H422" s="742"/>
      <c r="I422" s="742"/>
      <c r="J422" s="742"/>
      <c r="K422" s="742"/>
      <c r="L422" s="742"/>
      <c r="M422" s="742"/>
      <c r="N422" s="743"/>
      <c r="O422" s="95"/>
    </row>
    <row r="423" spans="1:15" ht="13.8">
      <c r="A423" s="96"/>
      <c r="B423" s="744" t="s">
        <v>51</v>
      </c>
      <c r="C423" s="782"/>
      <c r="D423" s="782"/>
      <c r="E423" s="782"/>
      <c r="F423" s="783"/>
      <c r="G423" s="762" t="s">
        <v>54</v>
      </c>
      <c r="H423" s="782"/>
      <c r="I423" s="784" t="s">
        <v>55</v>
      </c>
      <c r="J423" s="785"/>
      <c r="K423" s="118" t="s">
        <v>56</v>
      </c>
      <c r="L423" s="762" t="s">
        <v>57</v>
      </c>
      <c r="M423" s="763"/>
      <c r="N423" s="119" t="s">
        <v>58</v>
      </c>
      <c r="O423" s="95"/>
    </row>
    <row r="424" spans="1:15" ht="13.8">
      <c r="A424" s="96"/>
      <c r="B424" s="786" t="s">
        <v>318</v>
      </c>
      <c r="C424" s="787" t="s">
        <v>163</v>
      </c>
      <c r="D424" s="787" t="s">
        <v>163</v>
      </c>
      <c r="E424" s="787" t="s">
        <v>163</v>
      </c>
      <c r="F424" s="788" t="s">
        <v>163</v>
      </c>
      <c r="G424" s="789"/>
      <c r="H424" s="788"/>
      <c r="I424" s="772" t="s">
        <v>120</v>
      </c>
      <c r="J424" s="773"/>
      <c r="K424" s="177">
        <v>7816</v>
      </c>
      <c r="L424" s="843">
        <v>1</v>
      </c>
      <c r="M424" s="844">
        <v>0.47060000000000002</v>
      </c>
      <c r="N424" s="416">
        <f>ROUND(K424*L424,0)</f>
        <v>7816</v>
      </c>
      <c r="O424" s="95"/>
    </row>
    <row r="425" spans="1:15" ht="13.8">
      <c r="A425" s="96"/>
      <c r="B425" s="769" t="s">
        <v>319</v>
      </c>
      <c r="C425" s="770" t="s">
        <v>206</v>
      </c>
      <c r="D425" s="770" t="s">
        <v>206</v>
      </c>
      <c r="E425" s="770" t="s">
        <v>206</v>
      </c>
      <c r="F425" s="771" t="s">
        <v>206</v>
      </c>
      <c r="G425" s="789"/>
      <c r="H425" s="788"/>
      <c r="I425" s="772" t="s">
        <v>120</v>
      </c>
      <c r="J425" s="773"/>
      <c r="K425" s="177">
        <v>17444</v>
      </c>
      <c r="L425" s="843">
        <v>0.04</v>
      </c>
      <c r="M425" s="844"/>
      <c r="N425" s="416">
        <f t="shared" ref="N425:N426" si="20">ROUND(K425*L425,0)</f>
        <v>698</v>
      </c>
      <c r="O425" s="95"/>
    </row>
    <row r="426" spans="1:15" ht="14.4" thickBot="1">
      <c r="A426" s="96"/>
      <c r="B426" s="776"/>
      <c r="C426" s="777"/>
      <c r="D426" s="777"/>
      <c r="E426" s="777"/>
      <c r="F426" s="778"/>
      <c r="G426" s="779"/>
      <c r="H426" s="778"/>
      <c r="I426" s="772"/>
      <c r="J426" s="773"/>
      <c r="K426" s="177"/>
      <c r="L426" s="780"/>
      <c r="M426" s="781"/>
      <c r="N426" s="416">
        <f t="shared" si="20"/>
        <v>0</v>
      </c>
      <c r="O426" s="95"/>
    </row>
    <row r="427" spans="1:15" ht="14.4" thickBot="1">
      <c r="A427" s="96"/>
      <c r="B427" s="724" t="s">
        <v>59</v>
      </c>
      <c r="C427" s="725"/>
      <c r="D427" s="725"/>
      <c r="E427" s="725"/>
      <c r="F427" s="725"/>
      <c r="G427" s="725"/>
      <c r="H427" s="725"/>
      <c r="I427" s="725"/>
      <c r="J427" s="725"/>
      <c r="K427" s="725"/>
      <c r="L427" s="725"/>
      <c r="M427" s="726"/>
      <c r="N427" s="122">
        <f>SUM(N424:N426)</f>
        <v>8514</v>
      </c>
      <c r="O427" s="95"/>
    </row>
    <row r="428" spans="1:15" ht="13.8">
      <c r="A428" s="96"/>
      <c r="B428" s="735" t="s">
        <v>60</v>
      </c>
      <c r="C428" s="736"/>
      <c r="D428" s="736"/>
      <c r="E428" s="736"/>
      <c r="F428" s="736"/>
      <c r="G428" s="736"/>
      <c r="H428" s="736"/>
      <c r="I428" s="736"/>
      <c r="J428" s="736"/>
      <c r="K428" s="736"/>
      <c r="L428" s="736"/>
      <c r="M428" s="736"/>
      <c r="N428" s="737"/>
      <c r="O428" s="95"/>
    </row>
    <row r="429" spans="1:15" ht="13.8">
      <c r="A429" s="96"/>
      <c r="B429" s="738"/>
      <c r="C429" s="739"/>
      <c r="D429" s="739"/>
      <c r="E429" s="739"/>
      <c r="F429" s="739"/>
      <c r="G429" s="739"/>
      <c r="H429" s="739"/>
      <c r="I429" s="739"/>
      <c r="J429" s="739"/>
      <c r="K429" s="739"/>
      <c r="L429" s="739"/>
      <c r="M429" s="739"/>
      <c r="N429" s="740"/>
      <c r="O429" s="95"/>
    </row>
    <row r="430" spans="1:15" ht="14.4" thickBot="1">
      <c r="A430" s="96"/>
      <c r="B430" s="741"/>
      <c r="C430" s="742"/>
      <c r="D430" s="742"/>
      <c r="E430" s="742"/>
      <c r="F430" s="742"/>
      <c r="G430" s="742"/>
      <c r="H430" s="742"/>
      <c r="I430" s="742"/>
      <c r="J430" s="742"/>
      <c r="K430" s="742"/>
      <c r="L430" s="742"/>
      <c r="M430" s="742"/>
      <c r="N430" s="743"/>
      <c r="O430" s="95"/>
    </row>
    <row r="431" spans="1:15" ht="13.8">
      <c r="A431" s="96"/>
      <c r="B431" s="744" t="s">
        <v>51</v>
      </c>
      <c r="C431" s="745"/>
      <c r="D431" s="745"/>
      <c r="E431" s="745"/>
      <c r="F431" s="745"/>
      <c r="G431" s="745"/>
      <c r="H431" s="745"/>
      <c r="I431" s="763"/>
      <c r="J431" s="403" t="s">
        <v>52</v>
      </c>
      <c r="K431" s="118" t="s">
        <v>11</v>
      </c>
      <c r="L431" s="762" t="s">
        <v>61</v>
      </c>
      <c r="M431" s="763"/>
      <c r="N431" s="119" t="s">
        <v>58</v>
      </c>
      <c r="O431" s="95"/>
    </row>
    <row r="432" spans="1:15" ht="14.25" customHeight="1">
      <c r="A432" s="96"/>
      <c r="B432" s="867" t="s">
        <v>312</v>
      </c>
      <c r="C432" s="868"/>
      <c r="D432" s="868"/>
      <c r="E432" s="868"/>
      <c r="F432" s="868"/>
      <c r="G432" s="868"/>
      <c r="H432" s="868"/>
      <c r="I432" s="869"/>
      <c r="J432" s="400" t="s">
        <v>265</v>
      </c>
      <c r="K432" s="123">
        <v>3.3999999999999998E-3</v>
      </c>
      <c r="L432" s="767">
        <v>108932</v>
      </c>
      <c r="M432" s="768"/>
      <c r="N432" s="416">
        <f>ROUND(K432*L432,0)</f>
        <v>370</v>
      </c>
      <c r="O432" s="95"/>
    </row>
    <row r="433" spans="1:15" ht="14.25" customHeight="1">
      <c r="A433" s="96"/>
      <c r="B433" s="867" t="s">
        <v>269</v>
      </c>
      <c r="C433" s="868"/>
      <c r="D433" s="868"/>
      <c r="E433" s="868"/>
      <c r="F433" s="868"/>
      <c r="G433" s="868"/>
      <c r="H433" s="868"/>
      <c r="I433" s="869"/>
      <c r="J433" s="400" t="s">
        <v>265</v>
      </c>
      <c r="K433" s="123">
        <v>0.05</v>
      </c>
      <c r="L433" s="767">
        <v>107665</v>
      </c>
      <c r="M433" s="768"/>
      <c r="N433" s="416">
        <f t="shared" ref="N433:N438" si="21">ROUND(K433*L433,0)</f>
        <v>5383</v>
      </c>
      <c r="O433" s="95"/>
    </row>
    <row r="434" spans="1:15" ht="13.8">
      <c r="A434" s="96"/>
      <c r="B434" s="718" t="s">
        <v>441</v>
      </c>
      <c r="C434" s="719"/>
      <c r="D434" s="719"/>
      <c r="E434" s="719"/>
      <c r="F434" s="719"/>
      <c r="G434" s="719"/>
      <c r="H434" s="719"/>
      <c r="I434" s="766"/>
      <c r="J434" s="400" t="s">
        <v>101</v>
      </c>
      <c r="K434" s="123">
        <v>0.22</v>
      </c>
      <c r="L434" s="767">
        <v>162661</v>
      </c>
      <c r="M434" s="768"/>
      <c r="N434" s="416">
        <f t="shared" si="21"/>
        <v>35785</v>
      </c>
      <c r="O434" s="95"/>
    </row>
    <row r="435" spans="1:15" ht="13.8">
      <c r="A435" s="96"/>
      <c r="B435" s="718" t="s">
        <v>247</v>
      </c>
      <c r="C435" s="719"/>
      <c r="D435" s="719"/>
      <c r="E435" s="719"/>
      <c r="F435" s="719"/>
      <c r="G435" s="719"/>
      <c r="H435" s="719"/>
      <c r="I435" s="766"/>
      <c r="J435" s="400" t="s">
        <v>86</v>
      </c>
      <c r="K435" s="123">
        <v>8.9999999999999993E-3</v>
      </c>
      <c r="L435" s="767">
        <v>16193</v>
      </c>
      <c r="M435" s="768"/>
      <c r="N435" s="416">
        <f t="shared" si="21"/>
        <v>146</v>
      </c>
      <c r="O435" s="95"/>
    </row>
    <row r="436" spans="1:15" ht="13.8">
      <c r="A436" s="96"/>
      <c r="B436" s="718" t="s">
        <v>365</v>
      </c>
      <c r="C436" s="719"/>
      <c r="D436" s="719"/>
      <c r="E436" s="719"/>
      <c r="F436" s="719"/>
      <c r="G436" s="719"/>
      <c r="H436" s="719"/>
      <c r="I436" s="766"/>
      <c r="J436" s="400" t="s">
        <v>186</v>
      </c>
      <c r="K436" s="123">
        <v>0.18</v>
      </c>
      <c r="L436" s="767">
        <v>111119</v>
      </c>
      <c r="M436" s="768"/>
      <c r="N436" s="416">
        <f t="shared" si="21"/>
        <v>20001</v>
      </c>
      <c r="O436" s="95"/>
    </row>
    <row r="437" spans="1:15" ht="13.8">
      <c r="A437" s="96"/>
      <c r="B437" s="718" t="s">
        <v>363</v>
      </c>
      <c r="C437" s="719"/>
      <c r="D437" s="719"/>
      <c r="E437" s="719"/>
      <c r="F437" s="719"/>
      <c r="G437" s="719"/>
      <c r="H437" s="719"/>
      <c r="I437" s="766"/>
      <c r="J437" s="400" t="s">
        <v>101</v>
      </c>
      <c r="K437" s="123">
        <v>0.25</v>
      </c>
      <c r="L437" s="767">
        <v>46147</v>
      </c>
      <c r="M437" s="768"/>
      <c r="N437" s="416">
        <f t="shared" si="21"/>
        <v>11537</v>
      </c>
      <c r="O437" s="95"/>
    </row>
    <row r="438" spans="1:15" ht="14.4" thickBot="1">
      <c r="A438" s="96"/>
      <c r="B438" s="718" t="s">
        <v>364</v>
      </c>
      <c r="C438" s="719"/>
      <c r="D438" s="719"/>
      <c r="E438" s="719"/>
      <c r="F438" s="719"/>
      <c r="G438" s="719"/>
      <c r="H438" s="719"/>
      <c r="I438" s="766"/>
      <c r="J438" s="400" t="s">
        <v>101</v>
      </c>
      <c r="K438" s="123">
        <v>0.25</v>
      </c>
      <c r="L438" s="767">
        <v>29142</v>
      </c>
      <c r="M438" s="768"/>
      <c r="N438" s="416">
        <f t="shared" si="21"/>
        <v>7286</v>
      </c>
      <c r="O438" s="95"/>
    </row>
    <row r="439" spans="1:15" ht="14.4" thickBot="1">
      <c r="A439" s="96"/>
      <c r="B439" s="724" t="s">
        <v>59</v>
      </c>
      <c r="C439" s="725"/>
      <c r="D439" s="725"/>
      <c r="E439" s="725"/>
      <c r="F439" s="725"/>
      <c r="G439" s="725"/>
      <c r="H439" s="725"/>
      <c r="I439" s="725"/>
      <c r="J439" s="725"/>
      <c r="K439" s="725"/>
      <c r="L439" s="725"/>
      <c r="M439" s="726"/>
      <c r="N439" s="124">
        <f>SUM(N432:N438)</f>
        <v>80508</v>
      </c>
      <c r="O439" s="95"/>
    </row>
    <row r="440" spans="1:15" ht="13.8">
      <c r="A440" s="96"/>
      <c r="B440" s="735" t="s">
        <v>62</v>
      </c>
      <c r="C440" s="736"/>
      <c r="D440" s="736"/>
      <c r="E440" s="736"/>
      <c r="F440" s="736"/>
      <c r="G440" s="736"/>
      <c r="H440" s="736"/>
      <c r="I440" s="736"/>
      <c r="J440" s="736"/>
      <c r="K440" s="736"/>
      <c r="L440" s="736"/>
      <c r="M440" s="736"/>
      <c r="N440" s="737"/>
      <c r="O440" s="95"/>
    </row>
    <row r="441" spans="1:15" ht="13.8">
      <c r="A441" s="96"/>
      <c r="B441" s="738"/>
      <c r="C441" s="739"/>
      <c r="D441" s="739"/>
      <c r="E441" s="739"/>
      <c r="F441" s="739"/>
      <c r="G441" s="739"/>
      <c r="H441" s="739"/>
      <c r="I441" s="739"/>
      <c r="J441" s="739"/>
      <c r="K441" s="739"/>
      <c r="L441" s="739"/>
      <c r="M441" s="739"/>
      <c r="N441" s="740"/>
      <c r="O441" s="95"/>
    </row>
    <row r="442" spans="1:15" ht="14.4" thickBot="1">
      <c r="A442" s="96"/>
      <c r="B442" s="741"/>
      <c r="C442" s="742"/>
      <c r="D442" s="742"/>
      <c r="E442" s="742"/>
      <c r="F442" s="742"/>
      <c r="G442" s="742"/>
      <c r="H442" s="742"/>
      <c r="I442" s="742"/>
      <c r="J442" s="742"/>
      <c r="K442" s="742"/>
      <c r="L442" s="742"/>
      <c r="M442" s="742"/>
      <c r="N442" s="743"/>
      <c r="O442" s="95"/>
    </row>
    <row r="443" spans="1:15" ht="15.6">
      <c r="A443" s="96"/>
      <c r="B443" s="744" t="s">
        <v>63</v>
      </c>
      <c r="C443" s="745"/>
      <c r="D443" s="745"/>
      <c r="E443" s="745"/>
      <c r="F443" s="745"/>
      <c r="G443" s="745"/>
      <c r="H443" s="745"/>
      <c r="I443" s="118" t="s">
        <v>64</v>
      </c>
      <c r="J443" s="401" t="s">
        <v>65</v>
      </c>
      <c r="K443" s="125" t="s">
        <v>66</v>
      </c>
      <c r="L443" s="762" t="s">
        <v>67</v>
      </c>
      <c r="M443" s="763"/>
      <c r="N443" s="119" t="s">
        <v>58</v>
      </c>
      <c r="O443" s="95"/>
    </row>
    <row r="444" spans="1:15" ht="13.8">
      <c r="A444" s="96"/>
      <c r="B444" s="718" t="s">
        <v>190</v>
      </c>
      <c r="C444" s="719"/>
      <c r="D444" s="719"/>
      <c r="E444" s="719"/>
      <c r="F444" s="719"/>
      <c r="G444" s="719"/>
      <c r="H444" s="719"/>
      <c r="I444" s="126" t="s">
        <v>181</v>
      </c>
      <c r="J444" s="127"/>
      <c r="K444" s="335">
        <v>6.0000000000000001E-3</v>
      </c>
      <c r="L444" s="764">
        <f>+'ANIDADOS EL SECRETO'!M198</f>
        <v>24048</v>
      </c>
      <c r="M444" s="765"/>
      <c r="N444" s="416">
        <f>ROUND(K444*L444,0)</f>
        <v>144</v>
      </c>
      <c r="O444" s="95"/>
    </row>
    <row r="445" spans="1:15" ht="14.4" thickBot="1">
      <c r="A445" s="96"/>
      <c r="B445" s="758"/>
      <c r="C445" s="759"/>
      <c r="D445" s="759"/>
      <c r="E445" s="759"/>
      <c r="F445" s="759"/>
      <c r="G445" s="759"/>
      <c r="H445" s="759"/>
      <c r="I445" s="128"/>
      <c r="J445" s="129"/>
      <c r="K445" s="128"/>
      <c r="L445" s="760"/>
      <c r="M445" s="761"/>
      <c r="N445" s="416">
        <f>ROUND(K445*L445,0)</f>
        <v>0</v>
      </c>
      <c r="O445" s="95"/>
    </row>
    <row r="446" spans="1:15" ht="14.4" thickBot="1">
      <c r="A446" s="96"/>
      <c r="B446" s="724" t="s">
        <v>59</v>
      </c>
      <c r="C446" s="725"/>
      <c r="D446" s="725"/>
      <c r="E446" s="725"/>
      <c r="F446" s="725"/>
      <c r="G446" s="725"/>
      <c r="H446" s="725"/>
      <c r="I446" s="725"/>
      <c r="J446" s="725"/>
      <c r="K446" s="725"/>
      <c r="L446" s="725"/>
      <c r="M446" s="726"/>
      <c r="N446" s="122">
        <f>SUM(N444:N445)</f>
        <v>144</v>
      </c>
      <c r="O446" s="95"/>
    </row>
    <row r="447" spans="1:15" ht="13.8">
      <c r="A447" s="96"/>
      <c r="B447" s="735" t="s">
        <v>68</v>
      </c>
      <c r="C447" s="736"/>
      <c r="D447" s="736"/>
      <c r="E447" s="736"/>
      <c r="F447" s="736"/>
      <c r="G447" s="736"/>
      <c r="H447" s="736"/>
      <c r="I447" s="736"/>
      <c r="J447" s="736"/>
      <c r="K447" s="736"/>
      <c r="L447" s="736"/>
      <c r="M447" s="736"/>
      <c r="N447" s="737"/>
      <c r="O447" s="95"/>
    </row>
    <row r="448" spans="1:15" ht="13.8">
      <c r="A448" s="96"/>
      <c r="B448" s="738"/>
      <c r="C448" s="739"/>
      <c r="D448" s="739"/>
      <c r="E448" s="739"/>
      <c r="F448" s="739"/>
      <c r="G448" s="739"/>
      <c r="H448" s="739"/>
      <c r="I448" s="739"/>
      <c r="J448" s="739"/>
      <c r="K448" s="739"/>
      <c r="L448" s="739"/>
      <c r="M448" s="739"/>
      <c r="N448" s="740"/>
      <c r="O448" s="95"/>
    </row>
    <row r="449" spans="1:15" ht="14.4" thickBot="1">
      <c r="A449" s="96"/>
      <c r="B449" s="741"/>
      <c r="C449" s="742"/>
      <c r="D449" s="742"/>
      <c r="E449" s="742"/>
      <c r="F449" s="742"/>
      <c r="G449" s="742"/>
      <c r="H449" s="742"/>
      <c r="I449" s="742"/>
      <c r="J449" s="742"/>
      <c r="K449" s="742"/>
      <c r="L449" s="742"/>
      <c r="M449" s="742"/>
      <c r="N449" s="743"/>
      <c r="O449" s="95"/>
    </row>
    <row r="450" spans="1:15" ht="27.6">
      <c r="A450" s="96"/>
      <c r="B450" s="744" t="s">
        <v>69</v>
      </c>
      <c r="C450" s="745"/>
      <c r="D450" s="745"/>
      <c r="E450" s="745"/>
      <c r="F450" s="745"/>
      <c r="G450" s="745"/>
      <c r="H450" s="745"/>
      <c r="I450" s="118" t="s">
        <v>70</v>
      </c>
      <c r="J450" s="130" t="s">
        <v>71</v>
      </c>
      <c r="K450" s="131" t="s">
        <v>72</v>
      </c>
      <c r="L450" s="746" t="s">
        <v>57</v>
      </c>
      <c r="M450" s="747"/>
      <c r="N450" s="132" t="s">
        <v>58</v>
      </c>
      <c r="O450" s="95"/>
    </row>
    <row r="451" spans="1:15" ht="13.8">
      <c r="A451" s="96"/>
      <c r="B451" s="730" t="s">
        <v>317</v>
      </c>
      <c r="C451" s="731" t="s">
        <v>208</v>
      </c>
      <c r="D451" s="731" t="s">
        <v>208</v>
      </c>
      <c r="E451" s="731" t="s">
        <v>208</v>
      </c>
      <c r="F451" s="731" t="s">
        <v>208</v>
      </c>
      <c r="G451" s="731" t="s">
        <v>208</v>
      </c>
      <c r="H451" s="732" t="s">
        <v>208</v>
      </c>
      <c r="I451" s="133" t="s">
        <v>120</v>
      </c>
      <c r="J451" s="134"/>
      <c r="K451" s="135">
        <v>78157</v>
      </c>
      <c r="L451" s="841">
        <v>1</v>
      </c>
      <c r="M451" s="842">
        <v>0.47060000000000002</v>
      </c>
      <c r="N451" s="416">
        <f>ROUND(K451*L451,0)</f>
        <v>78157</v>
      </c>
      <c r="O451" s="95"/>
    </row>
    <row r="452" spans="1:15" ht="13.8">
      <c r="A452" s="96"/>
      <c r="B452" s="730"/>
      <c r="C452" s="731"/>
      <c r="D452" s="731"/>
      <c r="E452" s="731"/>
      <c r="F452" s="731"/>
      <c r="G452" s="731"/>
      <c r="H452" s="732"/>
      <c r="I452" s="133"/>
      <c r="J452" s="134"/>
      <c r="K452" s="135"/>
      <c r="L452" s="841"/>
      <c r="M452" s="842"/>
      <c r="N452" s="416">
        <f t="shared" ref="N452:N454" si="22">ROUND(K452*L452,0)</f>
        <v>0</v>
      </c>
      <c r="O452" s="95"/>
    </row>
    <row r="453" spans="1:15" ht="13.8">
      <c r="A453" s="96"/>
      <c r="B453" s="730"/>
      <c r="C453" s="731"/>
      <c r="D453" s="731"/>
      <c r="E453" s="731"/>
      <c r="F453" s="731"/>
      <c r="G453" s="731"/>
      <c r="H453" s="732"/>
      <c r="I453" s="133"/>
      <c r="J453" s="134"/>
      <c r="K453" s="135"/>
      <c r="L453" s="764"/>
      <c r="M453" s="765"/>
      <c r="N453" s="416">
        <f t="shared" si="22"/>
        <v>0</v>
      </c>
      <c r="O453" s="95"/>
    </row>
    <row r="454" spans="1:15" ht="14.4" thickBot="1">
      <c r="A454" s="96"/>
      <c r="B454" s="730"/>
      <c r="C454" s="731"/>
      <c r="D454" s="731"/>
      <c r="E454" s="731"/>
      <c r="F454" s="731"/>
      <c r="G454" s="731"/>
      <c r="H454" s="732"/>
      <c r="I454" s="128"/>
      <c r="J454" s="129"/>
      <c r="K454" s="128"/>
      <c r="L454" s="760"/>
      <c r="M454" s="761"/>
      <c r="N454" s="416">
        <f t="shared" si="22"/>
        <v>0</v>
      </c>
      <c r="O454" s="95"/>
    </row>
    <row r="455" spans="1:15" ht="14.4" thickBot="1">
      <c r="A455" s="96"/>
      <c r="B455" s="724" t="s">
        <v>59</v>
      </c>
      <c r="C455" s="725"/>
      <c r="D455" s="725"/>
      <c r="E455" s="725"/>
      <c r="F455" s="725"/>
      <c r="G455" s="725"/>
      <c r="H455" s="725"/>
      <c r="I455" s="725"/>
      <c r="J455" s="725"/>
      <c r="K455" s="725"/>
      <c r="L455" s="725"/>
      <c r="M455" s="726"/>
      <c r="N455" s="124">
        <f>SUM(N451:N454)</f>
        <v>78157</v>
      </c>
      <c r="O455" s="95"/>
    </row>
    <row r="456" spans="1:15" ht="14.4" thickBot="1">
      <c r="A456" s="96"/>
      <c r="B456" s="115"/>
      <c r="C456" s="94"/>
      <c r="D456" s="94"/>
      <c r="E456" s="94"/>
      <c r="F456" s="94"/>
      <c r="G456" s="94"/>
      <c r="H456" s="94"/>
      <c r="I456" s="94"/>
      <c r="J456" s="94"/>
      <c r="K456" s="94"/>
      <c r="L456" s="94"/>
      <c r="M456" s="94"/>
      <c r="N456" s="116"/>
      <c r="O456" s="95"/>
    </row>
    <row r="457" spans="1:15" ht="14.4" thickBot="1">
      <c r="A457" s="96"/>
      <c r="B457" s="727" t="s">
        <v>73</v>
      </c>
      <c r="C457" s="728"/>
      <c r="D457" s="728"/>
      <c r="E457" s="728"/>
      <c r="F457" s="728"/>
      <c r="G457" s="728"/>
      <c r="H457" s="728"/>
      <c r="I457" s="728"/>
      <c r="J457" s="728"/>
      <c r="K457" s="728"/>
      <c r="L457" s="728"/>
      <c r="M457" s="729"/>
      <c r="N457" s="137">
        <f>N427+N439+N446+N455</f>
        <v>167323</v>
      </c>
      <c r="O457" s="95"/>
    </row>
    <row r="458" spans="1:15" ht="13.8">
      <c r="A458" s="96"/>
      <c r="B458" s="735" t="s">
        <v>74</v>
      </c>
      <c r="C458" s="736"/>
      <c r="D458" s="736"/>
      <c r="E458" s="736"/>
      <c r="F458" s="736"/>
      <c r="G458" s="736"/>
      <c r="H458" s="736"/>
      <c r="I458" s="736"/>
      <c r="J458" s="736"/>
      <c r="K458" s="736"/>
      <c r="L458" s="736"/>
      <c r="M458" s="736"/>
      <c r="N458" s="737"/>
      <c r="O458" s="95"/>
    </row>
    <row r="459" spans="1:15" ht="13.8">
      <c r="A459" s="96"/>
      <c r="B459" s="738"/>
      <c r="C459" s="739"/>
      <c r="D459" s="739"/>
      <c r="E459" s="739"/>
      <c r="F459" s="739"/>
      <c r="G459" s="739"/>
      <c r="H459" s="739"/>
      <c r="I459" s="739"/>
      <c r="J459" s="739"/>
      <c r="K459" s="739"/>
      <c r="L459" s="739"/>
      <c r="M459" s="739"/>
      <c r="N459" s="740"/>
      <c r="O459" s="95"/>
    </row>
    <row r="460" spans="1:15" ht="14.4" thickBot="1">
      <c r="A460" s="96"/>
      <c r="B460" s="741"/>
      <c r="C460" s="742"/>
      <c r="D460" s="742"/>
      <c r="E460" s="742"/>
      <c r="F460" s="742"/>
      <c r="G460" s="742"/>
      <c r="H460" s="742"/>
      <c r="I460" s="742"/>
      <c r="J460" s="742"/>
      <c r="K460" s="742"/>
      <c r="L460" s="742"/>
      <c r="M460" s="742"/>
      <c r="N460" s="743"/>
      <c r="O460" s="95"/>
    </row>
    <row r="461" spans="1:15" ht="13.8">
      <c r="A461" s="96"/>
      <c r="B461" s="744" t="s">
        <v>75</v>
      </c>
      <c r="C461" s="745"/>
      <c r="D461" s="745"/>
      <c r="E461" s="745"/>
      <c r="F461" s="745"/>
      <c r="G461" s="745"/>
      <c r="H461" s="745"/>
      <c r="I461" s="401"/>
      <c r="J461" s="402"/>
      <c r="K461" s="131" t="s">
        <v>76</v>
      </c>
      <c r="L461" s="746" t="s">
        <v>77</v>
      </c>
      <c r="M461" s="747"/>
      <c r="N461" s="132"/>
      <c r="O461" s="95"/>
    </row>
    <row r="462" spans="1:15" ht="13.8">
      <c r="A462" s="96"/>
      <c r="B462" s="718" t="s">
        <v>23</v>
      </c>
      <c r="C462" s="719"/>
      <c r="D462" s="719"/>
      <c r="E462" s="719"/>
      <c r="F462" s="719"/>
      <c r="G462" s="719"/>
      <c r="H462" s="719"/>
      <c r="I462" s="138"/>
      <c r="J462" s="139"/>
      <c r="K462" s="418">
        <v>0.28000000000000003</v>
      </c>
      <c r="L462" s="720">
        <f>+N457</f>
        <v>167323</v>
      </c>
      <c r="M462" s="721"/>
      <c r="N462" s="140">
        <f>ROUND(K462*L462,0)</f>
        <v>46850</v>
      </c>
      <c r="O462" s="95"/>
    </row>
    <row r="463" spans="1:15" ht="13.8">
      <c r="A463" s="96"/>
      <c r="B463" s="120" t="s">
        <v>78</v>
      </c>
      <c r="C463" s="121"/>
      <c r="D463" s="121"/>
      <c r="E463" s="121"/>
      <c r="F463" s="121"/>
      <c r="G463" s="121"/>
      <c r="H463" s="121"/>
      <c r="I463" s="138"/>
      <c r="J463" s="139"/>
      <c r="K463" s="418">
        <v>0.01</v>
      </c>
      <c r="L463" s="720">
        <f>+N457</f>
        <v>167323</v>
      </c>
      <c r="M463" s="721"/>
      <c r="N463" s="140">
        <f t="shared" ref="N463:N464" si="23">ROUND(K463*L463,0)</f>
        <v>1673</v>
      </c>
      <c r="O463" s="95"/>
    </row>
    <row r="464" spans="1:15" ht="14.4" thickBot="1">
      <c r="A464" s="96"/>
      <c r="B464" s="406" t="s">
        <v>79</v>
      </c>
      <c r="C464" s="407"/>
      <c r="D464" s="407"/>
      <c r="E464" s="407"/>
      <c r="F464" s="407"/>
      <c r="G464" s="407"/>
      <c r="H464" s="407"/>
      <c r="I464" s="141"/>
      <c r="J464" s="142"/>
      <c r="K464" s="418">
        <v>0.05</v>
      </c>
      <c r="L464" s="722">
        <f>+N457</f>
        <v>167323</v>
      </c>
      <c r="M464" s="723"/>
      <c r="N464" s="140">
        <f t="shared" si="23"/>
        <v>8366</v>
      </c>
      <c r="O464" s="95"/>
    </row>
    <row r="465" spans="1:15" ht="14.4" thickBot="1">
      <c r="A465" s="96"/>
      <c r="B465" s="724" t="s">
        <v>59</v>
      </c>
      <c r="C465" s="725"/>
      <c r="D465" s="725"/>
      <c r="E465" s="725"/>
      <c r="F465" s="725"/>
      <c r="G465" s="725"/>
      <c r="H465" s="725"/>
      <c r="I465" s="725"/>
      <c r="J465" s="725"/>
      <c r="K465" s="725"/>
      <c r="L465" s="725"/>
      <c r="M465" s="726"/>
      <c r="N465" s="143">
        <f>SUM(N462:N464)</f>
        <v>56889</v>
      </c>
      <c r="O465" s="95"/>
    </row>
    <row r="466" spans="1:15" ht="14.4" thickBot="1">
      <c r="A466" s="96"/>
      <c r="B466" s="115"/>
      <c r="C466" s="94"/>
      <c r="D466" s="94"/>
      <c r="E466" s="94"/>
      <c r="F466" s="94"/>
      <c r="G466" s="94"/>
      <c r="H466" s="94"/>
      <c r="I466" s="94"/>
      <c r="J466" s="94"/>
      <c r="K466" s="94"/>
      <c r="L466" s="94"/>
      <c r="M466" s="94"/>
      <c r="N466" s="116"/>
      <c r="O466" s="95"/>
    </row>
    <row r="467" spans="1:15" ht="14.4" thickBot="1">
      <c r="A467" s="96"/>
      <c r="B467" s="727" t="s">
        <v>80</v>
      </c>
      <c r="C467" s="728"/>
      <c r="D467" s="728"/>
      <c r="E467" s="728"/>
      <c r="F467" s="728"/>
      <c r="G467" s="728"/>
      <c r="H467" s="728"/>
      <c r="I467" s="728"/>
      <c r="J467" s="728"/>
      <c r="K467" s="728"/>
      <c r="L467" s="728"/>
      <c r="M467" s="729"/>
      <c r="N467" s="144">
        <f>N457+N465</f>
        <v>224212</v>
      </c>
      <c r="O467" s="95"/>
    </row>
    <row r="468" spans="1:15" ht="13.8">
      <c r="A468" s="96"/>
      <c r="B468" s="112"/>
      <c r="C468" s="113"/>
      <c r="D468" s="113"/>
      <c r="E468" s="113"/>
      <c r="F468" s="113"/>
      <c r="G468" s="113"/>
      <c r="H468" s="113"/>
      <c r="I468" s="113"/>
      <c r="J468" s="113"/>
      <c r="K468" s="113"/>
      <c r="L468" s="113"/>
      <c r="M468" s="113"/>
      <c r="N468" s="114"/>
      <c r="O468" s="95"/>
    </row>
    <row r="469" spans="1:15" ht="13.8">
      <c r="A469" s="96"/>
      <c r="B469" s="115"/>
      <c r="C469" s="94"/>
      <c r="D469" s="94"/>
      <c r="E469" s="94"/>
      <c r="F469" s="94"/>
      <c r="G469" s="94"/>
      <c r="H469" s="94"/>
      <c r="I469" s="94"/>
      <c r="J469" s="94"/>
      <c r="K469" s="94"/>
      <c r="L469" s="94"/>
      <c r="M469" s="94"/>
      <c r="N469" s="116"/>
      <c r="O469" s="95"/>
    </row>
    <row r="470" spans="1:15" ht="13.8">
      <c r="A470" s="96"/>
      <c r="B470" s="115"/>
      <c r="C470" s="94"/>
      <c r="D470" s="94"/>
      <c r="E470" s="94"/>
      <c r="F470" s="94"/>
      <c r="G470" s="94"/>
      <c r="H470" s="94"/>
      <c r="I470" s="94"/>
      <c r="J470" s="94"/>
      <c r="K470" s="94"/>
      <c r="L470" s="94"/>
      <c r="M470" s="94"/>
      <c r="N470" s="116"/>
      <c r="O470" s="95"/>
    </row>
    <row r="471" spans="1:15" ht="13.8">
      <c r="A471" s="96"/>
      <c r="B471" s="115"/>
      <c r="C471" s="424" t="s">
        <v>81</v>
      </c>
      <c r="D471" s="424"/>
      <c r="E471" s="424"/>
      <c r="F471" s="94"/>
      <c r="G471" s="94"/>
      <c r="H471" s="94"/>
      <c r="I471" s="424" t="s">
        <v>81</v>
      </c>
      <c r="J471" s="223"/>
      <c r="K471" s="223"/>
      <c r="L471" s="223"/>
      <c r="M471" s="223"/>
      <c r="N471" s="116"/>
      <c r="O471" s="95"/>
    </row>
    <row r="472" spans="1:15" ht="13.8">
      <c r="A472" s="96"/>
      <c r="B472" s="115"/>
      <c r="C472" s="223" t="s">
        <v>385</v>
      </c>
      <c r="D472" s="223" t="s">
        <v>147</v>
      </c>
      <c r="E472" s="223"/>
      <c r="F472" s="94"/>
      <c r="G472" s="94"/>
      <c r="H472" s="94"/>
      <c r="I472" s="223" t="s">
        <v>82</v>
      </c>
      <c r="J472" s="425" t="s">
        <v>142</v>
      </c>
      <c r="K472" s="425"/>
      <c r="L472" s="425"/>
      <c r="M472" s="223"/>
      <c r="N472" s="116"/>
      <c r="O472" s="95"/>
    </row>
    <row r="473" spans="1:15" ht="13.8">
      <c r="A473" s="96"/>
      <c r="B473" s="115"/>
      <c r="C473" s="223" t="s">
        <v>177</v>
      </c>
      <c r="D473" s="223"/>
      <c r="E473" s="223"/>
      <c r="F473" s="94"/>
      <c r="G473" s="94"/>
      <c r="H473" s="94"/>
      <c r="I473" s="223" t="s">
        <v>146</v>
      </c>
      <c r="J473" s="426"/>
      <c r="K473" s="426"/>
      <c r="L473" s="426"/>
      <c r="M473" s="223"/>
      <c r="N473" s="116"/>
      <c r="O473" s="95"/>
    </row>
    <row r="474" spans="1:15" ht="13.8">
      <c r="A474" s="96"/>
      <c r="B474" s="105"/>
      <c r="C474" s="145"/>
      <c r="D474" s="145"/>
      <c r="E474" s="145"/>
      <c r="F474" s="145"/>
      <c r="G474" s="94"/>
      <c r="H474" s="145"/>
      <c r="I474" s="223" t="s">
        <v>178</v>
      </c>
      <c r="J474" s="145"/>
      <c r="K474" s="145"/>
      <c r="L474" s="145"/>
      <c r="M474" s="145"/>
      <c r="N474" s="146"/>
      <c r="O474" s="95"/>
    </row>
    <row r="475" spans="1:15" ht="13.8">
      <c r="A475" s="96"/>
      <c r="B475" s="115"/>
      <c r="C475" s="94"/>
      <c r="D475" s="94"/>
      <c r="E475" s="94"/>
      <c r="F475" s="94"/>
      <c r="G475" s="94" t="s">
        <v>83</v>
      </c>
      <c r="H475" s="94"/>
      <c r="I475" s="94"/>
      <c r="J475" s="94"/>
      <c r="K475" s="94"/>
      <c r="L475" s="94"/>
      <c r="M475" s="94"/>
      <c r="N475" s="116"/>
      <c r="O475" s="95"/>
    </row>
    <row r="476" spans="1:15" ht="14.4" thickBot="1">
      <c r="A476" s="96"/>
      <c r="B476" s="748"/>
      <c r="C476" s="749"/>
      <c r="D476" s="749"/>
      <c r="E476" s="129"/>
      <c r="F476" s="129"/>
      <c r="G476" s="129"/>
      <c r="H476" s="129"/>
      <c r="I476" s="129"/>
      <c r="J476" s="750"/>
      <c r="K476" s="750"/>
      <c r="L476" s="750"/>
      <c r="M476" s="750"/>
      <c r="N476" s="751"/>
      <c r="O476" s="95"/>
    </row>
    <row r="477" spans="1:15" ht="14.4" thickBot="1">
      <c r="A477" s="147"/>
      <c r="B477" s="148"/>
      <c r="C477" s="148"/>
      <c r="D477" s="148"/>
      <c r="E477" s="148"/>
      <c r="F477" s="148"/>
      <c r="G477" s="148"/>
      <c r="H477" s="148"/>
      <c r="I477" s="148"/>
      <c r="J477" s="148"/>
      <c r="K477" s="148"/>
      <c r="L477" s="148"/>
      <c r="M477" s="148"/>
      <c r="N477" s="148"/>
      <c r="O477" s="149"/>
    </row>
    <row r="478" spans="1:15" ht="14.4" thickTop="1">
      <c r="A478" s="584" t="s">
        <v>37</v>
      </c>
      <c r="B478" s="584"/>
      <c r="C478" s="584"/>
      <c r="D478" s="584"/>
      <c r="E478" s="584"/>
      <c r="F478" s="584"/>
      <c r="G478" s="584"/>
      <c r="H478" s="584"/>
      <c r="I478" s="584"/>
      <c r="J478" s="584"/>
      <c r="K478" s="584"/>
      <c r="L478" s="94"/>
      <c r="M478" s="94"/>
      <c r="N478" s="94"/>
      <c r="O478" s="94"/>
    </row>
    <row r="479" spans="1:15" ht="13.8">
      <c r="A479" s="584" t="s">
        <v>1</v>
      </c>
      <c r="B479" s="584"/>
      <c r="C479" s="584"/>
      <c r="D479" s="584"/>
      <c r="E479" s="94"/>
      <c r="F479" s="94"/>
      <c r="G479" s="94"/>
      <c r="H479" s="94"/>
      <c r="I479" s="94"/>
      <c r="J479" s="94"/>
      <c r="K479" s="94"/>
      <c r="L479" s="94"/>
      <c r="M479" s="94"/>
      <c r="N479" s="94"/>
      <c r="O479" s="94"/>
    </row>
    <row r="480" spans="1:15" ht="14.4" thickBot="1">
      <c r="A480" s="94"/>
      <c r="B480" s="94"/>
      <c r="C480" s="94"/>
      <c r="D480" s="94"/>
      <c r="E480" s="94"/>
      <c r="F480" s="94"/>
      <c r="G480" s="94"/>
      <c r="H480" s="94"/>
      <c r="I480" s="94"/>
      <c r="J480" s="94"/>
      <c r="K480" s="94"/>
      <c r="L480" s="94"/>
      <c r="M480" s="94"/>
      <c r="N480" s="94"/>
      <c r="O480" s="94"/>
    </row>
    <row r="481" spans="1:15" ht="14.4" thickTop="1">
      <c r="A481" s="822"/>
      <c r="B481" s="823"/>
      <c r="C481" s="823"/>
      <c r="D481" s="823"/>
      <c r="E481" s="823"/>
      <c r="F481" s="823"/>
      <c r="G481" s="823"/>
      <c r="H481" s="823"/>
      <c r="I481" s="823"/>
      <c r="J481" s="823"/>
      <c r="K481" s="823"/>
      <c r="L481" s="823"/>
      <c r="M481" s="823"/>
      <c r="N481" s="823"/>
      <c r="O481" s="824"/>
    </row>
    <row r="482" spans="1:15" ht="13.8">
      <c r="A482" s="96"/>
      <c r="B482" s="825" t="s">
        <v>38</v>
      </c>
      <c r="C482" s="825"/>
      <c r="D482" s="825"/>
      <c r="E482" s="825"/>
      <c r="F482" s="825"/>
      <c r="G482" s="825"/>
      <c r="H482" s="825"/>
      <c r="I482" s="825"/>
      <c r="J482" s="825"/>
      <c r="K482" s="825"/>
      <c r="L482" s="825"/>
      <c r="M482" s="825"/>
      <c r="N482" s="825"/>
      <c r="O482" s="95"/>
    </row>
    <row r="483" spans="1:15" ht="14.4" thickBot="1">
      <c r="A483" s="96"/>
      <c r="B483" s="94"/>
      <c r="C483" s="94"/>
      <c r="D483" s="94"/>
      <c r="E483" s="94"/>
      <c r="F483" s="94"/>
      <c r="G483" s="94"/>
      <c r="H483" s="94"/>
      <c r="I483" s="94"/>
      <c r="J483" s="94"/>
      <c r="K483" s="94"/>
      <c r="L483" s="94"/>
      <c r="M483" s="94"/>
      <c r="N483" s="94"/>
      <c r="O483" s="95"/>
    </row>
    <row r="484" spans="1:15" ht="13.8">
      <c r="A484" s="96"/>
      <c r="B484" s="826"/>
      <c r="C484" s="828"/>
      <c r="D484" s="829"/>
      <c r="E484" s="829"/>
      <c r="F484" s="829"/>
      <c r="G484" s="829"/>
      <c r="H484" s="829"/>
      <c r="I484" s="829"/>
      <c r="J484" s="830"/>
      <c r="K484" s="831"/>
      <c r="L484" s="832"/>
      <c r="M484" s="832"/>
      <c r="N484" s="833"/>
      <c r="O484" s="95"/>
    </row>
    <row r="485" spans="1:15" ht="13.8">
      <c r="A485" s="96"/>
      <c r="B485" s="827"/>
      <c r="C485" s="837" t="s">
        <v>118</v>
      </c>
      <c r="D485" s="838"/>
      <c r="E485" s="838"/>
      <c r="F485" s="838"/>
      <c r="G485" s="838"/>
      <c r="H485" s="838"/>
      <c r="I485" s="838"/>
      <c r="J485" s="839"/>
      <c r="K485" s="834"/>
      <c r="L485" s="835"/>
      <c r="M485" s="835"/>
      <c r="N485" s="836"/>
      <c r="O485" s="95"/>
    </row>
    <row r="486" spans="1:15" ht="13.8">
      <c r="A486" s="96"/>
      <c r="B486" s="827"/>
      <c r="C486" s="812"/>
      <c r="D486" s="813"/>
      <c r="E486" s="813"/>
      <c r="F486" s="813"/>
      <c r="G486" s="813"/>
      <c r="H486" s="813"/>
      <c r="I486" s="813"/>
      <c r="J486" s="814"/>
      <c r="K486" s="818" t="s">
        <v>39</v>
      </c>
      <c r="L486" s="806"/>
      <c r="M486" s="807"/>
      <c r="N486" s="808"/>
      <c r="O486" s="95"/>
    </row>
    <row r="487" spans="1:15" ht="13.8">
      <c r="A487" s="96"/>
      <c r="B487" s="827"/>
      <c r="C487" s="812" t="s">
        <v>40</v>
      </c>
      <c r="D487" s="813"/>
      <c r="E487" s="813"/>
      <c r="F487" s="813"/>
      <c r="G487" s="813"/>
      <c r="H487" s="813"/>
      <c r="I487" s="813"/>
      <c r="J487" s="814"/>
      <c r="K487" s="840"/>
      <c r="L487" s="809"/>
      <c r="M487" s="810"/>
      <c r="N487" s="811"/>
      <c r="O487" s="95"/>
    </row>
    <row r="488" spans="1:15" ht="13.8">
      <c r="A488" s="96"/>
      <c r="B488" s="827"/>
      <c r="C488" s="815"/>
      <c r="D488" s="816"/>
      <c r="E488" s="816"/>
      <c r="F488" s="816"/>
      <c r="G488" s="816"/>
      <c r="H488" s="816"/>
      <c r="I488" s="816"/>
      <c r="J488" s="817"/>
      <c r="K488" s="818" t="s">
        <v>41</v>
      </c>
      <c r="L488" s="818">
        <v>1</v>
      </c>
      <c r="M488" s="818" t="s">
        <v>42</v>
      </c>
      <c r="N488" s="820">
        <v>1</v>
      </c>
      <c r="O488" s="95"/>
    </row>
    <row r="489" spans="1:15" ht="13.8">
      <c r="A489" s="96"/>
      <c r="B489" s="827"/>
      <c r="C489" s="815"/>
      <c r="D489" s="816"/>
      <c r="E489" s="816"/>
      <c r="F489" s="816"/>
      <c r="G489" s="816"/>
      <c r="H489" s="816"/>
      <c r="I489" s="816"/>
      <c r="J489" s="817"/>
      <c r="K489" s="819"/>
      <c r="L489" s="819"/>
      <c r="M489" s="819"/>
      <c r="N489" s="821"/>
      <c r="O489" s="95"/>
    </row>
    <row r="490" spans="1:15" ht="13.8">
      <c r="A490" s="96"/>
      <c r="B490" s="827"/>
      <c r="C490" s="812" t="s">
        <v>43</v>
      </c>
      <c r="D490" s="813"/>
      <c r="E490" s="813"/>
      <c r="F490" s="813"/>
      <c r="G490" s="813"/>
      <c r="H490" s="813"/>
      <c r="I490" s="813"/>
      <c r="J490" s="814"/>
      <c r="K490" s="819"/>
      <c r="L490" s="819"/>
      <c r="M490" s="819"/>
      <c r="N490" s="821"/>
      <c r="O490" s="95"/>
    </row>
    <row r="491" spans="1:15" ht="14.4" thickBot="1">
      <c r="A491" s="96"/>
      <c r="B491" s="97"/>
      <c r="C491" s="98"/>
      <c r="D491" s="98"/>
      <c r="E491" s="98"/>
      <c r="F491" s="98"/>
      <c r="G491" s="98"/>
      <c r="H491" s="98"/>
      <c r="I491" s="98"/>
      <c r="J491" s="98"/>
      <c r="K491" s="98"/>
      <c r="L491" s="99"/>
      <c r="M491" s="99"/>
      <c r="N491" s="100"/>
      <c r="O491" s="95"/>
    </row>
    <row r="492" spans="1:15" ht="13.8">
      <c r="A492" s="96"/>
      <c r="B492" s="101"/>
      <c r="C492" s="405"/>
      <c r="D492" s="405"/>
      <c r="E492" s="405"/>
      <c r="F492" s="405"/>
      <c r="G492" s="405"/>
      <c r="H492" s="405"/>
      <c r="I492" s="405"/>
      <c r="J492" s="405"/>
      <c r="K492" s="102" t="s">
        <v>44</v>
      </c>
      <c r="L492" s="103" t="s">
        <v>45</v>
      </c>
      <c r="M492" s="103" t="s">
        <v>46</v>
      </c>
      <c r="N492" s="104" t="s">
        <v>47</v>
      </c>
      <c r="O492" s="95"/>
    </row>
    <row r="493" spans="1:15" ht="13.8">
      <c r="A493" s="96"/>
      <c r="B493" s="105"/>
      <c r="C493" s="404"/>
      <c r="D493" s="404"/>
      <c r="E493" s="404"/>
      <c r="F493" s="404"/>
      <c r="G493" s="404"/>
      <c r="H493" s="404"/>
      <c r="I493" s="404"/>
      <c r="J493" s="404"/>
      <c r="K493" s="106"/>
      <c r="L493" s="107"/>
      <c r="M493" s="107"/>
      <c r="N493" s="108"/>
      <c r="O493" s="95"/>
    </row>
    <row r="494" spans="1:15" ht="13.8">
      <c r="A494" s="96"/>
      <c r="B494" s="792" t="s">
        <v>48</v>
      </c>
      <c r="C494" s="793"/>
      <c r="D494" s="793"/>
      <c r="E494" s="793"/>
      <c r="F494" s="404"/>
      <c r="G494" s="404"/>
      <c r="H494" s="404"/>
      <c r="I494" s="94"/>
      <c r="J494" s="404"/>
      <c r="K494" s="106"/>
      <c r="L494" s="94"/>
      <c r="M494" s="94"/>
      <c r="N494" s="109"/>
      <c r="O494" s="95"/>
    </row>
    <row r="495" spans="1:15" ht="13.8">
      <c r="A495" s="96"/>
      <c r="B495" s="110"/>
      <c r="C495" s="408"/>
      <c r="D495" s="408"/>
      <c r="E495" s="408"/>
      <c r="F495" s="408"/>
      <c r="G495" s="408"/>
      <c r="H495" s="408"/>
      <c r="I495" s="408"/>
      <c r="J495" s="408"/>
      <c r="K495" s="408"/>
      <c r="L495" s="408"/>
      <c r="M495" s="408"/>
      <c r="N495" s="409"/>
      <c r="O495" s="95"/>
    </row>
    <row r="496" spans="1:15" ht="14.4" thickBot="1">
      <c r="A496" s="96"/>
      <c r="B496" s="406"/>
      <c r="C496" s="407"/>
      <c r="D496" s="407"/>
      <c r="E496" s="407"/>
      <c r="F496" s="407"/>
      <c r="G496" s="407"/>
      <c r="H496" s="407"/>
      <c r="I496" s="407"/>
      <c r="J496" s="407"/>
      <c r="K496" s="407"/>
      <c r="L496" s="407"/>
      <c r="M496" s="407"/>
      <c r="N496" s="111"/>
      <c r="O496" s="95"/>
    </row>
    <row r="497" spans="1:15" ht="14.4" thickBot="1">
      <c r="A497" s="96"/>
      <c r="B497" s="112"/>
      <c r="C497" s="113"/>
      <c r="D497" s="113"/>
      <c r="E497" s="113"/>
      <c r="F497" s="113"/>
      <c r="G497" s="113"/>
      <c r="H497" s="94"/>
      <c r="I497" s="94"/>
      <c r="J497" s="113"/>
      <c r="K497" s="113"/>
      <c r="L497" s="113"/>
      <c r="M497" s="113"/>
      <c r="N497" s="114"/>
      <c r="O497" s="95"/>
    </row>
    <row r="498" spans="1:15" ht="13.8">
      <c r="A498" s="96"/>
      <c r="B498" s="794" t="s">
        <v>49</v>
      </c>
      <c r="C498" s="795"/>
      <c r="D498" s="795"/>
      <c r="E498" s="795"/>
      <c r="F498" s="795"/>
      <c r="G498" s="795"/>
      <c r="H498" s="795"/>
      <c r="I498" s="795"/>
      <c r="J498" s="795"/>
      <c r="K498" s="795"/>
      <c r="L498" s="795"/>
      <c r="M498" s="795"/>
      <c r="N498" s="796"/>
      <c r="O498" s="95"/>
    </row>
    <row r="499" spans="1:15" ht="14.4" thickBot="1">
      <c r="A499" s="96"/>
      <c r="B499" s="115"/>
      <c r="C499" s="94"/>
      <c r="D499" s="94"/>
      <c r="E499" s="94"/>
      <c r="F499" s="94"/>
      <c r="G499" s="94"/>
      <c r="H499" s="94"/>
      <c r="I499" s="94"/>
      <c r="J499" s="94"/>
      <c r="K499" s="94"/>
      <c r="L499" s="94"/>
      <c r="M499" s="94"/>
      <c r="N499" s="116"/>
      <c r="O499" s="95"/>
    </row>
    <row r="500" spans="1:15" ht="13.8">
      <c r="A500" s="96"/>
      <c r="B500" s="117" t="s">
        <v>50</v>
      </c>
      <c r="C500" s="797" t="s">
        <v>51</v>
      </c>
      <c r="D500" s="798"/>
      <c r="E500" s="798"/>
      <c r="F500" s="798"/>
      <c r="G500" s="798"/>
      <c r="H500" s="798"/>
      <c r="I500" s="798"/>
      <c r="J500" s="798"/>
      <c r="K500" s="799"/>
      <c r="L500" s="800" t="s">
        <v>52</v>
      </c>
      <c r="M500" s="801"/>
      <c r="N500" s="117" t="s">
        <v>11</v>
      </c>
      <c r="O500" s="95"/>
    </row>
    <row r="501" spans="1:15" ht="14.4" thickBot="1">
      <c r="A501" s="96"/>
      <c r="B501" s="175">
        <f>+'PRESUPUESTO OFICIAL (Entidad)'!D25</f>
        <v>3.1</v>
      </c>
      <c r="C501" s="802" t="s">
        <v>93</v>
      </c>
      <c r="D501" s="803"/>
      <c r="E501" s="803"/>
      <c r="F501" s="803"/>
      <c r="G501" s="803"/>
      <c r="H501" s="803"/>
      <c r="I501" s="803"/>
      <c r="J501" s="803"/>
      <c r="K501" s="804"/>
      <c r="L501" s="805" t="s">
        <v>86</v>
      </c>
      <c r="M501" s="804"/>
      <c r="N501" s="176"/>
      <c r="O501" s="95"/>
    </row>
    <row r="502" spans="1:15" ht="13.8">
      <c r="A502" s="96"/>
      <c r="B502" s="735" t="s">
        <v>53</v>
      </c>
      <c r="C502" s="736"/>
      <c r="D502" s="736"/>
      <c r="E502" s="736"/>
      <c r="F502" s="736"/>
      <c r="G502" s="736"/>
      <c r="H502" s="736"/>
      <c r="I502" s="736"/>
      <c r="J502" s="736"/>
      <c r="K502" s="736"/>
      <c r="L502" s="736"/>
      <c r="M502" s="736"/>
      <c r="N502" s="737"/>
      <c r="O502" s="95"/>
    </row>
    <row r="503" spans="1:15" ht="13.8">
      <c r="A503" s="96"/>
      <c r="B503" s="738"/>
      <c r="C503" s="739"/>
      <c r="D503" s="739"/>
      <c r="E503" s="739"/>
      <c r="F503" s="739"/>
      <c r="G503" s="739"/>
      <c r="H503" s="739"/>
      <c r="I503" s="739"/>
      <c r="J503" s="739"/>
      <c r="K503" s="739"/>
      <c r="L503" s="739"/>
      <c r="M503" s="739"/>
      <c r="N503" s="740"/>
      <c r="O503" s="95"/>
    </row>
    <row r="504" spans="1:15" ht="14.4" thickBot="1">
      <c r="A504" s="96"/>
      <c r="B504" s="741"/>
      <c r="C504" s="742"/>
      <c r="D504" s="742"/>
      <c r="E504" s="742"/>
      <c r="F504" s="742"/>
      <c r="G504" s="742"/>
      <c r="H504" s="742"/>
      <c r="I504" s="742"/>
      <c r="J504" s="742"/>
      <c r="K504" s="742"/>
      <c r="L504" s="742"/>
      <c r="M504" s="742"/>
      <c r="N504" s="743"/>
      <c r="O504" s="95"/>
    </row>
    <row r="505" spans="1:15" ht="13.8">
      <c r="A505" s="96"/>
      <c r="B505" s="744" t="s">
        <v>51</v>
      </c>
      <c r="C505" s="782"/>
      <c r="D505" s="782"/>
      <c r="E505" s="782"/>
      <c r="F505" s="783"/>
      <c r="G505" s="762" t="s">
        <v>54</v>
      </c>
      <c r="H505" s="782"/>
      <c r="I505" s="784" t="s">
        <v>55</v>
      </c>
      <c r="J505" s="785"/>
      <c r="K505" s="118" t="s">
        <v>56</v>
      </c>
      <c r="L505" s="762" t="s">
        <v>57</v>
      </c>
      <c r="M505" s="763"/>
      <c r="N505" s="119" t="s">
        <v>58</v>
      </c>
      <c r="O505" s="95"/>
    </row>
    <row r="506" spans="1:15" ht="13.8">
      <c r="A506" s="96"/>
      <c r="B506" s="786" t="s">
        <v>119</v>
      </c>
      <c r="C506" s="787"/>
      <c r="D506" s="787"/>
      <c r="E506" s="787"/>
      <c r="F506" s="788"/>
      <c r="G506" s="789"/>
      <c r="H506" s="788"/>
      <c r="I506" s="772" t="s">
        <v>120</v>
      </c>
      <c r="J506" s="773"/>
      <c r="K506" s="177">
        <v>2054</v>
      </c>
      <c r="L506" s="790">
        <v>2.8</v>
      </c>
      <c r="M506" s="791">
        <v>2.8</v>
      </c>
      <c r="N506" s="416">
        <f t="shared" ref="N506:N508" si="24">ROUND(K506*L506,0)</f>
        <v>5751</v>
      </c>
      <c r="O506" s="95"/>
    </row>
    <row r="507" spans="1:15" ht="13.8">
      <c r="A507" s="96"/>
      <c r="B507" s="769"/>
      <c r="C507" s="770"/>
      <c r="D507" s="770"/>
      <c r="E507" s="770"/>
      <c r="F507" s="771"/>
      <c r="G507" s="178"/>
      <c r="H507" s="179"/>
      <c r="I507" s="772"/>
      <c r="J507" s="773"/>
      <c r="K507" s="177"/>
      <c r="L507" s="774"/>
      <c r="M507" s="775"/>
      <c r="N507" s="416">
        <f t="shared" si="24"/>
        <v>0</v>
      </c>
      <c r="O507" s="95"/>
    </row>
    <row r="508" spans="1:15" ht="14.4" thickBot="1">
      <c r="A508" s="96"/>
      <c r="B508" s="776"/>
      <c r="C508" s="777"/>
      <c r="D508" s="777"/>
      <c r="E508" s="777"/>
      <c r="F508" s="778"/>
      <c r="G508" s="779"/>
      <c r="H508" s="778"/>
      <c r="I508" s="772"/>
      <c r="J508" s="773"/>
      <c r="K508" s="177"/>
      <c r="L508" s="780"/>
      <c r="M508" s="781"/>
      <c r="N508" s="416">
        <f t="shared" si="24"/>
        <v>0</v>
      </c>
      <c r="O508" s="95"/>
    </row>
    <row r="509" spans="1:15" ht="14.4" thickBot="1">
      <c r="A509" s="96"/>
      <c r="B509" s="724" t="s">
        <v>59</v>
      </c>
      <c r="C509" s="725"/>
      <c r="D509" s="725"/>
      <c r="E509" s="725"/>
      <c r="F509" s="725"/>
      <c r="G509" s="725"/>
      <c r="H509" s="725"/>
      <c r="I509" s="725"/>
      <c r="J509" s="725"/>
      <c r="K509" s="725"/>
      <c r="L509" s="725"/>
      <c r="M509" s="726"/>
      <c r="N509" s="122">
        <f>SUM(N506:N508)</f>
        <v>5751</v>
      </c>
      <c r="O509" s="95"/>
    </row>
    <row r="510" spans="1:15" ht="13.8">
      <c r="A510" s="96"/>
      <c r="B510" s="735" t="s">
        <v>60</v>
      </c>
      <c r="C510" s="736"/>
      <c r="D510" s="736"/>
      <c r="E510" s="736"/>
      <c r="F510" s="736"/>
      <c r="G510" s="736"/>
      <c r="H510" s="736"/>
      <c r="I510" s="736"/>
      <c r="J510" s="736"/>
      <c r="K510" s="736"/>
      <c r="L510" s="736"/>
      <c r="M510" s="736"/>
      <c r="N510" s="737"/>
      <c r="O510" s="95"/>
    </row>
    <row r="511" spans="1:15" ht="13.8">
      <c r="A511" s="96"/>
      <c r="B511" s="738"/>
      <c r="C511" s="739"/>
      <c r="D511" s="739"/>
      <c r="E511" s="739"/>
      <c r="F511" s="739"/>
      <c r="G511" s="739"/>
      <c r="H511" s="739"/>
      <c r="I511" s="739"/>
      <c r="J511" s="739"/>
      <c r="K511" s="739"/>
      <c r="L511" s="739"/>
      <c r="M511" s="739"/>
      <c r="N511" s="740"/>
      <c r="O511" s="95"/>
    </row>
    <row r="512" spans="1:15" ht="14.4" thickBot="1">
      <c r="A512" s="96"/>
      <c r="B512" s="741"/>
      <c r="C512" s="742"/>
      <c r="D512" s="742"/>
      <c r="E512" s="742"/>
      <c r="F512" s="742"/>
      <c r="G512" s="742"/>
      <c r="H512" s="742"/>
      <c r="I512" s="742"/>
      <c r="J512" s="742"/>
      <c r="K512" s="742"/>
      <c r="L512" s="742"/>
      <c r="M512" s="742"/>
      <c r="N512" s="743"/>
      <c r="O512" s="95"/>
    </row>
    <row r="513" spans="1:15" ht="13.8">
      <c r="A513" s="96"/>
      <c r="B513" s="744" t="s">
        <v>51</v>
      </c>
      <c r="C513" s="745"/>
      <c r="D513" s="745"/>
      <c r="E513" s="745"/>
      <c r="F513" s="745"/>
      <c r="G513" s="745"/>
      <c r="H513" s="745"/>
      <c r="I513" s="763"/>
      <c r="J513" s="403" t="s">
        <v>52</v>
      </c>
      <c r="K513" s="118" t="s">
        <v>11</v>
      </c>
      <c r="L513" s="762" t="s">
        <v>61</v>
      </c>
      <c r="M513" s="763"/>
      <c r="N513" s="119" t="s">
        <v>58</v>
      </c>
      <c r="O513" s="95"/>
    </row>
    <row r="514" spans="1:15" ht="13.8">
      <c r="A514" s="96"/>
      <c r="B514" s="718" t="s">
        <v>209</v>
      </c>
      <c r="C514" s="719"/>
      <c r="D514" s="719"/>
      <c r="E514" s="719"/>
      <c r="F514" s="719"/>
      <c r="G514" s="719"/>
      <c r="H514" s="719"/>
      <c r="I514" s="766"/>
      <c r="J514" s="400" t="s">
        <v>86</v>
      </c>
      <c r="K514" s="123">
        <v>1</v>
      </c>
      <c r="L514" s="767">
        <f>+'ANIDADOS EL SECRETO'!M470</f>
        <v>547646</v>
      </c>
      <c r="M514" s="768"/>
      <c r="N514" s="416">
        <f t="shared" ref="N514:N517" si="25">ROUND(K514*L514,0)</f>
        <v>547646</v>
      </c>
      <c r="O514" s="95"/>
    </row>
    <row r="515" spans="1:15" ht="13.8">
      <c r="A515" s="96"/>
      <c r="B515" s="718"/>
      <c r="C515" s="719"/>
      <c r="D515" s="719"/>
      <c r="E515" s="719"/>
      <c r="F515" s="719"/>
      <c r="G515" s="719"/>
      <c r="H515" s="719"/>
      <c r="I515" s="766"/>
      <c r="J515" s="400"/>
      <c r="K515" s="123"/>
      <c r="L515" s="767"/>
      <c r="M515" s="768"/>
      <c r="N515" s="416">
        <f t="shared" si="25"/>
        <v>0</v>
      </c>
      <c r="O515" s="95"/>
    </row>
    <row r="516" spans="1:15" ht="13.8">
      <c r="A516" s="96"/>
      <c r="B516" s="718"/>
      <c r="C516" s="719"/>
      <c r="D516" s="719"/>
      <c r="E516" s="719"/>
      <c r="F516" s="719"/>
      <c r="G516" s="719"/>
      <c r="H516" s="719"/>
      <c r="I516" s="766"/>
      <c r="J516" s="400"/>
      <c r="K516" s="123"/>
      <c r="L516" s="767"/>
      <c r="M516" s="768"/>
      <c r="N516" s="416">
        <f t="shared" si="25"/>
        <v>0</v>
      </c>
      <c r="O516" s="95"/>
    </row>
    <row r="517" spans="1:15" ht="14.4" thickBot="1">
      <c r="A517" s="96"/>
      <c r="B517" s="718"/>
      <c r="C517" s="719"/>
      <c r="D517" s="719"/>
      <c r="E517" s="719"/>
      <c r="F517" s="719"/>
      <c r="G517" s="719"/>
      <c r="H517" s="719"/>
      <c r="I517" s="766"/>
      <c r="J517" s="400"/>
      <c r="K517" s="123"/>
      <c r="L517" s="767"/>
      <c r="M517" s="768"/>
      <c r="N517" s="416">
        <f t="shared" si="25"/>
        <v>0</v>
      </c>
      <c r="O517" s="95"/>
    </row>
    <row r="518" spans="1:15" ht="14.4" thickBot="1">
      <c r="A518" s="96"/>
      <c r="B518" s="724" t="s">
        <v>59</v>
      </c>
      <c r="C518" s="725"/>
      <c r="D518" s="725"/>
      <c r="E518" s="725"/>
      <c r="F518" s="725"/>
      <c r="G518" s="725"/>
      <c r="H518" s="725"/>
      <c r="I518" s="725"/>
      <c r="J518" s="725"/>
      <c r="K518" s="725"/>
      <c r="L518" s="725"/>
      <c r="M518" s="726"/>
      <c r="N518" s="124">
        <f>SUM(N514:N517)</f>
        <v>547646</v>
      </c>
      <c r="O518" s="95"/>
    </row>
    <row r="519" spans="1:15" ht="13.8">
      <c r="A519" s="96"/>
      <c r="B519" s="735" t="s">
        <v>62</v>
      </c>
      <c r="C519" s="736"/>
      <c r="D519" s="736"/>
      <c r="E519" s="736"/>
      <c r="F519" s="736"/>
      <c r="G519" s="736"/>
      <c r="H519" s="736"/>
      <c r="I519" s="736"/>
      <c r="J519" s="736"/>
      <c r="K519" s="736"/>
      <c r="L519" s="736"/>
      <c r="M519" s="736"/>
      <c r="N519" s="737"/>
      <c r="O519" s="95"/>
    </row>
    <row r="520" spans="1:15" ht="13.8">
      <c r="A520" s="96"/>
      <c r="B520" s="738"/>
      <c r="C520" s="739"/>
      <c r="D520" s="739"/>
      <c r="E520" s="739"/>
      <c r="F520" s="739"/>
      <c r="G520" s="739"/>
      <c r="H520" s="739"/>
      <c r="I520" s="739"/>
      <c r="J520" s="739"/>
      <c r="K520" s="739"/>
      <c r="L520" s="739"/>
      <c r="M520" s="739"/>
      <c r="N520" s="740"/>
      <c r="O520" s="95"/>
    </row>
    <row r="521" spans="1:15" ht="14.4" thickBot="1">
      <c r="A521" s="96"/>
      <c r="B521" s="741"/>
      <c r="C521" s="742"/>
      <c r="D521" s="742"/>
      <c r="E521" s="742"/>
      <c r="F521" s="742"/>
      <c r="G521" s="742"/>
      <c r="H521" s="742"/>
      <c r="I521" s="742"/>
      <c r="J521" s="742"/>
      <c r="K521" s="742"/>
      <c r="L521" s="742"/>
      <c r="M521" s="742"/>
      <c r="N521" s="743"/>
      <c r="O521" s="95"/>
    </row>
    <row r="522" spans="1:15" ht="15.6">
      <c r="A522" s="96"/>
      <c r="B522" s="744" t="s">
        <v>63</v>
      </c>
      <c r="C522" s="745"/>
      <c r="D522" s="745"/>
      <c r="E522" s="745"/>
      <c r="F522" s="745"/>
      <c r="G522" s="745"/>
      <c r="H522" s="745"/>
      <c r="I522" s="118" t="s">
        <v>64</v>
      </c>
      <c r="J522" s="401" t="s">
        <v>65</v>
      </c>
      <c r="K522" s="125" t="s">
        <v>66</v>
      </c>
      <c r="L522" s="762" t="s">
        <v>67</v>
      </c>
      <c r="M522" s="763"/>
      <c r="N522" s="119" t="s">
        <v>58</v>
      </c>
      <c r="O522" s="95"/>
    </row>
    <row r="523" spans="1:15" ht="13.8">
      <c r="A523" s="96"/>
      <c r="B523" s="718"/>
      <c r="C523" s="719"/>
      <c r="D523" s="719"/>
      <c r="E523" s="719"/>
      <c r="F523" s="719"/>
      <c r="G523" s="719"/>
      <c r="H523" s="719"/>
      <c r="I523" s="126"/>
      <c r="J523" s="127"/>
      <c r="K523" s="126"/>
      <c r="L523" s="764"/>
      <c r="M523" s="765"/>
      <c r="N523" s="416">
        <f t="shared" ref="N523:N524" si="26">ROUND(K523*L523,0)</f>
        <v>0</v>
      </c>
      <c r="O523" s="95"/>
    </row>
    <row r="524" spans="1:15" ht="14.4" thickBot="1">
      <c r="A524" s="96"/>
      <c r="B524" s="758"/>
      <c r="C524" s="759"/>
      <c r="D524" s="759"/>
      <c r="E524" s="759"/>
      <c r="F524" s="759"/>
      <c r="G524" s="759"/>
      <c r="H524" s="759"/>
      <c r="I524" s="128"/>
      <c r="J524" s="129"/>
      <c r="K524" s="128"/>
      <c r="L524" s="760"/>
      <c r="M524" s="761"/>
      <c r="N524" s="416">
        <f t="shared" si="26"/>
        <v>0</v>
      </c>
      <c r="O524" s="95"/>
    </row>
    <row r="525" spans="1:15" ht="14.4" thickBot="1">
      <c r="A525" s="96"/>
      <c r="B525" s="724" t="s">
        <v>59</v>
      </c>
      <c r="C525" s="725"/>
      <c r="D525" s="725"/>
      <c r="E525" s="725"/>
      <c r="F525" s="725"/>
      <c r="G525" s="725"/>
      <c r="H525" s="725"/>
      <c r="I525" s="725"/>
      <c r="J525" s="725"/>
      <c r="K525" s="725"/>
      <c r="L525" s="725"/>
      <c r="M525" s="726"/>
      <c r="N525" s="122">
        <f>SUM(N523:N524)</f>
        <v>0</v>
      </c>
      <c r="O525" s="95"/>
    </row>
    <row r="526" spans="1:15" ht="13.8">
      <c r="A526" s="96"/>
      <c r="B526" s="735" t="s">
        <v>68</v>
      </c>
      <c r="C526" s="736"/>
      <c r="D526" s="736"/>
      <c r="E526" s="736"/>
      <c r="F526" s="736"/>
      <c r="G526" s="736"/>
      <c r="H526" s="736"/>
      <c r="I526" s="736"/>
      <c r="J526" s="736"/>
      <c r="K526" s="736"/>
      <c r="L526" s="736"/>
      <c r="M526" s="736"/>
      <c r="N526" s="737"/>
      <c r="O526" s="95"/>
    </row>
    <row r="527" spans="1:15" ht="13.8">
      <c r="A527" s="96"/>
      <c r="B527" s="738"/>
      <c r="C527" s="739"/>
      <c r="D527" s="739"/>
      <c r="E527" s="739"/>
      <c r="F527" s="739"/>
      <c r="G527" s="739"/>
      <c r="H527" s="739"/>
      <c r="I527" s="739"/>
      <c r="J527" s="739"/>
      <c r="K527" s="739"/>
      <c r="L527" s="739"/>
      <c r="M527" s="739"/>
      <c r="N527" s="740"/>
      <c r="O527" s="95"/>
    </row>
    <row r="528" spans="1:15" ht="14.4" thickBot="1">
      <c r="A528" s="96"/>
      <c r="B528" s="741"/>
      <c r="C528" s="742"/>
      <c r="D528" s="742"/>
      <c r="E528" s="742"/>
      <c r="F528" s="742"/>
      <c r="G528" s="742"/>
      <c r="H528" s="742"/>
      <c r="I528" s="742"/>
      <c r="J528" s="742"/>
      <c r="K528" s="742"/>
      <c r="L528" s="742"/>
      <c r="M528" s="742"/>
      <c r="N528" s="743"/>
      <c r="O528" s="95"/>
    </row>
    <row r="529" spans="1:15" ht="27.6">
      <c r="A529" s="96"/>
      <c r="B529" s="744" t="s">
        <v>69</v>
      </c>
      <c r="C529" s="745"/>
      <c r="D529" s="745"/>
      <c r="E529" s="745"/>
      <c r="F529" s="745"/>
      <c r="G529" s="745"/>
      <c r="H529" s="745"/>
      <c r="I529" s="118" t="s">
        <v>70</v>
      </c>
      <c r="J529" s="130" t="s">
        <v>71</v>
      </c>
      <c r="K529" s="131" t="s">
        <v>72</v>
      </c>
      <c r="L529" s="746" t="s">
        <v>57</v>
      </c>
      <c r="M529" s="747"/>
      <c r="N529" s="132" t="s">
        <v>58</v>
      </c>
      <c r="O529" s="95"/>
    </row>
    <row r="530" spans="1:15" ht="13.8">
      <c r="A530" s="96"/>
      <c r="B530" s="730" t="s">
        <v>155</v>
      </c>
      <c r="C530" s="731" t="s">
        <v>155</v>
      </c>
      <c r="D530" s="731" t="s">
        <v>155</v>
      </c>
      <c r="E530" s="731" t="s">
        <v>155</v>
      </c>
      <c r="F530" s="731" t="s">
        <v>155</v>
      </c>
      <c r="G530" s="731" t="s">
        <v>155</v>
      </c>
      <c r="H530" s="732" t="s">
        <v>155</v>
      </c>
      <c r="I530" s="133" t="s">
        <v>120</v>
      </c>
      <c r="J530" s="134"/>
      <c r="K530" s="135">
        <v>41075</v>
      </c>
      <c r="L530" s="752">
        <v>2.8</v>
      </c>
      <c r="M530" s="753"/>
      <c r="N530" s="416">
        <f t="shared" ref="N530:N533" si="27">ROUND(K530*L530,0)</f>
        <v>115010</v>
      </c>
      <c r="O530" s="95"/>
    </row>
    <row r="531" spans="1:15" ht="13.8">
      <c r="A531" s="96"/>
      <c r="B531" s="730"/>
      <c r="C531" s="731"/>
      <c r="D531" s="731"/>
      <c r="E531" s="731"/>
      <c r="F531" s="731"/>
      <c r="G531" s="731"/>
      <c r="H531" s="732"/>
      <c r="I531" s="133"/>
      <c r="J531" s="134"/>
      <c r="K531" s="135"/>
      <c r="L531" s="754"/>
      <c r="M531" s="755"/>
      <c r="N531" s="416">
        <f t="shared" si="27"/>
        <v>0</v>
      </c>
      <c r="O531" s="95"/>
    </row>
    <row r="532" spans="1:15" ht="13.8">
      <c r="A532" s="96"/>
      <c r="B532" s="730"/>
      <c r="C532" s="731"/>
      <c r="D532" s="731"/>
      <c r="E532" s="731"/>
      <c r="F532" s="731"/>
      <c r="G532" s="731"/>
      <c r="H532" s="732"/>
      <c r="I532" s="133"/>
      <c r="J532" s="134"/>
      <c r="K532" s="135"/>
      <c r="L532" s="756"/>
      <c r="M532" s="757"/>
      <c r="N532" s="416">
        <f t="shared" si="27"/>
        <v>0</v>
      </c>
      <c r="O532" s="95"/>
    </row>
    <row r="533" spans="1:15" ht="14.4" thickBot="1">
      <c r="A533" s="96"/>
      <c r="B533" s="730"/>
      <c r="C533" s="731"/>
      <c r="D533" s="731"/>
      <c r="E533" s="731"/>
      <c r="F533" s="731"/>
      <c r="G533" s="731"/>
      <c r="H533" s="732"/>
      <c r="I533" s="128"/>
      <c r="J533" s="129"/>
      <c r="K533" s="128"/>
      <c r="L533" s="733"/>
      <c r="M533" s="734"/>
      <c r="N533" s="416">
        <f t="shared" si="27"/>
        <v>0</v>
      </c>
      <c r="O533" s="95"/>
    </row>
    <row r="534" spans="1:15" ht="14.4" thickBot="1">
      <c r="A534" s="96"/>
      <c r="B534" s="724" t="s">
        <v>59</v>
      </c>
      <c r="C534" s="725"/>
      <c r="D534" s="725"/>
      <c r="E534" s="725"/>
      <c r="F534" s="725"/>
      <c r="G534" s="725"/>
      <c r="H534" s="725"/>
      <c r="I534" s="725"/>
      <c r="J534" s="725"/>
      <c r="K534" s="725"/>
      <c r="L534" s="725"/>
      <c r="M534" s="726"/>
      <c r="N534" s="124">
        <f>SUM(N530:N533)</f>
        <v>115010</v>
      </c>
      <c r="O534" s="95"/>
    </row>
    <row r="535" spans="1:15" ht="14.4" thickBot="1">
      <c r="A535" s="96"/>
      <c r="B535" s="115"/>
      <c r="C535" s="94"/>
      <c r="D535" s="94"/>
      <c r="E535" s="94"/>
      <c r="F535" s="94"/>
      <c r="G535" s="94"/>
      <c r="H535" s="94"/>
      <c r="I535" s="94"/>
      <c r="J535" s="94"/>
      <c r="K535" s="94"/>
      <c r="L535" s="94"/>
      <c r="M535" s="94"/>
      <c r="N535" s="116"/>
      <c r="O535" s="95"/>
    </row>
    <row r="536" spans="1:15" ht="14.4" thickBot="1">
      <c r="A536" s="96"/>
      <c r="B536" s="727" t="s">
        <v>73</v>
      </c>
      <c r="C536" s="728"/>
      <c r="D536" s="728"/>
      <c r="E536" s="728"/>
      <c r="F536" s="728"/>
      <c r="G536" s="728"/>
      <c r="H536" s="728"/>
      <c r="I536" s="728"/>
      <c r="J536" s="728"/>
      <c r="K536" s="728"/>
      <c r="L536" s="728"/>
      <c r="M536" s="729"/>
      <c r="N536" s="137">
        <f>N509+N518+N525+N534</f>
        <v>668407</v>
      </c>
      <c r="O536" s="95"/>
    </row>
    <row r="537" spans="1:15" ht="13.8">
      <c r="A537" s="96"/>
      <c r="B537" s="735" t="s">
        <v>74</v>
      </c>
      <c r="C537" s="736"/>
      <c r="D537" s="736"/>
      <c r="E537" s="736"/>
      <c r="F537" s="736"/>
      <c r="G537" s="736"/>
      <c r="H537" s="736"/>
      <c r="I537" s="736"/>
      <c r="J537" s="736"/>
      <c r="K537" s="736"/>
      <c r="L537" s="736"/>
      <c r="M537" s="736"/>
      <c r="N537" s="737"/>
      <c r="O537" s="95"/>
    </row>
    <row r="538" spans="1:15" ht="13.8">
      <c r="A538" s="96"/>
      <c r="B538" s="738"/>
      <c r="C538" s="739"/>
      <c r="D538" s="739"/>
      <c r="E538" s="739"/>
      <c r="F538" s="739"/>
      <c r="G538" s="739"/>
      <c r="H538" s="739"/>
      <c r="I538" s="739"/>
      <c r="J538" s="739"/>
      <c r="K538" s="739"/>
      <c r="L538" s="739"/>
      <c r="M538" s="739"/>
      <c r="N538" s="740"/>
      <c r="O538" s="95"/>
    </row>
    <row r="539" spans="1:15" ht="14.4" thickBot="1">
      <c r="A539" s="96"/>
      <c r="B539" s="741"/>
      <c r="C539" s="742"/>
      <c r="D539" s="742"/>
      <c r="E539" s="742"/>
      <c r="F539" s="742"/>
      <c r="G539" s="742"/>
      <c r="H539" s="742"/>
      <c r="I539" s="742"/>
      <c r="J539" s="742"/>
      <c r="K539" s="742"/>
      <c r="L539" s="742"/>
      <c r="M539" s="742"/>
      <c r="N539" s="743"/>
      <c r="O539" s="95"/>
    </row>
    <row r="540" spans="1:15" ht="13.8">
      <c r="A540" s="96"/>
      <c r="B540" s="744" t="s">
        <v>75</v>
      </c>
      <c r="C540" s="745"/>
      <c r="D540" s="745"/>
      <c r="E540" s="745"/>
      <c r="F540" s="745"/>
      <c r="G540" s="745"/>
      <c r="H540" s="745"/>
      <c r="I540" s="401"/>
      <c r="J540" s="402"/>
      <c r="K540" s="131" t="s">
        <v>76</v>
      </c>
      <c r="L540" s="746" t="s">
        <v>77</v>
      </c>
      <c r="M540" s="747"/>
      <c r="N540" s="132"/>
      <c r="O540" s="95"/>
    </row>
    <row r="541" spans="1:15" ht="13.8">
      <c r="A541" s="96"/>
      <c r="B541" s="718" t="s">
        <v>23</v>
      </c>
      <c r="C541" s="719"/>
      <c r="D541" s="719"/>
      <c r="E541" s="719"/>
      <c r="F541" s="719"/>
      <c r="G541" s="719"/>
      <c r="H541" s="719"/>
      <c r="I541" s="138"/>
      <c r="J541" s="139"/>
      <c r="K541" s="418">
        <v>0.28000000000000003</v>
      </c>
      <c r="L541" s="720">
        <f>+N536</f>
        <v>668407</v>
      </c>
      <c r="M541" s="721"/>
      <c r="N541" s="140">
        <f>ROUND(K541*L541,0)</f>
        <v>187154</v>
      </c>
      <c r="O541" s="95"/>
    </row>
    <row r="542" spans="1:15" ht="13.8">
      <c r="A542" s="96"/>
      <c r="B542" s="120" t="s">
        <v>78</v>
      </c>
      <c r="C542" s="121"/>
      <c r="D542" s="121"/>
      <c r="E542" s="121"/>
      <c r="F542" s="121"/>
      <c r="G542" s="121"/>
      <c r="H542" s="121"/>
      <c r="I542" s="138"/>
      <c r="J542" s="139"/>
      <c r="K542" s="418">
        <v>0.01</v>
      </c>
      <c r="L542" s="720">
        <f>+N536</f>
        <v>668407</v>
      </c>
      <c r="M542" s="721"/>
      <c r="N542" s="140">
        <f t="shared" ref="N542:N543" si="28">ROUND(K542*L542,0)</f>
        <v>6684</v>
      </c>
      <c r="O542" s="95"/>
    </row>
    <row r="543" spans="1:15" ht="14.4" thickBot="1">
      <c r="A543" s="96"/>
      <c r="B543" s="406" t="s">
        <v>79</v>
      </c>
      <c r="C543" s="407"/>
      <c r="D543" s="407"/>
      <c r="E543" s="407"/>
      <c r="F543" s="407"/>
      <c r="G543" s="407"/>
      <c r="H543" s="407"/>
      <c r="I543" s="141"/>
      <c r="J543" s="142"/>
      <c r="K543" s="418">
        <v>0.05</v>
      </c>
      <c r="L543" s="722">
        <f>+N536</f>
        <v>668407</v>
      </c>
      <c r="M543" s="723"/>
      <c r="N543" s="140">
        <f t="shared" si="28"/>
        <v>33420</v>
      </c>
      <c r="O543" s="95"/>
    </row>
    <row r="544" spans="1:15" ht="14.4" thickBot="1">
      <c r="A544" s="96"/>
      <c r="B544" s="724" t="s">
        <v>59</v>
      </c>
      <c r="C544" s="725"/>
      <c r="D544" s="725"/>
      <c r="E544" s="725"/>
      <c r="F544" s="725"/>
      <c r="G544" s="725"/>
      <c r="H544" s="725"/>
      <c r="I544" s="725"/>
      <c r="J544" s="725"/>
      <c r="K544" s="725"/>
      <c r="L544" s="725"/>
      <c r="M544" s="726"/>
      <c r="N544" s="143">
        <f>SUM(N541:N543)</f>
        <v>227258</v>
      </c>
      <c r="O544" s="95"/>
    </row>
    <row r="545" spans="1:15" ht="14.4" thickBot="1">
      <c r="A545" s="96"/>
      <c r="B545" s="115"/>
      <c r="C545" s="94"/>
      <c r="D545" s="94"/>
      <c r="E545" s="94"/>
      <c r="F545" s="94"/>
      <c r="G545" s="94"/>
      <c r="H545" s="94"/>
      <c r="I545" s="94"/>
      <c r="J545" s="94"/>
      <c r="K545" s="94"/>
      <c r="L545" s="94"/>
      <c r="M545" s="94"/>
      <c r="N545" s="116"/>
      <c r="O545" s="95"/>
    </row>
    <row r="546" spans="1:15" ht="14.4" thickBot="1">
      <c r="A546" s="96"/>
      <c r="B546" s="727" t="s">
        <v>80</v>
      </c>
      <c r="C546" s="728"/>
      <c r="D546" s="728"/>
      <c r="E546" s="728"/>
      <c r="F546" s="728"/>
      <c r="G546" s="728"/>
      <c r="H546" s="728"/>
      <c r="I546" s="728"/>
      <c r="J546" s="728"/>
      <c r="K546" s="728"/>
      <c r="L546" s="728"/>
      <c r="M546" s="729"/>
      <c r="N546" s="144">
        <f>N536+N544</f>
        <v>895665</v>
      </c>
      <c r="O546" s="95"/>
    </row>
    <row r="547" spans="1:15" ht="13.8">
      <c r="A547" s="96"/>
      <c r="B547" s="112"/>
      <c r="C547" s="113"/>
      <c r="D547" s="113"/>
      <c r="E547" s="113"/>
      <c r="F547" s="113"/>
      <c r="G547" s="113"/>
      <c r="H547" s="113"/>
      <c r="I547" s="113"/>
      <c r="J547" s="113"/>
      <c r="K547" s="113"/>
      <c r="L547" s="113"/>
      <c r="M547" s="113"/>
      <c r="N547" s="114"/>
      <c r="O547" s="95"/>
    </row>
    <row r="548" spans="1:15" ht="13.8">
      <c r="A548" s="96"/>
      <c r="B548" s="115"/>
      <c r="C548" s="94"/>
      <c r="D548" s="94"/>
      <c r="E548" s="94"/>
      <c r="F548" s="94"/>
      <c r="G548" s="94"/>
      <c r="H548" s="94"/>
      <c r="I548" s="94"/>
      <c r="J548" s="94"/>
      <c r="K548" s="94"/>
      <c r="L548" s="94"/>
      <c r="M548" s="94"/>
      <c r="N548" s="116"/>
      <c r="O548" s="95"/>
    </row>
    <row r="549" spans="1:15" ht="13.8">
      <c r="A549" s="96"/>
      <c r="B549" s="115"/>
      <c r="C549" s="94"/>
      <c r="D549" s="94"/>
      <c r="E549" s="94"/>
      <c r="F549" s="94"/>
      <c r="G549" s="94"/>
      <c r="H549" s="94"/>
      <c r="I549" s="94"/>
      <c r="J549" s="94"/>
      <c r="K549" s="94"/>
      <c r="L549" s="94"/>
      <c r="M549" s="94"/>
      <c r="N549" s="116"/>
      <c r="O549" s="95"/>
    </row>
    <row r="550" spans="1:15" ht="13.8">
      <c r="A550" s="96"/>
      <c r="B550" s="115"/>
      <c r="C550" s="424" t="s">
        <v>81</v>
      </c>
      <c r="D550" s="424"/>
      <c r="E550" s="424"/>
      <c r="F550" s="94"/>
      <c r="G550" s="94"/>
      <c r="H550" s="94"/>
      <c r="I550" s="424" t="s">
        <v>81</v>
      </c>
      <c r="J550" s="223"/>
      <c r="K550" s="223"/>
      <c r="L550" s="223"/>
      <c r="M550" s="223"/>
      <c r="N550" s="116"/>
      <c r="O550" s="95"/>
    </row>
    <row r="551" spans="1:15" ht="13.8">
      <c r="A551" s="96"/>
      <c r="B551" s="115"/>
      <c r="C551" s="223" t="s">
        <v>385</v>
      </c>
      <c r="D551" s="223" t="s">
        <v>147</v>
      </c>
      <c r="E551" s="223"/>
      <c r="F551" s="94"/>
      <c r="G551" s="94"/>
      <c r="H551" s="94"/>
      <c r="I551" s="223" t="s">
        <v>82</v>
      </c>
      <c r="J551" s="425" t="s">
        <v>142</v>
      </c>
      <c r="K551" s="425"/>
      <c r="L551" s="425"/>
      <c r="M551" s="223"/>
      <c r="N551" s="116"/>
      <c r="O551" s="95"/>
    </row>
    <row r="552" spans="1:15" ht="13.8">
      <c r="A552" s="96"/>
      <c r="B552" s="115"/>
      <c r="C552" s="223" t="s">
        <v>177</v>
      </c>
      <c r="D552" s="223"/>
      <c r="E552" s="223"/>
      <c r="F552" s="94"/>
      <c r="G552" s="94"/>
      <c r="H552" s="94"/>
      <c r="I552" s="223" t="s">
        <v>146</v>
      </c>
      <c r="J552" s="426"/>
      <c r="K552" s="426"/>
      <c r="L552" s="426"/>
      <c r="M552" s="223"/>
      <c r="N552" s="116"/>
      <c r="O552" s="95"/>
    </row>
    <row r="553" spans="1:15" ht="13.8">
      <c r="A553" s="96"/>
      <c r="B553" s="105"/>
      <c r="C553" s="145"/>
      <c r="D553" s="145"/>
      <c r="E553" s="145"/>
      <c r="F553" s="145"/>
      <c r="G553" s="94"/>
      <c r="H553" s="145"/>
      <c r="I553" s="223" t="s">
        <v>178</v>
      </c>
      <c r="J553" s="145"/>
      <c r="K553" s="145"/>
      <c r="L553" s="145"/>
      <c r="M553" s="145"/>
      <c r="N553" s="146"/>
      <c r="O553" s="95"/>
    </row>
    <row r="554" spans="1:15" ht="13.8">
      <c r="A554" s="96"/>
      <c r="B554" s="115"/>
      <c r="C554" s="94"/>
      <c r="D554" s="94"/>
      <c r="E554" s="94"/>
      <c r="F554" s="94"/>
      <c r="G554" s="94" t="s">
        <v>83</v>
      </c>
      <c r="H554" s="94"/>
      <c r="I554" s="94"/>
      <c r="J554" s="94"/>
      <c r="K554" s="94"/>
      <c r="L554" s="94"/>
      <c r="M554" s="94"/>
      <c r="N554" s="116"/>
      <c r="O554" s="95"/>
    </row>
    <row r="555" spans="1:15" ht="14.4" thickBot="1">
      <c r="A555" s="96"/>
      <c r="B555" s="748"/>
      <c r="C555" s="749"/>
      <c r="D555" s="749"/>
      <c r="E555" s="129"/>
      <c r="F555" s="129"/>
      <c r="G555" s="129"/>
      <c r="H555" s="129"/>
      <c r="I555" s="129"/>
      <c r="J555" s="750"/>
      <c r="K555" s="750"/>
      <c r="L555" s="750"/>
      <c r="M555" s="750"/>
      <c r="N555" s="751"/>
      <c r="O555" s="95"/>
    </row>
    <row r="556" spans="1:15" ht="14.4" thickBot="1">
      <c r="A556" s="147"/>
      <c r="B556" s="148"/>
      <c r="C556" s="148"/>
      <c r="D556" s="148"/>
      <c r="E556" s="148"/>
      <c r="F556" s="148"/>
      <c r="G556" s="148"/>
      <c r="H556" s="148"/>
      <c r="I556" s="148"/>
      <c r="J556" s="148"/>
      <c r="K556" s="148"/>
      <c r="L556" s="148"/>
      <c r="M556" s="148"/>
      <c r="N556" s="148"/>
      <c r="O556" s="149"/>
    </row>
    <row r="557" spans="1:15" ht="14.4" thickTop="1">
      <c r="A557" s="584" t="s">
        <v>37</v>
      </c>
      <c r="B557" s="584"/>
      <c r="C557" s="584"/>
      <c r="D557" s="584"/>
      <c r="E557" s="584"/>
      <c r="F557" s="584"/>
      <c r="G557" s="584"/>
      <c r="H557" s="584"/>
      <c r="I557" s="584"/>
      <c r="J557" s="584"/>
      <c r="K557" s="584"/>
      <c r="L557" s="94"/>
      <c r="M557" s="94"/>
      <c r="N557" s="94"/>
      <c r="O557" s="94"/>
    </row>
    <row r="558" spans="1:15" ht="13.8">
      <c r="A558" s="584" t="s">
        <v>1</v>
      </c>
      <c r="B558" s="584"/>
      <c r="C558" s="584"/>
      <c r="D558" s="584"/>
      <c r="E558" s="94"/>
      <c r="F558" s="94"/>
      <c r="G558" s="94"/>
      <c r="H558" s="94"/>
      <c r="I558" s="94"/>
      <c r="J558" s="94"/>
      <c r="K558" s="94"/>
      <c r="L558" s="94"/>
      <c r="M558" s="94"/>
      <c r="N558" s="94"/>
      <c r="O558" s="94"/>
    </row>
    <row r="559" spans="1:15" ht="14.4" thickBot="1">
      <c r="A559" s="94"/>
      <c r="B559" s="94"/>
      <c r="C559" s="94"/>
      <c r="D559" s="94"/>
      <c r="E559" s="94"/>
      <c r="F559" s="94"/>
      <c r="G559" s="94"/>
      <c r="H559" s="94"/>
      <c r="I559" s="94"/>
      <c r="J559" s="94"/>
      <c r="K559" s="94"/>
      <c r="L559" s="94"/>
      <c r="M559" s="94"/>
      <c r="N559" s="94"/>
      <c r="O559" s="94"/>
    </row>
    <row r="560" spans="1:15" ht="14.4" thickTop="1">
      <c r="A560" s="822"/>
      <c r="B560" s="823"/>
      <c r="C560" s="823"/>
      <c r="D560" s="823"/>
      <c r="E560" s="823"/>
      <c r="F560" s="823"/>
      <c r="G560" s="823"/>
      <c r="H560" s="823"/>
      <c r="I560" s="823"/>
      <c r="J560" s="823"/>
      <c r="K560" s="823"/>
      <c r="L560" s="823"/>
      <c r="M560" s="823"/>
      <c r="N560" s="823"/>
      <c r="O560" s="824"/>
    </row>
    <row r="561" spans="1:15" ht="13.8">
      <c r="A561" s="96"/>
      <c r="B561" s="825" t="s">
        <v>38</v>
      </c>
      <c r="C561" s="825"/>
      <c r="D561" s="825"/>
      <c r="E561" s="825"/>
      <c r="F561" s="825"/>
      <c r="G561" s="825"/>
      <c r="H561" s="825"/>
      <c r="I561" s="825"/>
      <c r="J561" s="825"/>
      <c r="K561" s="825"/>
      <c r="L561" s="825"/>
      <c r="M561" s="825"/>
      <c r="N561" s="825"/>
      <c r="O561" s="95"/>
    </row>
    <row r="562" spans="1:15" ht="14.4" thickBot="1">
      <c r="A562" s="96"/>
      <c r="B562" s="94"/>
      <c r="C562" s="94"/>
      <c r="D562" s="94"/>
      <c r="E562" s="94"/>
      <c r="F562" s="94"/>
      <c r="G562" s="94"/>
      <c r="H562" s="94"/>
      <c r="I562" s="94"/>
      <c r="J562" s="94"/>
      <c r="K562" s="94"/>
      <c r="L562" s="94"/>
      <c r="M562" s="94"/>
      <c r="N562" s="94"/>
      <c r="O562" s="95"/>
    </row>
    <row r="563" spans="1:15" ht="13.8">
      <c r="A563" s="96"/>
      <c r="B563" s="826"/>
      <c r="C563" s="828"/>
      <c r="D563" s="829"/>
      <c r="E563" s="829"/>
      <c r="F563" s="829"/>
      <c r="G563" s="829"/>
      <c r="H563" s="829"/>
      <c r="I563" s="829"/>
      <c r="J563" s="830"/>
      <c r="K563" s="831"/>
      <c r="L563" s="832"/>
      <c r="M563" s="832"/>
      <c r="N563" s="833"/>
      <c r="O563" s="95"/>
    </row>
    <row r="564" spans="1:15" ht="13.8">
      <c r="A564" s="96"/>
      <c r="B564" s="827"/>
      <c r="C564" s="837" t="s">
        <v>118</v>
      </c>
      <c r="D564" s="838"/>
      <c r="E564" s="838"/>
      <c r="F564" s="838"/>
      <c r="G564" s="838"/>
      <c r="H564" s="838"/>
      <c r="I564" s="838"/>
      <c r="J564" s="839"/>
      <c r="K564" s="834"/>
      <c r="L564" s="835"/>
      <c r="M564" s="835"/>
      <c r="N564" s="836"/>
      <c r="O564" s="95"/>
    </row>
    <row r="565" spans="1:15" ht="13.8">
      <c r="A565" s="96"/>
      <c r="B565" s="827"/>
      <c r="C565" s="812"/>
      <c r="D565" s="813"/>
      <c r="E565" s="813"/>
      <c r="F565" s="813"/>
      <c r="G565" s="813"/>
      <c r="H565" s="813"/>
      <c r="I565" s="813"/>
      <c r="J565" s="814"/>
      <c r="K565" s="818" t="s">
        <v>39</v>
      </c>
      <c r="L565" s="806"/>
      <c r="M565" s="807"/>
      <c r="N565" s="808"/>
      <c r="O565" s="95"/>
    </row>
    <row r="566" spans="1:15" ht="13.8">
      <c r="A566" s="96"/>
      <c r="B566" s="827"/>
      <c r="C566" s="812" t="s">
        <v>40</v>
      </c>
      <c r="D566" s="813"/>
      <c r="E566" s="813"/>
      <c r="F566" s="813"/>
      <c r="G566" s="813"/>
      <c r="H566" s="813"/>
      <c r="I566" s="813"/>
      <c r="J566" s="814"/>
      <c r="K566" s="840"/>
      <c r="L566" s="809"/>
      <c r="M566" s="810"/>
      <c r="N566" s="811"/>
      <c r="O566" s="95"/>
    </row>
    <row r="567" spans="1:15" ht="13.8">
      <c r="A567" s="96"/>
      <c r="B567" s="827"/>
      <c r="C567" s="815"/>
      <c r="D567" s="816"/>
      <c r="E567" s="816"/>
      <c r="F567" s="816"/>
      <c r="G567" s="816"/>
      <c r="H567" s="816"/>
      <c r="I567" s="816"/>
      <c r="J567" s="817"/>
      <c r="K567" s="818" t="s">
        <v>41</v>
      </c>
      <c r="L567" s="818">
        <v>1</v>
      </c>
      <c r="M567" s="818" t="s">
        <v>42</v>
      </c>
      <c r="N567" s="820">
        <v>1</v>
      </c>
      <c r="O567" s="95"/>
    </row>
    <row r="568" spans="1:15" ht="13.8">
      <c r="A568" s="96"/>
      <c r="B568" s="827"/>
      <c r="C568" s="815"/>
      <c r="D568" s="816"/>
      <c r="E568" s="816"/>
      <c r="F568" s="816"/>
      <c r="G568" s="816"/>
      <c r="H568" s="816"/>
      <c r="I568" s="816"/>
      <c r="J568" s="817"/>
      <c r="K568" s="819"/>
      <c r="L568" s="819"/>
      <c r="M568" s="819"/>
      <c r="N568" s="821"/>
      <c r="O568" s="95"/>
    </row>
    <row r="569" spans="1:15" ht="13.8">
      <c r="A569" s="96"/>
      <c r="B569" s="827"/>
      <c r="C569" s="812" t="s">
        <v>43</v>
      </c>
      <c r="D569" s="813"/>
      <c r="E569" s="813"/>
      <c r="F569" s="813"/>
      <c r="G569" s="813"/>
      <c r="H569" s="813"/>
      <c r="I569" s="813"/>
      <c r="J569" s="814"/>
      <c r="K569" s="819"/>
      <c r="L569" s="819"/>
      <c r="M569" s="819"/>
      <c r="N569" s="821"/>
      <c r="O569" s="95"/>
    </row>
    <row r="570" spans="1:15" ht="14.4" thickBot="1">
      <c r="A570" s="96"/>
      <c r="B570" s="97"/>
      <c r="C570" s="98"/>
      <c r="D570" s="98"/>
      <c r="E570" s="98"/>
      <c r="F570" s="98"/>
      <c r="G570" s="98"/>
      <c r="H570" s="98"/>
      <c r="I570" s="98"/>
      <c r="J570" s="98"/>
      <c r="K570" s="98"/>
      <c r="L570" s="99"/>
      <c r="M570" s="99"/>
      <c r="N570" s="100"/>
      <c r="O570" s="95"/>
    </row>
    <row r="571" spans="1:15" ht="13.8">
      <c r="A571" s="96"/>
      <c r="B571" s="101"/>
      <c r="C571" s="405"/>
      <c r="D571" s="405"/>
      <c r="E571" s="405"/>
      <c r="F571" s="405"/>
      <c r="G571" s="405"/>
      <c r="H571" s="405"/>
      <c r="I571" s="405"/>
      <c r="J571" s="405"/>
      <c r="K571" s="102" t="s">
        <v>44</v>
      </c>
      <c r="L571" s="103" t="s">
        <v>45</v>
      </c>
      <c r="M571" s="103" t="s">
        <v>46</v>
      </c>
      <c r="N571" s="104" t="s">
        <v>47</v>
      </c>
      <c r="O571" s="95"/>
    </row>
    <row r="572" spans="1:15" ht="13.8">
      <c r="A572" s="96"/>
      <c r="B572" s="105"/>
      <c r="C572" s="404"/>
      <c r="D572" s="404"/>
      <c r="E572" s="404"/>
      <c r="F572" s="404"/>
      <c r="G572" s="404"/>
      <c r="H572" s="404"/>
      <c r="I572" s="404"/>
      <c r="J572" s="404"/>
      <c r="K572" s="106"/>
      <c r="L572" s="107"/>
      <c r="M572" s="107"/>
      <c r="N572" s="108"/>
      <c r="O572" s="95"/>
    </row>
    <row r="573" spans="1:15" ht="13.8">
      <c r="A573" s="96"/>
      <c r="B573" s="792" t="s">
        <v>48</v>
      </c>
      <c r="C573" s="793"/>
      <c r="D573" s="793"/>
      <c r="E573" s="793"/>
      <c r="F573" s="404"/>
      <c r="G573" s="404"/>
      <c r="H573" s="404"/>
      <c r="I573" s="94"/>
      <c r="J573" s="404"/>
      <c r="K573" s="106"/>
      <c r="L573" s="94"/>
      <c r="M573" s="94"/>
      <c r="N573" s="109"/>
      <c r="O573" s="95"/>
    </row>
    <row r="574" spans="1:15" ht="13.8">
      <c r="A574" s="96"/>
      <c r="B574" s="110"/>
      <c r="C574" s="408"/>
      <c r="D574" s="408"/>
      <c r="E574" s="408"/>
      <c r="F574" s="408"/>
      <c r="G574" s="408"/>
      <c r="H574" s="408"/>
      <c r="I574" s="408"/>
      <c r="J574" s="408"/>
      <c r="K574" s="408"/>
      <c r="L574" s="408"/>
      <c r="M574" s="408"/>
      <c r="N574" s="409"/>
      <c r="O574" s="95"/>
    </row>
    <row r="575" spans="1:15" ht="14.4" thickBot="1">
      <c r="A575" s="96"/>
      <c r="B575" s="406"/>
      <c r="C575" s="407"/>
      <c r="D575" s="407"/>
      <c r="E575" s="407"/>
      <c r="F575" s="407"/>
      <c r="G575" s="407"/>
      <c r="H575" s="407"/>
      <c r="I575" s="407"/>
      <c r="J575" s="407"/>
      <c r="K575" s="407"/>
      <c r="L575" s="407"/>
      <c r="M575" s="407"/>
      <c r="N575" s="111"/>
      <c r="O575" s="95"/>
    </row>
    <row r="576" spans="1:15" ht="14.4" thickBot="1">
      <c r="A576" s="96"/>
      <c r="B576" s="112"/>
      <c r="C576" s="113"/>
      <c r="D576" s="113"/>
      <c r="E576" s="113"/>
      <c r="F576" s="113"/>
      <c r="G576" s="113"/>
      <c r="H576" s="94"/>
      <c r="I576" s="94"/>
      <c r="J576" s="113"/>
      <c r="K576" s="113"/>
      <c r="L576" s="113"/>
      <c r="M576" s="113"/>
      <c r="N576" s="114"/>
      <c r="O576" s="95"/>
    </row>
    <row r="577" spans="1:15" ht="13.8">
      <c r="A577" s="96"/>
      <c r="B577" s="794" t="s">
        <v>49</v>
      </c>
      <c r="C577" s="795"/>
      <c r="D577" s="795"/>
      <c r="E577" s="795"/>
      <c r="F577" s="795"/>
      <c r="G577" s="795"/>
      <c r="H577" s="795"/>
      <c r="I577" s="795"/>
      <c r="J577" s="795"/>
      <c r="K577" s="795"/>
      <c r="L577" s="795"/>
      <c r="M577" s="795"/>
      <c r="N577" s="796"/>
      <c r="O577" s="95"/>
    </row>
    <row r="578" spans="1:15" ht="14.4" thickBot="1">
      <c r="A578" s="96"/>
      <c r="B578" s="115"/>
      <c r="C578" s="94"/>
      <c r="D578" s="94"/>
      <c r="E578" s="94"/>
      <c r="F578" s="94"/>
      <c r="G578" s="94"/>
      <c r="H578" s="94"/>
      <c r="I578" s="94"/>
      <c r="J578" s="94"/>
      <c r="K578" s="94"/>
      <c r="L578" s="94"/>
      <c r="M578" s="94"/>
      <c r="N578" s="116"/>
      <c r="O578" s="95"/>
    </row>
    <row r="579" spans="1:15" ht="13.8">
      <c r="A579" s="96"/>
      <c r="B579" s="117" t="s">
        <v>50</v>
      </c>
      <c r="C579" s="797" t="s">
        <v>51</v>
      </c>
      <c r="D579" s="798"/>
      <c r="E579" s="798"/>
      <c r="F579" s="798"/>
      <c r="G579" s="798"/>
      <c r="H579" s="798"/>
      <c r="I579" s="798"/>
      <c r="J579" s="798"/>
      <c r="K579" s="799"/>
      <c r="L579" s="800" t="s">
        <v>52</v>
      </c>
      <c r="M579" s="801"/>
      <c r="N579" s="117" t="s">
        <v>11</v>
      </c>
      <c r="O579" s="95"/>
    </row>
    <row r="580" spans="1:15" ht="14.4" thickBot="1">
      <c r="A580" s="96"/>
      <c r="B580" s="175">
        <f>+'PRESUPUESTO OFICIAL (Entidad)'!D26</f>
        <v>3.2</v>
      </c>
      <c r="C580" s="802" t="s">
        <v>94</v>
      </c>
      <c r="D580" s="803"/>
      <c r="E580" s="803"/>
      <c r="F580" s="803"/>
      <c r="G580" s="803"/>
      <c r="H580" s="803"/>
      <c r="I580" s="803"/>
      <c r="J580" s="803"/>
      <c r="K580" s="804"/>
      <c r="L580" s="845" t="s">
        <v>86</v>
      </c>
      <c r="M580" s="804"/>
      <c r="N580" s="176"/>
      <c r="O580" s="95"/>
    </row>
    <row r="581" spans="1:15" ht="13.8">
      <c r="A581" s="96"/>
      <c r="B581" s="735" t="s">
        <v>53</v>
      </c>
      <c r="C581" s="736"/>
      <c r="D581" s="736"/>
      <c r="E581" s="736"/>
      <c r="F581" s="736"/>
      <c r="G581" s="736"/>
      <c r="H581" s="736"/>
      <c r="I581" s="736"/>
      <c r="J581" s="736"/>
      <c r="K581" s="736"/>
      <c r="L581" s="736"/>
      <c r="M581" s="736"/>
      <c r="N581" s="737"/>
      <c r="O581" s="95"/>
    </row>
    <row r="582" spans="1:15" ht="13.8">
      <c r="A582" s="96"/>
      <c r="B582" s="738"/>
      <c r="C582" s="739"/>
      <c r="D582" s="739"/>
      <c r="E582" s="739"/>
      <c r="F582" s="739"/>
      <c r="G582" s="739"/>
      <c r="H582" s="739"/>
      <c r="I582" s="739"/>
      <c r="J582" s="739"/>
      <c r="K582" s="739"/>
      <c r="L582" s="739"/>
      <c r="M582" s="739"/>
      <c r="N582" s="740"/>
      <c r="O582" s="95"/>
    </row>
    <row r="583" spans="1:15" ht="14.4" thickBot="1">
      <c r="A583" s="96"/>
      <c r="B583" s="741"/>
      <c r="C583" s="742"/>
      <c r="D583" s="742"/>
      <c r="E583" s="742"/>
      <c r="F583" s="742"/>
      <c r="G583" s="742"/>
      <c r="H583" s="742"/>
      <c r="I583" s="742"/>
      <c r="J583" s="742"/>
      <c r="K583" s="742"/>
      <c r="L583" s="742"/>
      <c r="M583" s="742"/>
      <c r="N583" s="743"/>
      <c r="O583" s="95"/>
    </row>
    <row r="584" spans="1:15" ht="13.8">
      <c r="A584" s="96"/>
      <c r="B584" s="744" t="s">
        <v>51</v>
      </c>
      <c r="C584" s="782"/>
      <c r="D584" s="782"/>
      <c r="E584" s="782"/>
      <c r="F584" s="783"/>
      <c r="G584" s="762" t="s">
        <v>54</v>
      </c>
      <c r="H584" s="782"/>
      <c r="I584" s="784" t="s">
        <v>55</v>
      </c>
      <c r="J584" s="785"/>
      <c r="K584" s="118" t="s">
        <v>56</v>
      </c>
      <c r="L584" s="762" t="s">
        <v>57</v>
      </c>
      <c r="M584" s="763"/>
      <c r="N584" s="119" t="s">
        <v>58</v>
      </c>
      <c r="O584" s="95"/>
    </row>
    <row r="585" spans="1:15" ht="13.8">
      <c r="A585" s="96"/>
      <c r="B585" s="786" t="s">
        <v>163</v>
      </c>
      <c r="C585" s="787" t="s">
        <v>163</v>
      </c>
      <c r="D585" s="787" t="s">
        <v>163</v>
      </c>
      <c r="E585" s="787" t="s">
        <v>163</v>
      </c>
      <c r="F585" s="788" t="s">
        <v>163</v>
      </c>
      <c r="G585" s="789"/>
      <c r="H585" s="788"/>
      <c r="I585" s="772" t="s">
        <v>120</v>
      </c>
      <c r="J585" s="773"/>
      <c r="K585" s="177">
        <v>4108</v>
      </c>
      <c r="L585" s="790">
        <v>9</v>
      </c>
      <c r="M585" s="791">
        <v>9</v>
      </c>
      <c r="N585" s="416">
        <f t="shared" ref="N585:N587" si="29">ROUND(K585*L585,0)</f>
        <v>36972</v>
      </c>
      <c r="O585" s="95"/>
    </row>
    <row r="586" spans="1:15" ht="13.8">
      <c r="A586" s="96"/>
      <c r="B586" s="769" t="s">
        <v>210</v>
      </c>
      <c r="C586" s="770" t="s">
        <v>210</v>
      </c>
      <c r="D586" s="770" t="s">
        <v>210</v>
      </c>
      <c r="E586" s="770" t="s">
        <v>210</v>
      </c>
      <c r="F586" s="771" t="s">
        <v>210</v>
      </c>
      <c r="G586" s="178"/>
      <c r="H586" s="179"/>
      <c r="I586" s="772" t="s">
        <v>120</v>
      </c>
      <c r="J586" s="773"/>
      <c r="K586" s="177">
        <v>8525</v>
      </c>
      <c r="L586" s="774">
        <v>1.5</v>
      </c>
      <c r="M586" s="775">
        <v>1.5</v>
      </c>
      <c r="N586" s="416">
        <f t="shared" si="29"/>
        <v>12788</v>
      </c>
      <c r="O586" s="95"/>
    </row>
    <row r="587" spans="1:15" ht="14.4" thickBot="1">
      <c r="A587" s="96"/>
      <c r="B587" s="776"/>
      <c r="C587" s="777"/>
      <c r="D587" s="777"/>
      <c r="E587" s="777"/>
      <c r="F587" s="778"/>
      <c r="G587" s="779"/>
      <c r="H587" s="778"/>
      <c r="I587" s="772"/>
      <c r="J587" s="773"/>
      <c r="K587" s="177"/>
      <c r="L587" s="780"/>
      <c r="M587" s="781"/>
      <c r="N587" s="416">
        <f t="shared" si="29"/>
        <v>0</v>
      </c>
      <c r="O587" s="95"/>
    </row>
    <row r="588" spans="1:15" ht="14.4" thickBot="1">
      <c r="A588" s="96"/>
      <c r="B588" s="724" t="s">
        <v>59</v>
      </c>
      <c r="C588" s="725"/>
      <c r="D588" s="725"/>
      <c r="E588" s="725"/>
      <c r="F588" s="725"/>
      <c r="G588" s="725"/>
      <c r="H588" s="725"/>
      <c r="I588" s="725"/>
      <c r="J588" s="725"/>
      <c r="K588" s="725"/>
      <c r="L588" s="725"/>
      <c r="M588" s="726"/>
      <c r="N588" s="122">
        <f>SUM(N585:N587)</f>
        <v>49760</v>
      </c>
      <c r="O588" s="95"/>
    </row>
    <row r="589" spans="1:15" ht="13.8">
      <c r="A589" s="96"/>
      <c r="B589" s="735" t="s">
        <v>60</v>
      </c>
      <c r="C589" s="736"/>
      <c r="D589" s="736"/>
      <c r="E589" s="736"/>
      <c r="F589" s="736"/>
      <c r="G589" s="736"/>
      <c r="H589" s="736"/>
      <c r="I589" s="736"/>
      <c r="J589" s="736"/>
      <c r="K589" s="736"/>
      <c r="L589" s="736"/>
      <c r="M589" s="736"/>
      <c r="N589" s="737"/>
      <c r="O589" s="95"/>
    </row>
    <row r="590" spans="1:15" ht="13.8">
      <c r="A590" s="96"/>
      <c r="B590" s="738"/>
      <c r="C590" s="739"/>
      <c r="D590" s="739"/>
      <c r="E590" s="739"/>
      <c r="F590" s="739"/>
      <c r="G590" s="739"/>
      <c r="H590" s="739"/>
      <c r="I590" s="739"/>
      <c r="J590" s="739"/>
      <c r="K590" s="739"/>
      <c r="L590" s="739"/>
      <c r="M590" s="739"/>
      <c r="N590" s="740"/>
      <c r="O590" s="95"/>
    </row>
    <row r="591" spans="1:15" ht="14.4" thickBot="1">
      <c r="A591" s="96"/>
      <c r="B591" s="741"/>
      <c r="C591" s="742"/>
      <c r="D591" s="742"/>
      <c r="E591" s="742"/>
      <c r="F591" s="742"/>
      <c r="G591" s="742"/>
      <c r="H591" s="742"/>
      <c r="I591" s="742"/>
      <c r="J591" s="742"/>
      <c r="K591" s="742"/>
      <c r="L591" s="742"/>
      <c r="M591" s="742"/>
      <c r="N591" s="743"/>
      <c r="O591" s="95"/>
    </row>
    <row r="592" spans="1:15" ht="13.8">
      <c r="A592" s="96"/>
      <c r="B592" s="744" t="s">
        <v>51</v>
      </c>
      <c r="C592" s="745"/>
      <c r="D592" s="745"/>
      <c r="E592" s="745"/>
      <c r="F592" s="745"/>
      <c r="G592" s="745"/>
      <c r="H592" s="745"/>
      <c r="I592" s="763"/>
      <c r="J592" s="403" t="s">
        <v>52</v>
      </c>
      <c r="K592" s="118" t="s">
        <v>11</v>
      </c>
      <c r="L592" s="762" t="s">
        <v>61</v>
      </c>
      <c r="M592" s="763"/>
      <c r="N592" s="119" t="s">
        <v>58</v>
      </c>
      <c r="O592" s="95"/>
    </row>
    <row r="593" spans="1:15" ht="13.8">
      <c r="A593" s="96"/>
      <c r="B593" s="718" t="s">
        <v>211</v>
      </c>
      <c r="C593" s="719" t="s">
        <v>211</v>
      </c>
      <c r="D593" s="719" t="s">
        <v>211</v>
      </c>
      <c r="E593" s="719" t="s">
        <v>211</v>
      </c>
      <c r="F593" s="719" t="s">
        <v>211</v>
      </c>
      <c r="G593" s="719" t="s">
        <v>211</v>
      </c>
      <c r="H593" s="719" t="s">
        <v>211</v>
      </c>
      <c r="I593" s="766" t="s">
        <v>211</v>
      </c>
      <c r="J593" s="400" t="s">
        <v>214</v>
      </c>
      <c r="K593" s="123">
        <v>3</v>
      </c>
      <c r="L593" s="767">
        <v>4760</v>
      </c>
      <c r="M593" s="768">
        <v>4760</v>
      </c>
      <c r="N593" s="416">
        <f t="shared" ref="N593:N597" si="30">ROUND(K593*L593,0)</f>
        <v>14280</v>
      </c>
      <c r="O593" s="95"/>
    </row>
    <row r="594" spans="1:15" ht="13.8">
      <c r="A594" s="96"/>
      <c r="B594" s="718" t="s">
        <v>212</v>
      </c>
      <c r="C594" s="719" t="s">
        <v>212</v>
      </c>
      <c r="D594" s="719" t="s">
        <v>212</v>
      </c>
      <c r="E594" s="719" t="s">
        <v>212</v>
      </c>
      <c r="F594" s="719" t="s">
        <v>212</v>
      </c>
      <c r="G594" s="719" t="s">
        <v>212</v>
      </c>
      <c r="H594" s="719" t="s">
        <v>212</v>
      </c>
      <c r="I594" s="766" t="s">
        <v>212</v>
      </c>
      <c r="J594" s="400" t="s">
        <v>214</v>
      </c>
      <c r="K594" s="123">
        <v>3</v>
      </c>
      <c r="L594" s="767">
        <v>8528</v>
      </c>
      <c r="M594" s="768">
        <v>8528</v>
      </c>
      <c r="N594" s="416">
        <f t="shared" si="30"/>
        <v>25584</v>
      </c>
      <c r="O594" s="95"/>
    </row>
    <row r="595" spans="1:15" ht="13.8">
      <c r="A595" s="96"/>
      <c r="B595" s="718" t="s">
        <v>213</v>
      </c>
      <c r="C595" s="719" t="s">
        <v>213</v>
      </c>
      <c r="D595" s="719" t="s">
        <v>213</v>
      </c>
      <c r="E595" s="719" t="s">
        <v>213</v>
      </c>
      <c r="F595" s="719" t="s">
        <v>213</v>
      </c>
      <c r="G595" s="719" t="s">
        <v>213</v>
      </c>
      <c r="H595" s="719" t="s">
        <v>213</v>
      </c>
      <c r="I595" s="766" t="s">
        <v>213</v>
      </c>
      <c r="J595" s="400" t="s">
        <v>214</v>
      </c>
      <c r="K595" s="123">
        <v>0.5</v>
      </c>
      <c r="L595" s="767">
        <v>5289</v>
      </c>
      <c r="M595" s="768">
        <v>5289</v>
      </c>
      <c r="N595" s="416">
        <f t="shared" si="30"/>
        <v>2645</v>
      </c>
      <c r="O595" s="95"/>
    </row>
    <row r="596" spans="1:15" ht="13.8">
      <c r="A596" s="96"/>
      <c r="B596" s="718" t="s">
        <v>159</v>
      </c>
      <c r="C596" s="719" t="s">
        <v>159</v>
      </c>
      <c r="D596" s="719" t="s">
        <v>159</v>
      </c>
      <c r="E596" s="719" t="s">
        <v>159</v>
      </c>
      <c r="F596" s="719" t="s">
        <v>159</v>
      </c>
      <c r="G596" s="719" t="s">
        <v>159</v>
      </c>
      <c r="H596" s="719" t="s">
        <v>159</v>
      </c>
      <c r="I596" s="766" t="s">
        <v>159</v>
      </c>
      <c r="J596" s="400" t="s">
        <v>215</v>
      </c>
      <c r="K596" s="123">
        <v>0.1</v>
      </c>
      <c r="L596" s="767">
        <v>5715</v>
      </c>
      <c r="M596" s="768">
        <v>5715</v>
      </c>
      <c r="N596" s="416">
        <f t="shared" si="30"/>
        <v>572</v>
      </c>
      <c r="O596" s="95"/>
    </row>
    <row r="597" spans="1:15" ht="14.4" thickBot="1">
      <c r="A597" s="96"/>
      <c r="B597" s="718" t="s">
        <v>202</v>
      </c>
      <c r="C597" s="719" t="s">
        <v>202</v>
      </c>
      <c r="D597" s="719" t="s">
        <v>202</v>
      </c>
      <c r="E597" s="719" t="s">
        <v>202</v>
      </c>
      <c r="F597" s="719" t="s">
        <v>202</v>
      </c>
      <c r="G597" s="719" t="s">
        <v>202</v>
      </c>
      <c r="H597" s="719" t="s">
        <v>202</v>
      </c>
      <c r="I597" s="766" t="s">
        <v>202</v>
      </c>
      <c r="J597" s="400" t="s">
        <v>216</v>
      </c>
      <c r="K597" s="123">
        <v>1</v>
      </c>
      <c r="L597" s="767">
        <f>+'ANIDADOS EL SECRETO'!M403</f>
        <v>614416</v>
      </c>
      <c r="M597" s="768">
        <f>[115]ANIDADOS!O516</f>
        <v>0</v>
      </c>
      <c r="N597" s="416">
        <f t="shared" si="30"/>
        <v>614416</v>
      </c>
      <c r="O597" s="95"/>
    </row>
    <row r="598" spans="1:15" ht="14.4" thickBot="1">
      <c r="A598" s="96"/>
      <c r="B598" s="724" t="s">
        <v>59</v>
      </c>
      <c r="C598" s="725"/>
      <c r="D598" s="725"/>
      <c r="E598" s="725"/>
      <c r="F598" s="725"/>
      <c r="G598" s="725"/>
      <c r="H598" s="725"/>
      <c r="I598" s="725"/>
      <c r="J598" s="725"/>
      <c r="K598" s="725"/>
      <c r="L598" s="725"/>
      <c r="M598" s="726"/>
      <c r="N598" s="124">
        <f>SUM(N593:N597)</f>
        <v>657497</v>
      </c>
      <c r="O598" s="95"/>
    </row>
    <row r="599" spans="1:15" ht="13.8">
      <c r="A599" s="96"/>
      <c r="B599" s="735" t="s">
        <v>62</v>
      </c>
      <c r="C599" s="736"/>
      <c r="D599" s="736"/>
      <c r="E599" s="736"/>
      <c r="F599" s="736"/>
      <c r="G599" s="736"/>
      <c r="H599" s="736"/>
      <c r="I599" s="736"/>
      <c r="J599" s="736"/>
      <c r="K599" s="736"/>
      <c r="L599" s="736"/>
      <c r="M599" s="736"/>
      <c r="N599" s="737"/>
      <c r="O599" s="95"/>
    </row>
    <row r="600" spans="1:15" ht="13.8">
      <c r="A600" s="96"/>
      <c r="B600" s="738"/>
      <c r="C600" s="739"/>
      <c r="D600" s="739"/>
      <c r="E600" s="739"/>
      <c r="F600" s="739"/>
      <c r="G600" s="739"/>
      <c r="H600" s="739"/>
      <c r="I600" s="739"/>
      <c r="J600" s="739"/>
      <c r="K600" s="739"/>
      <c r="L600" s="739"/>
      <c r="M600" s="739"/>
      <c r="N600" s="740"/>
      <c r="O600" s="95"/>
    </row>
    <row r="601" spans="1:15" ht="14.4" thickBot="1">
      <c r="A601" s="96"/>
      <c r="B601" s="741"/>
      <c r="C601" s="742"/>
      <c r="D601" s="742"/>
      <c r="E601" s="742"/>
      <c r="F601" s="742"/>
      <c r="G601" s="742"/>
      <c r="H601" s="742"/>
      <c r="I601" s="742"/>
      <c r="J601" s="742"/>
      <c r="K601" s="742"/>
      <c r="L601" s="742"/>
      <c r="M601" s="742"/>
      <c r="N601" s="743"/>
      <c r="O601" s="95"/>
    </row>
    <row r="602" spans="1:15" ht="15.6">
      <c r="A602" s="96"/>
      <c r="B602" s="744" t="s">
        <v>63</v>
      </c>
      <c r="C602" s="745"/>
      <c r="D602" s="745"/>
      <c r="E602" s="745"/>
      <c r="F602" s="745"/>
      <c r="G602" s="745"/>
      <c r="H602" s="745"/>
      <c r="I602" s="118" t="s">
        <v>64</v>
      </c>
      <c r="J602" s="401" t="s">
        <v>65</v>
      </c>
      <c r="K602" s="125" t="s">
        <v>66</v>
      </c>
      <c r="L602" s="762" t="s">
        <v>67</v>
      </c>
      <c r="M602" s="763"/>
      <c r="N602" s="119" t="s">
        <v>58</v>
      </c>
      <c r="O602" s="95"/>
    </row>
    <row r="603" spans="1:15" ht="13.8">
      <c r="A603" s="96"/>
      <c r="B603" s="718" t="s">
        <v>217</v>
      </c>
      <c r="C603" s="719" t="s">
        <v>217</v>
      </c>
      <c r="D603" s="719" t="s">
        <v>217</v>
      </c>
      <c r="E603" s="719" t="s">
        <v>217</v>
      </c>
      <c r="F603" s="719" t="s">
        <v>217</v>
      </c>
      <c r="G603" s="719" t="s">
        <v>217</v>
      </c>
      <c r="H603" s="719" t="s">
        <v>217</v>
      </c>
      <c r="I603" s="126" t="s">
        <v>181</v>
      </c>
      <c r="J603" s="127"/>
      <c r="K603" s="126">
        <v>0.02</v>
      </c>
      <c r="L603" s="846">
        <f>+'ANIDADOS EL SECRETO'!M198</f>
        <v>24048</v>
      </c>
      <c r="M603" s="847"/>
      <c r="N603" s="416">
        <f t="shared" ref="N603:N604" si="31">ROUND(K603*L603,0)</f>
        <v>481</v>
      </c>
      <c r="O603" s="95"/>
    </row>
    <row r="604" spans="1:15" ht="14.4" thickBot="1">
      <c r="A604" s="96"/>
      <c r="B604" s="758"/>
      <c r="C604" s="759"/>
      <c r="D604" s="759"/>
      <c r="E604" s="759"/>
      <c r="F604" s="759"/>
      <c r="G604" s="759"/>
      <c r="H604" s="759"/>
      <c r="I604" s="128"/>
      <c r="J604" s="129"/>
      <c r="K604" s="128"/>
      <c r="L604" s="760"/>
      <c r="M604" s="761"/>
      <c r="N604" s="416">
        <f t="shared" si="31"/>
        <v>0</v>
      </c>
      <c r="O604" s="95"/>
    </row>
    <row r="605" spans="1:15" ht="14.4" thickBot="1">
      <c r="A605" s="96"/>
      <c r="B605" s="724" t="s">
        <v>59</v>
      </c>
      <c r="C605" s="725"/>
      <c r="D605" s="725"/>
      <c r="E605" s="725"/>
      <c r="F605" s="725"/>
      <c r="G605" s="725"/>
      <c r="H605" s="725"/>
      <c r="I605" s="725"/>
      <c r="J605" s="725"/>
      <c r="K605" s="725"/>
      <c r="L605" s="725"/>
      <c r="M605" s="726"/>
      <c r="N605" s="122">
        <f>SUM(N603:N604)</f>
        <v>481</v>
      </c>
      <c r="O605" s="95"/>
    </row>
    <row r="606" spans="1:15" ht="13.8">
      <c r="A606" s="96"/>
      <c r="B606" s="735" t="s">
        <v>68</v>
      </c>
      <c r="C606" s="736"/>
      <c r="D606" s="736"/>
      <c r="E606" s="736"/>
      <c r="F606" s="736"/>
      <c r="G606" s="736"/>
      <c r="H606" s="736"/>
      <c r="I606" s="736"/>
      <c r="J606" s="736"/>
      <c r="K606" s="736"/>
      <c r="L606" s="736"/>
      <c r="M606" s="736"/>
      <c r="N606" s="737"/>
      <c r="O606" s="95"/>
    </row>
    <row r="607" spans="1:15" ht="13.8">
      <c r="A607" s="96"/>
      <c r="B607" s="738"/>
      <c r="C607" s="739"/>
      <c r="D607" s="739"/>
      <c r="E607" s="739"/>
      <c r="F607" s="739"/>
      <c r="G607" s="739"/>
      <c r="H607" s="739"/>
      <c r="I607" s="739"/>
      <c r="J607" s="739"/>
      <c r="K607" s="739"/>
      <c r="L607" s="739"/>
      <c r="M607" s="739"/>
      <c r="N607" s="740"/>
      <c r="O607" s="95"/>
    </row>
    <row r="608" spans="1:15" ht="14.4" thickBot="1">
      <c r="A608" s="96"/>
      <c r="B608" s="741"/>
      <c r="C608" s="742"/>
      <c r="D608" s="742"/>
      <c r="E608" s="742"/>
      <c r="F608" s="742"/>
      <c r="G608" s="742"/>
      <c r="H608" s="742"/>
      <c r="I608" s="742"/>
      <c r="J608" s="742"/>
      <c r="K608" s="742"/>
      <c r="L608" s="742"/>
      <c r="M608" s="742"/>
      <c r="N608" s="743"/>
      <c r="O608" s="95"/>
    </row>
    <row r="609" spans="1:15" ht="27.6">
      <c r="A609" s="96"/>
      <c r="B609" s="744" t="s">
        <v>69</v>
      </c>
      <c r="C609" s="745"/>
      <c r="D609" s="745"/>
      <c r="E609" s="745"/>
      <c r="F609" s="745"/>
      <c r="G609" s="745"/>
      <c r="H609" s="745"/>
      <c r="I609" s="118" t="s">
        <v>70</v>
      </c>
      <c r="J609" s="130" t="s">
        <v>71</v>
      </c>
      <c r="K609" s="131" t="s">
        <v>72</v>
      </c>
      <c r="L609" s="746" t="s">
        <v>57</v>
      </c>
      <c r="M609" s="747"/>
      <c r="N609" s="132" t="s">
        <v>58</v>
      </c>
      <c r="O609" s="95"/>
    </row>
    <row r="610" spans="1:15" ht="13.8">
      <c r="A610" s="96"/>
      <c r="B610" s="730" t="s">
        <v>155</v>
      </c>
      <c r="C610" s="731" t="s">
        <v>155</v>
      </c>
      <c r="D610" s="731" t="s">
        <v>155</v>
      </c>
      <c r="E610" s="731" t="s">
        <v>155</v>
      </c>
      <c r="F610" s="731" t="s">
        <v>155</v>
      </c>
      <c r="G610" s="731" t="s">
        <v>155</v>
      </c>
      <c r="H610" s="732" t="s">
        <v>155</v>
      </c>
      <c r="I610" s="133" t="s">
        <v>120</v>
      </c>
      <c r="J610" s="134"/>
      <c r="K610" s="135">
        <v>41075</v>
      </c>
      <c r="L610" s="752">
        <v>9</v>
      </c>
      <c r="M610" s="753"/>
      <c r="N610" s="416">
        <f t="shared" ref="N610:N613" si="32">ROUND(K610*L610,0)</f>
        <v>369675</v>
      </c>
      <c r="O610" s="95"/>
    </row>
    <row r="611" spans="1:15" ht="13.8">
      <c r="A611" s="96"/>
      <c r="B611" s="730"/>
      <c r="C611" s="731"/>
      <c r="D611" s="731"/>
      <c r="E611" s="731"/>
      <c r="F611" s="731"/>
      <c r="G611" s="731"/>
      <c r="H611" s="732"/>
      <c r="I611" s="133"/>
      <c r="J611" s="134"/>
      <c r="K611" s="135"/>
      <c r="L611" s="841"/>
      <c r="M611" s="842"/>
      <c r="N611" s="416">
        <f t="shared" si="32"/>
        <v>0</v>
      </c>
      <c r="O611" s="95"/>
    </row>
    <row r="612" spans="1:15" ht="13.8">
      <c r="A612" s="96"/>
      <c r="B612" s="730"/>
      <c r="C612" s="731"/>
      <c r="D612" s="731"/>
      <c r="E612" s="731"/>
      <c r="F612" s="731"/>
      <c r="G612" s="731"/>
      <c r="H612" s="732"/>
      <c r="I612" s="133"/>
      <c r="J612" s="134"/>
      <c r="K612" s="135"/>
      <c r="L612" s="764"/>
      <c r="M612" s="765"/>
      <c r="N612" s="416">
        <f t="shared" si="32"/>
        <v>0</v>
      </c>
      <c r="O612" s="95"/>
    </row>
    <row r="613" spans="1:15" ht="14.4" thickBot="1">
      <c r="A613" s="96"/>
      <c r="B613" s="730"/>
      <c r="C613" s="731"/>
      <c r="D613" s="731"/>
      <c r="E613" s="731"/>
      <c r="F613" s="731"/>
      <c r="G613" s="731"/>
      <c r="H613" s="732"/>
      <c r="I613" s="128"/>
      <c r="J613" s="129"/>
      <c r="K613" s="128"/>
      <c r="L613" s="760"/>
      <c r="M613" s="761"/>
      <c r="N613" s="416">
        <f t="shared" si="32"/>
        <v>0</v>
      </c>
      <c r="O613" s="95"/>
    </row>
    <row r="614" spans="1:15" ht="14.4" thickBot="1">
      <c r="A614" s="96"/>
      <c r="B614" s="724" t="s">
        <v>59</v>
      </c>
      <c r="C614" s="725"/>
      <c r="D614" s="725"/>
      <c r="E614" s="725"/>
      <c r="F614" s="725"/>
      <c r="G614" s="725"/>
      <c r="H614" s="725"/>
      <c r="I614" s="725"/>
      <c r="J614" s="725"/>
      <c r="K614" s="725"/>
      <c r="L614" s="725"/>
      <c r="M614" s="726"/>
      <c r="N614" s="124">
        <f>SUM(N610:N613)</f>
        <v>369675</v>
      </c>
      <c r="O614" s="95"/>
    </row>
    <row r="615" spans="1:15" ht="14.4" thickBot="1">
      <c r="A615" s="96"/>
      <c r="B615" s="115"/>
      <c r="C615" s="94"/>
      <c r="D615" s="94"/>
      <c r="E615" s="94"/>
      <c r="F615" s="94"/>
      <c r="G615" s="94"/>
      <c r="H615" s="94"/>
      <c r="I615" s="94"/>
      <c r="J615" s="94"/>
      <c r="K615" s="94"/>
      <c r="L615" s="94"/>
      <c r="M615" s="94"/>
      <c r="N615" s="116"/>
      <c r="O615" s="95"/>
    </row>
    <row r="616" spans="1:15" ht="14.4" thickBot="1">
      <c r="A616" s="96"/>
      <c r="B616" s="727" t="s">
        <v>73</v>
      </c>
      <c r="C616" s="728"/>
      <c r="D616" s="728"/>
      <c r="E616" s="728"/>
      <c r="F616" s="728"/>
      <c r="G616" s="728"/>
      <c r="H616" s="728"/>
      <c r="I616" s="728"/>
      <c r="J616" s="728"/>
      <c r="K616" s="728"/>
      <c r="L616" s="728"/>
      <c r="M616" s="729"/>
      <c r="N616" s="137">
        <f>N588+N598+N605+N614</f>
        <v>1077413</v>
      </c>
      <c r="O616" s="95"/>
    </row>
    <row r="617" spans="1:15" ht="13.8">
      <c r="A617" s="96"/>
      <c r="B617" s="735" t="s">
        <v>74</v>
      </c>
      <c r="C617" s="736"/>
      <c r="D617" s="736"/>
      <c r="E617" s="736"/>
      <c r="F617" s="736"/>
      <c r="G617" s="736"/>
      <c r="H617" s="736"/>
      <c r="I617" s="736"/>
      <c r="J617" s="736"/>
      <c r="K617" s="736"/>
      <c r="L617" s="736"/>
      <c r="M617" s="736"/>
      <c r="N617" s="737"/>
      <c r="O617" s="95"/>
    </row>
    <row r="618" spans="1:15" ht="13.8">
      <c r="A618" s="96"/>
      <c r="B618" s="738"/>
      <c r="C618" s="739"/>
      <c r="D618" s="739"/>
      <c r="E618" s="739"/>
      <c r="F618" s="739"/>
      <c r="G618" s="739"/>
      <c r="H618" s="739"/>
      <c r="I618" s="739"/>
      <c r="J618" s="739"/>
      <c r="K618" s="739"/>
      <c r="L618" s="739"/>
      <c r="M618" s="739"/>
      <c r="N618" s="740"/>
      <c r="O618" s="95"/>
    </row>
    <row r="619" spans="1:15" ht="14.4" thickBot="1">
      <c r="A619" s="96"/>
      <c r="B619" s="741"/>
      <c r="C619" s="742"/>
      <c r="D619" s="742"/>
      <c r="E619" s="742"/>
      <c r="F619" s="742"/>
      <c r="G619" s="742"/>
      <c r="H619" s="742"/>
      <c r="I619" s="742"/>
      <c r="J619" s="742"/>
      <c r="K619" s="742"/>
      <c r="L619" s="742"/>
      <c r="M619" s="742"/>
      <c r="N619" s="743"/>
      <c r="O619" s="95"/>
    </row>
    <row r="620" spans="1:15" ht="13.8">
      <c r="A620" s="96"/>
      <c r="B620" s="744" t="s">
        <v>75</v>
      </c>
      <c r="C620" s="745"/>
      <c r="D620" s="745"/>
      <c r="E620" s="745"/>
      <c r="F620" s="745"/>
      <c r="G620" s="745"/>
      <c r="H620" s="745"/>
      <c r="I620" s="401"/>
      <c r="J620" s="402"/>
      <c r="K620" s="131" t="s">
        <v>76</v>
      </c>
      <c r="L620" s="746" t="s">
        <v>77</v>
      </c>
      <c r="M620" s="747"/>
      <c r="N620" s="132"/>
      <c r="O620" s="95"/>
    </row>
    <row r="621" spans="1:15" ht="13.8">
      <c r="A621" s="96"/>
      <c r="B621" s="718" t="s">
        <v>23</v>
      </c>
      <c r="C621" s="719"/>
      <c r="D621" s="719"/>
      <c r="E621" s="719"/>
      <c r="F621" s="719"/>
      <c r="G621" s="719"/>
      <c r="H621" s="719"/>
      <c r="I621" s="138"/>
      <c r="J621" s="139"/>
      <c r="K621" s="418">
        <v>0.28000000000000003</v>
      </c>
      <c r="L621" s="720">
        <f>+N616</f>
        <v>1077413</v>
      </c>
      <c r="M621" s="721"/>
      <c r="N621" s="140">
        <f>ROUND(K621*L621,0)</f>
        <v>301676</v>
      </c>
      <c r="O621" s="95"/>
    </row>
    <row r="622" spans="1:15" ht="13.8">
      <c r="A622" s="96"/>
      <c r="B622" s="120" t="s">
        <v>78</v>
      </c>
      <c r="C622" s="121"/>
      <c r="D622" s="121"/>
      <c r="E622" s="121"/>
      <c r="F622" s="121"/>
      <c r="G622" s="121"/>
      <c r="H622" s="121"/>
      <c r="I622" s="138"/>
      <c r="J622" s="139"/>
      <c r="K622" s="418">
        <v>0.01</v>
      </c>
      <c r="L622" s="720">
        <f>+N616</f>
        <v>1077413</v>
      </c>
      <c r="M622" s="721"/>
      <c r="N622" s="140">
        <f t="shared" ref="N622:N623" si="33">ROUND(K622*L622,0)</f>
        <v>10774</v>
      </c>
      <c r="O622" s="95"/>
    </row>
    <row r="623" spans="1:15" ht="14.4" thickBot="1">
      <c r="A623" s="96"/>
      <c r="B623" s="406" t="s">
        <v>79</v>
      </c>
      <c r="C623" s="407"/>
      <c r="D623" s="407"/>
      <c r="E623" s="407"/>
      <c r="F623" s="407"/>
      <c r="G623" s="407"/>
      <c r="H623" s="407"/>
      <c r="I623" s="141"/>
      <c r="J623" s="142"/>
      <c r="K623" s="418">
        <v>0.05</v>
      </c>
      <c r="L623" s="722">
        <f>+N616</f>
        <v>1077413</v>
      </c>
      <c r="M623" s="723"/>
      <c r="N623" s="140">
        <f t="shared" si="33"/>
        <v>53871</v>
      </c>
      <c r="O623" s="95"/>
    </row>
    <row r="624" spans="1:15" ht="14.4" thickBot="1">
      <c r="A624" s="96"/>
      <c r="B624" s="724" t="s">
        <v>59</v>
      </c>
      <c r="C624" s="725"/>
      <c r="D624" s="725"/>
      <c r="E624" s="725"/>
      <c r="F624" s="725"/>
      <c r="G624" s="725"/>
      <c r="H624" s="725"/>
      <c r="I624" s="725"/>
      <c r="J624" s="725"/>
      <c r="K624" s="725"/>
      <c r="L624" s="725"/>
      <c r="M624" s="726"/>
      <c r="N624" s="143">
        <f>SUM(N621:N623)</f>
        <v>366321</v>
      </c>
      <c r="O624" s="95"/>
    </row>
    <row r="625" spans="1:15" ht="14.4" thickBot="1">
      <c r="A625" s="96"/>
      <c r="B625" s="115"/>
      <c r="C625" s="94"/>
      <c r="D625" s="94"/>
      <c r="E625" s="94"/>
      <c r="F625" s="94"/>
      <c r="G625" s="94"/>
      <c r="H625" s="94"/>
      <c r="I625" s="94"/>
      <c r="J625" s="94"/>
      <c r="K625" s="94"/>
      <c r="L625" s="94"/>
      <c r="M625" s="94"/>
      <c r="N625" s="116"/>
      <c r="O625" s="95"/>
    </row>
    <row r="626" spans="1:15" ht="14.4" thickBot="1">
      <c r="A626" s="96"/>
      <c r="B626" s="727" t="s">
        <v>80</v>
      </c>
      <c r="C626" s="728"/>
      <c r="D626" s="728"/>
      <c r="E626" s="728"/>
      <c r="F626" s="728"/>
      <c r="G626" s="728"/>
      <c r="H626" s="728"/>
      <c r="I626" s="728"/>
      <c r="J626" s="728"/>
      <c r="K626" s="728"/>
      <c r="L626" s="728"/>
      <c r="M626" s="729"/>
      <c r="N626" s="144">
        <f>N616+N624</f>
        <v>1443734</v>
      </c>
      <c r="O626" s="95"/>
    </row>
    <row r="627" spans="1:15" ht="13.8">
      <c r="A627" s="96"/>
      <c r="B627" s="112"/>
      <c r="C627" s="113"/>
      <c r="D627" s="113"/>
      <c r="E627" s="113"/>
      <c r="F627" s="113"/>
      <c r="G627" s="113"/>
      <c r="H627" s="113"/>
      <c r="I627" s="113"/>
      <c r="J627" s="113"/>
      <c r="K627" s="113"/>
      <c r="L627" s="113"/>
      <c r="M627" s="113"/>
      <c r="N627" s="114"/>
      <c r="O627" s="95"/>
    </row>
    <row r="628" spans="1:15" ht="13.8">
      <c r="A628" s="96"/>
      <c r="B628" s="115"/>
      <c r="C628" s="94"/>
      <c r="D628" s="94"/>
      <c r="E628" s="94"/>
      <c r="F628" s="94"/>
      <c r="G628" s="94"/>
      <c r="H628" s="94"/>
      <c r="I628" s="94"/>
      <c r="J628" s="94"/>
      <c r="K628" s="94"/>
      <c r="L628" s="94"/>
      <c r="M628" s="94"/>
      <c r="N628" s="116"/>
      <c r="O628" s="95"/>
    </row>
    <row r="629" spans="1:15" ht="13.8">
      <c r="A629" s="96"/>
      <c r="B629" s="115"/>
      <c r="C629" s="94"/>
      <c r="D629" s="94"/>
      <c r="E629" s="94"/>
      <c r="F629" s="94"/>
      <c r="G629" s="94"/>
      <c r="H629" s="94"/>
      <c r="I629" s="94"/>
      <c r="J629" s="94"/>
      <c r="K629" s="94"/>
      <c r="L629" s="94"/>
      <c r="M629" s="94"/>
      <c r="N629" s="116"/>
      <c r="O629" s="95"/>
    </row>
    <row r="630" spans="1:15" ht="13.8">
      <c r="A630" s="96"/>
      <c r="B630" s="115"/>
      <c r="C630" s="424" t="s">
        <v>81</v>
      </c>
      <c r="D630" s="424"/>
      <c r="E630" s="424"/>
      <c r="F630" s="94"/>
      <c r="G630" s="94"/>
      <c r="H630" s="94"/>
      <c r="I630" s="424" t="s">
        <v>81</v>
      </c>
      <c r="J630" s="223"/>
      <c r="K630" s="223"/>
      <c r="L630" s="223"/>
      <c r="M630" s="223"/>
      <c r="N630" s="116"/>
      <c r="O630" s="95"/>
    </row>
    <row r="631" spans="1:15" ht="13.8">
      <c r="A631" s="96"/>
      <c r="B631" s="115"/>
      <c r="C631" s="223" t="s">
        <v>385</v>
      </c>
      <c r="D631" s="223" t="s">
        <v>147</v>
      </c>
      <c r="E631" s="223"/>
      <c r="F631" s="94"/>
      <c r="G631" s="94"/>
      <c r="H631" s="94"/>
      <c r="I631" s="223" t="s">
        <v>82</v>
      </c>
      <c r="J631" s="425" t="s">
        <v>142</v>
      </c>
      <c r="K631" s="425"/>
      <c r="L631" s="425"/>
      <c r="M631" s="223"/>
      <c r="N631" s="116"/>
      <c r="O631" s="95"/>
    </row>
    <row r="632" spans="1:15" ht="13.8">
      <c r="A632" s="96"/>
      <c r="B632" s="115"/>
      <c r="C632" s="223" t="s">
        <v>177</v>
      </c>
      <c r="D632" s="223"/>
      <c r="E632" s="223"/>
      <c r="F632" s="94"/>
      <c r="G632" s="94"/>
      <c r="H632" s="94"/>
      <c r="I632" s="223" t="s">
        <v>146</v>
      </c>
      <c r="J632" s="426"/>
      <c r="K632" s="426"/>
      <c r="L632" s="426"/>
      <c r="M632" s="223"/>
      <c r="N632" s="116"/>
      <c r="O632" s="95"/>
    </row>
    <row r="633" spans="1:15" ht="13.8">
      <c r="A633" s="96"/>
      <c r="B633" s="105"/>
      <c r="C633" s="145"/>
      <c r="D633" s="145"/>
      <c r="E633" s="145"/>
      <c r="F633" s="145"/>
      <c r="G633" s="94"/>
      <c r="H633" s="145"/>
      <c r="I633" s="223" t="s">
        <v>178</v>
      </c>
      <c r="J633" s="145"/>
      <c r="K633" s="145"/>
      <c r="L633" s="145"/>
      <c r="M633" s="145"/>
      <c r="N633" s="146"/>
      <c r="O633" s="95"/>
    </row>
    <row r="634" spans="1:15" ht="13.8">
      <c r="A634" s="96"/>
      <c r="B634" s="115"/>
      <c r="C634" s="94"/>
      <c r="D634" s="94"/>
      <c r="E634" s="94"/>
      <c r="F634" s="94"/>
      <c r="G634" s="94" t="s">
        <v>83</v>
      </c>
      <c r="H634" s="94"/>
      <c r="I634" s="94"/>
      <c r="J634" s="94"/>
      <c r="K634" s="94"/>
      <c r="L634" s="94"/>
      <c r="M634" s="94"/>
      <c r="N634" s="116"/>
      <c r="O634" s="95"/>
    </row>
    <row r="635" spans="1:15" ht="14.4" thickBot="1">
      <c r="A635" s="96"/>
      <c r="B635" s="748"/>
      <c r="C635" s="749"/>
      <c r="D635" s="749"/>
      <c r="E635" s="129"/>
      <c r="F635" s="129"/>
      <c r="G635" s="129"/>
      <c r="H635" s="129"/>
      <c r="I635" s="129"/>
      <c r="J635" s="750"/>
      <c r="K635" s="750"/>
      <c r="L635" s="750"/>
      <c r="M635" s="750"/>
      <c r="N635" s="751"/>
      <c r="O635" s="95"/>
    </row>
    <row r="636" spans="1:15" ht="14.4" thickBot="1">
      <c r="A636" s="147"/>
      <c r="B636" s="148"/>
      <c r="C636" s="148"/>
      <c r="D636" s="148"/>
      <c r="E636" s="148"/>
      <c r="F636" s="148"/>
      <c r="G636" s="148"/>
      <c r="H636" s="148"/>
      <c r="I636" s="148"/>
      <c r="J636" s="148"/>
      <c r="K636" s="148"/>
      <c r="L636" s="148"/>
      <c r="M636" s="148"/>
      <c r="N636" s="148"/>
      <c r="O636" s="149"/>
    </row>
    <row r="637" spans="1:15" ht="14.4" thickTop="1">
      <c r="A637" s="584" t="s">
        <v>37</v>
      </c>
      <c r="B637" s="584"/>
      <c r="C637" s="584"/>
      <c r="D637" s="584"/>
      <c r="E637" s="584"/>
      <c r="F637" s="584"/>
      <c r="G637" s="584"/>
      <c r="H637" s="584"/>
      <c r="I637" s="584"/>
      <c r="J637" s="584"/>
      <c r="K637" s="584"/>
      <c r="L637" s="94"/>
      <c r="M637" s="94"/>
      <c r="N637" s="94"/>
      <c r="O637" s="94"/>
    </row>
    <row r="638" spans="1:15" ht="13.8">
      <c r="A638" s="584" t="s">
        <v>1</v>
      </c>
      <c r="B638" s="584"/>
      <c r="C638" s="584"/>
      <c r="D638" s="584"/>
      <c r="E638" s="94"/>
      <c r="F638" s="94"/>
      <c r="G638" s="94"/>
      <c r="H638" s="94"/>
      <c r="I638" s="94"/>
      <c r="J638" s="94"/>
      <c r="K638" s="94"/>
      <c r="L638" s="94"/>
      <c r="M638" s="94"/>
      <c r="N638" s="94"/>
      <c r="O638" s="94"/>
    </row>
    <row r="639" spans="1:15" ht="14.4" thickBot="1">
      <c r="A639" s="94"/>
      <c r="B639" s="94"/>
      <c r="C639" s="94"/>
      <c r="D639" s="94"/>
      <c r="E639" s="94"/>
      <c r="F639" s="94"/>
      <c r="G639" s="94"/>
      <c r="H639" s="94"/>
      <c r="I639" s="94"/>
      <c r="J639" s="94"/>
      <c r="K639" s="94"/>
      <c r="L639" s="94"/>
      <c r="M639" s="94"/>
      <c r="N639" s="94"/>
      <c r="O639" s="94"/>
    </row>
    <row r="640" spans="1:15" ht="14.4" thickTop="1">
      <c r="A640" s="822"/>
      <c r="B640" s="823"/>
      <c r="C640" s="823"/>
      <c r="D640" s="823"/>
      <c r="E640" s="823"/>
      <c r="F640" s="823"/>
      <c r="G640" s="823"/>
      <c r="H640" s="823"/>
      <c r="I640" s="823"/>
      <c r="J640" s="823"/>
      <c r="K640" s="823"/>
      <c r="L640" s="823"/>
      <c r="M640" s="823"/>
      <c r="N640" s="823"/>
      <c r="O640" s="824"/>
    </row>
    <row r="641" spans="1:15" ht="13.8">
      <c r="A641" s="96"/>
      <c r="B641" s="825" t="s">
        <v>38</v>
      </c>
      <c r="C641" s="825"/>
      <c r="D641" s="825"/>
      <c r="E641" s="825"/>
      <c r="F641" s="825"/>
      <c r="G641" s="825"/>
      <c r="H641" s="825"/>
      <c r="I641" s="825"/>
      <c r="J641" s="825"/>
      <c r="K641" s="825"/>
      <c r="L641" s="825"/>
      <c r="M641" s="825"/>
      <c r="N641" s="825"/>
      <c r="O641" s="95"/>
    </row>
    <row r="642" spans="1:15" ht="14.4" thickBot="1">
      <c r="A642" s="96"/>
      <c r="B642" s="94"/>
      <c r="C642" s="94"/>
      <c r="D642" s="94"/>
      <c r="E642" s="94"/>
      <c r="F642" s="94"/>
      <c r="G642" s="94"/>
      <c r="H642" s="94"/>
      <c r="I642" s="94"/>
      <c r="J642" s="94"/>
      <c r="K642" s="94"/>
      <c r="L642" s="94"/>
      <c r="M642" s="94"/>
      <c r="N642" s="94"/>
      <c r="O642" s="95"/>
    </row>
    <row r="643" spans="1:15" ht="13.8">
      <c r="A643" s="96"/>
      <c r="B643" s="826"/>
      <c r="C643" s="828"/>
      <c r="D643" s="829"/>
      <c r="E643" s="829"/>
      <c r="F643" s="829"/>
      <c r="G643" s="829"/>
      <c r="H643" s="829"/>
      <c r="I643" s="829"/>
      <c r="J643" s="830"/>
      <c r="K643" s="831"/>
      <c r="L643" s="832"/>
      <c r="M643" s="832"/>
      <c r="N643" s="833"/>
      <c r="O643" s="95"/>
    </row>
    <row r="644" spans="1:15" ht="13.8">
      <c r="A644" s="96"/>
      <c r="B644" s="827"/>
      <c r="C644" s="837" t="s">
        <v>118</v>
      </c>
      <c r="D644" s="838"/>
      <c r="E644" s="838"/>
      <c r="F644" s="838"/>
      <c r="G644" s="838"/>
      <c r="H644" s="838"/>
      <c r="I644" s="838"/>
      <c r="J644" s="839"/>
      <c r="K644" s="834"/>
      <c r="L644" s="835"/>
      <c r="M644" s="835"/>
      <c r="N644" s="836"/>
      <c r="O644" s="95"/>
    </row>
    <row r="645" spans="1:15" ht="13.8">
      <c r="A645" s="96"/>
      <c r="B645" s="827"/>
      <c r="C645" s="812"/>
      <c r="D645" s="813"/>
      <c r="E645" s="813"/>
      <c r="F645" s="813"/>
      <c r="G645" s="813"/>
      <c r="H645" s="813"/>
      <c r="I645" s="813"/>
      <c r="J645" s="814"/>
      <c r="K645" s="818" t="s">
        <v>39</v>
      </c>
      <c r="L645" s="806"/>
      <c r="M645" s="807"/>
      <c r="N645" s="808"/>
      <c r="O645" s="95"/>
    </row>
    <row r="646" spans="1:15" ht="13.8">
      <c r="A646" s="96"/>
      <c r="B646" s="827"/>
      <c r="C646" s="812" t="s">
        <v>40</v>
      </c>
      <c r="D646" s="813"/>
      <c r="E646" s="813"/>
      <c r="F646" s="813"/>
      <c r="G646" s="813"/>
      <c r="H646" s="813"/>
      <c r="I646" s="813"/>
      <c r="J646" s="814"/>
      <c r="K646" s="840"/>
      <c r="L646" s="809"/>
      <c r="M646" s="810"/>
      <c r="N646" s="811"/>
      <c r="O646" s="95"/>
    </row>
    <row r="647" spans="1:15" ht="13.8">
      <c r="A647" s="96"/>
      <c r="B647" s="827"/>
      <c r="C647" s="815"/>
      <c r="D647" s="816"/>
      <c r="E647" s="816"/>
      <c r="F647" s="816"/>
      <c r="G647" s="816"/>
      <c r="H647" s="816"/>
      <c r="I647" s="816"/>
      <c r="J647" s="817"/>
      <c r="K647" s="818" t="s">
        <v>41</v>
      </c>
      <c r="L647" s="818">
        <v>1</v>
      </c>
      <c r="M647" s="818" t="s">
        <v>42</v>
      </c>
      <c r="N647" s="820">
        <v>1</v>
      </c>
      <c r="O647" s="95"/>
    </row>
    <row r="648" spans="1:15" ht="13.8">
      <c r="A648" s="96"/>
      <c r="B648" s="827"/>
      <c r="C648" s="815"/>
      <c r="D648" s="816"/>
      <c r="E648" s="816"/>
      <c r="F648" s="816"/>
      <c r="G648" s="816"/>
      <c r="H648" s="816"/>
      <c r="I648" s="816"/>
      <c r="J648" s="817"/>
      <c r="K648" s="819"/>
      <c r="L648" s="819"/>
      <c r="M648" s="819"/>
      <c r="N648" s="821"/>
      <c r="O648" s="95"/>
    </row>
    <row r="649" spans="1:15" ht="13.8">
      <c r="A649" s="96"/>
      <c r="B649" s="827"/>
      <c r="C649" s="812" t="s">
        <v>43</v>
      </c>
      <c r="D649" s="813"/>
      <c r="E649" s="813"/>
      <c r="F649" s="813"/>
      <c r="G649" s="813"/>
      <c r="H649" s="813"/>
      <c r="I649" s="813"/>
      <c r="J649" s="814"/>
      <c r="K649" s="819"/>
      <c r="L649" s="819"/>
      <c r="M649" s="819"/>
      <c r="N649" s="821"/>
      <c r="O649" s="95"/>
    </row>
    <row r="650" spans="1:15" ht="14.4" thickBot="1">
      <c r="A650" s="96"/>
      <c r="B650" s="97"/>
      <c r="C650" s="98"/>
      <c r="D650" s="98"/>
      <c r="E650" s="98"/>
      <c r="F650" s="98"/>
      <c r="G650" s="98"/>
      <c r="H650" s="98"/>
      <c r="I650" s="98"/>
      <c r="J650" s="98"/>
      <c r="K650" s="98"/>
      <c r="L650" s="99"/>
      <c r="M650" s="99"/>
      <c r="N650" s="100"/>
      <c r="O650" s="95"/>
    </row>
    <row r="651" spans="1:15" ht="13.8">
      <c r="A651" s="96"/>
      <c r="B651" s="101"/>
      <c r="C651" s="405"/>
      <c r="D651" s="405"/>
      <c r="E651" s="405"/>
      <c r="F651" s="405"/>
      <c r="G651" s="405"/>
      <c r="H651" s="405"/>
      <c r="I651" s="405"/>
      <c r="J651" s="405"/>
      <c r="K651" s="102" t="s">
        <v>44</v>
      </c>
      <c r="L651" s="103" t="s">
        <v>45</v>
      </c>
      <c r="M651" s="103" t="s">
        <v>46</v>
      </c>
      <c r="N651" s="104" t="s">
        <v>47</v>
      </c>
      <c r="O651" s="95"/>
    </row>
    <row r="652" spans="1:15" ht="13.8">
      <c r="A652" s="96"/>
      <c r="B652" s="105"/>
      <c r="C652" s="404"/>
      <c r="D652" s="404"/>
      <c r="E652" s="404"/>
      <c r="F652" s="404"/>
      <c r="G652" s="404"/>
      <c r="H652" s="404"/>
      <c r="I652" s="404"/>
      <c r="J652" s="404"/>
      <c r="K652" s="106"/>
      <c r="L652" s="107"/>
      <c r="M652" s="107"/>
      <c r="N652" s="108"/>
      <c r="O652" s="95"/>
    </row>
    <row r="653" spans="1:15" ht="13.8">
      <c r="A653" s="96"/>
      <c r="B653" s="792" t="s">
        <v>48</v>
      </c>
      <c r="C653" s="793"/>
      <c r="D653" s="793"/>
      <c r="E653" s="793"/>
      <c r="F653" s="404"/>
      <c r="G653" s="404"/>
      <c r="H653" s="404"/>
      <c r="I653" s="94"/>
      <c r="J653" s="404"/>
      <c r="K653" s="106"/>
      <c r="L653" s="94"/>
      <c r="M653" s="94"/>
      <c r="N653" s="109"/>
      <c r="O653" s="95"/>
    </row>
    <row r="654" spans="1:15" ht="13.8">
      <c r="A654" s="96"/>
      <c r="B654" s="110"/>
      <c r="C654" s="408"/>
      <c r="D654" s="408"/>
      <c r="E654" s="408"/>
      <c r="F654" s="408"/>
      <c r="G654" s="408"/>
      <c r="H654" s="408"/>
      <c r="I654" s="408"/>
      <c r="J654" s="408"/>
      <c r="K654" s="408"/>
      <c r="L654" s="408"/>
      <c r="M654" s="408"/>
      <c r="N654" s="409"/>
      <c r="O654" s="95"/>
    </row>
    <row r="655" spans="1:15" ht="14.4" thickBot="1">
      <c r="A655" s="96"/>
      <c r="B655" s="406"/>
      <c r="C655" s="407"/>
      <c r="D655" s="407"/>
      <c r="E655" s="407"/>
      <c r="F655" s="407"/>
      <c r="G655" s="407"/>
      <c r="H655" s="407"/>
      <c r="I655" s="407"/>
      <c r="J655" s="407"/>
      <c r="K655" s="407"/>
      <c r="L655" s="407"/>
      <c r="M655" s="407"/>
      <c r="N655" s="111"/>
      <c r="O655" s="95"/>
    </row>
    <row r="656" spans="1:15" ht="14.4" thickBot="1">
      <c r="A656" s="96"/>
      <c r="B656" s="112"/>
      <c r="C656" s="113"/>
      <c r="D656" s="113"/>
      <c r="E656" s="113"/>
      <c r="F656" s="113"/>
      <c r="G656" s="113"/>
      <c r="H656" s="94"/>
      <c r="I656" s="94"/>
      <c r="J656" s="113"/>
      <c r="K656" s="113"/>
      <c r="L656" s="113"/>
      <c r="M656" s="113"/>
      <c r="N656" s="114"/>
      <c r="O656" s="95"/>
    </row>
    <row r="657" spans="1:15" ht="13.8">
      <c r="A657" s="96"/>
      <c r="B657" s="794" t="s">
        <v>49</v>
      </c>
      <c r="C657" s="795"/>
      <c r="D657" s="795"/>
      <c r="E657" s="795"/>
      <c r="F657" s="795"/>
      <c r="G657" s="795"/>
      <c r="H657" s="795"/>
      <c r="I657" s="795"/>
      <c r="J657" s="795"/>
      <c r="K657" s="795"/>
      <c r="L657" s="795"/>
      <c r="M657" s="795"/>
      <c r="N657" s="796"/>
      <c r="O657" s="95"/>
    </row>
    <row r="658" spans="1:15" ht="14.4" thickBot="1">
      <c r="A658" s="96"/>
      <c r="B658" s="115"/>
      <c r="C658" s="94"/>
      <c r="D658" s="94"/>
      <c r="E658" s="94"/>
      <c r="F658" s="94"/>
      <c r="G658" s="94"/>
      <c r="H658" s="94"/>
      <c r="I658" s="94"/>
      <c r="J658" s="94"/>
      <c r="K658" s="94"/>
      <c r="L658" s="94"/>
      <c r="M658" s="94"/>
      <c r="N658" s="116"/>
      <c r="O658" s="95"/>
    </row>
    <row r="659" spans="1:15" ht="13.8">
      <c r="A659" s="96"/>
      <c r="B659" s="117" t="s">
        <v>50</v>
      </c>
      <c r="C659" s="797" t="s">
        <v>51</v>
      </c>
      <c r="D659" s="798"/>
      <c r="E659" s="798"/>
      <c r="F659" s="798"/>
      <c r="G659" s="798"/>
      <c r="H659" s="798"/>
      <c r="I659" s="798"/>
      <c r="J659" s="798"/>
      <c r="K659" s="799"/>
      <c r="L659" s="800" t="s">
        <v>52</v>
      </c>
      <c r="M659" s="801"/>
      <c r="N659" s="117" t="s">
        <v>11</v>
      </c>
      <c r="O659" s="95"/>
    </row>
    <row r="660" spans="1:15" ht="14.4" thickBot="1">
      <c r="A660" s="96"/>
      <c r="B660" s="175">
        <f>+'PRESUPUESTO OFICIAL (Entidad)'!D27</f>
        <v>3.3</v>
      </c>
      <c r="C660" s="845" t="s">
        <v>95</v>
      </c>
      <c r="D660" s="803"/>
      <c r="E660" s="803"/>
      <c r="F660" s="803"/>
      <c r="G660" s="803"/>
      <c r="H660" s="803"/>
      <c r="I660" s="803"/>
      <c r="J660" s="803"/>
      <c r="K660" s="804"/>
      <c r="L660" s="845" t="s">
        <v>86</v>
      </c>
      <c r="M660" s="804"/>
      <c r="N660" s="176"/>
      <c r="O660" s="95"/>
    </row>
    <row r="661" spans="1:15" ht="13.8">
      <c r="A661" s="96"/>
      <c r="B661" s="735" t="s">
        <v>53</v>
      </c>
      <c r="C661" s="736"/>
      <c r="D661" s="736"/>
      <c r="E661" s="736"/>
      <c r="F661" s="736"/>
      <c r="G661" s="736"/>
      <c r="H661" s="736"/>
      <c r="I661" s="736"/>
      <c r="J661" s="736"/>
      <c r="K661" s="736"/>
      <c r="L661" s="736"/>
      <c r="M661" s="736"/>
      <c r="N661" s="737"/>
      <c r="O661" s="95"/>
    </row>
    <row r="662" spans="1:15" ht="13.8">
      <c r="A662" s="96"/>
      <c r="B662" s="738"/>
      <c r="C662" s="739"/>
      <c r="D662" s="739"/>
      <c r="E662" s="739"/>
      <c r="F662" s="739"/>
      <c r="G662" s="739"/>
      <c r="H662" s="739"/>
      <c r="I662" s="739"/>
      <c r="J662" s="739"/>
      <c r="K662" s="739"/>
      <c r="L662" s="739"/>
      <c r="M662" s="739"/>
      <c r="N662" s="740"/>
      <c r="O662" s="95"/>
    </row>
    <row r="663" spans="1:15" ht="14.4" thickBot="1">
      <c r="A663" s="96"/>
      <c r="B663" s="741"/>
      <c r="C663" s="742"/>
      <c r="D663" s="742"/>
      <c r="E663" s="742"/>
      <c r="F663" s="742"/>
      <c r="G663" s="742"/>
      <c r="H663" s="742"/>
      <c r="I663" s="742"/>
      <c r="J663" s="742"/>
      <c r="K663" s="742"/>
      <c r="L663" s="742"/>
      <c r="M663" s="742"/>
      <c r="N663" s="743"/>
      <c r="O663" s="95"/>
    </row>
    <row r="664" spans="1:15" ht="13.8">
      <c r="A664" s="96"/>
      <c r="B664" s="744" t="s">
        <v>51</v>
      </c>
      <c r="C664" s="782"/>
      <c r="D664" s="782"/>
      <c r="E664" s="782"/>
      <c r="F664" s="783"/>
      <c r="G664" s="762" t="s">
        <v>54</v>
      </c>
      <c r="H664" s="782"/>
      <c r="I664" s="784" t="s">
        <v>55</v>
      </c>
      <c r="J664" s="785"/>
      <c r="K664" s="118" t="s">
        <v>56</v>
      </c>
      <c r="L664" s="762" t="s">
        <v>57</v>
      </c>
      <c r="M664" s="763"/>
      <c r="N664" s="119" t="s">
        <v>58</v>
      </c>
      <c r="O664" s="95"/>
    </row>
    <row r="665" spans="1:15" ht="13.8">
      <c r="A665" s="96"/>
      <c r="B665" s="786" t="s">
        <v>163</v>
      </c>
      <c r="C665" s="787" t="s">
        <v>163</v>
      </c>
      <c r="D665" s="787" t="s">
        <v>163</v>
      </c>
      <c r="E665" s="787" t="s">
        <v>163</v>
      </c>
      <c r="F665" s="788" t="s">
        <v>163</v>
      </c>
      <c r="G665" s="789"/>
      <c r="H665" s="788"/>
      <c r="I665" s="772" t="s">
        <v>120</v>
      </c>
      <c r="J665" s="773"/>
      <c r="K665" s="177">
        <v>4108</v>
      </c>
      <c r="L665" s="843">
        <v>8.15</v>
      </c>
      <c r="M665" s="844">
        <v>8.15</v>
      </c>
      <c r="N665" s="416">
        <f t="shared" ref="N665:N667" si="34">ROUND(K665*L665,0)</f>
        <v>33480</v>
      </c>
      <c r="O665" s="95"/>
    </row>
    <row r="666" spans="1:15" ht="13.8">
      <c r="A666" s="96"/>
      <c r="B666" s="769" t="s">
        <v>210</v>
      </c>
      <c r="C666" s="770" t="s">
        <v>210</v>
      </c>
      <c r="D666" s="770" t="s">
        <v>210</v>
      </c>
      <c r="E666" s="770" t="s">
        <v>210</v>
      </c>
      <c r="F666" s="771" t="s">
        <v>210</v>
      </c>
      <c r="G666" s="178"/>
      <c r="H666" s="179"/>
      <c r="I666" s="772" t="s">
        <v>120</v>
      </c>
      <c r="J666" s="773"/>
      <c r="K666" s="177">
        <v>8525</v>
      </c>
      <c r="L666" s="843">
        <v>0.32</v>
      </c>
      <c r="M666" s="844">
        <v>0.32</v>
      </c>
      <c r="N666" s="416">
        <f t="shared" si="34"/>
        <v>2728</v>
      </c>
      <c r="O666" s="95"/>
    </row>
    <row r="667" spans="1:15" ht="14.4" thickBot="1">
      <c r="A667" s="96"/>
      <c r="B667" s="776"/>
      <c r="C667" s="777"/>
      <c r="D667" s="777"/>
      <c r="E667" s="777"/>
      <c r="F667" s="778"/>
      <c r="G667" s="779"/>
      <c r="H667" s="778"/>
      <c r="I667" s="772"/>
      <c r="J667" s="773"/>
      <c r="K667" s="177"/>
      <c r="L667" s="780"/>
      <c r="M667" s="781"/>
      <c r="N667" s="416">
        <f t="shared" si="34"/>
        <v>0</v>
      </c>
      <c r="O667" s="95"/>
    </row>
    <row r="668" spans="1:15" ht="14.4" thickBot="1">
      <c r="A668" s="96"/>
      <c r="B668" s="724" t="s">
        <v>59</v>
      </c>
      <c r="C668" s="725"/>
      <c r="D668" s="725"/>
      <c r="E668" s="725"/>
      <c r="F668" s="725"/>
      <c r="G668" s="725"/>
      <c r="H668" s="725"/>
      <c r="I668" s="725"/>
      <c r="J668" s="725"/>
      <c r="K668" s="725"/>
      <c r="L668" s="725"/>
      <c r="M668" s="726"/>
      <c r="N668" s="122">
        <f>SUM(N665:N667)</f>
        <v>36208</v>
      </c>
      <c r="O668" s="95"/>
    </row>
    <row r="669" spans="1:15" ht="13.8">
      <c r="A669" s="96"/>
      <c r="B669" s="735" t="s">
        <v>60</v>
      </c>
      <c r="C669" s="736"/>
      <c r="D669" s="736"/>
      <c r="E669" s="736"/>
      <c r="F669" s="736"/>
      <c r="G669" s="736"/>
      <c r="H669" s="736"/>
      <c r="I669" s="736"/>
      <c r="J669" s="736"/>
      <c r="K669" s="736"/>
      <c r="L669" s="736"/>
      <c r="M669" s="736"/>
      <c r="N669" s="737"/>
      <c r="O669" s="95"/>
    </row>
    <row r="670" spans="1:15" ht="13.8">
      <c r="A670" s="96"/>
      <c r="B670" s="738"/>
      <c r="C670" s="739"/>
      <c r="D670" s="739"/>
      <c r="E670" s="739"/>
      <c r="F670" s="739"/>
      <c r="G670" s="739"/>
      <c r="H670" s="739"/>
      <c r="I670" s="739"/>
      <c r="J670" s="739"/>
      <c r="K670" s="739"/>
      <c r="L670" s="739"/>
      <c r="M670" s="739"/>
      <c r="N670" s="740"/>
      <c r="O670" s="95"/>
    </row>
    <row r="671" spans="1:15" ht="14.4" thickBot="1">
      <c r="A671" s="96"/>
      <c r="B671" s="741"/>
      <c r="C671" s="742"/>
      <c r="D671" s="742"/>
      <c r="E671" s="742"/>
      <c r="F671" s="742"/>
      <c r="G671" s="742"/>
      <c r="H671" s="742"/>
      <c r="I671" s="742"/>
      <c r="J671" s="742"/>
      <c r="K671" s="742"/>
      <c r="L671" s="742"/>
      <c r="M671" s="742"/>
      <c r="N671" s="743"/>
      <c r="O671" s="95"/>
    </row>
    <row r="672" spans="1:15" ht="13.8">
      <c r="A672" s="96"/>
      <c r="B672" s="744" t="s">
        <v>51</v>
      </c>
      <c r="C672" s="745"/>
      <c r="D672" s="745"/>
      <c r="E672" s="745"/>
      <c r="F672" s="745"/>
      <c r="G672" s="745"/>
      <c r="H672" s="745"/>
      <c r="I672" s="763"/>
      <c r="J672" s="403" t="s">
        <v>52</v>
      </c>
      <c r="K672" s="118" t="s">
        <v>11</v>
      </c>
      <c r="L672" s="762" t="s">
        <v>61</v>
      </c>
      <c r="M672" s="763"/>
      <c r="N672" s="119" t="s">
        <v>58</v>
      </c>
      <c r="O672" s="95"/>
    </row>
    <row r="673" spans="1:15" ht="13.8">
      <c r="A673" s="96"/>
      <c r="B673" s="718" t="s">
        <v>218</v>
      </c>
      <c r="C673" s="719" t="s">
        <v>218</v>
      </c>
      <c r="D673" s="719" t="s">
        <v>218</v>
      </c>
      <c r="E673" s="719" t="s">
        <v>218</v>
      </c>
      <c r="F673" s="719" t="s">
        <v>218</v>
      </c>
      <c r="G673" s="719" t="s">
        <v>218</v>
      </c>
      <c r="H673" s="719" t="s">
        <v>218</v>
      </c>
      <c r="I673" s="766" t="s">
        <v>218</v>
      </c>
      <c r="J673" s="400" t="s">
        <v>91</v>
      </c>
      <c r="K673" s="123">
        <v>3.5556000000000001</v>
      </c>
      <c r="L673" s="767">
        <v>9256</v>
      </c>
      <c r="M673" s="768">
        <v>9256</v>
      </c>
      <c r="N673" s="416">
        <f t="shared" ref="N673:N677" si="35">ROUND(K673*L673,0)</f>
        <v>32911</v>
      </c>
      <c r="O673" s="95"/>
    </row>
    <row r="674" spans="1:15" ht="13.8">
      <c r="A674" s="96"/>
      <c r="B674" s="718" t="s">
        <v>219</v>
      </c>
      <c r="C674" s="719" t="s">
        <v>219</v>
      </c>
      <c r="D674" s="719" t="s">
        <v>219</v>
      </c>
      <c r="E674" s="719" t="s">
        <v>219</v>
      </c>
      <c r="F674" s="719" t="s">
        <v>219</v>
      </c>
      <c r="G674" s="719" t="s">
        <v>219</v>
      </c>
      <c r="H674" s="719" t="s">
        <v>219</v>
      </c>
      <c r="I674" s="766" t="s">
        <v>219</v>
      </c>
      <c r="J674" s="400" t="s">
        <v>91</v>
      </c>
      <c r="K674" s="123">
        <v>1</v>
      </c>
      <c r="L674" s="767">
        <v>7008</v>
      </c>
      <c r="M674" s="768">
        <v>7008</v>
      </c>
      <c r="N674" s="416">
        <f t="shared" si="35"/>
        <v>7008</v>
      </c>
      <c r="O674" s="95"/>
    </row>
    <row r="675" spans="1:15" ht="13.8">
      <c r="A675" s="96"/>
      <c r="B675" s="718" t="s">
        <v>159</v>
      </c>
      <c r="C675" s="719" t="s">
        <v>159</v>
      </c>
      <c r="D675" s="719" t="s">
        <v>159</v>
      </c>
      <c r="E675" s="719" t="s">
        <v>159</v>
      </c>
      <c r="F675" s="719" t="s">
        <v>159</v>
      </c>
      <c r="G675" s="719" t="s">
        <v>159</v>
      </c>
      <c r="H675" s="719" t="s">
        <v>159</v>
      </c>
      <c r="I675" s="766" t="s">
        <v>159</v>
      </c>
      <c r="J675" s="400" t="s">
        <v>226</v>
      </c>
      <c r="K675" s="123">
        <v>1.5</v>
      </c>
      <c r="L675" s="767">
        <v>5715</v>
      </c>
      <c r="M675" s="768">
        <v>5715</v>
      </c>
      <c r="N675" s="416">
        <f t="shared" si="35"/>
        <v>8573</v>
      </c>
      <c r="O675" s="95"/>
    </row>
    <row r="676" spans="1:15" ht="13.8">
      <c r="A676" s="96"/>
      <c r="B676" s="718" t="s">
        <v>220</v>
      </c>
      <c r="C676" s="719" t="s">
        <v>220</v>
      </c>
      <c r="D676" s="719" t="s">
        <v>220</v>
      </c>
      <c r="E676" s="719" t="s">
        <v>220</v>
      </c>
      <c r="F676" s="719" t="s">
        <v>220</v>
      </c>
      <c r="G676" s="719" t="s">
        <v>220</v>
      </c>
      <c r="H676" s="719" t="s">
        <v>220</v>
      </c>
      <c r="I676" s="766" t="s">
        <v>220</v>
      </c>
      <c r="J676" s="400" t="s">
        <v>91</v>
      </c>
      <c r="K676" s="123">
        <v>8</v>
      </c>
      <c r="L676" s="767">
        <v>3636</v>
      </c>
      <c r="M676" s="768">
        <v>3636</v>
      </c>
      <c r="N676" s="416">
        <f t="shared" si="35"/>
        <v>29088</v>
      </c>
      <c r="O676" s="95"/>
    </row>
    <row r="677" spans="1:15" ht="14.4" thickBot="1">
      <c r="A677" s="96"/>
      <c r="B677" s="718" t="s">
        <v>202</v>
      </c>
      <c r="C677" s="719" t="s">
        <v>202</v>
      </c>
      <c r="D677" s="719" t="s">
        <v>202</v>
      </c>
      <c r="E677" s="719" t="s">
        <v>202</v>
      </c>
      <c r="F677" s="719" t="s">
        <v>202</v>
      </c>
      <c r="G677" s="719" t="s">
        <v>202</v>
      </c>
      <c r="H677" s="719" t="s">
        <v>202</v>
      </c>
      <c r="I677" s="766" t="s">
        <v>202</v>
      </c>
      <c r="J677" s="400" t="s">
        <v>86</v>
      </c>
      <c r="K677" s="123">
        <v>1</v>
      </c>
      <c r="L677" s="767">
        <f>+'ANIDADOS EL SECRETO'!M403</f>
        <v>614416</v>
      </c>
      <c r="M677" s="768">
        <f>[115]ANIDADOS!O547</f>
        <v>0</v>
      </c>
      <c r="N677" s="416">
        <f t="shared" si="35"/>
        <v>614416</v>
      </c>
      <c r="O677" s="95"/>
    </row>
    <row r="678" spans="1:15" ht="14.4" thickBot="1">
      <c r="A678" s="96"/>
      <c r="B678" s="724" t="s">
        <v>59</v>
      </c>
      <c r="C678" s="725"/>
      <c r="D678" s="725"/>
      <c r="E678" s="725"/>
      <c r="F678" s="725"/>
      <c r="G678" s="725"/>
      <c r="H678" s="725"/>
      <c r="I678" s="725"/>
      <c r="J678" s="725"/>
      <c r="K678" s="725"/>
      <c r="L678" s="725"/>
      <c r="M678" s="726"/>
      <c r="N678" s="124">
        <f>SUM(N673:N677)</f>
        <v>691996</v>
      </c>
      <c r="O678" s="95"/>
    </row>
    <row r="679" spans="1:15" ht="13.8">
      <c r="A679" s="96"/>
      <c r="B679" s="735" t="s">
        <v>62</v>
      </c>
      <c r="C679" s="736"/>
      <c r="D679" s="736"/>
      <c r="E679" s="736"/>
      <c r="F679" s="736"/>
      <c r="G679" s="736"/>
      <c r="H679" s="736"/>
      <c r="I679" s="736"/>
      <c r="J679" s="736"/>
      <c r="K679" s="736"/>
      <c r="L679" s="736"/>
      <c r="M679" s="736"/>
      <c r="N679" s="737"/>
      <c r="O679" s="95"/>
    </row>
    <row r="680" spans="1:15" ht="13.8">
      <c r="A680" s="96"/>
      <c r="B680" s="738"/>
      <c r="C680" s="739"/>
      <c r="D680" s="739"/>
      <c r="E680" s="739"/>
      <c r="F680" s="739"/>
      <c r="G680" s="739"/>
      <c r="H680" s="739"/>
      <c r="I680" s="739"/>
      <c r="J680" s="739"/>
      <c r="K680" s="739"/>
      <c r="L680" s="739"/>
      <c r="M680" s="739"/>
      <c r="N680" s="740"/>
      <c r="O680" s="95"/>
    </row>
    <row r="681" spans="1:15" ht="14.4" thickBot="1">
      <c r="A681" s="96"/>
      <c r="B681" s="741"/>
      <c r="C681" s="742"/>
      <c r="D681" s="742"/>
      <c r="E681" s="742"/>
      <c r="F681" s="742"/>
      <c r="G681" s="742"/>
      <c r="H681" s="742"/>
      <c r="I681" s="742"/>
      <c r="J681" s="742"/>
      <c r="K681" s="742"/>
      <c r="L681" s="742"/>
      <c r="M681" s="742"/>
      <c r="N681" s="743"/>
      <c r="O681" s="95"/>
    </row>
    <row r="682" spans="1:15" ht="15.6">
      <c r="A682" s="96"/>
      <c r="B682" s="744" t="s">
        <v>63</v>
      </c>
      <c r="C682" s="745"/>
      <c r="D682" s="745"/>
      <c r="E682" s="745"/>
      <c r="F682" s="745"/>
      <c r="G682" s="745"/>
      <c r="H682" s="745"/>
      <c r="I682" s="118" t="s">
        <v>64</v>
      </c>
      <c r="J682" s="401" t="s">
        <v>65</v>
      </c>
      <c r="K682" s="125" t="s">
        <v>66</v>
      </c>
      <c r="L682" s="762" t="s">
        <v>67</v>
      </c>
      <c r="M682" s="763"/>
      <c r="N682" s="119" t="s">
        <v>58</v>
      </c>
      <c r="O682" s="95"/>
    </row>
    <row r="683" spans="1:15" ht="14.4" thickBot="1">
      <c r="A683" s="96"/>
      <c r="B683" s="758"/>
      <c r="C683" s="759"/>
      <c r="D683" s="759"/>
      <c r="E683" s="759"/>
      <c r="F683" s="759"/>
      <c r="G683" s="759"/>
      <c r="H683" s="759"/>
      <c r="I683" s="126"/>
      <c r="J683" s="127"/>
      <c r="K683" s="126"/>
      <c r="L683" s="764"/>
      <c r="M683" s="765"/>
      <c r="N683" s="416">
        <f t="shared" ref="N683:N684" si="36">ROUND(K683*L683,0)</f>
        <v>0</v>
      </c>
      <c r="O683" s="95"/>
    </row>
    <row r="684" spans="1:15" ht="14.4" thickBot="1">
      <c r="A684" s="96"/>
      <c r="B684" s="758"/>
      <c r="C684" s="759"/>
      <c r="D684" s="759"/>
      <c r="E684" s="759"/>
      <c r="F684" s="759"/>
      <c r="G684" s="759"/>
      <c r="H684" s="759"/>
      <c r="I684" s="128"/>
      <c r="J684" s="129"/>
      <c r="K684" s="128"/>
      <c r="L684" s="760"/>
      <c r="M684" s="761"/>
      <c r="N684" s="416">
        <f t="shared" si="36"/>
        <v>0</v>
      </c>
      <c r="O684" s="95"/>
    </row>
    <row r="685" spans="1:15" ht="14.4" thickBot="1">
      <c r="A685" s="96"/>
      <c r="B685" s="724" t="s">
        <v>59</v>
      </c>
      <c r="C685" s="725"/>
      <c r="D685" s="725"/>
      <c r="E685" s="725"/>
      <c r="F685" s="725"/>
      <c r="G685" s="725"/>
      <c r="H685" s="725"/>
      <c r="I685" s="725"/>
      <c r="J685" s="725"/>
      <c r="K685" s="725"/>
      <c r="L685" s="725"/>
      <c r="M685" s="726"/>
      <c r="N685" s="122">
        <f>SUM(N683:N684)</f>
        <v>0</v>
      </c>
      <c r="O685" s="95"/>
    </row>
    <row r="686" spans="1:15" ht="13.8">
      <c r="A686" s="96"/>
      <c r="B686" s="735" t="s">
        <v>68</v>
      </c>
      <c r="C686" s="736"/>
      <c r="D686" s="736"/>
      <c r="E686" s="736"/>
      <c r="F686" s="736"/>
      <c r="G686" s="736"/>
      <c r="H686" s="736"/>
      <c r="I686" s="736"/>
      <c r="J686" s="736"/>
      <c r="K686" s="736"/>
      <c r="L686" s="736"/>
      <c r="M686" s="736"/>
      <c r="N686" s="737"/>
      <c r="O686" s="95"/>
    </row>
    <row r="687" spans="1:15" ht="13.8">
      <c r="A687" s="96"/>
      <c r="B687" s="738"/>
      <c r="C687" s="739"/>
      <c r="D687" s="739"/>
      <c r="E687" s="739"/>
      <c r="F687" s="739"/>
      <c r="G687" s="739"/>
      <c r="H687" s="739"/>
      <c r="I687" s="739"/>
      <c r="J687" s="739"/>
      <c r="K687" s="739"/>
      <c r="L687" s="739"/>
      <c r="M687" s="739"/>
      <c r="N687" s="740"/>
      <c r="O687" s="95"/>
    </row>
    <row r="688" spans="1:15" ht="14.4" thickBot="1">
      <c r="A688" s="96"/>
      <c r="B688" s="741"/>
      <c r="C688" s="742"/>
      <c r="D688" s="742"/>
      <c r="E688" s="742"/>
      <c r="F688" s="742"/>
      <c r="G688" s="742"/>
      <c r="H688" s="742"/>
      <c r="I688" s="742"/>
      <c r="J688" s="742"/>
      <c r="K688" s="742"/>
      <c r="L688" s="742"/>
      <c r="M688" s="742"/>
      <c r="N688" s="743"/>
      <c r="O688" s="95"/>
    </row>
    <row r="689" spans="1:15" ht="27.6">
      <c r="A689" s="96"/>
      <c r="B689" s="744" t="s">
        <v>69</v>
      </c>
      <c r="C689" s="745"/>
      <c r="D689" s="745"/>
      <c r="E689" s="745"/>
      <c r="F689" s="745"/>
      <c r="G689" s="745"/>
      <c r="H689" s="745"/>
      <c r="I689" s="118" t="s">
        <v>70</v>
      </c>
      <c r="J689" s="130" t="s">
        <v>71</v>
      </c>
      <c r="K689" s="131" t="s">
        <v>72</v>
      </c>
      <c r="L689" s="746" t="s">
        <v>57</v>
      </c>
      <c r="M689" s="747"/>
      <c r="N689" s="132" t="s">
        <v>58</v>
      </c>
      <c r="O689" s="95"/>
    </row>
    <row r="690" spans="1:15" ht="13.8">
      <c r="A690" s="96"/>
      <c r="B690" s="718" t="s">
        <v>155</v>
      </c>
      <c r="C690" s="719" t="s">
        <v>155</v>
      </c>
      <c r="D690" s="719" t="s">
        <v>155</v>
      </c>
      <c r="E690" s="719" t="s">
        <v>155</v>
      </c>
      <c r="F690" s="719" t="s">
        <v>155</v>
      </c>
      <c r="G690" s="719" t="s">
        <v>155</v>
      </c>
      <c r="H690" s="719" t="s">
        <v>155</v>
      </c>
      <c r="I690" s="133" t="s">
        <v>120</v>
      </c>
      <c r="J690" s="134"/>
      <c r="K690" s="135">
        <v>8.15</v>
      </c>
      <c r="L690" s="841">
        <v>41075</v>
      </c>
      <c r="M690" s="842"/>
      <c r="N690" s="416">
        <f t="shared" ref="N690:N693" si="37">ROUND(K690*L690,0)</f>
        <v>334761</v>
      </c>
      <c r="O690" s="95"/>
    </row>
    <row r="691" spans="1:15" ht="13.8">
      <c r="A691" s="96"/>
      <c r="B691" s="730"/>
      <c r="C691" s="731"/>
      <c r="D691" s="731"/>
      <c r="E691" s="731"/>
      <c r="F691" s="731"/>
      <c r="G691" s="731"/>
      <c r="H691" s="732"/>
      <c r="I691" s="133"/>
      <c r="J691" s="134"/>
      <c r="K691" s="135"/>
      <c r="L691" s="841"/>
      <c r="M691" s="842"/>
      <c r="N691" s="416">
        <f t="shared" si="37"/>
        <v>0</v>
      </c>
      <c r="O691" s="95"/>
    </row>
    <row r="692" spans="1:15" ht="13.8">
      <c r="A692" s="96"/>
      <c r="B692" s="730"/>
      <c r="C692" s="731"/>
      <c r="D692" s="731"/>
      <c r="E692" s="731"/>
      <c r="F692" s="731"/>
      <c r="G692" s="731"/>
      <c r="H692" s="732"/>
      <c r="I692" s="133"/>
      <c r="J692" s="134"/>
      <c r="K692" s="135"/>
      <c r="L692" s="764"/>
      <c r="M692" s="765"/>
      <c r="N692" s="416">
        <f t="shared" si="37"/>
        <v>0</v>
      </c>
      <c r="O692" s="95"/>
    </row>
    <row r="693" spans="1:15" ht="14.4" thickBot="1">
      <c r="A693" s="96"/>
      <c r="B693" s="730"/>
      <c r="C693" s="731"/>
      <c r="D693" s="731"/>
      <c r="E693" s="731"/>
      <c r="F693" s="731"/>
      <c r="G693" s="731"/>
      <c r="H693" s="732"/>
      <c r="I693" s="128"/>
      <c r="J693" s="129"/>
      <c r="K693" s="128"/>
      <c r="L693" s="760"/>
      <c r="M693" s="761"/>
      <c r="N693" s="416">
        <f t="shared" si="37"/>
        <v>0</v>
      </c>
      <c r="O693" s="95"/>
    </row>
    <row r="694" spans="1:15" ht="14.4" thickBot="1">
      <c r="A694" s="96"/>
      <c r="B694" s="724" t="s">
        <v>59</v>
      </c>
      <c r="C694" s="725"/>
      <c r="D694" s="725"/>
      <c r="E694" s="725"/>
      <c r="F694" s="725"/>
      <c r="G694" s="725"/>
      <c r="H694" s="725"/>
      <c r="I694" s="725"/>
      <c r="J694" s="725"/>
      <c r="K694" s="725"/>
      <c r="L694" s="725"/>
      <c r="M694" s="726"/>
      <c r="N694" s="124">
        <f>SUM(N690:N693)</f>
        <v>334761</v>
      </c>
      <c r="O694" s="95"/>
    </row>
    <row r="695" spans="1:15" ht="14.4" thickBot="1">
      <c r="A695" s="96"/>
      <c r="B695" s="115"/>
      <c r="C695" s="94"/>
      <c r="D695" s="94"/>
      <c r="E695" s="94"/>
      <c r="F695" s="94"/>
      <c r="G695" s="94"/>
      <c r="H695" s="94"/>
      <c r="I695" s="94"/>
      <c r="J695" s="94"/>
      <c r="K695" s="94"/>
      <c r="L695" s="94"/>
      <c r="M695" s="94"/>
      <c r="N695" s="116"/>
      <c r="O695" s="95"/>
    </row>
    <row r="696" spans="1:15" ht="14.4" thickBot="1">
      <c r="A696" s="96"/>
      <c r="B696" s="727" t="s">
        <v>73</v>
      </c>
      <c r="C696" s="728"/>
      <c r="D696" s="728"/>
      <c r="E696" s="728"/>
      <c r="F696" s="728"/>
      <c r="G696" s="728"/>
      <c r="H696" s="728"/>
      <c r="I696" s="728"/>
      <c r="J696" s="728"/>
      <c r="K696" s="728"/>
      <c r="L696" s="728"/>
      <c r="M696" s="729"/>
      <c r="N696" s="137">
        <f>N668+N678+N685+N694</f>
        <v>1062965</v>
      </c>
      <c r="O696" s="95"/>
    </row>
    <row r="697" spans="1:15" ht="13.8">
      <c r="A697" s="96"/>
      <c r="B697" s="735" t="s">
        <v>74</v>
      </c>
      <c r="C697" s="736"/>
      <c r="D697" s="736"/>
      <c r="E697" s="736"/>
      <c r="F697" s="736"/>
      <c r="G697" s="736"/>
      <c r="H697" s="736"/>
      <c r="I697" s="736"/>
      <c r="J697" s="736"/>
      <c r="K697" s="736"/>
      <c r="L697" s="736"/>
      <c r="M697" s="736"/>
      <c r="N697" s="737"/>
      <c r="O697" s="95"/>
    </row>
    <row r="698" spans="1:15" ht="13.8">
      <c r="A698" s="96"/>
      <c r="B698" s="738"/>
      <c r="C698" s="739"/>
      <c r="D698" s="739"/>
      <c r="E698" s="739"/>
      <c r="F698" s="739"/>
      <c r="G698" s="739"/>
      <c r="H698" s="739"/>
      <c r="I698" s="739"/>
      <c r="J698" s="739"/>
      <c r="K698" s="739"/>
      <c r="L698" s="739"/>
      <c r="M698" s="739"/>
      <c r="N698" s="740"/>
      <c r="O698" s="95"/>
    </row>
    <row r="699" spans="1:15" ht="14.4" thickBot="1">
      <c r="A699" s="96"/>
      <c r="B699" s="741"/>
      <c r="C699" s="742"/>
      <c r="D699" s="742"/>
      <c r="E699" s="742"/>
      <c r="F699" s="742"/>
      <c r="G699" s="742"/>
      <c r="H699" s="742"/>
      <c r="I699" s="742"/>
      <c r="J699" s="742"/>
      <c r="K699" s="742"/>
      <c r="L699" s="742"/>
      <c r="M699" s="742"/>
      <c r="N699" s="743"/>
      <c r="O699" s="95"/>
    </row>
    <row r="700" spans="1:15" ht="13.8">
      <c r="A700" s="96"/>
      <c r="B700" s="744" t="s">
        <v>75</v>
      </c>
      <c r="C700" s="745"/>
      <c r="D700" s="745"/>
      <c r="E700" s="745"/>
      <c r="F700" s="745"/>
      <c r="G700" s="745"/>
      <c r="H700" s="745"/>
      <c r="I700" s="401"/>
      <c r="J700" s="402"/>
      <c r="K700" s="131" t="s">
        <v>76</v>
      </c>
      <c r="L700" s="746" t="s">
        <v>77</v>
      </c>
      <c r="M700" s="747"/>
      <c r="N700" s="132"/>
      <c r="O700" s="95"/>
    </row>
    <row r="701" spans="1:15" ht="13.8">
      <c r="A701" s="96"/>
      <c r="B701" s="718" t="s">
        <v>23</v>
      </c>
      <c r="C701" s="719"/>
      <c r="D701" s="719"/>
      <c r="E701" s="719"/>
      <c r="F701" s="719"/>
      <c r="G701" s="719"/>
      <c r="H701" s="719"/>
      <c r="I701" s="138"/>
      <c r="J701" s="139"/>
      <c r="K701" s="418">
        <v>0.28000000000000003</v>
      </c>
      <c r="L701" s="720">
        <f>+N696</f>
        <v>1062965</v>
      </c>
      <c r="M701" s="721"/>
      <c r="N701" s="140">
        <f>ROUND(K701*L701,0)</f>
        <v>297630</v>
      </c>
      <c r="O701" s="95"/>
    </row>
    <row r="702" spans="1:15" ht="13.8">
      <c r="A702" s="96"/>
      <c r="B702" s="120" t="s">
        <v>78</v>
      </c>
      <c r="C702" s="121"/>
      <c r="D702" s="121"/>
      <c r="E702" s="121"/>
      <c r="F702" s="121"/>
      <c r="G702" s="121"/>
      <c r="H702" s="121"/>
      <c r="I702" s="138"/>
      <c r="J702" s="139"/>
      <c r="K702" s="418">
        <v>0.01</v>
      </c>
      <c r="L702" s="720">
        <f>+N696</f>
        <v>1062965</v>
      </c>
      <c r="M702" s="721"/>
      <c r="N702" s="140">
        <f t="shared" ref="N702:N703" si="38">ROUND(K702*L702,0)</f>
        <v>10630</v>
      </c>
      <c r="O702" s="95"/>
    </row>
    <row r="703" spans="1:15" ht="14.4" thickBot="1">
      <c r="A703" s="96"/>
      <c r="B703" s="406" t="s">
        <v>79</v>
      </c>
      <c r="C703" s="407"/>
      <c r="D703" s="407"/>
      <c r="E703" s="407"/>
      <c r="F703" s="407"/>
      <c r="G703" s="407"/>
      <c r="H703" s="407"/>
      <c r="I703" s="141"/>
      <c r="J703" s="142"/>
      <c r="K703" s="418">
        <v>0.05</v>
      </c>
      <c r="L703" s="722">
        <f>+N696</f>
        <v>1062965</v>
      </c>
      <c r="M703" s="723"/>
      <c r="N703" s="140">
        <f t="shared" si="38"/>
        <v>53148</v>
      </c>
      <c r="O703" s="95"/>
    </row>
    <row r="704" spans="1:15" ht="14.4" thickBot="1">
      <c r="A704" s="96"/>
      <c r="B704" s="724" t="s">
        <v>59</v>
      </c>
      <c r="C704" s="725"/>
      <c r="D704" s="725"/>
      <c r="E704" s="725"/>
      <c r="F704" s="725"/>
      <c r="G704" s="725"/>
      <c r="H704" s="725"/>
      <c r="I704" s="725"/>
      <c r="J704" s="725"/>
      <c r="K704" s="725"/>
      <c r="L704" s="725"/>
      <c r="M704" s="726"/>
      <c r="N704" s="143">
        <f>SUM(N701:N703)</f>
        <v>361408</v>
      </c>
      <c r="O704" s="95"/>
    </row>
    <row r="705" spans="1:15" ht="14.4" thickBot="1">
      <c r="A705" s="96"/>
      <c r="B705" s="115"/>
      <c r="C705" s="94"/>
      <c r="D705" s="94"/>
      <c r="E705" s="94"/>
      <c r="F705" s="94"/>
      <c r="G705" s="94"/>
      <c r="H705" s="94"/>
      <c r="I705" s="94"/>
      <c r="J705" s="94"/>
      <c r="K705" s="94"/>
      <c r="L705" s="94"/>
      <c r="M705" s="94"/>
      <c r="N705" s="116"/>
      <c r="O705" s="95"/>
    </row>
    <row r="706" spans="1:15" ht="14.4" thickBot="1">
      <c r="A706" s="96"/>
      <c r="B706" s="727" t="s">
        <v>80</v>
      </c>
      <c r="C706" s="728"/>
      <c r="D706" s="728"/>
      <c r="E706" s="728"/>
      <c r="F706" s="728"/>
      <c r="G706" s="728"/>
      <c r="H706" s="728"/>
      <c r="I706" s="728"/>
      <c r="J706" s="728"/>
      <c r="K706" s="728"/>
      <c r="L706" s="728"/>
      <c r="M706" s="729"/>
      <c r="N706" s="144">
        <f>N696+N704</f>
        <v>1424373</v>
      </c>
      <c r="O706" s="95"/>
    </row>
    <row r="707" spans="1:15" ht="13.8">
      <c r="A707" s="96"/>
      <c r="B707" s="112"/>
      <c r="C707" s="113"/>
      <c r="D707" s="113"/>
      <c r="E707" s="113"/>
      <c r="F707" s="113"/>
      <c r="G707" s="113"/>
      <c r="H707" s="113"/>
      <c r="I707" s="113"/>
      <c r="J707" s="113"/>
      <c r="K707" s="113"/>
      <c r="L707" s="113"/>
      <c r="M707" s="113"/>
      <c r="N707" s="114"/>
      <c r="O707" s="95"/>
    </row>
    <row r="708" spans="1:15" ht="13.8">
      <c r="A708" s="96"/>
      <c r="B708" s="115"/>
      <c r="C708" s="94"/>
      <c r="D708" s="94"/>
      <c r="E708" s="94"/>
      <c r="F708" s="94"/>
      <c r="G708" s="94"/>
      <c r="H708" s="94"/>
      <c r="I708" s="94"/>
      <c r="J708" s="94"/>
      <c r="K708" s="94"/>
      <c r="L708" s="94"/>
      <c r="M708" s="94"/>
      <c r="N708" s="116"/>
      <c r="O708" s="95"/>
    </row>
    <row r="709" spans="1:15" ht="13.8">
      <c r="A709" s="96"/>
      <c r="B709" s="115"/>
      <c r="C709" s="94"/>
      <c r="D709" s="94"/>
      <c r="E709" s="94"/>
      <c r="F709" s="94"/>
      <c r="G709" s="94"/>
      <c r="H709" s="94"/>
      <c r="I709" s="94"/>
      <c r="J709" s="94"/>
      <c r="K709" s="94"/>
      <c r="L709" s="94"/>
      <c r="M709" s="94"/>
      <c r="N709" s="116"/>
      <c r="O709" s="95"/>
    </row>
    <row r="710" spans="1:15" ht="13.8">
      <c r="A710" s="96"/>
      <c r="B710" s="115"/>
      <c r="C710" s="424" t="s">
        <v>81</v>
      </c>
      <c r="D710" s="424"/>
      <c r="E710" s="424"/>
      <c r="F710" s="94"/>
      <c r="G710" s="94"/>
      <c r="H710" s="94"/>
      <c r="I710" s="424" t="s">
        <v>81</v>
      </c>
      <c r="J710" s="223"/>
      <c r="K710" s="223"/>
      <c r="L710" s="223"/>
      <c r="M710" s="223"/>
      <c r="N710" s="116"/>
      <c r="O710" s="95"/>
    </row>
    <row r="711" spans="1:15" ht="13.8">
      <c r="A711" s="96"/>
      <c r="B711" s="115"/>
      <c r="C711" s="223" t="s">
        <v>385</v>
      </c>
      <c r="D711" s="223" t="s">
        <v>147</v>
      </c>
      <c r="E711" s="223"/>
      <c r="F711" s="94"/>
      <c r="G711" s="94"/>
      <c r="H711" s="94"/>
      <c r="I711" s="223" t="s">
        <v>82</v>
      </c>
      <c r="J711" s="425" t="s">
        <v>142</v>
      </c>
      <c r="K711" s="425"/>
      <c r="L711" s="425"/>
      <c r="M711" s="223"/>
      <c r="N711" s="116"/>
      <c r="O711" s="95"/>
    </row>
    <row r="712" spans="1:15" ht="13.8">
      <c r="A712" s="96"/>
      <c r="B712" s="115"/>
      <c r="C712" s="223" t="s">
        <v>177</v>
      </c>
      <c r="D712" s="223"/>
      <c r="E712" s="223"/>
      <c r="F712" s="94"/>
      <c r="G712" s="94"/>
      <c r="H712" s="94"/>
      <c r="I712" s="223" t="s">
        <v>146</v>
      </c>
      <c r="J712" s="426"/>
      <c r="K712" s="426"/>
      <c r="L712" s="426"/>
      <c r="M712" s="223"/>
      <c r="N712" s="116"/>
      <c r="O712" s="95"/>
    </row>
    <row r="713" spans="1:15" ht="13.8">
      <c r="A713" s="96"/>
      <c r="B713" s="105"/>
      <c r="C713" s="145"/>
      <c r="D713" s="145"/>
      <c r="E713" s="145"/>
      <c r="F713" s="145"/>
      <c r="G713" s="94"/>
      <c r="H713" s="145"/>
      <c r="I713" s="223" t="s">
        <v>178</v>
      </c>
      <c r="J713" s="145"/>
      <c r="K713" s="145"/>
      <c r="L713" s="145"/>
      <c r="M713" s="145"/>
      <c r="N713" s="146"/>
      <c r="O713" s="95"/>
    </row>
    <row r="714" spans="1:15" ht="13.8">
      <c r="A714" s="96"/>
      <c r="B714" s="115"/>
      <c r="C714" s="94"/>
      <c r="D714" s="94"/>
      <c r="E714" s="94"/>
      <c r="F714" s="94"/>
      <c r="G714" s="94" t="s">
        <v>83</v>
      </c>
      <c r="H714" s="94"/>
      <c r="I714" s="94"/>
      <c r="J714" s="94"/>
      <c r="K714" s="94"/>
      <c r="L714" s="94"/>
      <c r="M714" s="94"/>
      <c r="N714" s="116"/>
      <c r="O714" s="95"/>
    </row>
    <row r="715" spans="1:15" ht="14.4" thickBot="1">
      <c r="A715" s="96"/>
      <c r="B715" s="748"/>
      <c r="C715" s="749"/>
      <c r="D715" s="749"/>
      <c r="E715" s="129"/>
      <c r="F715" s="129"/>
      <c r="G715" s="129"/>
      <c r="H715" s="129"/>
      <c r="I715" s="129"/>
      <c r="J715" s="750"/>
      <c r="K715" s="750"/>
      <c r="L715" s="750"/>
      <c r="M715" s="750"/>
      <c r="N715" s="751"/>
      <c r="O715" s="95"/>
    </row>
    <row r="716" spans="1:15" ht="14.4" thickBot="1">
      <c r="A716" s="147"/>
      <c r="B716" s="148"/>
      <c r="C716" s="148"/>
      <c r="D716" s="148"/>
      <c r="E716" s="148"/>
      <c r="F716" s="148"/>
      <c r="G716" s="148"/>
      <c r="H716" s="148"/>
      <c r="I716" s="148"/>
      <c r="J716" s="148"/>
      <c r="K716" s="148"/>
      <c r="L716" s="148"/>
      <c r="M716" s="148"/>
      <c r="N716" s="148"/>
      <c r="O716" s="149"/>
    </row>
    <row r="717" spans="1:15" ht="14.4" thickTop="1">
      <c r="A717" s="584" t="s">
        <v>37</v>
      </c>
      <c r="B717" s="584"/>
      <c r="C717" s="584"/>
      <c r="D717" s="584"/>
      <c r="E717" s="584"/>
      <c r="F717" s="584"/>
      <c r="G717" s="584"/>
      <c r="H717" s="584"/>
      <c r="I717" s="584"/>
      <c r="J717" s="584"/>
      <c r="K717" s="584"/>
      <c r="L717" s="94"/>
      <c r="M717" s="94"/>
      <c r="N717" s="94"/>
      <c r="O717" s="94"/>
    </row>
    <row r="718" spans="1:15" ht="13.8">
      <c r="A718" s="584" t="s">
        <v>1</v>
      </c>
      <c r="B718" s="584"/>
      <c r="C718" s="584"/>
      <c r="D718" s="584"/>
      <c r="E718" s="94"/>
      <c r="F718" s="94"/>
      <c r="G718" s="94"/>
      <c r="H718" s="94"/>
      <c r="I718" s="94"/>
      <c r="J718" s="94"/>
      <c r="K718" s="94"/>
      <c r="L718" s="94"/>
      <c r="M718" s="94"/>
      <c r="N718" s="94"/>
      <c r="O718" s="94"/>
    </row>
    <row r="719" spans="1:15" ht="14.4" thickBot="1">
      <c r="A719" s="94"/>
      <c r="B719" s="94"/>
      <c r="C719" s="94"/>
      <c r="D719" s="94"/>
      <c r="E719" s="94"/>
      <c r="F719" s="94"/>
      <c r="G719" s="94"/>
      <c r="H719" s="94"/>
      <c r="I719" s="94"/>
      <c r="J719" s="94"/>
      <c r="K719" s="94"/>
      <c r="L719" s="94"/>
      <c r="M719" s="94"/>
      <c r="N719" s="94"/>
      <c r="O719" s="94"/>
    </row>
    <row r="720" spans="1:15" ht="14.4" thickTop="1">
      <c r="A720" s="822"/>
      <c r="B720" s="823"/>
      <c r="C720" s="823"/>
      <c r="D720" s="823"/>
      <c r="E720" s="823"/>
      <c r="F720" s="823"/>
      <c r="G720" s="823"/>
      <c r="H720" s="823"/>
      <c r="I720" s="823"/>
      <c r="J720" s="823"/>
      <c r="K720" s="823"/>
      <c r="L720" s="823"/>
      <c r="M720" s="823"/>
      <c r="N720" s="823"/>
      <c r="O720" s="824"/>
    </row>
    <row r="721" spans="1:15" ht="13.8">
      <c r="A721" s="96"/>
      <c r="B721" s="825" t="s">
        <v>38</v>
      </c>
      <c r="C721" s="825"/>
      <c r="D721" s="825"/>
      <c r="E721" s="825"/>
      <c r="F721" s="825"/>
      <c r="G721" s="825"/>
      <c r="H721" s="825"/>
      <c r="I721" s="825"/>
      <c r="J721" s="825"/>
      <c r="K721" s="825"/>
      <c r="L721" s="825"/>
      <c r="M721" s="825"/>
      <c r="N721" s="825"/>
      <c r="O721" s="95"/>
    </row>
    <row r="722" spans="1:15" ht="14.4" thickBot="1">
      <c r="A722" s="96"/>
      <c r="B722" s="94"/>
      <c r="C722" s="94"/>
      <c r="D722" s="94"/>
      <c r="E722" s="94"/>
      <c r="F722" s="94"/>
      <c r="G722" s="94"/>
      <c r="H722" s="94"/>
      <c r="I722" s="94"/>
      <c r="J722" s="94"/>
      <c r="K722" s="94"/>
      <c r="L722" s="94"/>
      <c r="M722" s="94"/>
      <c r="N722" s="94"/>
      <c r="O722" s="95"/>
    </row>
    <row r="723" spans="1:15" ht="13.8">
      <c r="A723" s="96"/>
      <c r="B723" s="826"/>
      <c r="C723" s="828"/>
      <c r="D723" s="829"/>
      <c r="E723" s="829"/>
      <c r="F723" s="829"/>
      <c r="G723" s="829"/>
      <c r="H723" s="829"/>
      <c r="I723" s="829"/>
      <c r="J723" s="830"/>
      <c r="K723" s="831"/>
      <c r="L723" s="832"/>
      <c r="M723" s="832"/>
      <c r="N723" s="833"/>
      <c r="O723" s="95"/>
    </row>
    <row r="724" spans="1:15" ht="13.8">
      <c r="A724" s="96"/>
      <c r="B724" s="827"/>
      <c r="C724" s="837" t="s">
        <v>118</v>
      </c>
      <c r="D724" s="838"/>
      <c r="E724" s="838"/>
      <c r="F724" s="838"/>
      <c r="G724" s="838"/>
      <c r="H724" s="838"/>
      <c r="I724" s="838"/>
      <c r="J724" s="839"/>
      <c r="K724" s="834"/>
      <c r="L724" s="835"/>
      <c r="M724" s="835"/>
      <c r="N724" s="836"/>
      <c r="O724" s="95"/>
    </row>
    <row r="725" spans="1:15" ht="13.8">
      <c r="A725" s="96"/>
      <c r="B725" s="827"/>
      <c r="C725" s="812"/>
      <c r="D725" s="813"/>
      <c r="E725" s="813"/>
      <c r="F725" s="813"/>
      <c r="G725" s="813"/>
      <c r="H725" s="813"/>
      <c r="I725" s="813"/>
      <c r="J725" s="814"/>
      <c r="K725" s="818" t="s">
        <v>39</v>
      </c>
      <c r="L725" s="806"/>
      <c r="M725" s="807"/>
      <c r="N725" s="808"/>
      <c r="O725" s="95"/>
    </row>
    <row r="726" spans="1:15" ht="13.8">
      <c r="A726" s="96"/>
      <c r="B726" s="827"/>
      <c r="C726" s="812" t="s">
        <v>40</v>
      </c>
      <c r="D726" s="813"/>
      <c r="E726" s="813"/>
      <c r="F726" s="813"/>
      <c r="G726" s="813"/>
      <c r="H726" s="813"/>
      <c r="I726" s="813"/>
      <c r="J726" s="814"/>
      <c r="K726" s="840"/>
      <c r="L726" s="809"/>
      <c r="M726" s="810"/>
      <c r="N726" s="811"/>
      <c r="O726" s="95"/>
    </row>
    <row r="727" spans="1:15" ht="13.8">
      <c r="A727" s="96"/>
      <c r="B727" s="827"/>
      <c r="C727" s="815"/>
      <c r="D727" s="816"/>
      <c r="E727" s="816"/>
      <c r="F727" s="816"/>
      <c r="G727" s="816"/>
      <c r="H727" s="816"/>
      <c r="I727" s="816"/>
      <c r="J727" s="817"/>
      <c r="K727" s="818" t="s">
        <v>41</v>
      </c>
      <c r="L727" s="818">
        <v>1</v>
      </c>
      <c r="M727" s="818" t="s">
        <v>42</v>
      </c>
      <c r="N727" s="820">
        <v>1</v>
      </c>
      <c r="O727" s="95"/>
    </row>
    <row r="728" spans="1:15" ht="13.8">
      <c r="A728" s="96"/>
      <c r="B728" s="827"/>
      <c r="C728" s="815"/>
      <c r="D728" s="816"/>
      <c r="E728" s="816"/>
      <c r="F728" s="816"/>
      <c r="G728" s="816"/>
      <c r="H728" s="816"/>
      <c r="I728" s="816"/>
      <c r="J728" s="817"/>
      <c r="K728" s="819"/>
      <c r="L728" s="819"/>
      <c r="M728" s="819"/>
      <c r="N728" s="821"/>
      <c r="O728" s="95"/>
    </row>
    <row r="729" spans="1:15" ht="13.8">
      <c r="A729" s="96"/>
      <c r="B729" s="827"/>
      <c r="C729" s="812" t="s">
        <v>43</v>
      </c>
      <c r="D729" s="813"/>
      <c r="E729" s="813"/>
      <c r="F729" s="813"/>
      <c r="G729" s="813"/>
      <c r="H729" s="813"/>
      <c r="I729" s="813"/>
      <c r="J729" s="814"/>
      <c r="K729" s="819"/>
      <c r="L729" s="819"/>
      <c r="M729" s="819"/>
      <c r="N729" s="821"/>
      <c r="O729" s="95"/>
    </row>
    <row r="730" spans="1:15" ht="14.4" thickBot="1">
      <c r="A730" s="96"/>
      <c r="B730" s="97"/>
      <c r="C730" s="98"/>
      <c r="D730" s="98"/>
      <c r="E730" s="98"/>
      <c r="F730" s="98"/>
      <c r="G730" s="98"/>
      <c r="H730" s="98"/>
      <c r="I730" s="98"/>
      <c r="J730" s="98"/>
      <c r="K730" s="98"/>
      <c r="L730" s="99"/>
      <c r="M730" s="99"/>
      <c r="N730" s="100"/>
      <c r="O730" s="95"/>
    </row>
    <row r="731" spans="1:15" ht="13.8">
      <c r="A731" s="96"/>
      <c r="B731" s="101"/>
      <c r="C731" s="405"/>
      <c r="D731" s="405"/>
      <c r="E731" s="405"/>
      <c r="F731" s="405"/>
      <c r="G731" s="405"/>
      <c r="H731" s="405"/>
      <c r="I731" s="405"/>
      <c r="J731" s="405"/>
      <c r="K731" s="102" t="s">
        <v>44</v>
      </c>
      <c r="L731" s="103" t="s">
        <v>45</v>
      </c>
      <c r="M731" s="103" t="s">
        <v>46</v>
      </c>
      <c r="N731" s="104" t="s">
        <v>47</v>
      </c>
      <c r="O731" s="95"/>
    </row>
    <row r="732" spans="1:15" ht="13.8">
      <c r="A732" s="96"/>
      <c r="B732" s="105"/>
      <c r="C732" s="404"/>
      <c r="D732" s="404"/>
      <c r="E732" s="404"/>
      <c r="F732" s="404"/>
      <c r="G732" s="404"/>
      <c r="H732" s="404"/>
      <c r="I732" s="404"/>
      <c r="J732" s="404"/>
      <c r="K732" s="106"/>
      <c r="L732" s="107"/>
      <c r="M732" s="107"/>
      <c r="N732" s="108"/>
      <c r="O732" s="95"/>
    </row>
    <row r="733" spans="1:15" ht="13.8">
      <c r="A733" s="96"/>
      <c r="B733" s="792" t="s">
        <v>48</v>
      </c>
      <c r="C733" s="793"/>
      <c r="D733" s="793"/>
      <c r="E733" s="793"/>
      <c r="F733" s="404"/>
      <c r="G733" s="404"/>
      <c r="H733" s="404"/>
      <c r="I733" s="94"/>
      <c r="J733" s="404"/>
      <c r="K733" s="106"/>
      <c r="L733" s="94"/>
      <c r="M733" s="94"/>
      <c r="N733" s="109"/>
      <c r="O733" s="95"/>
    </row>
    <row r="734" spans="1:15" ht="13.8">
      <c r="A734" s="96"/>
      <c r="B734" s="110"/>
      <c r="C734" s="408"/>
      <c r="D734" s="408"/>
      <c r="E734" s="408"/>
      <c r="F734" s="408"/>
      <c r="G734" s="408"/>
      <c r="H734" s="408"/>
      <c r="I734" s="408"/>
      <c r="J734" s="408"/>
      <c r="K734" s="408"/>
      <c r="L734" s="408"/>
      <c r="M734" s="408"/>
      <c r="N734" s="409"/>
      <c r="O734" s="95"/>
    </row>
    <row r="735" spans="1:15" ht="14.4" thickBot="1">
      <c r="A735" s="96"/>
      <c r="B735" s="406"/>
      <c r="C735" s="407"/>
      <c r="D735" s="407"/>
      <c r="E735" s="407"/>
      <c r="F735" s="407"/>
      <c r="G735" s="407"/>
      <c r="H735" s="407"/>
      <c r="I735" s="407"/>
      <c r="J735" s="407"/>
      <c r="K735" s="407"/>
      <c r="L735" s="407"/>
      <c r="M735" s="407"/>
      <c r="N735" s="111"/>
      <c r="O735" s="95"/>
    </row>
    <row r="736" spans="1:15" ht="14.4" thickBot="1">
      <c r="A736" s="96"/>
      <c r="B736" s="112"/>
      <c r="C736" s="113"/>
      <c r="D736" s="113"/>
      <c r="E736" s="113"/>
      <c r="F736" s="113"/>
      <c r="G736" s="113"/>
      <c r="H736" s="94"/>
      <c r="I736" s="94"/>
      <c r="J736" s="113"/>
      <c r="K736" s="113"/>
      <c r="L736" s="113"/>
      <c r="M736" s="113"/>
      <c r="N736" s="114"/>
      <c r="O736" s="95"/>
    </row>
    <row r="737" spans="1:15" ht="13.8">
      <c r="A737" s="96"/>
      <c r="B737" s="794" t="s">
        <v>49</v>
      </c>
      <c r="C737" s="795"/>
      <c r="D737" s="795"/>
      <c r="E737" s="795"/>
      <c r="F737" s="795"/>
      <c r="G737" s="795"/>
      <c r="H737" s="795"/>
      <c r="I737" s="795"/>
      <c r="J737" s="795"/>
      <c r="K737" s="795"/>
      <c r="L737" s="795"/>
      <c r="M737" s="795"/>
      <c r="N737" s="796"/>
      <c r="O737" s="95"/>
    </row>
    <row r="738" spans="1:15" ht="14.4" thickBot="1">
      <c r="A738" s="96"/>
      <c r="B738" s="115"/>
      <c r="C738" s="94"/>
      <c r="D738" s="94"/>
      <c r="E738" s="94"/>
      <c r="F738" s="94"/>
      <c r="G738" s="94"/>
      <c r="H738" s="94"/>
      <c r="I738" s="94"/>
      <c r="J738" s="94"/>
      <c r="K738" s="94"/>
      <c r="L738" s="94"/>
      <c r="M738" s="94"/>
      <c r="N738" s="116"/>
      <c r="O738" s="95"/>
    </row>
    <row r="739" spans="1:15" ht="13.8">
      <c r="A739" s="96"/>
      <c r="B739" s="117" t="s">
        <v>50</v>
      </c>
      <c r="C739" s="797" t="s">
        <v>51</v>
      </c>
      <c r="D739" s="798"/>
      <c r="E739" s="798"/>
      <c r="F739" s="798"/>
      <c r="G739" s="798"/>
      <c r="H739" s="798"/>
      <c r="I739" s="798"/>
      <c r="J739" s="798"/>
      <c r="K739" s="799"/>
      <c r="L739" s="800" t="s">
        <v>52</v>
      </c>
      <c r="M739" s="801"/>
      <c r="N739" s="117" t="s">
        <v>11</v>
      </c>
      <c r="O739" s="95"/>
    </row>
    <row r="740" spans="1:15" ht="14.4" thickBot="1">
      <c r="A740" s="96"/>
      <c r="B740" s="175">
        <f>+'PRESUPUESTO OFICIAL (Entidad)'!D28</f>
        <v>3.4</v>
      </c>
      <c r="C740" s="802" t="s">
        <v>96</v>
      </c>
      <c r="D740" s="803"/>
      <c r="E740" s="803"/>
      <c r="F740" s="803"/>
      <c r="G740" s="803"/>
      <c r="H740" s="803"/>
      <c r="I740" s="803"/>
      <c r="J740" s="803"/>
      <c r="K740" s="804"/>
      <c r="L740" s="805" t="s">
        <v>86</v>
      </c>
      <c r="M740" s="804"/>
      <c r="N740" s="176"/>
      <c r="O740" s="95"/>
    </row>
    <row r="741" spans="1:15" ht="13.8">
      <c r="A741" s="96"/>
      <c r="B741" s="735" t="s">
        <v>53</v>
      </c>
      <c r="C741" s="736"/>
      <c r="D741" s="736"/>
      <c r="E741" s="736"/>
      <c r="F741" s="736"/>
      <c r="G741" s="736"/>
      <c r="H741" s="736"/>
      <c r="I741" s="736"/>
      <c r="J741" s="736"/>
      <c r="K741" s="736"/>
      <c r="L741" s="736"/>
      <c r="M741" s="736"/>
      <c r="N741" s="737"/>
      <c r="O741" s="95"/>
    </row>
    <row r="742" spans="1:15" ht="13.8">
      <c r="A742" s="96"/>
      <c r="B742" s="738"/>
      <c r="C742" s="739"/>
      <c r="D742" s="739"/>
      <c r="E742" s="739"/>
      <c r="F742" s="739"/>
      <c r="G742" s="739"/>
      <c r="H742" s="739"/>
      <c r="I742" s="739"/>
      <c r="J742" s="739"/>
      <c r="K742" s="739"/>
      <c r="L742" s="739"/>
      <c r="M742" s="739"/>
      <c r="N742" s="740"/>
      <c r="O742" s="95"/>
    </row>
    <row r="743" spans="1:15" ht="14.4" thickBot="1">
      <c r="A743" s="96"/>
      <c r="B743" s="741"/>
      <c r="C743" s="742"/>
      <c r="D743" s="742"/>
      <c r="E743" s="742"/>
      <c r="F743" s="742"/>
      <c r="G743" s="742"/>
      <c r="H743" s="742"/>
      <c r="I743" s="742"/>
      <c r="J743" s="742"/>
      <c r="K743" s="742"/>
      <c r="L743" s="742"/>
      <c r="M743" s="742"/>
      <c r="N743" s="743"/>
      <c r="O743" s="95"/>
    </row>
    <row r="744" spans="1:15" ht="13.8">
      <c r="A744" s="96"/>
      <c r="B744" s="744" t="s">
        <v>51</v>
      </c>
      <c r="C744" s="782"/>
      <c r="D744" s="782"/>
      <c r="E744" s="782"/>
      <c r="F744" s="783"/>
      <c r="G744" s="762" t="s">
        <v>54</v>
      </c>
      <c r="H744" s="782"/>
      <c r="I744" s="784" t="s">
        <v>55</v>
      </c>
      <c r="J744" s="785"/>
      <c r="K744" s="118" t="s">
        <v>56</v>
      </c>
      <c r="L744" s="762" t="s">
        <v>57</v>
      </c>
      <c r="M744" s="763"/>
      <c r="N744" s="119" t="s">
        <v>58</v>
      </c>
      <c r="O744" s="95"/>
    </row>
    <row r="745" spans="1:15" ht="13.8">
      <c r="A745" s="96"/>
      <c r="B745" s="786" t="s">
        <v>221</v>
      </c>
      <c r="C745" s="787" t="s">
        <v>221</v>
      </c>
      <c r="D745" s="787" t="s">
        <v>221</v>
      </c>
      <c r="E745" s="787" t="s">
        <v>221</v>
      </c>
      <c r="F745" s="788" t="s">
        <v>221</v>
      </c>
      <c r="G745" s="789"/>
      <c r="H745" s="788"/>
      <c r="I745" s="772" t="s">
        <v>120</v>
      </c>
      <c r="J745" s="773"/>
      <c r="K745" s="177">
        <v>4108</v>
      </c>
      <c r="L745" s="790">
        <v>12</v>
      </c>
      <c r="M745" s="791">
        <v>12</v>
      </c>
      <c r="N745" s="416">
        <f t="shared" ref="N745:N747" si="39">ROUND(K745*L745,0)</f>
        <v>49296</v>
      </c>
      <c r="O745" s="95"/>
    </row>
    <row r="746" spans="1:15" ht="13.8">
      <c r="A746" s="96"/>
      <c r="B746" s="769" t="s">
        <v>210</v>
      </c>
      <c r="C746" s="770" t="s">
        <v>210</v>
      </c>
      <c r="D746" s="770" t="s">
        <v>210</v>
      </c>
      <c r="E746" s="770" t="s">
        <v>210</v>
      </c>
      <c r="F746" s="771" t="s">
        <v>210</v>
      </c>
      <c r="G746" s="178"/>
      <c r="H746" s="179"/>
      <c r="I746" s="772" t="s">
        <v>120</v>
      </c>
      <c r="J746" s="773"/>
      <c r="K746" s="177">
        <v>8525</v>
      </c>
      <c r="L746" s="774">
        <v>0.66669999999999996</v>
      </c>
      <c r="M746" s="775">
        <v>0.66669999999999996</v>
      </c>
      <c r="N746" s="416">
        <f t="shared" si="39"/>
        <v>5684</v>
      </c>
      <c r="O746" s="95"/>
    </row>
    <row r="747" spans="1:15" ht="14.4" thickBot="1">
      <c r="A747" s="96"/>
      <c r="B747" s="776"/>
      <c r="C747" s="777"/>
      <c r="D747" s="777"/>
      <c r="E747" s="777"/>
      <c r="F747" s="778"/>
      <c r="G747" s="779"/>
      <c r="H747" s="778"/>
      <c r="I747" s="772"/>
      <c r="J747" s="773"/>
      <c r="K747" s="177"/>
      <c r="L747" s="780"/>
      <c r="M747" s="781"/>
      <c r="N747" s="416">
        <f t="shared" si="39"/>
        <v>0</v>
      </c>
      <c r="O747" s="95"/>
    </row>
    <row r="748" spans="1:15" ht="14.4" thickBot="1">
      <c r="A748" s="96"/>
      <c r="B748" s="724" t="s">
        <v>59</v>
      </c>
      <c r="C748" s="725"/>
      <c r="D748" s="725"/>
      <c r="E748" s="725"/>
      <c r="F748" s="725"/>
      <c r="G748" s="725"/>
      <c r="H748" s="725"/>
      <c r="I748" s="725"/>
      <c r="J748" s="725"/>
      <c r="K748" s="725"/>
      <c r="L748" s="725"/>
      <c r="M748" s="726"/>
      <c r="N748" s="122">
        <f>SUM(N745:N747)</f>
        <v>54980</v>
      </c>
      <c r="O748" s="95"/>
    </row>
    <row r="749" spans="1:15" ht="13.8">
      <c r="A749" s="96"/>
      <c r="B749" s="735" t="s">
        <v>60</v>
      </c>
      <c r="C749" s="736"/>
      <c r="D749" s="736"/>
      <c r="E749" s="736"/>
      <c r="F749" s="736"/>
      <c r="G749" s="736"/>
      <c r="H749" s="736"/>
      <c r="I749" s="736"/>
      <c r="J749" s="736"/>
      <c r="K749" s="736"/>
      <c r="L749" s="736"/>
      <c r="M749" s="736"/>
      <c r="N749" s="737"/>
      <c r="O749" s="95"/>
    </row>
    <row r="750" spans="1:15" ht="13.8">
      <c r="A750" s="96"/>
      <c r="B750" s="738"/>
      <c r="C750" s="739"/>
      <c r="D750" s="739"/>
      <c r="E750" s="739"/>
      <c r="F750" s="739"/>
      <c r="G750" s="739"/>
      <c r="H750" s="739"/>
      <c r="I750" s="739"/>
      <c r="J750" s="739"/>
      <c r="K750" s="739"/>
      <c r="L750" s="739"/>
      <c r="M750" s="739"/>
      <c r="N750" s="740"/>
      <c r="O750" s="95"/>
    </row>
    <row r="751" spans="1:15" ht="14.4" thickBot="1">
      <c r="A751" s="96"/>
      <c r="B751" s="741"/>
      <c r="C751" s="742"/>
      <c r="D751" s="742"/>
      <c r="E751" s="742"/>
      <c r="F751" s="742"/>
      <c r="G751" s="742"/>
      <c r="H751" s="742"/>
      <c r="I751" s="742"/>
      <c r="J751" s="742"/>
      <c r="K751" s="742"/>
      <c r="L751" s="742"/>
      <c r="M751" s="742"/>
      <c r="N751" s="743"/>
      <c r="O751" s="95"/>
    </row>
    <row r="752" spans="1:15" ht="13.8">
      <c r="A752" s="96"/>
      <c r="B752" s="744" t="s">
        <v>51</v>
      </c>
      <c r="C752" s="745"/>
      <c r="D752" s="745"/>
      <c r="E752" s="745"/>
      <c r="F752" s="745"/>
      <c r="G752" s="745"/>
      <c r="H752" s="745"/>
      <c r="I752" s="763"/>
      <c r="J752" s="403" t="s">
        <v>52</v>
      </c>
      <c r="K752" s="118" t="s">
        <v>11</v>
      </c>
      <c r="L752" s="762" t="s">
        <v>61</v>
      </c>
      <c r="M752" s="763"/>
      <c r="N752" s="119" t="s">
        <v>58</v>
      </c>
      <c r="O752" s="95"/>
    </row>
    <row r="753" spans="1:15" ht="13.8">
      <c r="A753" s="96"/>
      <c r="B753" s="718" t="s">
        <v>219</v>
      </c>
      <c r="C753" s="719" t="s">
        <v>219</v>
      </c>
      <c r="D753" s="719" t="s">
        <v>219</v>
      </c>
      <c r="E753" s="719" t="s">
        <v>219</v>
      </c>
      <c r="F753" s="719" t="s">
        <v>219</v>
      </c>
      <c r="G753" s="719" t="s">
        <v>219</v>
      </c>
      <c r="H753" s="719" t="s">
        <v>219</v>
      </c>
      <c r="I753" s="766" t="s">
        <v>219</v>
      </c>
      <c r="J753" s="400" t="s">
        <v>91</v>
      </c>
      <c r="K753" s="123">
        <v>7.26</v>
      </c>
      <c r="L753" s="767">
        <v>7008</v>
      </c>
      <c r="M753" s="768">
        <v>7008</v>
      </c>
      <c r="N753" s="416">
        <f t="shared" ref="N753:N757" si="40">ROUND(K753*L753,0)</f>
        <v>50878</v>
      </c>
      <c r="O753" s="95"/>
    </row>
    <row r="754" spans="1:15" ht="13.8">
      <c r="A754" s="96"/>
      <c r="B754" s="718" t="s">
        <v>222</v>
      </c>
      <c r="C754" s="719" t="s">
        <v>222</v>
      </c>
      <c r="D754" s="719" t="s">
        <v>222</v>
      </c>
      <c r="E754" s="719" t="s">
        <v>222</v>
      </c>
      <c r="F754" s="719" t="s">
        <v>222</v>
      </c>
      <c r="G754" s="719" t="s">
        <v>222</v>
      </c>
      <c r="H754" s="719" t="s">
        <v>222</v>
      </c>
      <c r="I754" s="766" t="s">
        <v>222</v>
      </c>
      <c r="J754" s="400" t="s">
        <v>225</v>
      </c>
      <c r="K754" s="123">
        <v>14</v>
      </c>
      <c r="L754" s="767">
        <v>439</v>
      </c>
      <c r="M754" s="768">
        <v>439</v>
      </c>
      <c r="N754" s="416">
        <f t="shared" si="40"/>
        <v>6146</v>
      </c>
      <c r="O754" s="95"/>
    </row>
    <row r="755" spans="1:15" ht="13.8">
      <c r="A755" s="96"/>
      <c r="B755" s="718" t="s">
        <v>159</v>
      </c>
      <c r="C755" s="719" t="s">
        <v>159</v>
      </c>
      <c r="D755" s="719" t="s">
        <v>159</v>
      </c>
      <c r="E755" s="719" t="s">
        <v>159</v>
      </c>
      <c r="F755" s="719" t="s">
        <v>159</v>
      </c>
      <c r="G755" s="719" t="s">
        <v>159</v>
      </c>
      <c r="H755" s="719" t="s">
        <v>159</v>
      </c>
      <c r="I755" s="766" t="s">
        <v>159</v>
      </c>
      <c r="J755" s="400" t="s">
        <v>226</v>
      </c>
      <c r="K755" s="123">
        <v>3</v>
      </c>
      <c r="L755" s="767">
        <v>5715</v>
      </c>
      <c r="M755" s="768">
        <v>5715</v>
      </c>
      <c r="N755" s="416">
        <f t="shared" si="40"/>
        <v>17145</v>
      </c>
      <c r="O755" s="95"/>
    </row>
    <row r="756" spans="1:15" ht="13.8">
      <c r="A756" s="96"/>
      <c r="B756" s="718" t="s">
        <v>224</v>
      </c>
      <c r="C756" s="719" t="s">
        <v>224</v>
      </c>
      <c r="D756" s="719" t="s">
        <v>224</v>
      </c>
      <c r="E756" s="719" t="s">
        <v>224</v>
      </c>
      <c r="F756" s="719" t="s">
        <v>224</v>
      </c>
      <c r="G756" s="719" t="s">
        <v>224</v>
      </c>
      <c r="H756" s="719" t="s">
        <v>224</v>
      </c>
      <c r="I756" s="766" t="s">
        <v>224</v>
      </c>
      <c r="J756" s="400" t="s">
        <v>91</v>
      </c>
      <c r="K756" s="123">
        <v>2.64</v>
      </c>
      <c r="L756" s="767">
        <v>18842</v>
      </c>
      <c r="M756" s="768">
        <v>18842</v>
      </c>
      <c r="N756" s="416">
        <f>ROUND(K756*L756,0)</f>
        <v>49743</v>
      </c>
      <c r="O756" s="95"/>
    </row>
    <row r="757" spans="1:15" ht="14.4" thickBot="1">
      <c r="A757" s="96"/>
      <c r="B757" s="718" t="s">
        <v>202</v>
      </c>
      <c r="C757" s="719" t="s">
        <v>223</v>
      </c>
      <c r="D757" s="719" t="s">
        <v>223</v>
      </c>
      <c r="E757" s="719" t="s">
        <v>223</v>
      </c>
      <c r="F757" s="719" t="s">
        <v>223</v>
      </c>
      <c r="G757" s="719" t="s">
        <v>223</v>
      </c>
      <c r="H757" s="719" t="s">
        <v>223</v>
      </c>
      <c r="I757" s="766" t="s">
        <v>223</v>
      </c>
      <c r="J757" s="400" t="s">
        <v>86</v>
      </c>
      <c r="K757" s="123">
        <v>1</v>
      </c>
      <c r="L757" s="767">
        <f>+'ANIDADOS EL SECRETO'!M403</f>
        <v>614416</v>
      </c>
      <c r="M757" s="768">
        <f>[115]ANIDADOS!O572</f>
        <v>0</v>
      </c>
      <c r="N757" s="416">
        <f t="shared" si="40"/>
        <v>614416</v>
      </c>
      <c r="O757" s="95"/>
    </row>
    <row r="758" spans="1:15" ht="14.4" thickBot="1">
      <c r="A758" s="96"/>
      <c r="B758" s="724" t="s">
        <v>59</v>
      </c>
      <c r="C758" s="725"/>
      <c r="D758" s="725"/>
      <c r="E758" s="725"/>
      <c r="F758" s="725"/>
      <c r="G758" s="725"/>
      <c r="H758" s="725"/>
      <c r="I758" s="725"/>
      <c r="J758" s="725"/>
      <c r="K758" s="725"/>
      <c r="L758" s="725"/>
      <c r="M758" s="726"/>
      <c r="N758" s="124">
        <f>SUM(N753:N757)</f>
        <v>738328</v>
      </c>
      <c r="O758" s="95"/>
    </row>
    <row r="759" spans="1:15" ht="13.8">
      <c r="A759" s="96"/>
      <c r="B759" s="735" t="s">
        <v>62</v>
      </c>
      <c r="C759" s="736"/>
      <c r="D759" s="736"/>
      <c r="E759" s="736"/>
      <c r="F759" s="736"/>
      <c r="G759" s="736"/>
      <c r="H759" s="736"/>
      <c r="I759" s="736"/>
      <c r="J759" s="736"/>
      <c r="K759" s="736"/>
      <c r="L759" s="736"/>
      <c r="M759" s="736"/>
      <c r="N759" s="737"/>
      <c r="O759" s="95"/>
    </row>
    <row r="760" spans="1:15" ht="13.8">
      <c r="A760" s="96"/>
      <c r="B760" s="738"/>
      <c r="C760" s="739"/>
      <c r="D760" s="739"/>
      <c r="E760" s="739"/>
      <c r="F760" s="739"/>
      <c r="G760" s="739"/>
      <c r="H760" s="739"/>
      <c r="I760" s="739"/>
      <c r="J760" s="739"/>
      <c r="K760" s="739"/>
      <c r="L760" s="739"/>
      <c r="M760" s="739"/>
      <c r="N760" s="740"/>
      <c r="O760" s="95"/>
    </row>
    <row r="761" spans="1:15" ht="14.4" thickBot="1">
      <c r="A761" s="96"/>
      <c r="B761" s="741"/>
      <c r="C761" s="742"/>
      <c r="D761" s="742"/>
      <c r="E761" s="742"/>
      <c r="F761" s="742"/>
      <c r="G761" s="742"/>
      <c r="H761" s="742"/>
      <c r="I761" s="742"/>
      <c r="J761" s="742"/>
      <c r="K761" s="742"/>
      <c r="L761" s="742"/>
      <c r="M761" s="742"/>
      <c r="N761" s="743"/>
      <c r="O761" s="95"/>
    </row>
    <row r="762" spans="1:15" ht="15.6">
      <c r="A762" s="96"/>
      <c r="B762" s="744" t="s">
        <v>63</v>
      </c>
      <c r="C762" s="745"/>
      <c r="D762" s="745"/>
      <c r="E762" s="745"/>
      <c r="F762" s="745"/>
      <c r="G762" s="745"/>
      <c r="H762" s="745"/>
      <c r="I762" s="118" t="s">
        <v>64</v>
      </c>
      <c r="J762" s="401" t="s">
        <v>65</v>
      </c>
      <c r="K762" s="125" t="s">
        <v>66</v>
      </c>
      <c r="L762" s="762" t="s">
        <v>67</v>
      </c>
      <c r="M762" s="763"/>
      <c r="N762" s="119" t="s">
        <v>58</v>
      </c>
      <c r="O762" s="95"/>
    </row>
    <row r="763" spans="1:15" ht="13.8">
      <c r="A763" s="96"/>
      <c r="B763" s="718"/>
      <c r="C763" s="719"/>
      <c r="D763" s="719"/>
      <c r="E763" s="719"/>
      <c r="F763" s="719"/>
      <c r="G763" s="719"/>
      <c r="H763" s="719"/>
      <c r="I763" s="126"/>
      <c r="J763" s="127"/>
      <c r="K763" s="126"/>
      <c r="L763" s="764"/>
      <c r="M763" s="765"/>
      <c r="N763" s="416">
        <f t="shared" ref="N763:N764" si="41">ROUND(K763*L763,0)</f>
        <v>0</v>
      </c>
      <c r="O763" s="95"/>
    </row>
    <row r="764" spans="1:15" ht="14.4" thickBot="1">
      <c r="A764" s="96"/>
      <c r="B764" s="758"/>
      <c r="C764" s="759"/>
      <c r="D764" s="759"/>
      <c r="E764" s="759"/>
      <c r="F764" s="759"/>
      <c r="G764" s="759"/>
      <c r="H764" s="759"/>
      <c r="I764" s="128"/>
      <c r="J764" s="129"/>
      <c r="K764" s="128"/>
      <c r="L764" s="760"/>
      <c r="M764" s="761"/>
      <c r="N764" s="416">
        <f t="shared" si="41"/>
        <v>0</v>
      </c>
      <c r="O764" s="95"/>
    </row>
    <row r="765" spans="1:15" ht="14.4" thickBot="1">
      <c r="A765" s="96"/>
      <c r="B765" s="724" t="s">
        <v>59</v>
      </c>
      <c r="C765" s="725"/>
      <c r="D765" s="725"/>
      <c r="E765" s="725"/>
      <c r="F765" s="725"/>
      <c r="G765" s="725"/>
      <c r="H765" s="725"/>
      <c r="I765" s="725"/>
      <c r="J765" s="725"/>
      <c r="K765" s="725"/>
      <c r="L765" s="725"/>
      <c r="M765" s="726"/>
      <c r="N765" s="122">
        <f>SUM(N763:N764)</f>
        <v>0</v>
      </c>
      <c r="O765" s="95"/>
    </row>
    <row r="766" spans="1:15" ht="13.8">
      <c r="A766" s="96"/>
      <c r="B766" s="735" t="s">
        <v>68</v>
      </c>
      <c r="C766" s="736"/>
      <c r="D766" s="736"/>
      <c r="E766" s="736"/>
      <c r="F766" s="736"/>
      <c r="G766" s="736"/>
      <c r="H766" s="736"/>
      <c r="I766" s="736"/>
      <c r="J766" s="736"/>
      <c r="K766" s="736"/>
      <c r="L766" s="736"/>
      <c r="M766" s="736"/>
      <c r="N766" s="737"/>
      <c r="O766" s="95"/>
    </row>
    <row r="767" spans="1:15" ht="13.8">
      <c r="A767" s="96"/>
      <c r="B767" s="738"/>
      <c r="C767" s="739"/>
      <c r="D767" s="739"/>
      <c r="E767" s="739"/>
      <c r="F767" s="739"/>
      <c r="G767" s="739"/>
      <c r="H767" s="739"/>
      <c r="I767" s="739"/>
      <c r="J767" s="739"/>
      <c r="K767" s="739"/>
      <c r="L767" s="739"/>
      <c r="M767" s="739"/>
      <c r="N767" s="740"/>
      <c r="O767" s="95"/>
    </row>
    <row r="768" spans="1:15" ht="14.4" thickBot="1">
      <c r="A768" s="96"/>
      <c r="B768" s="741"/>
      <c r="C768" s="742"/>
      <c r="D768" s="742"/>
      <c r="E768" s="742"/>
      <c r="F768" s="742"/>
      <c r="G768" s="742"/>
      <c r="H768" s="742"/>
      <c r="I768" s="742"/>
      <c r="J768" s="742"/>
      <c r="K768" s="742"/>
      <c r="L768" s="742"/>
      <c r="M768" s="742"/>
      <c r="N768" s="743"/>
      <c r="O768" s="95"/>
    </row>
    <row r="769" spans="1:15" ht="27.6">
      <c r="A769" s="96"/>
      <c r="B769" s="744" t="s">
        <v>69</v>
      </c>
      <c r="C769" s="745"/>
      <c r="D769" s="745"/>
      <c r="E769" s="745"/>
      <c r="F769" s="745"/>
      <c r="G769" s="745"/>
      <c r="H769" s="745"/>
      <c r="I769" s="118" t="s">
        <v>70</v>
      </c>
      <c r="J769" s="130" t="s">
        <v>71</v>
      </c>
      <c r="K769" s="131" t="s">
        <v>72</v>
      </c>
      <c r="L769" s="746" t="s">
        <v>57</v>
      </c>
      <c r="M769" s="747"/>
      <c r="N769" s="132" t="s">
        <v>58</v>
      </c>
      <c r="O769" s="95"/>
    </row>
    <row r="770" spans="1:15" ht="13.8">
      <c r="A770" s="96"/>
      <c r="B770" s="730" t="s">
        <v>155</v>
      </c>
      <c r="C770" s="731" t="s">
        <v>155</v>
      </c>
      <c r="D770" s="731" t="s">
        <v>155</v>
      </c>
      <c r="E770" s="731" t="s">
        <v>155</v>
      </c>
      <c r="F770" s="731" t="s">
        <v>155</v>
      </c>
      <c r="G770" s="731" t="s">
        <v>155</v>
      </c>
      <c r="H770" s="732" t="s">
        <v>155</v>
      </c>
      <c r="I770" s="133" t="s">
        <v>120</v>
      </c>
      <c r="J770" s="134"/>
      <c r="K770" s="135">
        <v>41075</v>
      </c>
      <c r="L770" s="752">
        <v>12</v>
      </c>
      <c r="M770" s="753">
        <v>12</v>
      </c>
      <c r="N770" s="416">
        <f t="shared" ref="N770:N773" si="42">ROUND(K770*L770,0)</f>
        <v>492900</v>
      </c>
      <c r="O770" s="95"/>
    </row>
    <row r="771" spans="1:15" ht="13.8">
      <c r="A771" s="96"/>
      <c r="B771" s="730"/>
      <c r="C771" s="731"/>
      <c r="D771" s="731"/>
      <c r="E771" s="731"/>
      <c r="F771" s="731"/>
      <c r="G771" s="731"/>
      <c r="H771" s="732"/>
      <c r="I771" s="133"/>
      <c r="J771" s="134"/>
      <c r="K771" s="135"/>
      <c r="L771" s="754"/>
      <c r="M771" s="755"/>
      <c r="N771" s="416">
        <f t="shared" si="42"/>
        <v>0</v>
      </c>
      <c r="O771" s="95"/>
    </row>
    <row r="772" spans="1:15" ht="13.8">
      <c r="A772" s="96"/>
      <c r="B772" s="730"/>
      <c r="C772" s="731"/>
      <c r="D772" s="731"/>
      <c r="E772" s="731"/>
      <c r="F772" s="731"/>
      <c r="G772" s="731"/>
      <c r="H772" s="732"/>
      <c r="I772" s="133"/>
      <c r="J772" s="134"/>
      <c r="K772" s="135"/>
      <c r="L772" s="756"/>
      <c r="M772" s="757"/>
      <c r="N772" s="416">
        <f t="shared" si="42"/>
        <v>0</v>
      </c>
      <c r="O772" s="95"/>
    </row>
    <row r="773" spans="1:15" ht="14.4" thickBot="1">
      <c r="A773" s="96"/>
      <c r="B773" s="730"/>
      <c r="C773" s="731"/>
      <c r="D773" s="731"/>
      <c r="E773" s="731"/>
      <c r="F773" s="731"/>
      <c r="G773" s="731"/>
      <c r="H773" s="732"/>
      <c r="I773" s="128"/>
      <c r="J773" s="129"/>
      <c r="K773" s="128"/>
      <c r="L773" s="733"/>
      <c r="M773" s="734"/>
      <c r="N773" s="416">
        <f t="shared" si="42"/>
        <v>0</v>
      </c>
      <c r="O773" s="95"/>
    </row>
    <row r="774" spans="1:15" ht="14.4" thickBot="1">
      <c r="A774" s="96"/>
      <c r="B774" s="724" t="s">
        <v>59</v>
      </c>
      <c r="C774" s="725"/>
      <c r="D774" s="725"/>
      <c r="E774" s="725"/>
      <c r="F774" s="725"/>
      <c r="G774" s="725"/>
      <c r="H774" s="725"/>
      <c r="I774" s="725"/>
      <c r="J774" s="725"/>
      <c r="K774" s="725"/>
      <c r="L774" s="725"/>
      <c r="M774" s="726"/>
      <c r="N774" s="124">
        <f>SUM(N770:N773)</f>
        <v>492900</v>
      </c>
      <c r="O774" s="95"/>
    </row>
    <row r="775" spans="1:15" ht="14.4" thickBot="1">
      <c r="A775" s="96"/>
      <c r="B775" s="115"/>
      <c r="C775" s="94"/>
      <c r="D775" s="94"/>
      <c r="E775" s="94"/>
      <c r="F775" s="94"/>
      <c r="G775" s="94"/>
      <c r="H775" s="94"/>
      <c r="I775" s="94"/>
      <c r="J775" s="94"/>
      <c r="K775" s="94"/>
      <c r="L775" s="94"/>
      <c r="M775" s="94"/>
      <c r="N775" s="116"/>
      <c r="O775" s="95"/>
    </row>
    <row r="776" spans="1:15" ht="14.4" thickBot="1">
      <c r="A776" s="96"/>
      <c r="B776" s="727" t="s">
        <v>73</v>
      </c>
      <c r="C776" s="728"/>
      <c r="D776" s="728"/>
      <c r="E776" s="728"/>
      <c r="F776" s="728"/>
      <c r="G776" s="728"/>
      <c r="H776" s="728"/>
      <c r="I776" s="728"/>
      <c r="J776" s="728"/>
      <c r="K776" s="728"/>
      <c r="L776" s="728"/>
      <c r="M776" s="729"/>
      <c r="N776" s="137">
        <f>N748+N758+N765+N774</f>
        <v>1286208</v>
      </c>
      <c r="O776" s="95"/>
    </row>
    <row r="777" spans="1:15" ht="13.8">
      <c r="A777" s="96"/>
      <c r="B777" s="735" t="s">
        <v>74</v>
      </c>
      <c r="C777" s="736"/>
      <c r="D777" s="736"/>
      <c r="E777" s="736"/>
      <c r="F777" s="736"/>
      <c r="G777" s="736"/>
      <c r="H777" s="736"/>
      <c r="I777" s="736"/>
      <c r="J777" s="736"/>
      <c r="K777" s="736"/>
      <c r="L777" s="736"/>
      <c r="M777" s="736"/>
      <c r="N777" s="737"/>
      <c r="O777" s="95"/>
    </row>
    <row r="778" spans="1:15" ht="13.8">
      <c r="A778" s="96"/>
      <c r="B778" s="738"/>
      <c r="C778" s="739"/>
      <c r="D778" s="739"/>
      <c r="E778" s="739"/>
      <c r="F778" s="739"/>
      <c r="G778" s="739"/>
      <c r="H778" s="739"/>
      <c r="I778" s="739"/>
      <c r="J778" s="739"/>
      <c r="K778" s="739"/>
      <c r="L778" s="739"/>
      <c r="M778" s="739"/>
      <c r="N778" s="740"/>
      <c r="O778" s="95"/>
    </row>
    <row r="779" spans="1:15" ht="14.4" thickBot="1">
      <c r="A779" s="96"/>
      <c r="B779" s="741"/>
      <c r="C779" s="742"/>
      <c r="D779" s="742"/>
      <c r="E779" s="742"/>
      <c r="F779" s="742"/>
      <c r="G779" s="742"/>
      <c r="H779" s="742"/>
      <c r="I779" s="742"/>
      <c r="J779" s="742"/>
      <c r="K779" s="742"/>
      <c r="L779" s="742"/>
      <c r="M779" s="742"/>
      <c r="N779" s="743"/>
      <c r="O779" s="95"/>
    </row>
    <row r="780" spans="1:15" ht="13.8">
      <c r="A780" s="96"/>
      <c r="B780" s="744" t="s">
        <v>75</v>
      </c>
      <c r="C780" s="745"/>
      <c r="D780" s="745"/>
      <c r="E780" s="745"/>
      <c r="F780" s="745"/>
      <c r="G780" s="745"/>
      <c r="H780" s="745"/>
      <c r="I780" s="401"/>
      <c r="J780" s="402"/>
      <c r="K780" s="131" t="s">
        <v>76</v>
      </c>
      <c r="L780" s="746" t="s">
        <v>77</v>
      </c>
      <c r="M780" s="747"/>
      <c r="N780" s="132"/>
      <c r="O780" s="95"/>
    </row>
    <row r="781" spans="1:15" ht="13.8">
      <c r="A781" s="96"/>
      <c r="B781" s="718" t="s">
        <v>23</v>
      </c>
      <c r="C781" s="719"/>
      <c r="D781" s="719"/>
      <c r="E781" s="719"/>
      <c r="F781" s="719"/>
      <c r="G781" s="719"/>
      <c r="H781" s="719"/>
      <c r="I781" s="138"/>
      <c r="J781" s="139"/>
      <c r="K781" s="418">
        <v>0.28000000000000003</v>
      </c>
      <c r="L781" s="720">
        <f>+N776</f>
        <v>1286208</v>
      </c>
      <c r="M781" s="721"/>
      <c r="N781" s="416">
        <f t="shared" ref="N781" si="43">ROUND(K781*L781,0)</f>
        <v>360138</v>
      </c>
      <c r="O781" s="95"/>
    </row>
    <row r="782" spans="1:15" ht="13.8">
      <c r="A782" s="96"/>
      <c r="B782" s="120" t="s">
        <v>78</v>
      </c>
      <c r="C782" s="121"/>
      <c r="D782" s="121"/>
      <c r="E782" s="121"/>
      <c r="F782" s="121"/>
      <c r="G782" s="121"/>
      <c r="H782" s="121"/>
      <c r="I782" s="138"/>
      <c r="J782" s="139"/>
      <c r="K782" s="418">
        <v>0.01</v>
      </c>
      <c r="L782" s="720">
        <f>+N776</f>
        <v>1286208</v>
      </c>
      <c r="M782" s="721"/>
      <c r="N782" s="140">
        <f t="shared" ref="N782:N783" si="44">ROUND(K782*L782,0)</f>
        <v>12862</v>
      </c>
      <c r="O782" s="95"/>
    </row>
    <row r="783" spans="1:15" ht="14.4" thickBot="1">
      <c r="A783" s="96"/>
      <c r="B783" s="406" t="s">
        <v>79</v>
      </c>
      <c r="C783" s="407"/>
      <c r="D783" s="407"/>
      <c r="E783" s="407"/>
      <c r="F783" s="407"/>
      <c r="G783" s="407"/>
      <c r="H783" s="407"/>
      <c r="I783" s="141"/>
      <c r="J783" s="142"/>
      <c r="K783" s="418">
        <v>0.05</v>
      </c>
      <c r="L783" s="722">
        <f>+N776</f>
        <v>1286208</v>
      </c>
      <c r="M783" s="723"/>
      <c r="N783" s="140">
        <f t="shared" si="44"/>
        <v>64310</v>
      </c>
      <c r="O783" s="95"/>
    </row>
    <row r="784" spans="1:15" ht="14.4" thickBot="1">
      <c r="A784" s="96"/>
      <c r="B784" s="724" t="s">
        <v>59</v>
      </c>
      <c r="C784" s="725"/>
      <c r="D784" s="725"/>
      <c r="E784" s="725"/>
      <c r="F784" s="725"/>
      <c r="G784" s="725"/>
      <c r="H784" s="725"/>
      <c r="I784" s="725"/>
      <c r="J784" s="725"/>
      <c r="K784" s="725"/>
      <c r="L784" s="725"/>
      <c r="M784" s="726"/>
      <c r="N784" s="143">
        <f>SUM(N781:N783)</f>
        <v>437310</v>
      </c>
      <c r="O784" s="95"/>
    </row>
    <row r="785" spans="1:15" ht="14.4" thickBot="1">
      <c r="A785" s="96"/>
      <c r="B785" s="115"/>
      <c r="C785" s="94"/>
      <c r="D785" s="94"/>
      <c r="E785" s="94"/>
      <c r="F785" s="94"/>
      <c r="G785" s="94"/>
      <c r="H785" s="94"/>
      <c r="I785" s="94"/>
      <c r="J785" s="94"/>
      <c r="K785" s="94"/>
      <c r="L785" s="94"/>
      <c r="M785" s="94"/>
      <c r="N785" s="116"/>
      <c r="O785" s="95"/>
    </row>
    <row r="786" spans="1:15" ht="14.4" thickBot="1">
      <c r="A786" s="96"/>
      <c r="B786" s="727" t="s">
        <v>80</v>
      </c>
      <c r="C786" s="728"/>
      <c r="D786" s="728"/>
      <c r="E786" s="728"/>
      <c r="F786" s="728"/>
      <c r="G786" s="728"/>
      <c r="H786" s="728"/>
      <c r="I786" s="728"/>
      <c r="J786" s="728"/>
      <c r="K786" s="728"/>
      <c r="L786" s="728"/>
      <c r="M786" s="729"/>
      <c r="N786" s="144">
        <f>N776+N784</f>
        <v>1723518</v>
      </c>
      <c r="O786" s="95"/>
    </row>
    <row r="787" spans="1:15" ht="13.8">
      <c r="A787" s="96"/>
      <c r="B787" s="112"/>
      <c r="C787" s="113"/>
      <c r="D787" s="113"/>
      <c r="E787" s="113"/>
      <c r="F787" s="113"/>
      <c r="G787" s="113"/>
      <c r="H787" s="113"/>
      <c r="I787" s="113"/>
      <c r="J787" s="113"/>
      <c r="K787" s="113"/>
      <c r="L787" s="113"/>
      <c r="M787" s="113"/>
      <c r="N787" s="114"/>
      <c r="O787" s="95"/>
    </row>
    <row r="788" spans="1:15" ht="13.8">
      <c r="A788" s="96"/>
      <c r="B788" s="115"/>
      <c r="C788" s="94"/>
      <c r="D788" s="94"/>
      <c r="E788" s="94"/>
      <c r="F788" s="94"/>
      <c r="G788" s="94"/>
      <c r="H788" s="94"/>
      <c r="I788" s="94"/>
      <c r="J788" s="94"/>
      <c r="K788" s="94"/>
      <c r="L788" s="94"/>
      <c r="M788" s="94"/>
      <c r="N788" s="116"/>
      <c r="O788" s="95"/>
    </row>
    <row r="789" spans="1:15" ht="13.8">
      <c r="A789" s="96"/>
      <c r="B789" s="115"/>
      <c r="C789" s="94"/>
      <c r="D789" s="94"/>
      <c r="E789" s="94"/>
      <c r="F789" s="94"/>
      <c r="G789" s="94"/>
      <c r="H789" s="94"/>
      <c r="I789" s="94"/>
      <c r="J789" s="94"/>
      <c r="K789" s="94"/>
      <c r="L789" s="94"/>
      <c r="M789" s="94"/>
      <c r="N789" s="116"/>
      <c r="O789" s="95"/>
    </row>
    <row r="790" spans="1:15" ht="13.8">
      <c r="A790" s="96"/>
      <c r="B790" s="115"/>
      <c r="C790" s="424" t="s">
        <v>81</v>
      </c>
      <c r="D790" s="424"/>
      <c r="E790" s="424"/>
      <c r="F790" s="94"/>
      <c r="G790" s="94"/>
      <c r="H790" s="94"/>
      <c r="I790" s="424" t="s">
        <v>81</v>
      </c>
      <c r="J790" s="223"/>
      <c r="K790" s="223"/>
      <c r="L790" s="223"/>
      <c r="M790" s="223"/>
      <c r="N790" s="116"/>
      <c r="O790" s="95"/>
    </row>
    <row r="791" spans="1:15" ht="13.8">
      <c r="A791" s="96"/>
      <c r="B791" s="115"/>
      <c r="C791" s="223" t="s">
        <v>385</v>
      </c>
      <c r="D791" s="223" t="s">
        <v>147</v>
      </c>
      <c r="E791" s="223"/>
      <c r="F791" s="94"/>
      <c r="G791" s="94"/>
      <c r="H791" s="94"/>
      <c r="I791" s="223" t="s">
        <v>82</v>
      </c>
      <c r="J791" s="425" t="s">
        <v>142</v>
      </c>
      <c r="K791" s="425"/>
      <c r="L791" s="425"/>
      <c r="M791" s="223"/>
      <c r="N791" s="116"/>
      <c r="O791" s="95"/>
    </row>
    <row r="792" spans="1:15" ht="13.8">
      <c r="A792" s="96"/>
      <c r="B792" s="115"/>
      <c r="C792" s="223" t="s">
        <v>177</v>
      </c>
      <c r="D792" s="223"/>
      <c r="E792" s="223"/>
      <c r="F792" s="94"/>
      <c r="G792" s="94"/>
      <c r="H792" s="94"/>
      <c r="I792" s="223" t="s">
        <v>146</v>
      </c>
      <c r="J792" s="426"/>
      <c r="K792" s="426"/>
      <c r="L792" s="426"/>
      <c r="M792" s="223"/>
      <c r="N792" s="116"/>
      <c r="O792" s="95"/>
    </row>
    <row r="793" spans="1:15" ht="13.8">
      <c r="A793" s="96"/>
      <c r="B793" s="105"/>
      <c r="C793" s="145"/>
      <c r="D793" s="145"/>
      <c r="E793" s="145"/>
      <c r="F793" s="145"/>
      <c r="G793" s="94"/>
      <c r="H793" s="145"/>
      <c r="I793" s="223" t="s">
        <v>178</v>
      </c>
      <c r="J793" s="145"/>
      <c r="K793" s="145"/>
      <c r="L793" s="145"/>
      <c r="M793" s="145"/>
      <c r="N793" s="146"/>
      <c r="O793" s="95"/>
    </row>
    <row r="794" spans="1:15" ht="13.8">
      <c r="A794" s="96"/>
      <c r="B794" s="115"/>
      <c r="C794" s="94"/>
      <c r="D794" s="94"/>
      <c r="E794" s="94"/>
      <c r="F794" s="94"/>
      <c r="G794" s="94" t="s">
        <v>83</v>
      </c>
      <c r="H794" s="94"/>
      <c r="I794" s="94"/>
      <c r="J794" s="94"/>
      <c r="K794" s="94"/>
      <c r="L794" s="94"/>
      <c r="M794" s="94"/>
      <c r="N794" s="116"/>
      <c r="O794" s="95"/>
    </row>
    <row r="795" spans="1:15" ht="14.4" thickBot="1">
      <c r="A795" s="96"/>
      <c r="B795" s="748"/>
      <c r="C795" s="749"/>
      <c r="D795" s="749"/>
      <c r="E795" s="129"/>
      <c r="F795" s="129"/>
      <c r="G795" s="129"/>
      <c r="H795" s="129"/>
      <c r="I795" s="129"/>
      <c r="J795" s="750"/>
      <c r="K795" s="750"/>
      <c r="L795" s="750"/>
      <c r="M795" s="750"/>
      <c r="N795" s="751"/>
      <c r="O795" s="95"/>
    </row>
    <row r="796" spans="1:15" ht="14.4" thickBot="1">
      <c r="A796" s="147"/>
      <c r="B796" s="148"/>
      <c r="C796" s="148"/>
      <c r="D796" s="148"/>
      <c r="E796" s="148"/>
      <c r="F796" s="148"/>
      <c r="G796" s="148"/>
      <c r="H796" s="148"/>
      <c r="I796" s="148"/>
      <c r="J796" s="148"/>
      <c r="K796" s="148"/>
      <c r="L796" s="148"/>
      <c r="M796" s="148"/>
      <c r="N796" s="148"/>
      <c r="O796" s="149"/>
    </row>
    <row r="797" spans="1:15" ht="14.4" thickTop="1">
      <c r="A797" s="584" t="s">
        <v>37</v>
      </c>
      <c r="B797" s="584"/>
      <c r="C797" s="584"/>
      <c r="D797" s="584"/>
      <c r="E797" s="584"/>
      <c r="F797" s="584"/>
      <c r="G797" s="584"/>
      <c r="H797" s="584"/>
      <c r="I797" s="584"/>
      <c r="J797" s="584"/>
      <c r="K797" s="584"/>
      <c r="L797" s="94"/>
      <c r="M797" s="94"/>
      <c r="N797" s="94"/>
      <c r="O797" s="94"/>
    </row>
    <row r="798" spans="1:15" ht="13.8">
      <c r="A798" s="584" t="s">
        <v>1</v>
      </c>
      <c r="B798" s="584"/>
      <c r="C798" s="584"/>
      <c r="D798" s="584"/>
      <c r="E798" s="94"/>
      <c r="F798" s="94"/>
      <c r="G798" s="94"/>
      <c r="H798" s="94"/>
      <c r="I798" s="94"/>
      <c r="J798" s="94"/>
      <c r="K798" s="94"/>
      <c r="L798" s="94"/>
      <c r="M798" s="94"/>
      <c r="N798" s="94"/>
      <c r="O798" s="94"/>
    </row>
    <row r="799" spans="1:15" ht="14.4" thickBot="1">
      <c r="A799" s="94"/>
      <c r="B799" s="94"/>
      <c r="C799" s="94"/>
      <c r="D799" s="94"/>
      <c r="E799" s="94"/>
      <c r="F799" s="94"/>
      <c r="G799" s="94"/>
      <c r="H799" s="94"/>
      <c r="I799" s="94"/>
      <c r="J799" s="94"/>
      <c r="K799" s="94"/>
      <c r="L799" s="94"/>
      <c r="M799" s="94"/>
      <c r="N799" s="94"/>
      <c r="O799" s="94"/>
    </row>
    <row r="800" spans="1:15" ht="14.4" thickTop="1">
      <c r="A800" s="822"/>
      <c r="B800" s="823"/>
      <c r="C800" s="823"/>
      <c r="D800" s="823"/>
      <c r="E800" s="823"/>
      <c r="F800" s="823"/>
      <c r="G800" s="823"/>
      <c r="H800" s="823"/>
      <c r="I800" s="823"/>
      <c r="J800" s="823"/>
      <c r="K800" s="823"/>
      <c r="L800" s="823"/>
      <c r="M800" s="823"/>
      <c r="N800" s="823"/>
      <c r="O800" s="824"/>
    </row>
    <row r="801" spans="1:15" ht="13.8">
      <c r="A801" s="96"/>
      <c r="B801" s="825" t="s">
        <v>38</v>
      </c>
      <c r="C801" s="825"/>
      <c r="D801" s="825"/>
      <c r="E801" s="825"/>
      <c r="F801" s="825"/>
      <c r="G801" s="825"/>
      <c r="H801" s="825"/>
      <c r="I801" s="825"/>
      <c r="J801" s="825"/>
      <c r="K801" s="825"/>
      <c r="L801" s="825"/>
      <c r="M801" s="825"/>
      <c r="N801" s="825"/>
      <c r="O801" s="95"/>
    </row>
    <row r="802" spans="1:15" ht="14.4" thickBot="1">
      <c r="A802" s="96"/>
      <c r="B802" s="94"/>
      <c r="C802" s="94"/>
      <c r="D802" s="94"/>
      <c r="E802" s="94"/>
      <c r="F802" s="94"/>
      <c r="G802" s="94"/>
      <c r="H802" s="94"/>
      <c r="I802" s="94"/>
      <c r="J802" s="94"/>
      <c r="K802" s="94"/>
      <c r="L802" s="94"/>
      <c r="M802" s="94"/>
      <c r="N802" s="94"/>
      <c r="O802" s="95"/>
    </row>
    <row r="803" spans="1:15" ht="13.8">
      <c r="A803" s="96"/>
      <c r="B803" s="826"/>
      <c r="C803" s="828"/>
      <c r="D803" s="829"/>
      <c r="E803" s="829"/>
      <c r="F803" s="829"/>
      <c r="G803" s="829"/>
      <c r="H803" s="829"/>
      <c r="I803" s="829"/>
      <c r="J803" s="830"/>
      <c r="K803" s="831"/>
      <c r="L803" s="832"/>
      <c r="M803" s="832"/>
      <c r="N803" s="833"/>
      <c r="O803" s="95"/>
    </row>
    <row r="804" spans="1:15" ht="13.8">
      <c r="A804" s="96"/>
      <c r="B804" s="827"/>
      <c r="C804" s="837" t="s">
        <v>118</v>
      </c>
      <c r="D804" s="838"/>
      <c r="E804" s="838"/>
      <c r="F804" s="838"/>
      <c r="G804" s="838"/>
      <c r="H804" s="838"/>
      <c r="I804" s="838"/>
      <c r="J804" s="839"/>
      <c r="K804" s="834"/>
      <c r="L804" s="835"/>
      <c r="M804" s="835"/>
      <c r="N804" s="836"/>
      <c r="O804" s="95"/>
    </row>
    <row r="805" spans="1:15" ht="13.8">
      <c r="A805" s="96"/>
      <c r="B805" s="827"/>
      <c r="C805" s="812"/>
      <c r="D805" s="813"/>
      <c r="E805" s="813"/>
      <c r="F805" s="813"/>
      <c r="G805" s="813"/>
      <c r="H805" s="813"/>
      <c r="I805" s="813"/>
      <c r="J805" s="814"/>
      <c r="K805" s="818" t="s">
        <v>39</v>
      </c>
      <c r="L805" s="806"/>
      <c r="M805" s="807"/>
      <c r="N805" s="808"/>
      <c r="O805" s="95"/>
    </row>
    <row r="806" spans="1:15" ht="13.8">
      <c r="A806" s="96"/>
      <c r="B806" s="827"/>
      <c r="C806" s="812" t="s">
        <v>40</v>
      </c>
      <c r="D806" s="813"/>
      <c r="E806" s="813"/>
      <c r="F806" s="813"/>
      <c r="G806" s="813"/>
      <c r="H806" s="813"/>
      <c r="I806" s="813"/>
      <c r="J806" s="814"/>
      <c r="K806" s="840"/>
      <c r="L806" s="809"/>
      <c r="M806" s="810"/>
      <c r="N806" s="811"/>
      <c r="O806" s="95"/>
    </row>
    <row r="807" spans="1:15" ht="13.8">
      <c r="A807" s="96"/>
      <c r="B807" s="827"/>
      <c r="C807" s="815"/>
      <c r="D807" s="816"/>
      <c r="E807" s="816"/>
      <c r="F807" s="816"/>
      <c r="G807" s="816"/>
      <c r="H807" s="816"/>
      <c r="I807" s="816"/>
      <c r="J807" s="817"/>
      <c r="K807" s="818" t="s">
        <v>41</v>
      </c>
      <c r="L807" s="818">
        <v>1</v>
      </c>
      <c r="M807" s="818" t="s">
        <v>42</v>
      </c>
      <c r="N807" s="820">
        <v>1</v>
      </c>
      <c r="O807" s="95"/>
    </row>
    <row r="808" spans="1:15" ht="13.8">
      <c r="A808" s="96"/>
      <c r="B808" s="827"/>
      <c r="C808" s="815"/>
      <c r="D808" s="816"/>
      <c r="E808" s="816"/>
      <c r="F808" s="816"/>
      <c r="G808" s="816"/>
      <c r="H808" s="816"/>
      <c r="I808" s="816"/>
      <c r="J808" s="817"/>
      <c r="K808" s="819"/>
      <c r="L808" s="819"/>
      <c r="M808" s="819"/>
      <c r="N808" s="821"/>
      <c r="O808" s="95"/>
    </row>
    <row r="809" spans="1:15" ht="13.8">
      <c r="A809" s="96"/>
      <c r="B809" s="827"/>
      <c r="C809" s="812" t="s">
        <v>43</v>
      </c>
      <c r="D809" s="813"/>
      <c r="E809" s="813"/>
      <c r="F809" s="813"/>
      <c r="G809" s="813"/>
      <c r="H809" s="813"/>
      <c r="I809" s="813"/>
      <c r="J809" s="814"/>
      <c r="K809" s="819"/>
      <c r="L809" s="819"/>
      <c r="M809" s="819"/>
      <c r="N809" s="821"/>
      <c r="O809" s="95"/>
    </row>
    <row r="810" spans="1:15" ht="14.4" thickBot="1">
      <c r="A810" s="96"/>
      <c r="B810" s="97"/>
      <c r="C810" s="98"/>
      <c r="D810" s="98"/>
      <c r="E810" s="98"/>
      <c r="F810" s="98"/>
      <c r="G810" s="98"/>
      <c r="H810" s="98"/>
      <c r="I810" s="98"/>
      <c r="J810" s="98"/>
      <c r="K810" s="98"/>
      <c r="L810" s="99"/>
      <c r="M810" s="99"/>
      <c r="N810" s="100"/>
      <c r="O810" s="95"/>
    </row>
    <row r="811" spans="1:15" ht="13.8">
      <c r="A811" s="96"/>
      <c r="B811" s="101"/>
      <c r="C811" s="405"/>
      <c r="D811" s="405"/>
      <c r="E811" s="405"/>
      <c r="F811" s="405"/>
      <c r="G811" s="405"/>
      <c r="H811" s="405"/>
      <c r="I811" s="405"/>
      <c r="J811" s="405"/>
      <c r="K811" s="102" t="s">
        <v>44</v>
      </c>
      <c r="L811" s="103" t="s">
        <v>45</v>
      </c>
      <c r="M811" s="103" t="s">
        <v>46</v>
      </c>
      <c r="N811" s="104" t="s">
        <v>47</v>
      </c>
      <c r="O811" s="95"/>
    </row>
    <row r="812" spans="1:15" ht="13.8">
      <c r="A812" s="96"/>
      <c r="B812" s="105"/>
      <c r="C812" s="404"/>
      <c r="D812" s="404"/>
      <c r="E812" s="404"/>
      <c r="F812" s="404"/>
      <c r="G812" s="404"/>
      <c r="H812" s="404"/>
      <c r="I812" s="404"/>
      <c r="J812" s="404"/>
      <c r="K812" s="106"/>
      <c r="L812" s="107"/>
      <c r="M812" s="107"/>
      <c r="N812" s="108"/>
      <c r="O812" s="95"/>
    </row>
    <row r="813" spans="1:15" ht="13.8">
      <c r="A813" s="96"/>
      <c r="B813" s="792" t="s">
        <v>48</v>
      </c>
      <c r="C813" s="793"/>
      <c r="D813" s="793"/>
      <c r="E813" s="793"/>
      <c r="F813" s="404"/>
      <c r="G813" s="404"/>
      <c r="H813" s="404"/>
      <c r="I813" s="94"/>
      <c r="J813" s="404"/>
      <c r="K813" s="106"/>
      <c r="L813" s="94"/>
      <c r="M813" s="94"/>
      <c r="N813" s="109"/>
      <c r="O813" s="95"/>
    </row>
    <row r="814" spans="1:15" ht="13.8">
      <c r="A814" s="96"/>
      <c r="B814" s="110"/>
      <c r="C814" s="408"/>
      <c r="D814" s="408"/>
      <c r="E814" s="408"/>
      <c r="F814" s="408"/>
      <c r="G814" s="408"/>
      <c r="H814" s="408"/>
      <c r="I814" s="408"/>
      <c r="J814" s="408"/>
      <c r="K814" s="408"/>
      <c r="L814" s="408"/>
      <c r="M814" s="408"/>
      <c r="N814" s="409"/>
      <c r="O814" s="95"/>
    </row>
    <row r="815" spans="1:15" ht="14.4" thickBot="1">
      <c r="A815" s="96"/>
      <c r="B815" s="406"/>
      <c r="C815" s="407"/>
      <c r="D815" s="407"/>
      <c r="E815" s="407"/>
      <c r="F815" s="407"/>
      <c r="G815" s="407"/>
      <c r="H815" s="407"/>
      <c r="I815" s="407"/>
      <c r="J815" s="407"/>
      <c r="K815" s="407"/>
      <c r="L815" s="407"/>
      <c r="M815" s="407"/>
      <c r="N815" s="111"/>
      <c r="O815" s="95"/>
    </row>
    <row r="816" spans="1:15" ht="14.4" thickBot="1">
      <c r="A816" s="96"/>
      <c r="B816" s="112"/>
      <c r="C816" s="113"/>
      <c r="D816" s="113"/>
      <c r="E816" s="113"/>
      <c r="F816" s="113"/>
      <c r="G816" s="113"/>
      <c r="H816" s="94"/>
      <c r="I816" s="94"/>
      <c r="J816" s="113"/>
      <c r="K816" s="113"/>
      <c r="L816" s="113"/>
      <c r="M816" s="113"/>
      <c r="N816" s="114"/>
      <c r="O816" s="95"/>
    </row>
    <row r="817" spans="1:15" ht="13.8">
      <c r="A817" s="96"/>
      <c r="B817" s="794" t="s">
        <v>49</v>
      </c>
      <c r="C817" s="795"/>
      <c r="D817" s="795"/>
      <c r="E817" s="795"/>
      <c r="F817" s="795"/>
      <c r="G817" s="795"/>
      <c r="H817" s="795"/>
      <c r="I817" s="795"/>
      <c r="J817" s="795"/>
      <c r="K817" s="795"/>
      <c r="L817" s="795"/>
      <c r="M817" s="795"/>
      <c r="N817" s="796"/>
      <c r="O817" s="95"/>
    </row>
    <row r="818" spans="1:15" ht="14.4" thickBot="1">
      <c r="A818" s="96"/>
      <c r="B818" s="115"/>
      <c r="C818" s="94"/>
      <c r="D818" s="94"/>
      <c r="E818" s="94"/>
      <c r="F818" s="94"/>
      <c r="G818" s="94"/>
      <c r="H818" s="94"/>
      <c r="I818" s="94"/>
      <c r="J818" s="94"/>
      <c r="K818" s="94"/>
      <c r="L818" s="94"/>
      <c r="M818" s="94"/>
      <c r="N818" s="116"/>
      <c r="O818" s="95"/>
    </row>
    <row r="819" spans="1:15" ht="13.8">
      <c r="A819" s="96"/>
      <c r="B819" s="117" t="s">
        <v>50</v>
      </c>
      <c r="C819" s="797" t="s">
        <v>51</v>
      </c>
      <c r="D819" s="798"/>
      <c r="E819" s="798"/>
      <c r="F819" s="798"/>
      <c r="G819" s="798"/>
      <c r="H819" s="798"/>
      <c r="I819" s="798"/>
      <c r="J819" s="798"/>
      <c r="K819" s="799"/>
      <c r="L819" s="800" t="s">
        <v>52</v>
      </c>
      <c r="M819" s="801"/>
      <c r="N819" s="117" t="s">
        <v>11</v>
      </c>
      <c r="O819" s="95"/>
    </row>
    <row r="820" spans="1:15" ht="14.4" thickBot="1">
      <c r="A820" s="96"/>
      <c r="B820" s="175">
        <f>+'PRESUPUESTO OFICIAL (Entidad)'!D29</f>
        <v>3.5</v>
      </c>
      <c r="C820" s="802" t="s">
        <v>97</v>
      </c>
      <c r="D820" s="803"/>
      <c r="E820" s="803"/>
      <c r="F820" s="803"/>
      <c r="G820" s="803"/>
      <c r="H820" s="803"/>
      <c r="I820" s="803"/>
      <c r="J820" s="803"/>
      <c r="K820" s="804"/>
      <c r="L820" s="845" t="s">
        <v>186</v>
      </c>
      <c r="M820" s="804"/>
      <c r="N820" s="176"/>
      <c r="O820" s="95"/>
    </row>
    <row r="821" spans="1:15" ht="13.8">
      <c r="A821" s="96"/>
      <c r="B821" s="735" t="s">
        <v>53</v>
      </c>
      <c r="C821" s="736"/>
      <c r="D821" s="736"/>
      <c r="E821" s="736"/>
      <c r="F821" s="736"/>
      <c r="G821" s="736"/>
      <c r="H821" s="736"/>
      <c r="I821" s="736"/>
      <c r="J821" s="736"/>
      <c r="K821" s="736"/>
      <c r="L821" s="736"/>
      <c r="M821" s="736"/>
      <c r="N821" s="737"/>
      <c r="O821" s="95"/>
    </row>
    <row r="822" spans="1:15" ht="13.8">
      <c r="A822" s="96"/>
      <c r="B822" s="738"/>
      <c r="C822" s="739"/>
      <c r="D822" s="739"/>
      <c r="E822" s="739"/>
      <c r="F822" s="739"/>
      <c r="G822" s="739"/>
      <c r="H822" s="739"/>
      <c r="I822" s="739"/>
      <c r="J822" s="739"/>
      <c r="K822" s="739"/>
      <c r="L822" s="739"/>
      <c r="M822" s="739"/>
      <c r="N822" s="740"/>
      <c r="O822" s="95"/>
    </row>
    <row r="823" spans="1:15" ht="14.4" thickBot="1">
      <c r="A823" s="96"/>
      <c r="B823" s="741"/>
      <c r="C823" s="742"/>
      <c r="D823" s="742"/>
      <c r="E823" s="742"/>
      <c r="F823" s="742"/>
      <c r="G823" s="742"/>
      <c r="H823" s="742"/>
      <c r="I823" s="742"/>
      <c r="J823" s="742"/>
      <c r="K823" s="742"/>
      <c r="L823" s="742"/>
      <c r="M823" s="742"/>
      <c r="N823" s="743"/>
      <c r="O823" s="95"/>
    </row>
    <row r="824" spans="1:15" ht="13.8">
      <c r="A824" s="96"/>
      <c r="B824" s="744" t="s">
        <v>51</v>
      </c>
      <c r="C824" s="782"/>
      <c r="D824" s="782"/>
      <c r="E824" s="782"/>
      <c r="F824" s="783"/>
      <c r="G824" s="762" t="s">
        <v>54</v>
      </c>
      <c r="H824" s="782"/>
      <c r="I824" s="784" t="s">
        <v>55</v>
      </c>
      <c r="J824" s="785"/>
      <c r="K824" s="118" t="s">
        <v>56</v>
      </c>
      <c r="L824" s="762" t="s">
        <v>57</v>
      </c>
      <c r="M824" s="763"/>
      <c r="N824" s="119" t="s">
        <v>58</v>
      </c>
      <c r="O824" s="95"/>
    </row>
    <row r="825" spans="1:15" ht="13.8">
      <c r="A825" s="96"/>
      <c r="B825" s="786" t="s">
        <v>119</v>
      </c>
      <c r="C825" s="787"/>
      <c r="D825" s="787"/>
      <c r="E825" s="787"/>
      <c r="F825" s="788"/>
      <c r="G825" s="789"/>
      <c r="H825" s="788"/>
      <c r="I825" s="772" t="s">
        <v>120</v>
      </c>
      <c r="J825" s="773"/>
      <c r="K825" s="177">
        <v>4108</v>
      </c>
      <c r="L825" s="790">
        <v>3.1800000000000002E-2</v>
      </c>
      <c r="M825" s="791">
        <v>3.1800000000000002E-2</v>
      </c>
      <c r="N825" s="416">
        <f t="shared" ref="N825:N827" si="45">ROUND(K825*L825,0)</f>
        <v>131</v>
      </c>
      <c r="O825" s="95"/>
    </row>
    <row r="826" spans="1:15" ht="13.8">
      <c r="A826" s="96"/>
      <c r="B826" s="769"/>
      <c r="C826" s="770"/>
      <c r="D826" s="770"/>
      <c r="E826" s="770"/>
      <c r="F826" s="771"/>
      <c r="G826" s="178"/>
      <c r="H826" s="179"/>
      <c r="I826" s="772"/>
      <c r="J826" s="773"/>
      <c r="K826" s="177"/>
      <c r="L826" s="774"/>
      <c r="M826" s="775"/>
      <c r="N826" s="416">
        <f t="shared" si="45"/>
        <v>0</v>
      </c>
      <c r="O826" s="95"/>
    </row>
    <row r="827" spans="1:15" ht="14.4" thickBot="1">
      <c r="A827" s="96"/>
      <c r="B827" s="776"/>
      <c r="C827" s="777"/>
      <c r="D827" s="777"/>
      <c r="E827" s="777"/>
      <c r="F827" s="778"/>
      <c r="G827" s="779"/>
      <c r="H827" s="778"/>
      <c r="I827" s="772"/>
      <c r="J827" s="773"/>
      <c r="K827" s="177"/>
      <c r="L827" s="780"/>
      <c r="M827" s="781"/>
      <c r="N827" s="416">
        <f t="shared" si="45"/>
        <v>0</v>
      </c>
      <c r="O827" s="95"/>
    </row>
    <row r="828" spans="1:15" ht="14.4" thickBot="1">
      <c r="A828" s="96"/>
      <c r="B828" s="724" t="s">
        <v>59</v>
      </c>
      <c r="C828" s="725"/>
      <c r="D828" s="725"/>
      <c r="E828" s="725"/>
      <c r="F828" s="725"/>
      <c r="G828" s="725"/>
      <c r="H828" s="725"/>
      <c r="I828" s="725"/>
      <c r="J828" s="725"/>
      <c r="K828" s="725"/>
      <c r="L828" s="725"/>
      <c r="M828" s="726"/>
      <c r="N828" s="122">
        <f>SUM(N825:N827)</f>
        <v>131</v>
      </c>
      <c r="O828" s="95"/>
    </row>
    <row r="829" spans="1:15" ht="13.8">
      <c r="A829" s="96"/>
      <c r="B829" s="735" t="s">
        <v>60</v>
      </c>
      <c r="C829" s="736"/>
      <c r="D829" s="736"/>
      <c r="E829" s="736"/>
      <c r="F829" s="736"/>
      <c r="G829" s="736"/>
      <c r="H829" s="736"/>
      <c r="I829" s="736"/>
      <c r="J829" s="736"/>
      <c r="K829" s="736"/>
      <c r="L829" s="736"/>
      <c r="M829" s="736"/>
      <c r="N829" s="737"/>
      <c r="O829" s="95"/>
    </row>
    <row r="830" spans="1:15" ht="13.8">
      <c r="A830" s="96"/>
      <c r="B830" s="738"/>
      <c r="C830" s="739"/>
      <c r="D830" s="739"/>
      <c r="E830" s="739"/>
      <c r="F830" s="739"/>
      <c r="G830" s="739"/>
      <c r="H830" s="739"/>
      <c r="I830" s="739"/>
      <c r="J830" s="739"/>
      <c r="K830" s="739"/>
      <c r="L830" s="739"/>
      <c r="M830" s="739"/>
      <c r="N830" s="740"/>
      <c r="O830" s="95"/>
    </row>
    <row r="831" spans="1:15" ht="14.4" thickBot="1">
      <c r="A831" s="96"/>
      <c r="B831" s="741"/>
      <c r="C831" s="742"/>
      <c r="D831" s="742"/>
      <c r="E831" s="742"/>
      <c r="F831" s="742"/>
      <c r="G831" s="742"/>
      <c r="H831" s="742"/>
      <c r="I831" s="742"/>
      <c r="J831" s="742"/>
      <c r="K831" s="742"/>
      <c r="L831" s="742"/>
      <c r="M831" s="742"/>
      <c r="N831" s="743"/>
      <c r="O831" s="95"/>
    </row>
    <row r="832" spans="1:15" ht="13.8">
      <c r="A832" s="96"/>
      <c r="B832" s="744" t="s">
        <v>51</v>
      </c>
      <c r="C832" s="745"/>
      <c r="D832" s="745"/>
      <c r="E832" s="745"/>
      <c r="F832" s="745"/>
      <c r="G832" s="745"/>
      <c r="H832" s="745"/>
      <c r="I832" s="763"/>
      <c r="J832" s="403" t="s">
        <v>52</v>
      </c>
      <c r="K832" s="118" t="s">
        <v>11</v>
      </c>
      <c r="L832" s="762" t="s">
        <v>61</v>
      </c>
      <c r="M832" s="763"/>
      <c r="N832" s="119" t="s">
        <v>58</v>
      </c>
      <c r="O832" s="95"/>
    </row>
    <row r="833" spans="1:15" ht="13.8">
      <c r="A833" s="96"/>
      <c r="B833" s="718" t="s">
        <v>227</v>
      </c>
      <c r="C833" s="719" t="s">
        <v>227</v>
      </c>
      <c r="D833" s="719" t="s">
        <v>227</v>
      </c>
      <c r="E833" s="719" t="s">
        <v>227</v>
      </c>
      <c r="F833" s="719" t="s">
        <v>227</v>
      </c>
      <c r="G833" s="719" t="s">
        <v>227</v>
      </c>
      <c r="H833" s="719" t="s">
        <v>227</v>
      </c>
      <c r="I833" s="766" t="s">
        <v>227</v>
      </c>
      <c r="J833" s="400" t="s">
        <v>101</v>
      </c>
      <c r="K833" s="123">
        <v>2.9499999999999998E-2</v>
      </c>
      <c r="L833" s="767">
        <v>6202</v>
      </c>
      <c r="M833" s="768">
        <v>6202</v>
      </c>
      <c r="N833" s="416">
        <f t="shared" ref="N833:N836" si="46">ROUND(K833*L833,0)</f>
        <v>183</v>
      </c>
      <c r="O833" s="95"/>
    </row>
    <row r="834" spans="1:15" ht="13.8">
      <c r="A834" s="96"/>
      <c r="B834" s="718" t="s">
        <v>228</v>
      </c>
      <c r="C834" s="719" t="s">
        <v>228</v>
      </c>
      <c r="D834" s="719" t="s">
        <v>228</v>
      </c>
      <c r="E834" s="719" t="s">
        <v>228</v>
      </c>
      <c r="F834" s="719" t="s">
        <v>228</v>
      </c>
      <c r="G834" s="719" t="s">
        <v>228</v>
      </c>
      <c r="H834" s="719" t="s">
        <v>228</v>
      </c>
      <c r="I834" s="766" t="s">
        <v>228</v>
      </c>
      <c r="J834" s="400" t="s">
        <v>186</v>
      </c>
      <c r="K834" s="123">
        <v>0.03</v>
      </c>
      <c r="L834" s="767">
        <v>8572</v>
      </c>
      <c r="M834" s="768">
        <v>8572</v>
      </c>
      <c r="N834" s="416">
        <f t="shared" si="46"/>
        <v>257</v>
      </c>
      <c r="O834" s="95"/>
    </row>
    <row r="835" spans="1:15" ht="13.8">
      <c r="A835" s="96"/>
      <c r="B835" s="718" t="s">
        <v>229</v>
      </c>
      <c r="C835" s="719" t="s">
        <v>229</v>
      </c>
      <c r="D835" s="719" t="s">
        <v>229</v>
      </c>
      <c r="E835" s="719" t="s">
        <v>229</v>
      </c>
      <c r="F835" s="719" t="s">
        <v>229</v>
      </c>
      <c r="G835" s="719" t="s">
        <v>229</v>
      </c>
      <c r="H835" s="719" t="s">
        <v>229</v>
      </c>
      <c r="I835" s="766" t="s">
        <v>229</v>
      </c>
      <c r="J835" s="400" t="s">
        <v>186</v>
      </c>
      <c r="K835" s="123">
        <v>1.05</v>
      </c>
      <c r="L835" s="767">
        <v>5477</v>
      </c>
      <c r="M835" s="768">
        <v>5477</v>
      </c>
      <c r="N835" s="416">
        <f t="shared" si="46"/>
        <v>5751</v>
      </c>
      <c r="O835" s="95"/>
    </row>
    <row r="836" spans="1:15" ht="14.4" thickBot="1">
      <c r="A836" s="96"/>
      <c r="B836" s="718"/>
      <c r="C836" s="719"/>
      <c r="D836" s="719"/>
      <c r="E836" s="719"/>
      <c r="F836" s="719"/>
      <c r="G836" s="719"/>
      <c r="H836" s="719"/>
      <c r="I836" s="766"/>
      <c r="J836" s="400"/>
      <c r="K836" s="123"/>
      <c r="L836" s="767"/>
      <c r="M836" s="768"/>
      <c r="N836" s="416">
        <f t="shared" si="46"/>
        <v>0</v>
      </c>
      <c r="O836" s="95"/>
    </row>
    <row r="837" spans="1:15" ht="14.4" thickBot="1">
      <c r="A837" s="96"/>
      <c r="B837" s="724" t="s">
        <v>59</v>
      </c>
      <c r="C837" s="725"/>
      <c r="D837" s="725"/>
      <c r="E837" s="725"/>
      <c r="F837" s="725"/>
      <c r="G837" s="725"/>
      <c r="H837" s="725"/>
      <c r="I837" s="725"/>
      <c r="J837" s="725"/>
      <c r="K837" s="725"/>
      <c r="L837" s="725"/>
      <c r="M837" s="726"/>
      <c r="N837" s="124">
        <f>SUM(N833:N836)</f>
        <v>6191</v>
      </c>
      <c r="O837" s="95"/>
    </row>
    <row r="838" spans="1:15" ht="13.8">
      <c r="A838" s="96"/>
      <c r="B838" s="735" t="s">
        <v>62</v>
      </c>
      <c r="C838" s="736"/>
      <c r="D838" s="736"/>
      <c r="E838" s="736"/>
      <c r="F838" s="736"/>
      <c r="G838" s="736"/>
      <c r="H838" s="736"/>
      <c r="I838" s="736"/>
      <c r="J838" s="736"/>
      <c r="K838" s="736"/>
      <c r="L838" s="736"/>
      <c r="M838" s="736"/>
      <c r="N838" s="737"/>
      <c r="O838" s="95"/>
    </row>
    <row r="839" spans="1:15" ht="13.8">
      <c r="A839" s="96"/>
      <c r="B839" s="738"/>
      <c r="C839" s="739"/>
      <c r="D839" s="739"/>
      <c r="E839" s="739"/>
      <c r="F839" s="739"/>
      <c r="G839" s="739"/>
      <c r="H839" s="739"/>
      <c r="I839" s="739"/>
      <c r="J839" s="739"/>
      <c r="K839" s="739"/>
      <c r="L839" s="739"/>
      <c r="M839" s="739"/>
      <c r="N839" s="740"/>
      <c r="O839" s="95"/>
    </row>
    <row r="840" spans="1:15" ht="14.4" thickBot="1">
      <c r="A840" s="96"/>
      <c r="B840" s="741"/>
      <c r="C840" s="742"/>
      <c r="D840" s="742"/>
      <c r="E840" s="742"/>
      <c r="F840" s="742"/>
      <c r="G840" s="742"/>
      <c r="H840" s="742"/>
      <c r="I840" s="742"/>
      <c r="J840" s="742"/>
      <c r="K840" s="742"/>
      <c r="L840" s="742"/>
      <c r="M840" s="742"/>
      <c r="N840" s="743"/>
      <c r="O840" s="95"/>
    </row>
    <row r="841" spans="1:15" ht="15.6">
      <c r="A841" s="96"/>
      <c r="B841" s="744" t="s">
        <v>63</v>
      </c>
      <c r="C841" s="745"/>
      <c r="D841" s="745"/>
      <c r="E841" s="745"/>
      <c r="F841" s="745"/>
      <c r="G841" s="745"/>
      <c r="H841" s="745"/>
      <c r="I841" s="118" t="s">
        <v>64</v>
      </c>
      <c r="J841" s="401" t="s">
        <v>65</v>
      </c>
      <c r="K841" s="125" t="s">
        <v>66</v>
      </c>
      <c r="L841" s="762" t="s">
        <v>67</v>
      </c>
      <c r="M841" s="763"/>
      <c r="N841" s="119" t="s">
        <v>58</v>
      </c>
      <c r="O841" s="95"/>
    </row>
    <row r="842" spans="1:15" ht="13.8">
      <c r="A842" s="96"/>
      <c r="B842" s="718" t="s">
        <v>190</v>
      </c>
      <c r="C842" s="719" t="s">
        <v>190</v>
      </c>
      <c r="D842" s="719" t="s">
        <v>190</v>
      </c>
      <c r="E842" s="719" t="s">
        <v>190</v>
      </c>
      <c r="F842" s="719" t="s">
        <v>190</v>
      </c>
      <c r="G842" s="719" t="s">
        <v>190</v>
      </c>
      <c r="H842" s="719" t="s">
        <v>190</v>
      </c>
      <c r="I842" s="126" t="s">
        <v>181</v>
      </c>
      <c r="J842" s="127"/>
      <c r="K842" s="335">
        <v>1E-3</v>
      </c>
      <c r="L842" s="846">
        <f>+'ANIDADOS EL SECRETO'!M198</f>
        <v>24048</v>
      </c>
      <c r="M842" s="847"/>
      <c r="N842" s="416">
        <f t="shared" ref="N842:N843" si="47">ROUND(K842*L842,0)</f>
        <v>24</v>
      </c>
      <c r="O842" s="95"/>
    </row>
    <row r="843" spans="1:15" ht="14.4" thickBot="1">
      <c r="A843" s="96"/>
      <c r="B843" s="758"/>
      <c r="C843" s="759"/>
      <c r="D843" s="759"/>
      <c r="E843" s="759"/>
      <c r="F843" s="759"/>
      <c r="G843" s="759"/>
      <c r="H843" s="759"/>
      <c r="I843" s="128"/>
      <c r="J843" s="129"/>
      <c r="K843" s="128"/>
      <c r="L843" s="760"/>
      <c r="M843" s="761"/>
      <c r="N843" s="416">
        <f t="shared" si="47"/>
        <v>0</v>
      </c>
      <c r="O843" s="95"/>
    </row>
    <row r="844" spans="1:15" ht="14.4" thickBot="1">
      <c r="A844" s="96"/>
      <c r="B844" s="724" t="s">
        <v>59</v>
      </c>
      <c r="C844" s="725"/>
      <c r="D844" s="725"/>
      <c r="E844" s="725"/>
      <c r="F844" s="725"/>
      <c r="G844" s="725"/>
      <c r="H844" s="725"/>
      <c r="I844" s="725"/>
      <c r="J844" s="725"/>
      <c r="K844" s="725"/>
      <c r="L844" s="725"/>
      <c r="M844" s="726"/>
      <c r="N844" s="122">
        <f>SUM(N842:N843)</f>
        <v>24</v>
      </c>
      <c r="O844" s="95"/>
    </row>
    <row r="845" spans="1:15" ht="13.8">
      <c r="A845" s="96"/>
      <c r="B845" s="735" t="s">
        <v>68</v>
      </c>
      <c r="C845" s="736"/>
      <c r="D845" s="736"/>
      <c r="E845" s="736"/>
      <c r="F845" s="736"/>
      <c r="G845" s="736"/>
      <c r="H845" s="736"/>
      <c r="I845" s="736"/>
      <c r="J845" s="736"/>
      <c r="K845" s="736"/>
      <c r="L845" s="736"/>
      <c r="M845" s="736"/>
      <c r="N845" s="737"/>
      <c r="O845" s="95"/>
    </row>
    <row r="846" spans="1:15" ht="13.8">
      <c r="A846" s="96"/>
      <c r="B846" s="738"/>
      <c r="C846" s="739"/>
      <c r="D846" s="739"/>
      <c r="E846" s="739"/>
      <c r="F846" s="739"/>
      <c r="G846" s="739"/>
      <c r="H846" s="739"/>
      <c r="I846" s="739"/>
      <c r="J846" s="739"/>
      <c r="K846" s="739"/>
      <c r="L846" s="739"/>
      <c r="M846" s="739"/>
      <c r="N846" s="740"/>
      <c r="O846" s="95"/>
    </row>
    <row r="847" spans="1:15" ht="14.4" thickBot="1">
      <c r="A847" s="96"/>
      <c r="B847" s="741"/>
      <c r="C847" s="742"/>
      <c r="D847" s="742"/>
      <c r="E847" s="742"/>
      <c r="F847" s="742"/>
      <c r="G847" s="742"/>
      <c r="H847" s="742"/>
      <c r="I847" s="742"/>
      <c r="J847" s="742"/>
      <c r="K847" s="742"/>
      <c r="L847" s="742"/>
      <c r="M847" s="742"/>
      <c r="N847" s="743"/>
      <c r="O847" s="95"/>
    </row>
    <row r="848" spans="1:15" ht="27.6">
      <c r="A848" s="96"/>
      <c r="B848" s="744" t="s">
        <v>69</v>
      </c>
      <c r="C848" s="745"/>
      <c r="D848" s="745"/>
      <c r="E848" s="745"/>
      <c r="F848" s="745"/>
      <c r="G848" s="745"/>
      <c r="H848" s="745"/>
      <c r="I848" s="118" t="s">
        <v>70</v>
      </c>
      <c r="J848" s="130" t="s">
        <v>71</v>
      </c>
      <c r="K848" s="131" t="s">
        <v>72</v>
      </c>
      <c r="L848" s="746" t="s">
        <v>57</v>
      </c>
      <c r="M848" s="747"/>
      <c r="N848" s="132" t="s">
        <v>58</v>
      </c>
      <c r="O848" s="95"/>
    </row>
    <row r="849" spans="1:15" ht="13.8">
      <c r="A849" s="96"/>
      <c r="B849" s="730" t="s">
        <v>155</v>
      </c>
      <c r="C849" s="731" t="s">
        <v>155</v>
      </c>
      <c r="D849" s="731" t="s">
        <v>155</v>
      </c>
      <c r="E849" s="731" t="s">
        <v>155</v>
      </c>
      <c r="F849" s="731" t="s">
        <v>155</v>
      </c>
      <c r="G849" s="731" t="s">
        <v>155</v>
      </c>
      <c r="H849" s="732" t="s">
        <v>155</v>
      </c>
      <c r="I849" s="133" t="s">
        <v>120</v>
      </c>
      <c r="J849" s="134"/>
      <c r="K849" s="135">
        <v>41075</v>
      </c>
      <c r="L849" s="752">
        <v>3.1800000000000002E-2</v>
      </c>
      <c r="M849" s="753">
        <v>3.1800000000000002E-2</v>
      </c>
      <c r="N849" s="416">
        <f t="shared" ref="N849:N852" si="48">ROUND(K849*L849,0)</f>
        <v>1306</v>
      </c>
      <c r="O849" s="95"/>
    </row>
    <row r="850" spans="1:15" ht="13.8">
      <c r="A850" s="96"/>
      <c r="B850" s="730"/>
      <c r="C850" s="731"/>
      <c r="D850" s="731"/>
      <c r="E850" s="731"/>
      <c r="F850" s="731"/>
      <c r="G850" s="731"/>
      <c r="H850" s="732"/>
      <c r="I850" s="133"/>
      <c r="J850" s="134"/>
      <c r="K850" s="135"/>
      <c r="L850" s="841"/>
      <c r="M850" s="842"/>
      <c r="N850" s="416">
        <f t="shared" si="48"/>
        <v>0</v>
      </c>
      <c r="O850" s="95"/>
    </row>
    <row r="851" spans="1:15" ht="13.8">
      <c r="A851" s="96"/>
      <c r="B851" s="730"/>
      <c r="C851" s="731"/>
      <c r="D851" s="731"/>
      <c r="E851" s="731"/>
      <c r="F851" s="731"/>
      <c r="G851" s="731"/>
      <c r="H851" s="732"/>
      <c r="I851" s="133"/>
      <c r="J851" s="134"/>
      <c r="K851" s="135"/>
      <c r="L851" s="764"/>
      <c r="M851" s="765"/>
      <c r="N851" s="416">
        <f t="shared" si="48"/>
        <v>0</v>
      </c>
      <c r="O851" s="95"/>
    </row>
    <row r="852" spans="1:15" ht="14.4" thickBot="1">
      <c r="A852" s="96"/>
      <c r="B852" s="730"/>
      <c r="C852" s="731"/>
      <c r="D852" s="731"/>
      <c r="E852" s="731"/>
      <c r="F852" s="731"/>
      <c r="G852" s="731"/>
      <c r="H852" s="732"/>
      <c r="I852" s="128"/>
      <c r="J852" s="129"/>
      <c r="K852" s="128"/>
      <c r="L852" s="760"/>
      <c r="M852" s="761"/>
      <c r="N852" s="416">
        <f t="shared" si="48"/>
        <v>0</v>
      </c>
      <c r="O852" s="95"/>
    </row>
    <row r="853" spans="1:15" ht="14.4" thickBot="1">
      <c r="A853" s="96"/>
      <c r="B853" s="724" t="s">
        <v>59</v>
      </c>
      <c r="C853" s="725"/>
      <c r="D853" s="725"/>
      <c r="E853" s="725"/>
      <c r="F853" s="725"/>
      <c r="G853" s="725"/>
      <c r="H853" s="725"/>
      <c r="I853" s="725"/>
      <c r="J853" s="725"/>
      <c r="K853" s="725"/>
      <c r="L853" s="725"/>
      <c r="M853" s="726"/>
      <c r="N853" s="124">
        <f>SUM(N849:N852)</f>
        <v>1306</v>
      </c>
      <c r="O853" s="95"/>
    </row>
    <row r="854" spans="1:15" ht="14.4" thickBot="1">
      <c r="A854" s="96"/>
      <c r="B854" s="115"/>
      <c r="C854" s="94"/>
      <c r="D854" s="94"/>
      <c r="E854" s="94"/>
      <c r="F854" s="94"/>
      <c r="G854" s="94"/>
      <c r="H854" s="94"/>
      <c r="I854" s="94"/>
      <c r="J854" s="94"/>
      <c r="K854" s="94"/>
      <c r="L854" s="94"/>
      <c r="M854" s="94"/>
      <c r="N854" s="116"/>
      <c r="O854" s="95"/>
    </row>
    <row r="855" spans="1:15" ht="14.4" thickBot="1">
      <c r="A855" s="96"/>
      <c r="B855" s="727" t="s">
        <v>73</v>
      </c>
      <c r="C855" s="728"/>
      <c r="D855" s="728"/>
      <c r="E855" s="728"/>
      <c r="F855" s="728"/>
      <c r="G855" s="728"/>
      <c r="H855" s="728"/>
      <c r="I855" s="728"/>
      <c r="J855" s="728"/>
      <c r="K855" s="728"/>
      <c r="L855" s="728"/>
      <c r="M855" s="729"/>
      <c r="N855" s="137">
        <f>N828+N837+N844+N853</f>
        <v>7652</v>
      </c>
      <c r="O855" s="95"/>
    </row>
    <row r="856" spans="1:15" ht="13.8">
      <c r="A856" s="96"/>
      <c r="B856" s="735" t="s">
        <v>74</v>
      </c>
      <c r="C856" s="736"/>
      <c r="D856" s="736"/>
      <c r="E856" s="736"/>
      <c r="F856" s="736"/>
      <c r="G856" s="736"/>
      <c r="H856" s="736"/>
      <c r="I856" s="736"/>
      <c r="J856" s="736"/>
      <c r="K856" s="736"/>
      <c r="L856" s="736"/>
      <c r="M856" s="736"/>
      <c r="N856" s="737"/>
      <c r="O856" s="95"/>
    </row>
    <row r="857" spans="1:15" ht="13.8">
      <c r="A857" s="96"/>
      <c r="B857" s="738"/>
      <c r="C857" s="739"/>
      <c r="D857" s="739"/>
      <c r="E857" s="739"/>
      <c r="F857" s="739"/>
      <c r="G857" s="739"/>
      <c r="H857" s="739"/>
      <c r="I857" s="739"/>
      <c r="J857" s="739"/>
      <c r="K857" s="739"/>
      <c r="L857" s="739"/>
      <c r="M857" s="739"/>
      <c r="N857" s="740"/>
      <c r="O857" s="95"/>
    </row>
    <row r="858" spans="1:15" ht="14.4" thickBot="1">
      <c r="A858" s="96"/>
      <c r="B858" s="741"/>
      <c r="C858" s="742"/>
      <c r="D858" s="742"/>
      <c r="E858" s="742"/>
      <c r="F858" s="742"/>
      <c r="G858" s="742"/>
      <c r="H858" s="742"/>
      <c r="I858" s="742"/>
      <c r="J858" s="742"/>
      <c r="K858" s="742"/>
      <c r="L858" s="742"/>
      <c r="M858" s="742"/>
      <c r="N858" s="743"/>
      <c r="O858" s="95"/>
    </row>
    <row r="859" spans="1:15" ht="13.8">
      <c r="A859" s="96"/>
      <c r="B859" s="744" t="s">
        <v>75</v>
      </c>
      <c r="C859" s="745"/>
      <c r="D859" s="745"/>
      <c r="E859" s="745"/>
      <c r="F859" s="745"/>
      <c r="G859" s="745"/>
      <c r="H859" s="745"/>
      <c r="I859" s="401"/>
      <c r="J859" s="402"/>
      <c r="K859" s="131" t="s">
        <v>76</v>
      </c>
      <c r="L859" s="746" t="s">
        <v>77</v>
      </c>
      <c r="M859" s="747"/>
      <c r="N859" s="132"/>
      <c r="O859" s="95"/>
    </row>
    <row r="860" spans="1:15" ht="13.8">
      <c r="A860" s="96"/>
      <c r="B860" s="718" t="s">
        <v>23</v>
      </c>
      <c r="C860" s="719"/>
      <c r="D860" s="719"/>
      <c r="E860" s="719"/>
      <c r="F860" s="719"/>
      <c r="G860" s="719"/>
      <c r="H860" s="719"/>
      <c r="I860" s="138"/>
      <c r="J860" s="139"/>
      <c r="K860" s="418">
        <v>0.28000000000000003</v>
      </c>
      <c r="L860" s="720">
        <f>+N855</f>
        <v>7652</v>
      </c>
      <c r="M860" s="721"/>
      <c r="N860" s="140">
        <f>ROUND(K860*L860,0)</f>
        <v>2143</v>
      </c>
      <c r="O860" s="95"/>
    </row>
    <row r="861" spans="1:15" ht="13.8">
      <c r="A861" s="96"/>
      <c r="B861" s="120" t="s">
        <v>78</v>
      </c>
      <c r="C861" s="121"/>
      <c r="D861" s="121"/>
      <c r="E861" s="121"/>
      <c r="F861" s="121"/>
      <c r="G861" s="121"/>
      <c r="H861" s="121"/>
      <c r="I861" s="138"/>
      <c r="J861" s="139"/>
      <c r="K861" s="418">
        <v>0.01</v>
      </c>
      <c r="L861" s="720">
        <f>+N855</f>
        <v>7652</v>
      </c>
      <c r="M861" s="721"/>
      <c r="N861" s="140">
        <f t="shared" ref="N861:N862" si="49">ROUND(K861*L861,0)</f>
        <v>77</v>
      </c>
      <c r="O861" s="95"/>
    </row>
    <row r="862" spans="1:15" ht="14.4" thickBot="1">
      <c r="A862" s="96"/>
      <c r="B862" s="406" t="s">
        <v>79</v>
      </c>
      <c r="C862" s="407"/>
      <c r="D862" s="407"/>
      <c r="E862" s="407"/>
      <c r="F862" s="407"/>
      <c r="G862" s="407"/>
      <c r="H862" s="407"/>
      <c r="I862" s="141"/>
      <c r="J862" s="142"/>
      <c r="K862" s="418">
        <v>0.05</v>
      </c>
      <c r="L862" s="722">
        <f>+N855</f>
        <v>7652</v>
      </c>
      <c r="M862" s="723"/>
      <c r="N862" s="140">
        <f t="shared" si="49"/>
        <v>383</v>
      </c>
      <c r="O862" s="95"/>
    </row>
    <row r="863" spans="1:15" ht="14.4" thickBot="1">
      <c r="A863" s="96"/>
      <c r="B863" s="724" t="s">
        <v>59</v>
      </c>
      <c r="C863" s="725"/>
      <c r="D863" s="725"/>
      <c r="E863" s="725"/>
      <c r="F863" s="725"/>
      <c r="G863" s="725"/>
      <c r="H863" s="725"/>
      <c r="I863" s="725"/>
      <c r="J863" s="725"/>
      <c r="K863" s="725"/>
      <c r="L863" s="725"/>
      <c r="M863" s="726"/>
      <c r="N863" s="143">
        <f>SUM(N860:N862)</f>
        <v>2603</v>
      </c>
      <c r="O863" s="95"/>
    </row>
    <row r="864" spans="1:15" ht="14.4" thickBot="1">
      <c r="A864" s="96"/>
      <c r="B864" s="115"/>
      <c r="C864" s="94"/>
      <c r="D864" s="94"/>
      <c r="E864" s="94"/>
      <c r="F864" s="94"/>
      <c r="G864" s="94"/>
      <c r="H864" s="94"/>
      <c r="I864" s="94"/>
      <c r="J864" s="94"/>
      <c r="K864" s="94"/>
      <c r="L864" s="94"/>
      <c r="M864" s="94"/>
      <c r="N864" s="116"/>
      <c r="O864" s="95"/>
    </row>
    <row r="865" spans="1:15" ht="14.4" thickBot="1">
      <c r="A865" s="96"/>
      <c r="B865" s="727" t="s">
        <v>80</v>
      </c>
      <c r="C865" s="728"/>
      <c r="D865" s="728"/>
      <c r="E865" s="728"/>
      <c r="F865" s="728"/>
      <c r="G865" s="728"/>
      <c r="H865" s="728"/>
      <c r="I865" s="728"/>
      <c r="J865" s="728"/>
      <c r="K865" s="728"/>
      <c r="L865" s="728"/>
      <c r="M865" s="729"/>
      <c r="N865" s="144">
        <f>N855+N863</f>
        <v>10255</v>
      </c>
      <c r="O865" s="95"/>
    </row>
    <row r="866" spans="1:15" ht="13.8">
      <c r="A866" s="96"/>
      <c r="B866" s="112"/>
      <c r="C866" s="113"/>
      <c r="D866" s="113"/>
      <c r="E866" s="113"/>
      <c r="F866" s="113"/>
      <c r="G866" s="113"/>
      <c r="H866" s="113"/>
      <c r="I866" s="113"/>
      <c r="J866" s="113"/>
      <c r="K866" s="113"/>
      <c r="L866" s="113"/>
      <c r="M866" s="113"/>
      <c r="N866" s="114"/>
      <c r="O866" s="95"/>
    </row>
    <row r="867" spans="1:15" ht="13.8">
      <c r="A867" s="96"/>
      <c r="B867" s="115"/>
      <c r="C867" s="94"/>
      <c r="D867" s="94"/>
      <c r="E867" s="94"/>
      <c r="F867" s="94"/>
      <c r="G867" s="94"/>
      <c r="H867" s="94"/>
      <c r="I867" s="94"/>
      <c r="J867" s="94"/>
      <c r="K867" s="94"/>
      <c r="L867" s="94"/>
      <c r="M867" s="94"/>
      <c r="N867" s="116"/>
      <c r="O867" s="95"/>
    </row>
    <row r="868" spans="1:15" ht="13.8">
      <c r="A868" s="96"/>
      <c r="B868" s="115"/>
      <c r="C868" s="94"/>
      <c r="D868" s="94"/>
      <c r="E868" s="94"/>
      <c r="F868" s="94"/>
      <c r="G868" s="94"/>
      <c r="H868" s="94"/>
      <c r="I868" s="94"/>
      <c r="J868" s="94"/>
      <c r="K868" s="94"/>
      <c r="L868" s="94"/>
      <c r="M868" s="94"/>
      <c r="N868" s="116"/>
      <c r="O868" s="95"/>
    </row>
    <row r="869" spans="1:15" ht="13.8">
      <c r="A869" s="96"/>
      <c r="B869" s="115"/>
      <c r="C869" s="424" t="s">
        <v>81</v>
      </c>
      <c r="D869" s="424"/>
      <c r="E869" s="424"/>
      <c r="F869" s="94"/>
      <c r="G869" s="94"/>
      <c r="H869" s="94"/>
      <c r="I869" s="424" t="s">
        <v>81</v>
      </c>
      <c r="J869" s="223"/>
      <c r="K869" s="223"/>
      <c r="L869" s="223"/>
      <c r="M869" s="223"/>
      <c r="N869" s="116"/>
      <c r="O869" s="95"/>
    </row>
    <row r="870" spans="1:15" ht="13.8">
      <c r="A870" s="96"/>
      <c r="B870" s="115"/>
      <c r="C870" s="223" t="s">
        <v>385</v>
      </c>
      <c r="D870" s="223" t="s">
        <v>147</v>
      </c>
      <c r="E870" s="223"/>
      <c r="F870" s="94"/>
      <c r="G870" s="94"/>
      <c r="H870" s="94"/>
      <c r="I870" s="223" t="s">
        <v>82</v>
      </c>
      <c r="J870" s="425" t="s">
        <v>142</v>
      </c>
      <c r="K870" s="425"/>
      <c r="L870" s="425"/>
      <c r="M870" s="223"/>
      <c r="N870" s="116"/>
      <c r="O870" s="95"/>
    </row>
    <row r="871" spans="1:15" ht="13.8">
      <c r="A871" s="96"/>
      <c r="B871" s="115"/>
      <c r="C871" s="223" t="s">
        <v>177</v>
      </c>
      <c r="D871" s="223"/>
      <c r="E871" s="223"/>
      <c r="F871" s="94"/>
      <c r="G871" s="94"/>
      <c r="H871" s="94"/>
      <c r="I871" s="223" t="s">
        <v>146</v>
      </c>
      <c r="J871" s="426"/>
      <c r="K871" s="426"/>
      <c r="L871" s="426"/>
      <c r="M871" s="223"/>
      <c r="N871" s="116"/>
      <c r="O871" s="95"/>
    </row>
    <row r="872" spans="1:15" ht="13.8">
      <c r="A872" s="96"/>
      <c r="B872" s="105"/>
      <c r="C872" s="145"/>
      <c r="D872" s="145"/>
      <c r="E872" s="145"/>
      <c r="F872" s="145"/>
      <c r="G872" s="94"/>
      <c r="H872" s="145"/>
      <c r="I872" s="223" t="s">
        <v>178</v>
      </c>
      <c r="J872" s="145"/>
      <c r="K872" s="145"/>
      <c r="L872" s="145"/>
      <c r="M872" s="145"/>
      <c r="N872" s="146"/>
      <c r="O872" s="95"/>
    </row>
    <row r="873" spans="1:15" ht="13.8">
      <c r="A873" s="96"/>
      <c r="B873" s="115"/>
      <c r="C873" s="94"/>
      <c r="D873" s="94"/>
      <c r="E873" s="94"/>
      <c r="F873" s="94"/>
      <c r="G873" s="94" t="s">
        <v>83</v>
      </c>
      <c r="H873" s="94"/>
      <c r="I873" s="94"/>
      <c r="J873" s="94"/>
      <c r="K873" s="94"/>
      <c r="L873" s="94"/>
      <c r="M873" s="94"/>
      <c r="N873" s="116"/>
      <c r="O873" s="95"/>
    </row>
    <row r="874" spans="1:15" ht="14.4" thickBot="1">
      <c r="A874" s="96"/>
      <c r="B874" s="748"/>
      <c r="C874" s="749"/>
      <c r="D874" s="749"/>
      <c r="E874" s="129"/>
      <c r="F874" s="129"/>
      <c r="G874" s="129"/>
      <c r="H874" s="129"/>
      <c r="I874" s="129"/>
      <c r="J874" s="750"/>
      <c r="K874" s="750"/>
      <c r="L874" s="750"/>
      <c r="M874" s="750"/>
      <c r="N874" s="751"/>
      <c r="O874" s="95"/>
    </row>
    <row r="875" spans="1:15" ht="14.4" thickBot="1">
      <c r="A875" s="147"/>
      <c r="B875" s="148"/>
      <c r="C875" s="148"/>
      <c r="D875" s="148"/>
      <c r="E875" s="148"/>
      <c r="F875" s="148"/>
      <c r="G875" s="148"/>
      <c r="H875" s="148"/>
      <c r="I875" s="148"/>
      <c r="J875" s="148"/>
      <c r="K875" s="148"/>
      <c r="L875" s="148"/>
      <c r="M875" s="148"/>
      <c r="N875" s="148"/>
      <c r="O875" s="149"/>
    </row>
    <row r="876" spans="1:15" ht="14.4" thickTop="1">
      <c r="A876" s="584" t="s">
        <v>37</v>
      </c>
      <c r="B876" s="584"/>
      <c r="C876" s="584"/>
      <c r="D876" s="584"/>
      <c r="E876" s="584"/>
      <c r="F876" s="584"/>
      <c r="G876" s="584"/>
      <c r="H876" s="584"/>
      <c r="I876" s="584"/>
      <c r="J876" s="584"/>
      <c r="K876" s="584"/>
      <c r="L876" s="94"/>
      <c r="M876" s="94"/>
      <c r="N876" s="94"/>
      <c r="O876" s="94"/>
    </row>
    <row r="877" spans="1:15" ht="13.8">
      <c r="A877" s="584" t="s">
        <v>1</v>
      </c>
      <c r="B877" s="584"/>
      <c r="C877" s="584"/>
      <c r="D877" s="584"/>
      <c r="E877" s="94"/>
      <c r="F877" s="94"/>
      <c r="G877" s="94"/>
      <c r="H877" s="94"/>
      <c r="I877" s="94"/>
      <c r="J877" s="94"/>
      <c r="K877" s="94"/>
      <c r="L877" s="94"/>
      <c r="M877" s="94"/>
      <c r="N877" s="94"/>
      <c r="O877" s="94"/>
    </row>
    <row r="878" spans="1:15" ht="14.4" thickBot="1">
      <c r="A878" s="94"/>
      <c r="B878" s="94"/>
      <c r="C878" s="94"/>
      <c r="D878" s="94"/>
      <c r="E878" s="94"/>
      <c r="F878" s="94"/>
      <c r="G878" s="94"/>
      <c r="H878" s="94"/>
      <c r="I878" s="94"/>
      <c r="J878" s="94"/>
      <c r="K878" s="94"/>
      <c r="L878" s="94"/>
      <c r="M878" s="94"/>
      <c r="N878" s="94"/>
      <c r="O878" s="94"/>
    </row>
    <row r="879" spans="1:15" ht="14.4" thickTop="1">
      <c r="A879" s="822"/>
      <c r="B879" s="823"/>
      <c r="C879" s="823"/>
      <c r="D879" s="823"/>
      <c r="E879" s="823"/>
      <c r="F879" s="823"/>
      <c r="G879" s="823"/>
      <c r="H879" s="823"/>
      <c r="I879" s="823"/>
      <c r="J879" s="823"/>
      <c r="K879" s="823"/>
      <c r="L879" s="823"/>
      <c r="M879" s="823"/>
      <c r="N879" s="823"/>
      <c r="O879" s="824"/>
    </row>
    <row r="880" spans="1:15" ht="13.8">
      <c r="A880" s="96"/>
      <c r="B880" s="825" t="s">
        <v>38</v>
      </c>
      <c r="C880" s="825"/>
      <c r="D880" s="825"/>
      <c r="E880" s="825"/>
      <c r="F880" s="825"/>
      <c r="G880" s="825"/>
      <c r="H880" s="825"/>
      <c r="I880" s="825"/>
      <c r="J880" s="825"/>
      <c r="K880" s="825"/>
      <c r="L880" s="825"/>
      <c r="M880" s="825"/>
      <c r="N880" s="825"/>
      <c r="O880" s="95"/>
    </row>
    <row r="881" spans="1:15" ht="14.4" thickBot="1">
      <c r="A881" s="96"/>
      <c r="B881" s="94"/>
      <c r="C881" s="94"/>
      <c r="D881" s="94"/>
      <c r="E881" s="94"/>
      <c r="F881" s="94"/>
      <c r="G881" s="94"/>
      <c r="H881" s="94"/>
      <c r="I881" s="94"/>
      <c r="J881" s="94"/>
      <c r="K881" s="94"/>
      <c r="L881" s="94"/>
      <c r="M881" s="94"/>
      <c r="N881" s="94"/>
      <c r="O881" s="95"/>
    </row>
    <row r="882" spans="1:15" ht="13.8">
      <c r="A882" s="96"/>
      <c r="B882" s="826"/>
      <c r="C882" s="828"/>
      <c r="D882" s="829"/>
      <c r="E882" s="829"/>
      <c r="F882" s="829"/>
      <c r="G882" s="829"/>
      <c r="H882" s="829"/>
      <c r="I882" s="829"/>
      <c r="J882" s="830"/>
      <c r="K882" s="831"/>
      <c r="L882" s="832"/>
      <c r="M882" s="832"/>
      <c r="N882" s="833"/>
      <c r="O882" s="95"/>
    </row>
    <row r="883" spans="1:15" ht="13.8">
      <c r="A883" s="96"/>
      <c r="B883" s="827"/>
      <c r="C883" s="837" t="s">
        <v>118</v>
      </c>
      <c r="D883" s="838"/>
      <c r="E883" s="838"/>
      <c r="F883" s="838"/>
      <c r="G883" s="838"/>
      <c r="H883" s="838"/>
      <c r="I883" s="838"/>
      <c r="J883" s="839"/>
      <c r="K883" s="834"/>
      <c r="L883" s="835"/>
      <c r="M883" s="835"/>
      <c r="N883" s="836"/>
      <c r="O883" s="95"/>
    </row>
    <row r="884" spans="1:15" ht="13.8">
      <c r="A884" s="96"/>
      <c r="B884" s="827"/>
      <c r="C884" s="812"/>
      <c r="D884" s="813"/>
      <c r="E884" s="813"/>
      <c r="F884" s="813"/>
      <c r="G884" s="813"/>
      <c r="H884" s="813"/>
      <c r="I884" s="813"/>
      <c r="J884" s="814"/>
      <c r="K884" s="818" t="s">
        <v>39</v>
      </c>
      <c r="L884" s="806"/>
      <c r="M884" s="807"/>
      <c r="N884" s="808"/>
      <c r="O884" s="95"/>
    </row>
    <row r="885" spans="1:15" ht="13.8">
      <c r="A885" s="96"/>
      <c r="B885" s="827"/>
      <c r="C885" s="812" t="s">
        <v>40</v>
      </c>
      <c r="D885" s="813"/>
      <c r="E885" s="813"/>
      <c r="F885" s="813"/>
      <c r="G885" s="813"/>
      <c r="H885" s="813"/>
      <c r="I885" s="813"/>
      <c r="J885" s="814"/>
      <c r="K885" s="840"/>
      <c r="L885" s="809"/>
      <c r="M885" s="810"/>
      <c r="N885" s="811"/>
      <c r="O885" s="95"/>
    </row>
    <row r="886" spans="1:15" ht="13.8">
      <c r="A886" s="96"/>
      <c r="B886" s="827"/>
      <c r="C886" s="815"/>
      <c r="D886" s="816"/>
      <c r="E886" s="816"/>
      <c r="F886" s="816"/>
      <c r="G886" s="816"/>
      <c r="H886" s="816"/>
      <c r="I886" s="816"/>
      <c r="J886" s="817"/>
      <c r="K886" s="818" t="s">
        <v>41</v>
      </c>
      <c r="L886" s="818">
        <v>1</v>
      </c>
      <c r="M886" s="818" t="s">
        <v>42</v>
      </c>
      <c r="N886" s="820">
        <v>1</v>
      </c>
      <c r="O886" s="95"/>
    </row>
    <row r="887" spans="1:15" ht="13.8">
      <c r="A887" s="96"/>
      <c r="B887" s="827"/>
      <c r="C887" s="815"/>
      <c r="D887" s="816"/>
      <c r="E887" s="816"/>
      <c r="F887" s="816"/>
      <c r="G887" s="816"/>
      <c r="H887" s="816"/>
      <c r="I887" s="816"/>
      <c r="J887" s="817"/>
      <c r="K887" s="819"/>
      <c r="L887" s="819"/>
      <c r="M887" s="819"/>
      <c r="N887" s="821"/>
      <c r="O887" s="95"/>
    </row>
    <row r="888" spans="1:15" ht="13.8">
      <c r="A888" s="96"/>
      <c r="B888" s="827"/>
      <c r="C888" s="812" t="s">
        <v>43</v>
      </c>
      <c r="D888" s="813"/>
      <c r="E888" s="813"/>
      <c r="F888" s="813"/>
      <c r="G888" s="813"/>
      <c r="H888" s="813"/>
      <c r="I888" s="813"/>
      <c r="J888" s="814"/>
      <c r="K888" s="819"/>
      <c r="L888" s="819"/>
      <c r="M888" s="819"/>
      <c r="N888" s="821"/>
      <c r="O888" s="95"/>
    </row>
    <row r="889" spans="1:15" ht="14.4" thickBot="1">
      <c r="A889" s="96"/>
      <c r="B889" s="97"/>
      <c r="C889" s="98"/>
      <c r="D889" s="98"/>
      <c r="E889" s="98"/>
      <c r="F889" s="98"/>
      <c r="G889" s="98"/>
      <c r="H889" s="98"/>
      <c r="I889" s="98"/>
      <c r="J889" s="98"/>
      <c r="K889" s="98"/>
      <c r="L889" s="99"/>
      <c r="M889" s="99"/>
      <c r="N889" s="100"/>
      <c r="O889" s="95"/>
    </row>
    <row r="890" spans="1:15" ht="13.8">
      <c r="A890" s="96"/>
      <c r="B890" s="101"/>
      <c r="C890" s="405"/>
      <c r="D890" s="405"/>
      <c r="E890" s="405"/>
      <c r="F890" s="405"/>
      <c r="G890" s="405"/>
      <c r="H890" s="405"/>
      <c r="I890" s="405"/>
      <c r="J890" s="405"/>
      <c r="K890" s="102" t="s">
        <v>44</v>
      </c>
      <c r="L890" s="103" t="s">
        <v>45</v>
      </c>
      <c r="M890" s="103" t="s">
        <v>46</v>
      </c>
      <c r="N890" s="104" t="s">
        <v>47</v>
      </c>
      <c r="O890" s="95"/>
    </row>
    <row r="891" spans="1:15" ht="13.8">
      <c r="A891" s="96"/>
      <c r="B891" s="105"/>
      <c r="C891" s="404"/>
      <c r="D891" s="404"/>
      <c r="E891" s="404"/>
      <c r="F891" s="404"/>
      <c r="G891" s="404"/>
      <c r="H891" s="404"/>
      <c r="I891" s="404"/>
      <c r="J891" s="404"/>
      <c r="K891" s="106"/>
      <c r="L891" s="107"/>
      <c r="M891" s="107"/>
      <c r="N891" s="108"/>
      <c r="O891" s="95"/>
    </row>
    <row r="892" spans="1:15" ht="13.8">
      <c r="A892" s="96"/>
      <c r="B892" s="792" t="s">
        <v>48</v>
      </c>
      <c r="C892" s="793"/>
      <c r="D892" s="793"/>
      <c r="E892" s="793"/>
      <c r="F892" s="404"/>
      <c r="G892" s="404"/>
      <c r="H892" s="404"/>
      <c r="I892" s="94"/>
      <c r="J892" s="404"/>
      <c r="K892" s="106"/>
      <c r="L892" s="94"/>
      <c r="M892" s="94"/>
      <c r="N892" s="109"/>
      <c r="O892" s="95"/>
    </row>
    <row r="893" spans="1:15" ht="13.8">
      <c r="A893" s="96"/>
      <c r="B893" s="110"/>
      <c r="C893" s="408"/>
      <c r="D893" s="408"/>
      <c r="E893" s="408"/>
      <c r="F893" s="408"/>
      <c r="G893" s="408"/>
      <c r="H893" s="408"/>
      <c r="I893" s="408"/>
      <c r="J893" s="408"/>
      <c r="K893" s="408"/>
      <c r="L893" s="408"/>
      <c r="M893" s="408"/>
      <c r="N893" s="409"/>
      <c r="O893" s="95"/>
    </row>
    <row r="894" spans="1:15" ht="14.4" thickBot="1">
      <c r="A894" s="96"/>
      <c r="B894" s="406"/>
      <c r="C894" s="407"/>
      <c r="D894" s="407"/>
      <c r="E894" s="407"/>
      <c r="F894" s="407"/>
      <c r="G894" s="407"/>
      <c r="H894" s="407"/>
      <c r="I894" s="407"/>
      <c r="J894" s="407"/>
      <c r="K894" s="407"/>
      <c r="L894" s="407"/>
      <c r="M894" s="407"/>
      <c r="N894" s="111"/>
      <c r="O894" s="95"/>
    </row>
    <row r="895" spans="1:15" ht="14.4" thickBot="1">
      <c r="A895" s="96"/>
      <c r="B895" s="112"/>
      <c r="C895" s="113"/>
      <c r="D895" s="113"/>
      <c r="E895" s="113"/>
      <c r="F895" s="113"/>
      <c r="G895" s="113"/>
      <c r="H895" s="94"/>
      <c r="I895" s="94"/>
      <c r="J895" s="113"/>
      <c r="K895" s="113"/>
      <c r="L895" s="113"/>
      <c r="M895" s="113"/>
      <c r="N895" s="114"/>
      <c r="O895" s="95"/>
    </row>
    <row r="896" spans="1:15" ht="13.8">
      <c r="A896" s="96"/>
      <c r="B896" s="794" t="s">
        <v>49</v>
      </c>
      <c r="C896" s="795"/>
      <c r="D896" s="795"/>
      <c r="E896" s="795"/>
      <c r="F896" s="795"/>
      <c r="G896" s="795"/>
      <c r="H896" s="795"/>
      <c r="I896" s="795"/>
      <c r="J896" s="795"/>
      <c r="K896" s="795"/>
      <c r="L896" s="795"/>
      <c r="M896" s="795"/>
      <c r="N896" s="796"/>
      <c r="O896" s="95"/>
    </row>
    <row r="897" spans="1:15" ht="14.4" thickBot="1">
      <c r="A897" s="96"/>
      <c r="B897" s="115"/>
      <c r="C897" s="94"/>
      <c r="D897" s="94"/>
      <c r="E897" s="94"/>
      <c r="F897" s="94"/>
      <c r="G897" s="94"/>
      <c r="H897" s="94"/>
      <c r="I897" s="94"/>
      <c r="J897" s="94"/>
      <c r="K897" s="94"/>
      <c r="L897" s="94"/>
      <c r="M897" s="94"/>
      <c r="N897" s="116"/>
      <c r="O897" s="95"/>
    </row>
    <row r="898" spans="1:15" ht="13.8">
      <c r="A898" s="96"/>
      <c r="B898" s="117" t="s">
        <v>50</v>
      </c>
      <c r="C898" s="797" t="s">
        <v>51</v>
      </c>
      <c r="D898" s="798"/>
      <c r="E898" s="798"/>
      <c r="F898" s="798"/>
      <c r="G898" s="798"/>
      <c r="H898" s="798"/>
      <c r="I898" s="798"/>
      <c r="J898" s="798"/>
      <c r="K898" s="799"/>
      <c r="L898" s="800" t="s">
        <v>52</v>
      </c>
      <c r="M898" s="801"/>
      <c r="N898" s="117" t="s">
        <v>11</v>
      </c>
      <c r="O898" s="95"/>
    </row>
    <row r="899" spans="1:15" ht="14.4" thickBot="1">
      <c r="A899" s="96"/>
      <c r="B899" s="175">
        <f>+'PRESUPUESTO OFICIAL (Entidad)'!D30</f>
        <v>3.6</v>
      </c>
      <c r="C899" s="845" t="s">
        <v>98</v>
      </c>
      <c r="D899" s="803"/>
      <c r="E899" s="803"/>
      <c r="F899" s="803"/>
      <c r="G899" s="803"/>
      <c r="H899" s="803"/>
      <c r="I899" s="803"/>
      <c r="J899" s="803"/>
      <c r="K899" s="804"/>
      <c r="L899" s="845" t="s">
        <v>86</v>
      </c>
      <c r="M899" s="804"/>
      <c r="N899" s="176"/>
      <c r="O899" s="95"/>
    </row>
    <row r="900" spans="1:15" ht="13.8">
      <c r="A900" s="96"/>
      <c r="B900" s="735" t="s">
        <v>53</v>
      </c>
      <c r="C900" s="736"/>
      <c r="D900" s="736"/>
      <c r="E900" s="736"/>
      <c r="F900" s="736"/>
      <c r="G900" s="736"/>
      <c r="H900" s="736"/>
      <c r="I900" s="736"/>
      <c r="J900" s="736"/>
      <c r="K900" s="736"/>
      <c r="L900" s="736"/>
      <c r="M900" s="736"/>
      <c r="N900" s="737"/>
      <c r="O900" s="95"/>
    </row>
    <row r="901" spans="1:15" ht="13.8">
      <c r="A901" s="96"/>
      <c r="B901" s="738"/>
      <c r="C901" s="739"/>
      <c r="D901" s="739"/>
      <c r="E901" s="739"/>
      <c r="F901" s="739"/>
      <c r="G901" s="739"/>
      <c r="H901" s="739"/>
      <c r="I901" s="739"/>
      <c r="J901" s="739"/>
      <c r="K901" s="739"/>
      <c r="L901" s="739"/>
      <c r="M901" s="739"/>
      <c r="N901" s="740"/>
      <c r="O901" s="95"/>
    </row>
    <row r="902" spans="1:15" ht="14.4" thickBot="1">
      <c r="A902" s="96"/>
      <c r="B902" s="741"/>
      <c r="C902" s="742"/>
      <c r="D902" s="742"/>
      <c r="E902" s="742"/>
      <c r="F902" s="742"/>
      <c r="G902" s="742"/>
      <c r="H902" s="742"/>
      <c r="I902" s="742"/>
      <c r="J902" s="742"/>
      <c r="K902" s="742"/>
      <c r="L902" s="742"/>
      <c r="M902" s="742"/>
      <c r="N902" s="743"/>
      <c r="O902" s="95"/>
    </row>
    <row r="903" spans="1:15" ht="13.8">
      <c r="A903" s="96"/>
      <c r="B903" s="744" t="s">
        <v>51</v>
      </c>
      <c r="C903" s="782"/>
      <c r="D903" s="782"/>
      <c r="E903" s="782"/>
      <c r="F903" s="783"/>
      <c r="G903" s="762" t="s">
        <v>54</v>
      </c>
      <c r="H903" s="782"/>
      <c r="I903" s="784" t="s">
        <v>55</v>
      </c>
      <c r="J903" s="785"/>
      <c r="K903" s="118" t="s">
        <v>56</v>
      </c>
      <c r="L903" s="762" t="s">
        <v>57</v>
      </c>
      <c r="M903" s="763"/>
      <c r="N903" s="119" t="s">
        <v>58</v>
      </c>
      <c r="O903" s="95"/>
    </row>
    <row r="904" spans="1:15" ht="13.8">
      <c r="A904" s="96"/>
      <c r="B904" s="786" t="s">
        <v>119</v>
      </c>
      <c r="C904" s="787"/>
      <c r="D904" s="787"/>
      <c r="E904" s="787"/>
      <c r="F904" s="788"/>
      <c r="G904" s="789"/>
      <c r="H904" s="788"/>
      <c r="I904" s="772" t="s">
        <v>120</v>
      </c>
      <c r="J904" s="773"/>
      <c r="K904" s="177">
        <v>4108</v>
      </c>
      <c r="L904" s="843">
        <v>5</v>
      </c>
      <c r="M904" s="844">
        <v>5</v>
      </c>
      <c r="N904" s="416">
        <f t="shared" ref="N904:N906" si="50">ROUND(K904*L904,0)</f>
        <v>20540</v>
      </c>
      <c r="O904" s="95"/>
    </row>
    <row r="905" spans="1:15" ht="13.8">
      <c r="A905" s="96"/>
      <c r="B905" s="769" t="s">
        <v>210</v>
      </c>
      <c r="C905" s="770" t="s">
        <v>210</v>
      </c>
      <c r="D905" s="770" t="s">
        <v>210</v>
      </c>
      <c r="E905" s="770" t="s">
        <v>210</v>
      </c>
      <c r="F905" s="771" t="s">
        <v>210</v>
      </c>
      <c r="G905" s="178"/>
      <c r="H905" s="179"/>
      <c r="I905" s="772" t="s">
        <v>120</v>
      </c>
      <c r="J905" s="773"/>
      <c r="K905" s="177">
        <v>8525</v>
      </c>
      <c r="L905" s="843">
        <v>0.2</v>
      </c>
      <c r="M905" s="844">
        <v>0.2</v>
      </c>
      <c r="N905" s="416">
        <f t="shared" si="50"/>
        <v>1705</v>
      </c>
      <c r="O905" s="95"/>
    </row>
    <row r="906" spans="1:15" ht="14.4" thickBot="1">
      <c r="A906" s="96"/>
      <c r="B906" s="776"/>
      <c r="C906" s="777"/>
      <c r="D906" s="777"/>
      <c r="E906" s="777"/>
      <c r="F906" s="778"/>
      <c r="G906" s="779"/>
      <c r="H906" s="778"/>
      <c r="I906" s="772"/>
      <c r="J906" s="773"/>
      <c r="K906" s="177"/>
      <c r="L906" s="780"/>
      <c r="M906" s="781"/>
      <c r="N906" s="416">
        <f t="shared" si="50"/>
        <v>0</v>
      </c>
      <c r="O906" s="95"/>
    </row>
    <row r="907" spans="1:15" ht="14.4" thickBot="1">
      <c r="A907" s="96"/>
      <c r="B907" s="724" t="s">
        <v>59</v>
      </c>
      <c r="C907" s="725"/>
      <c r="D907" s="725"/>
      <c r="E907" s="725"/>
      <c r="F907" s="725"/>
      <c r="G907" s="725"/>
      <c r="H907" s="725"/>
      <c r="I907" s="725"/>
      <c r="J907" s="725"/>
      <c r="K907" s="725"/>
      <c r="L907" s="725"/>
      <c r="M907" s="726"/>
      <c r="N907" s="122">
        <f>SUM(N904:N906)</f>
        <v>22245</v>
      </c>
      <c r="O907" s="95"/>
    </row>
    <row r="908" spans="1:15" ht="13.8">
      <c r="A908" s="96"/>
      <c r="B908" s="735" t="s">
        <v>60</v>
      </c>
      <c r="C908" s="736"/>
      <c r="D908" s="736"/>
      <c r="E908" s="736"/>
      <c r="F908" s="736"/>
      <c r="G908" s="736"/>
      <c r="H908" s="736"/>
      <c r="I908" s="736"/>
      <c r="J908" s="736"/>
      <c r="K908" s="736"/>
      <c r="L908" s="736"/>
      <c r="M908" s="736"/>
      <c r="N908" s="737"/>
      <c r="O908" s="95"/>
    </row>
    <row r="909" spans="1:15" ht="13.8">
      <c r="A909" s="96"/>
      <c r="B909" s="738"/>
      <c r="C909" s="739"/>
      <c r="D909" s="739"/>
      <c r="E909" s="739"/>
      <c r="F909" s="739"/>
      <c r="G909" s="739"/>
      <c r="H909" s="739"/>
      <c r="I909" s="739"/>
      <c r="J909" s="739"/>
      <c r="K909" s="739"/>
      <c r="L909" s="739"/>
      <c r="M909" s="739"/>
      <c r="N909" s="740"/>
      <c r="O909" s="95"/>
    </row>
    <row r="910" spans="1:15" ht="14.4" thickBot="1">
      <c r="A910" s="96"/>
      <c r="B910" s="741"/>
      <c r="C910" s="742"/>
      <c r="D910" s="742"/>
      <c r="E910" s="742"/>
      <c r="F910" s="742"/>
      <c r="G910" s="742"/>
      <c r="H910" s="742"/>
      <c r="I910" s="742"/>
      <c r="J910" s="742"/>
      <c r="K910" s="742"/>
      <c r="L910" s="742"/>
      <c r="M910" s="742"/>
      <c r="N910" s="743"/>
      <c r="O910" s="95"/>
    </row>
    <row r="911" spans="1:15" ht="13.8">
      <c r="A911" s="96"/>
      <c r="B911" s="744" t="s">
        <v>51</v>
      </c>
      <c r="C911" s="745"/>
      <c r="D911" s="745"/>
      <c r="E911" s="745"/>
      <c r="F911" s="745"/>
      <c r="G911" s="745"/>
      <c r="H911" s="745"/>
      <c r="I911" s="763"/>
      <c r="J911" s="403" t="s">
        <v>52</v>
      </c>
      <c r="K911" s="118" t="s">
        <v>11</v>
      </c>
      <c r="L911" s="762" t="s">
        <v>61</v>
      </c>
      <c r="M911" s="763"/>
      <c r="N911" s="119" t="s">
        <v>58</v>
      </c>
      <c r="O911" s="95"/>
    </row>
    <row r="912" spans="1:15" ht="13.8">
      <c r="A912" s="96"/>
      <c r="B912" s="718" t="s">
        <v>231</v>
      </c>
      <c r="C912" s="719" t="s">
        <v>231</v>
      </c>
      <c r="D912" s="719" t="s">
        <v>231</v>
      </c>
      <c r="E912" s="719" t="s">
        <v>231</v>
      </c>
      <c r="F912" s="719" t="s">
        <v>231</v>
      </c>
      <c r="G912" s="719" t="s">
        <v>231</v>
      </c>
      <c r="H912" s="719" t="s">
        <v>231</v>
      </c>
      <c r="I912" s="766" t="s">
        <v>231</v>
      </c>
      <c r="J912" s="400" t="s">
        <v>91</v>
      </c>
      <c r="K912" s="123">
        <v>3</v>
      </c>
      <c r="L912" s="767">
        <v>4760</v>
      </c>
      <c r="M912" s="768">
        <v>4760</v>
      </c>
      <c r="N912" s="416">
        <f t="shared" ref="N912:N915" si="51">ROUND(K912*L912,0)</f>
        <v>14280</v>
      </c>
      <c r="O912" s="95"/>
    </row>
    <row r="913" spans="1:15" ht="13.8">
      <c r="A913" s="96"/>
      <c r="B913" s="718" t="s">
        <v>159</v>
      </c>
      <c r="C913" s="719" t="s">
        <v>159</v>
      </c>
      <c r="D913" s="719" t="s">
        <v>159</v>
      </c>
      <c r="E913" s="719" t="s">
        <v>159</v>
      </c>
      <c r="F913" s="719" t="s">
        <v>159</v>
      </c>
      <c r="G913" s="719" t="s">
        <v>159</v>
      </c>
      <c r="H913" s="719" t="s">
        <v>159</v>
      </c>
      <c r="I913" s="766" t="s">
        <v>159</v>
      </c>
      <c r="J913" s="400" t="s">
        <v>226</v>
      </c>
      <c r="K913" s="123">
        <v>0.1</v>
      </c>
      <c r="L913" s="767">
        <v>5715</v>
      </c>
      <c r="M913" s="768">
        <v>5715</v>
      </c>
      <c r="N913" s="416">
        <f t="shared" si="51"/>
        <v>572</v>
      </c>
      <c r="O913" s="95"/>
    </row>
    <row r="914" spans="1:15" ht="13.8">
      <c r="A914" s="96"/>
      <c r="B914" s="718" t="s">
        <v>232</v>
      </c>
      <c r="C914" s="719" t="s">
        <v>232</v>
      </c>
      <c r="D914" s="719" t="s">
        <v>232</v>
      </c>
      <c r="E914" s="719" t="s">
        <v>232</v>
      </c>
      <c r="F914" s="719" t="s">
        <v>232</v>
      </c>
      <c r="G914" s="719" t="s">
        <v>232</v>
      </c>
      <c r="H914" s="719" t="s">
        <v>232</v>
      </c>
      <c r="I914" s="766" t="s">
        <v>232</v>
      </c>
      <c r="J914" s="400" t="s">
        <v>91</v>
      </c>
      <c r="K914" s="123">
        <v>3</v>
      </c>
      <c r="L914" s="767">
        <v>1710</v>
      </c>
      <c r="M914" s="768">
        <v>1710</v>
      </c>
      <c r="N914" s="416">
        <f t="shared" si="51"/>
        <v>5130</v>
      </c>
      <c r="O914" s="95"/>
    </row>
    <row r="915" spans="1:15" ht="13.8">
      <c r="A915" s="96"/>
      <c r="B915" s="718" t="s">
        <v>439</v>
      </c>
      <c r="C915" s="719" t="s">
        <v>233</v>
      </c>
      <c r="D915" s="719" t="s">
        <v>233</v>
      </c>
      <c r="E915" s="719" t="s">
        <v>233</v>
      </c>
      <c r="F915" s="719" t="s">
        <v>233</v>
      </c>
      <c r="G915" s="719" t="s">
        <v>233</v>
      </c>
      <c r="H915" s="719" t="s">
        <v>233</v>
      </c>
      <c r="I915" s="766" t="s">
        <v>233</v>
      </c>
      <c r="J915" s="400" t="s">
        <v>91</v>
      </c>
      <c r="K915" s="123">
        <v>0.5</v>
      </c>
      <c r="L915" s="767">
        <v>5289</v>
      </c>
      <c r="M915" s="768">
        <v>5289</v>
      </c>
      <c r="N915" s="416">
        <f t="shared" si="51"/>
        <v>2645</v>
      </c>
      <c r="O915" s="95"/>
    </row>
    <row r="916" spans="1:15" ht="14.4" thickBot="1">
      <c r="A916" s="96"/>
      <c r="B916" s="718" t="s">
        <v>230</v>
      </c>
      <c r="C916" s="719" t="s">
        <v>230</v>
      </c>
      <c r="D916" s="719" t="s">
        <v>230</v>
      </c>
      <c r="E916" s="719" t="s">
        <v>230</v>
      </c>
      <c r="F916" s="719" t="s">
        <v>230</v>
      </c>
      <c r="G916" s="719" t="s">
        <v>230</v>
      </c>
      <c r="H916" s="719" t="s">
        <v>230</v>
      </c>
      <c r="I916" s="766" t="s">
        <v>230</v>
      </c>
      <c r="J916" s="400" t="s">
        <v>86</v>
      </c>
      <c r="K916" s="123">
        <v>1</v>
      </c>
      <c r="L916" s="767">
        <f>+'ANIDADOS EL SECRETO'!M335</f>
        <v>576896</v>
      </c>
      <c r="M916" s="768">
        <f>[115]ANIDADOS!O578</f>
        <v>0</v>
      </c>
      <c r="N916" s="416">
        <f>ROUND(K916*L916,0)</f>
        <v>576896</v>
      </c>
      <c r="O916" s="95"/>
    </row>
    <row r="917" spans="1:15" ht="14.4" thickBot="1">
      <c r="A917" s="96"/>
      <c r="B917" s="724" t="s">
        <v>59</v>
      </c>
      <c r="C917" s="725"/>
      <c r="D917" s="725"/>
      <c r="E917" s="725"/>
      <c r="F917" s="725"/>
      <c r="G917" s="725"/>
      <c r="H917" s="725"/>
      <c r="I917" s="725"/>
      <c r="J917" s="725"/>
      <c r="K917" s="725"/>
      <c r="L917" s="725"/>
      <c r="M917" s="726"/>
      <c r="N917" s="124">
        <f>SUM(N912:N916)</f>
        <v>599523</v>
      </c>
      <c r="O917" s="95"/>
    </row>
    <row r="918" spans="1:15" ht="13.8">
      <c r="A918" s="96"/>
      <c r="B918" s="735" t="s">
        <v>62</v>
      </c>
      <c r="C918" s="736"/>
      <c r="D918" s="736"/>
      <c r="E918" s="736"/>
      <c r="F918" s="736"/>
      <c r="G918" s="736"/>
      <c r="H918" s="736"/>
      <c r="I918" s="736"/>
      <c r="J918" s="736"/>
      <c r="K918" s="736"/>
      <c r="L918" s="736"/>
      <c r="M918" s="736"/>
      <c r="N918" s="737"/>
      <c r="O918" s="95"/>
    </row>
    <row r="919" spans="1:15" ht="13.8">
      <c r="A919" s="96"/>
      <c r="B919" s="738"/>
      <c r="C919" s="739"/>
      <c r="D919" s="739"/>
      <c r="E919" s="739"/>
      <c r="F919" s="739"/>
      <c r="G919" s="739"/>
      <c r="H919" s="739"/>
      <c r="I919" s="739"/>
      <c r="J919" s="739"/>
      <c r="K919" s="739"/>
      <c r="L919" s="739"/>
      <c r="M919" s="739"/>
      <c r="N919" s="740"/>
      <c r="O919" s="95"/>
    </row>
    <row r="920" spans="1:15" ht="14.4" thickBot="1">
      <c r="A920" s="96"/>
      <c r="B920" s="741"/>
      <c r="C920" s="742"/>
      <c r="D920" s="742"/>
      <c r="E920" s="742"/>
      <c r="F920" s="742"/>
      <c r="G920" s="742"/>
      <c r="H920" s="742"/>
      <c r="I920" s="742"/>
      <c r="J920" s="742"/>
      <c r="K920" s="742"/>
      <c r="L920" s="742"/>
      <c r="M920" s="742"/>
      <c r="N920" s="743"/>
      <c r="O920" s="95"/>
    </row>
    <row r="921" spans="1:15" ht="15.6">
      <c r="A921" s="96"/>
      <c r="B921" s="744" t="s">
        <v>63</v>
      </c>
      <c r="C921" s="745"/>
      <c r="D921" s="745"/>
      <c r="E921" s="745"/>
      <c r="F921" s="745"/>
      <c r="G921" s="745"/>
      <c r="H921" s="745"/>
      <c r="I921" s="118" t="s">
        <v>64</v>
      </c>
      <c r="J921" s="401" t="s">
        <v>65</v>
      </c>
      <c r="K921" s="125" t="s">
        <v>66</v>
      </c>
      <c r="L921" s="762" t="s">
        <v>67</v>
      </c>
      <c r="M921" s="763"/>
      <c r="N921" s="119" t="s">
        <v>58</v>
      </c>
      <c r="O921" s="95"/>
    </row>
    <row r="922" spans="1:15" ht="13.8">
      <c r="A922" s="96"/>
      <c r="B922" s="718" t="s">
        <v>234</v>
      </c>
      <c r="C922" s="719" t="s">
        <v>234</v>
      </c>
      <c r="D922" s="719" t="s">
        <v>234</v>
      </c>
      <c r="E922" s="719" t="s">
        <v>234</v>
      </c>
      <c r="F922" s="719" t="s">
        <v>234</v>
      </c>
      <c r="G922" s="719" t="s">
        <v>234</v>
      </c>
      <c r="H922" s="719" t="s">
        <v>234</v>
      </c>
      <c r="I922" s="126" t="s">
        <v>181</v>
      </c>
      <c r="J922" s="127"/>
      <c r="K922" s="126">
        <v>0.1</v>
      </c>
      <c r="L922" s="846">
        <f>+'ANIDADOS EL SECRETO'!M198</f>
        <v>24048</v>
      </c>
      <c r="M922" s="847"/>
      <c r="N922" s="416">
        <f t="shared" ref="N922:N923" si="52">ROUND(K922*L922,0)</f>
        <v>2405</v>
      </c>
      <c r="O922" s="95"/>
    </row>
    <row r="923" spans="1:15" ht="14.4" thickBot="1">
      <c r="A923" s="96"/>
      <c r="B923" s="758"/>
      <c r="C923" s="759"/>
      <c r="D923" s="759"/>
      <c r="E923" s="759"/>
      <c r="F923" s="759"/>
      <c r="G923" s="759"/>
      <c r="H923" s="759"/>
      <c r="I923" s="128"/>
      <c r="J923" s="129"/>
      <c r="K923" s="128"/>
      <c r="L923" s="760"/>
      <c r="M923" s="761"/>
      <c r="N923" s="416">
        <f t="shared" si="52"/>
        <v>0</v>
      </c>
      <c r="O923" s="95"/>
    </row>
    <row r="924" spans="1:15" ht="14.4" thickBot="1">
      <c r="A924" s="96"/>
      <c r="B924" s="724" t="s">
        <v>59</v>
      </c>
      <c r="C924" s="725"/>
      <c r="D924" s="725"/>
      <c r="E924" s="725"/>
      <c r="F924" s="725"/>
      <c r="G924" s="725"/>
      <c r="H924" s="725"/>
      <c r="I924" s="725"/>
      <c r="J924" s="725"/>
      <c r="K924" s="725"/>
      <c r="L924" s="725"/>
      <c r="M924" s="726"/>
      <c r="N924" s="122">
        <f>SUM(N922:N923)</f>
        <v>2405</v>
      </c>
      <c r="O924" s="95"/>
    </row>
    <row r="925" spans="1:15" ht="13.8">
      <c r="A925" s="96"/>
      <c r="B925" s="735" t="s">
        <v>68</v>
      </c>
      <c r="C925" s="736"/>
      <c r="D925" s="736"/>
      <c r="E925" s="736"/>
      <c r="F925" s="736"/>
      <c r="G925" s="736"/>
      <c r="H925" s="736"/>
      <c r="I925" s="736"/>
      <c r="J925" s="736"/>
      <c r="K925" s="736"/>
      <c r="L925" s="736"/>
      <c r="M925" s="736"/>
      <c r="N925" s="737"/>
      <c r="O925" s="95"/>
    </row>
    <row r="926" spans="1:15" ht="13.8">
      <c r="A926" s="96"/>
      <c r="B926" s="738"/>
      <c r="C926" s="739"/>
      <c r="D926" s="739"/>
      <c r="E926" s="739"/>
      <c r="F926" s="739"/>
      <c r="G926" s="739"/>
      <c r="H926" s="739"/>
      <c r="I926" s="739"/>
      <c r="J926" s="739"/>
      <c r="K926" s="739"/>
      <c r="L926" s="739"/>
      <c r="M926" s="739"/>
      <c r="N926" s="740"/>
      <c r="O926" s="95"/>
    </row>
    <row r="927" spans="1:15" ht="14.4" thickBot="1">
      <c r="A927" s="96"/>
      <c r="B927" s="741"/>
      <c r="C927" s="742"/>
      <c r="D927" s="742"/>
      <c r="E927" s="742"/>
      <c r="F927" s="742"/>
      <c r="G927" s="742"/>
      <c r="H927" s="742"/>
      <c r="I927" s="742"/>
      <c r="J927" s="742"/>
      <c r="K927" s="742"/>
      <c r="L927" s="742"/>
      <c r="M927" s="742"/>
      <c r="N927" s="743"/>
      <c r="O927" s="95"/>
    </row>
    <row r="928" spans="1:15" ht="27.6">
      <c r="A928" s="96"/>
      <c r="B928" s="744" t="s">
        <v>69</v>
      </c>
      <c r="C928" s="745"/>
      <c r="D928" s="745"/>
      <c r="E928" s="745"/>
      <c r="F928" s="745"/>
      <c r="G928" s="745"/>
      <c r="H928" s="745"/>
      <c r="I928" s="118" t="s">
        <v>70</v>
      </c>
      <c r="J928" s="130" t="s">
        <v>71</v>
      </c>
      <c r="K928" s="131" t="s">
        <v>72</v>
      </c>
      <c r="L928" s="746" t="s">
        <v>57</v>
      </c>
      <c r="M928" s="747"/>
      <c r="N928" s="132" t="s">
        <v>58</v>
      </c>
      <c r="O928" s="95"/>
    </row>
    <row r="929" spans="1:15" ht="13.8">
      <c r="A929" s="96"/>
      <c r="B929" s="730" t="s">
        <v>155</v>
      </c>
      <c r="C929" s="731" t="s">
        <v>155</v>
      </c>
      <c r="D929" s="731" t="s">
        <v>155</v>
      </c>
      <c r="E929" s="731" t="s">
        <v>155</v>
      </c>
      <c r="F929" s="731" t="s">
        <v>155</v>
      </c>
      <c r="G929" s="731" t="s">
        <v>155</v>
      </c>
      <c r="H929" s="732" t="s">
        <v>155</v>
      </c>
      <c r="I929" s="133" t="s">
        <v>120</v>
      </c>
      <c r="J929" s="134"/>
      <c r="K929" s="135">
        <v>41075</v>
      </c>
      <c r="L929" s="841">
        <v>5</v>
      </c>
      <c r="M929" s="842">
        <v>5</v>
      </c>
      <c r="N929" s="416">
        <f t="shared" ref="N929:N932" si="53">ROUND(K929*L929,0)</f>
        <v>205375</v>
      </c>
      <c r="O929" s="95"/>
    </row>
    <row r="930" spans="1:15" ht="13.8">
      <c r="A930" s="96"/>
      <c r="B930" s="730"/>
      <c r="C930" s="731"/>
      <c r="D930" s="731"/>
      <c r="E930" s="731"/>
      <c r="F930" s="731"/>
      <c r="G930" s="731"/>
      <c r="H930" s="732"/>
      <c r="I930" s="133"/>
      <c r="J930" s="134"/>
      <c r="K930" s="135"/>
      <c r="L930" s="841"/>
      <c r="M930" s="842"/>
      <c r="N930" s="416">
        <f t="shared" si="53"/>
        <v>0</v>
      </c>
      <c r="O930" s="95"/>
    </row>
    <row r="931" spans="1:15" ht="13.8">
      <c r="A931" s="96"/>
      <c r="B931" s="730"/>
      <c r="C931" s="731"/>
      <c r="D931" s="731"/>
      <c r="E931" s="731"/>
      <c r="F931" s="731"/>
      <c r="G931" s="731"/>
      <c r="H931" s="732"/>
      <c r="I931" s="133"/>
      <c r="J931" s="134"/>
      <c r="K931" s="135"/>
      <c r="L931" s="764"/>
      <c r="M931" s="765"/>
      <c r="N931" s="416">
        <f t="shared" si="53"/>
        <v>0</v>
      </c>
      <c r="O931" s="95"/>
    </row>
    <row r="932" spans="1:15" ht="14.4" thickBot="1">
      <c r="A932" s="96"/>
      <c r="B932" s="730"/>
      <c r="C932" s="731"/>
      <c r="D932" s="731"/>
      <c r="E932" s="731"/>
      <c r="F932" s="731"/>
      <c r="G932" s="731"/>
      <c r="H932" s="732"/>
      <c r="I932" s="128"/>
      <c r="J932" s="129"/>
      <c r="K932" s="128"/>
      <c r="L932" s="760"/>
      <c r="M932" s="761"/>
      <c r="N932" s="416">
        <f t="shared" si="53"/>
        <v>0</v>
      </c>
      <c r="O932" s="95"/>
    </row>
    <row r="933" spans="1:15" ht="14.4" thickBot="1">
      <c r="A933" s="96"/>
      <c r="B933" s="724" t="s">
        <v>59</v>
      </c>
      <c r="C933" s="725"/>
      <c r="D933" s="725"/>
      <c r="E933" s="725"/>
      <c r="F933" s="725"/>
      <c r="G933" s="725"/>
      <c r="H933" s="725"/>
      <c r="I933" s="725"/>
      <c r="J933" s="725"/>
      <c r="K933" s="725"/>
      <c r="L933" s="725"/>
      <c r="M933" s="726"/>
      <c r="N933" s="124">
        <f>SUM(N929:N932)</f>
        <v>205375</v>
      </c>
      <c r="O933" s="95"/>
    </row>
    <row r="934" spans="1:15" ht="14.4" thickBot="1">
      <c r="A934" s="96"/>
      <c r="B934" s="115"/>
      <c r="C934" s="94"/>
      <c r="D934" s="94"/>
      <c r="E934" s="94"/>
      <c r="F934" s="94"/>
      <c r="G934" s="94"/>
      <c r="H934" s="94"/>
      <c r="I934" s="94"/>
      <c r="J934" s="94"/>
      <c r="K934" s="94"/>
      <c r="L934" s="94"/>
      <c r="M934" s="94"/>
      <c r="N934" s="116"/>
      <c r="O934" s="95"/>
    </row>
    <row r="935" spans="1:15" ht="14.4" thickBot="1">
      <c r="A935" s="96"/>
      <c r="B935" s="727" t="s">
        <v>73</v>
      </c>
      <c r="C935" s="728"/>
      <c r="D935" s="728"/>
      <c r="E935" s="728"/>
      <c r="F935" s="728"/>
      <c r="G935" s="728"/>
      <c r="H935" s="728"/>
      <c r="I935" s="728"/>
      <c r="J935" s="728"/>
      <c r="K935" s="728"/>
      <c r="L935" s="728"/>
      <c r="M935" s="729"/>
      <c r="N935" s="137">
        <f>N907+N917+N924+N933</f>
        <v>829548</v>
      </c>
      <c r="O935" s="95"/>
    </row>
    <row r="936" spans="1:15" ht="13.8">
      <c r="A936" s="96"/>
      <c r="B936" s="735" t="s">
        <v>74</v>
      </c>
      <c r="C936" s="736"/>
      <c r="D936" s="736"/>
      <c r="E936" s="736"/>
      <c r="F936" s="736"/>
      <c r="G936" s="736"/>
      <c r="H936" s="736"/>
      <c r="I936" s="736"/>
      <c r="J936" s="736"/>
      <c r="K936" s="736"/>
      <c r="L936" s="736"/>
      <c r="M936" s="736"/>
      <c r="N936" s="737"/>
      <c r="O936" s="95"/>
    </row>
    <row r="937" spans="1:15" ht="13.8">
      <c r="A937" s="96"/>
      <c r="B937" s="738"/>
      <c r="C937" s="739"/>
      <c r="D937" s="739"/>
      <c r="E937" s="739"/>
      <c r="F937" s="739"/>
      <c r="G937" s="739"/>
      <c r="H937" s="739"/>
      <c r="I937" s="739"/>
      <c r="J937" s="739"/>
      <c r="K937" s="739"/>
      <c r="L937" s="739"/>
      <c r="M937" s="739"/>
      <c r="N937" s="740"/>
      <c r="O937" s="95"/>
    </row>
    <row r="938" spans="1:15" ht="14.4" thickBot="1">
      <c r="A938" s="96"/>
      <c r="B938" s="741"/>
      <c r="C938" s="742"/>
      <c r="D938" s="742"/>
      <c r="E938" s="742"/>
      <c r="F938" s="742"/>
      <c r="G938" s="742"/>
      <c r="H938" s="742"/>
      <c r="I938" s="742"/>
      <c r="J938" s="742"/>
      <c r="K938" s="742"/>
      <c r="L938" s="742"/>
      <c r="M938" s="742"/>
      <c r="N938" s="743"/>
      <c r="O938" s="95"/>
    </row>
    <row r="939" spans="1:15" ht="13.8">
      <c r="A939" s="96"/>
      <c r="B939" s="744" t="s">
        <v>75</v>
      </c>
      <c r="C939" s="745"/>
      <c r="D939" s="745"/>
      <c r="E939" s="745"/>
      <c r="F939" s="745"/>
      <c r="G939" s="745"/>
      <c r="H939" s="745"/>
      <c r="I939" s="401"/>
      <c r="J939" s="402"/>
      <c r="K939" s="131" t="s">
        <v>76</v>
      </c>
      <c r="L939" s="746" t="s">
        <v>77</v>
      </c>
      <c r="M939" s="747"/>
      <c r="N939" s="132"/>
      <c r="O939" s="95"/>
    </row>
    <row r="940" spans="1:15" ht="13.8">
      <c r="A940" s="96"/>
      <c r="B940" s="718" t="s">
        <v>23</v>
      </c>
      <c r="C940" s="719"/>
      <c r="D940" s="719"/>
      <c r="E940" s="719"/>
      <c r="F940" s="719"/>
      <c r="G940" s="719"/>
      <c r="H940" s="719"/>
      <c r="I940" s="138"/>
      <c r="J940" s="139"/>
      <c r="K940" s="418">
        <v>0.28000000000000003</v>
      </c>
      <c r="L940" s="720">
        <f>+N935</f>
        <v>829548</v>
      </c>
      <c r="M940" s="721"/>
      <c r="N940" s="140">
        <f>ROUND(K940*L940,0)</f>
        <v>232273</v>
      </c>
      <c r="O940" s="95"/>
    </row>
    <row r="941" spans="1:15" ht="13.8">
      <c r="A941" s="96"/>
      <c r="B941" s="120" t="s">
        <v>78</v>
      </c>
      <c r="C941" s="121"/>
      <c r="D941" s="121"/>
      <c r="E941" s="121"/>
      <c r="F941" s="121"/>
      <c r="G941" s="121"/>
      <c r="H941" s="121"/>
      <c r="I941" s="138"/>
      <c r="J941" s="139"/>
      <c r="K941" s="418">
        <v>0.01</v>
      </c>
      <c r="L941" s="720">
        <f>+N935</f>
        <v>829548</v>
      </c>
      <c r="M941" s="721"/>
      <c r="N941" s="140">
        <f t="shared" ref="N941:N942" si="54">ROUND(K941*L941,0)</f>
        <v>8295</v>
      </c>
      <c r="O941" s="95"/>
    </row>
    <row r="942" spans="1:15" ht="14.4" thickBot="1">
      <c r="A942" s="96"/>
      <c r="B942" s="406" t="s">
        <v>79</v>
      </c>
      <c r="C942" s="407"/>
      <c r="D942" s="407"/>
      <c r="E942" s="407"/>
      <c r="F942" s="407"/>
      <c r="G942" s="407"/>
      <c r="H942" s="407"/>
      <c r="I942" s="141"/>
      <c r="J942" s="142"/>
      <c r="K942" s="418">
        <v>0.05</v>
      </c>
      <c r="L942" s="722">
        <f>+N935</f>
        <v>829548</v>
      </c>
      <c r="M942" s="723"/>
      <c r="N942" s="140">
        <f t="shared" si="54"/>
        <v>41477</v>
      </c>
      <c r="O942" s="95"/>
    </row>
    <row r="943" spans="1:15" ht="14.4" thickBot="1">
      <c r="A943" s="96"/>
      <c r="B943" s="724" t="s">
        <v>59</v>
      </c>
      <c r="C943" s="725"/>
      <c r="D943" s="725"/>
      <c r="E943" s="725"/>
      <c r="F943" s="725"/>
      <c r="G943" s="725"/>
      <c r="H943" s="725"/>
      <c r="I943" s="725"/>
      <c r="J943" s="725"/>
      <c r="K943" s="725"/>
      <c r="L943" s="725"/>
      <c r="M943" s="726"/>
      <c r="N943" s="143">
        <f>SUM(N940:N942)</f>
        <v>282045</v>
      </c>
      <c r="O943" s="95"/>
    </row>
    <row r="944" spans="1:15" ht="14.4" thickBot="1">
      <c r="A944" s="96"/>
      <c r="B944" s="115"/>
      <c r="C944" s="94"/>
      <c r="D944" s="94"/>
      <c r="E944" s="94"/>
      <c r="F944" s="94"/>
      <c r="G944" s="94"/>
      <c r="H944" s="94"/>
      <c r="I944" s="94"/>
      <c r="J944" s="94"/>
      <c r="K944" s="94"/>
      <c r="L944" s="94"/>
      <c r="M944" s="94"/>
      <c r="N944" s="116"/>
      <c r="O944" s="95"/>
    </row>
    <row r="945" spans="1:15" ht="14.4" thickBot="1">
      <c r="A945" s="96"/>
      <c r="B945" s="727" t="s">
        <v>80</v>
      </c>
      <c r="C945" s="728"/>
      <c r="D945" s="728"/>
      <c r="E945" s="728"/>
      <c r="F945" s="728"/>
      <c r="G945" s="728"/>
      <c r="H945" s="728"/>
      <c r="I945" s="728"/>
      <c r="J945" s="728"/>
      <c r="K945" s="728"/>
      <c r="L945" s="728"/>
      <c r="M945" s="729"/>
      <c r="N945" s="144">
        <f>N935+N943</f>
        <v>1111593</v>
      </c>
      <c r="O945" s="95"/>
    </row>
    <row r="946" spans="1:15" ht="13.8">
      <c r="A946" s="96"/>
      <c r="B946" s="112"/>
      <c r="C946" s="113"/>
      <c r="D946" s="113"/>
      <c r="E946" s="113"/>
      <c r="F946" s="113"/>
      <c r="G946" s="113"/>
      <c r="H946" s="113"/>
      <c r="I946" s="113"/>
      <c r="J946" s="113"/>
      <c r="K946" s="113"/>
      <c r="L946" s="113"/>
      <c r="M946" s="113"/>
      <c r="N946" s="114"/>
      <c r="O946" s="95"/>
    </row>
    <row r="947" spans="1:15" ht="13.8">
      <c r="A947" s="96"/>
      <c r="B947" s="115"/>
      <c r="C947" s="94"/>
      <c r="D947" s="94"/>
      <c r="E947" s="94"/>
      <c r="F947" s="94"/>
      <c r="G947" s="94"/>
      <c r="H947" s="94"/>
      <c r="I947" s="94"/>
      <c r="J947" s="94"/>
      <c r="K947" s="94"/>
      <c r="L947" s="94"/>
      <c r="M947" s="94"/>
      <c r="N947" s="116"/>
      <c r="O947" s="95"/>
    </row>
    <row r="948" spans="1:15" ht="13.8">
      <c r="A948" s="96"/>
      <c r="B948" s="115"/>
      <c r="C948" s="94"/>
      <c r="D948" s="94"/>
      <c r="E948" s="94"/>
      <c r="F948" s="94"/>
      <c r="G948" s="94"/>
      <c r="H948" s="94"/>
      <c r="I948" s="94"/>
      <c r="J948" s="94"/>
      <c r="K948" s="94"/>
      <c r="L948" s="94"/>
      <c r="M948" s="94"/>
      <c r="N948" s="116"/>
      <c r="O948" s="95"/>
    </row>
    <row r="949" spans="1:15" ht="13.8">
      <c r="A949" s="96"/>
      <c r="B949" s="115"/>
      <c r="C949" s="424" t="s">
        <v>81</v>
      </c>
      <c r="D949" s="424"/>
      <c r="E949" s="424"/>
      <c r="F949" s="94"/>
      <c r="G949" s="94"/>
      <c r="H949" s="94"/>
      <c r="I949" s="424" t="s">
        <v>81</v>
      </c>
      <c r="J949" s="223"/>
      <c r="K949" s="223"/>
      <c r="L949" s="223"/>
      <c r="M949" s="223"/>
      <c r="N949" s="116"/>
      <c r="O949" s="95"/>
    </row>
    <row r="950" spans="1:15" ht="13.8">
      <c r="A950" s="96"/>
      <c r="B950" s="115"/>
      <c r="C950" s="223" t="s">
        <v>385</v>
      </c>
      <c r="D950" s="223" t="s">
        <v>147</v>
      </c>
      <c r="E950" s="223"/>
      <c r="F950" s="94"/>
      <c r="G950" s="94"/>
      <c r="H950" s="94"/>
      <c r="I950" s="223" t="s">
        <v>82</v>
      </c>
      <c r="J950" s="425" t="s">
        <v>142</v>
      </c>
      <c r="K950" s="425"/>
      <c r="L950" s="425"/>
      <c r="M950" s="223"/>
      <c r="N950" s="116"/>
      <c r="O950" s="95"/>
    </row>
    <row r="951" spans="1:15" ht="13.8">
      <c r="A951" s="96"/>
      <c r="B951" s="115"/>
      <c r="C951" s="223" t="s">
        <v>177</v>
      </c>
      <c r="D951" s="223"/>
      <c r="E951" s="223"/>
      <c r="F951" s="94"/>
      <c r="G951" s="94"/>
      <c r="H951" s="94"/>
      <c r="I951" s="223" t="s">
        <v>146</v>
      </c>
      <c r="J951" s="426"/>
      <c r="K951" s="426"/>
      <c r="L951" s="426"/>
      <c r="M951" s="223"/>
      <c r="N951" s="116"/>
      <c r="O951" s="95"/>
    </row>
    <row r="952" spans="1:15" ht="13.8">
      <c r="A952" s="96"/>
      <c r="B952" s="105"/>
      <c r="C952" s="145"/>
      <c r="D952" s="145"/>
      <c r="E952" s="145"/>
      <c r="F952" s="145"/>
      <c r="G952" s="94"/>
      <c r="H952" s="145"/>
      <c r="I952" s="223" t="s">
        <v>178</v>
      </c>
      <c r="J952" s="145"/>
      <c r="K952" s="145"/>
      <c r="L952" s="145"/>
      <c r="M952" s="145"/>
      <c r="N952" s="146"/>
      <c r="O952" s="95"/>
    </row>
    <row r="953" spans="1:15" ht="13.8">
      <c r="A953" s="96"/>
      <c r="B953" s="115"/>
      <c r="C953" s="94"/>
      <c r="D953" s="94"/>
      <c r="E953" s="94"/>
      <c r="F953" s="94"/>
      <c r="G953" s="94" t="s">
        <v>83</v>
      </c>
      <c r="H953" s="94"/>
      <c r="I953" s="94"/>
      <c r="J953" s="94"/>
      <c r="K953" s="94"/>
      <c r="L953" s="94"/>
      <c r="M953" s="94"/>
      <c r="N953" s="116"/>
      <c r="O953" s="95"/>
    </row>
    <row r="954" spans="1:15" ht="14.4" thickBot="1">
      <c r="A954" s="96"/>
      <c r="B954" s="748"/>
      <c r="C954" s="749"/>
      <c r="D954" s="749"/>
      <c r="E954" s="129"/>
      <c r="F954" s="129"/>
      <c r="G954" s="129"/>
      <c r="H954" s="129"/>
      <c r="I954" s="129"/>
      <c r="J954" s="750"/>
      <c r="K954" s="750"/>
      <c r="L954" s="750"/>
      <c r="M954" s="750"/>
      <c r="N954" s="751"/>
      <c r="O954" s="95"/>
    </row>
    <row r="955" spans="1:15" ht="14.4" thickBot="1">
      <c r="A955" s="147"/>
      <c r="B955" s="148"/>
      <c r="C955" s="148"/>
      <c r="D955" s="148"/>
      <c r="E955" s="148"/>
      <c r="F955" s="148"/>
      <c r="G955" s="148"/>
      <c r="H955" s="148"/>
      <c r="I955" s="148"/>
      <c r="J955" s="148"/>
      <c r="K955" s="148"/>
      <c r="L955" s="148"/>
      <c r="M955" s="148"/>
      <c r="N955" s="148"/>
      <c r="O955" s="149"/>
    </row>
    <row r="956" spans="1:15" ht="14.4" thickTop="1">
      <c r="A956" s="584" t="s">
        <v>37</v>
      </c>
      <c r="B956" s="584"/>
      <c r="C956" s="584"/>
      <c r="D956" s="584"/>
      <c r="E956" s="584"/>
      <c r="F956" s="584"/>
      <c r="G956" s="584"/>
      <c r="H956" s="584"/>
      <c r="I956" s="584"/>
      <c r="J956" s="584"/>
      <c r="K956" s="584"/>
      <c r="L956" s="94"/>
      <c r="M956" s="94"/>
      <c r="N956" s="94"/>
      <c r="O956" s="94"/>
    </row>
    <row r="957" spans="1:15" ht="13.8">
      <c r="A957" s="584" t="s">
        <v>1</v>
      </c>
      <c r="B957" s="584"/>
      <c r="C957" s="584"/>
      <c r="D957" s="584"/>
      <c r="E957" s="94"/>
      <c r="F957" s="94"/>
      <c r="G957" s="94"/>
      <c r="H957" s="94"/>
      <c r="I957" s="94"/>
      <c r="J957" s="94"/>
      <c r="K957" s="94"/>
      <c r="L957" s="94"/>
      <c r="M957" s="94"/>
      <c r="N957" s="94"/>
      <c r="O957" s="94"/>
    </row>
    <row r="958" spans="1:15" ht="14.4" thickBot="1">
      <c r="A958" s="94"/>
      <c r="B958" s="94"/>
      <c r="C958" s="94"/>
      <c r="D958" s="94"/>
      <c r="E958" s="94"/>
      <c r="F958" s="94"/>
      <c r="G958" s="94"/>
      <c r="H958" s="94"/>
      <c r="I958" s="94"/>
      <c r="J958" s="94"/>
      <c r="K958" s="94"/>
      <c r="L958" s="94"/>
      <c r="M958" s="94"/>
      <c r="N958" s="94"/>
      <c r="O958" s="94"/>
    </row>
    <row r="959" spans="1:15" ht="14.4" thickTop="1">
      <c r="A959" s="822"/>
      <c r="B959" s="823"/>
      <c r="C959" s="823"/>
      <c r="D959" s="823"/>
      <c r="E959" s="823"/>
      <c r="F959" s="823"/>
      <c r="G959" s="823"/>
      <c r="H959" s="823"/>
      <c r="I959" s="823"/>
      <c r="J959" s="823"/>
      <c r="K959" s="823"/>
      <c r="L959" s="823"/>
      <c r="M959" s="823"/>
      <c r="N959" s="823"/>
      <c r="O959" s="824"/>
    </row>
    <row r="960" spans="1:15" ht="13.8">
      <c r="A960" s="96"/>
      <c r="B960" s="825" t="s">
        <v>38</v>
      </c>
      <c r="C960" s="825"/>
      <c r="D960" s="825"/>
      <c r="E960" s="825"/>
      <c r="F960" s="825"/>
      <c r="G960" s="825"/>
      <c r="H960" s="825"/>
      <c r="I960" s="825"/>
      <c r="J960" s="825"/>
      <c r="K960" s="825"/>
      <c r="L960" s="825"/>
      <c r="M960" s="825"/>
      <c r="N960" s="825"/>
      <c r="O960" s="95"/>
    </row>
    <row r="961" spans="1:15" ht="14.4" thickBot="1">
      <c r="A961" s="96"/>
      <c r="B961" s="94"/>
      <c r="C961" s="94"/>
      <c r="D961" s="94"/>
      <c r="E961" s="94"/>
      <c r="F961" s="94"/>
      <c r="G961" s="94"/>
      <c r="H961" s="94"/>
      <c r="I961" s="94"/>
      <c r="J961" s="94"/>
      <c r="K961" s="94"/>
      <c r="L961" s="94"/>
      <c r="M961" s="94"/>
      <c r="N961" s="94"/>
      <c r="O961" s="95"/>
    </row>
    <row r="962" spans="1:15" ht="13.8">
      <c r="A962" s="96"/>
      <c r="B962" s="826"/>
      <c r="C962" s="828"/>
      <c r="D962" s="829"/>
      <c r="E962" s="829"/>
      <c r="F962" s="829"/>
      <c r="G962" s="829"/>
      <c r="H962" s="829"/>
      <c r="I962" s="829"/>
      <c r="J962" s="830"/>
      <c r="K962" s="831"/>
      <c r="L962" s="832"/>
      <c r="M962" s="832"/>
      <c r="N962" s="833"/>
      <c r="O962" s="95"/>
    </row>
    <row r="963" spans="1:15" ht="13.8">
      <c r="A963" s="96"/>
      <c r="B963" s="827"/>
      <c r="C963" s="837" t="s">
        <v>118</v>
      </c>
      <c r="D963" s="838"/>
      <c r="E963" s="838"/>
      <c r="F963" s="838"/>
      <c r="G963" s="838"/>
      <c r="H963" s="838"/>
      <c r="I963" s="838"/>
      <c r="J963" s="839"/>
      <c r="K963" s="834"/>
      <c r="L963" s="835"/>
      <c r="M963" s="835"/>
      <c r="N963" s="836"/>
      <c r="O963" s="95"/>
    </row>
    <row r="964" spans="1:15" ht="13.8">
      <c r="A964" s="96"/>
      <c r="B964" s="827"/>
      <c r="C964" s="812"/>
      <c r="D964" s="813"/>
      <c r="E964" s="813"/>
      <c r="F964" s="813"/>
      <c r="G964" s="813"/>
      <c r="H964" s="813"/>
      <c r="I964" s="813"/>
      <c r="J964" s="814"/>
      <c r="K964" s="818" t="s">
        <v>39</v>
      </c>
      <c r="L964" s="806"/>
      <c r="M964" s="807"/>
      <c r="N964" s="808"/>
      <c r="O964" s="95"/>
    </row>
    <row r="965" spans="1:15" ht="13.8">
      <c r="A965" s="96"/>
      <c r="B965" s="827"/>
      <c r="C965" s="812" t="s">
        <v>40</v>
      </c>
      <c r="D965" s="813"/>
      <c r="E965" s="813"/>
      <c r="F965" s="813"/>
      <c r="G965" s="813"/>
      <c r="H965" s="813"/>
      <c r="I965" s="813"/>
      <c r="J965" s="814"/>
      <c r="K965" s="840"/>
      <c r="L965" s="809"/>
      <c r="M965" s="810"/>
      <c r="N965" s="811"/>
      <c r="O965" s="95"/>
    </row>
    <row r="966" spans="1:15" ht="13.8">
      <c r="A966" s="96"/>
      <c r="B966" s="827"/>
      <c r="C966" s="815"/>
      <c r="D966" s="816"/>
      <c r="E966" s="816"/>
      <c r="F966" s="816"/>
      <c r="G966" s="816"/>
      <c r="H966" s="816"/>
      <c r="I966" s="816"/>
      <c r="J966" s="817"/>
      <c r="K966" s="818" t="s">
        <v>41</v>
      </c>
      <c r="L966" s="818">
        <v>1</v>
      </c>
      <c r="M966" s="818" t="s">
        <v>42</v>
      </c>
      <c r="N966" s="820">
        <v>1</v>
      </c>
      <c r="O966" s="95"/>
    </row>
    <row r="967" spans="1:15" ht="13.8">
      <c r="A967" s="96"/>
      <c r="B967" s="827"/>
      <c r="C967" s="815"/>
      <c r="D967" s="816"/>
      <c r="E967" s="816"/>
      <c r="F967" s="816"/>
      <c r="G967" s="816"/>
      <c r="H967" s="816"/>
      <c r="I967" s="816"/>
      <c r="J967" s="817"/>
      <c r="K967" s="819"/>
      <c r="L967" s="819"/>
      <c r="M967" s="819"/>
      <c r="N967" s="821"/>
      <c r="O967" s="95"/>
    </row>
    <row r="968" spans="1:15" ht="13.8">
      <c r="A968" s="96"/>
      <c r="B968" s="827"/>
      <c r="C968" s="812" t="s">
        <v>43</v>
      </c>
      <c r="D968" s="813"/>
      <c r="E968" s="813"/>
      <c r="F968" s="813"/>
      <c r="G968" s="813"/>
      <c r="H968" s="813"/>
      <c r="I968" s="813"/>
      <c r="J968" s="814"/>
      <c r="K968" s="819"/>
      <c r="L968" s="819"/>
      <c r="M968" s="819"/>
      <c r="N968" s="821"/>
      <c r="O968" s="95"/>
    </row>
    <row r="969" spans="1:15" ht="14.4" thickBot="1">
      <c r="A969" s="96"/>
      <c r="B969" s="97"/>
      <c r="C969" s="98"/>
      <c r="D969" s="98"/>
      <c r="E969" s="98"/>
      <c r="F969" s="98"/>
      <c r="G969" s="98"/>
      <c r="H969" s="98"/>
      <c r="I969" s="98"/>
      <c r="J969" s="98"/>
      <c r="K969" s="98"/>
      <c r="L969" s="99"/>
      <c r="M969" s="99"/>
      <c r="N969" s="100"/>
      <c r="O969" s="95"/>
    </row>
    <row r="970" spans="1:15" ht="13.8">
      <c r="A970" s="96"/>
      <c r="B970" s="101"/>
      <c r="C970" s="405"/>
      <c r="D970" s="405"/>
      <c r="E970" s="405"/>
      <c r="F970" s="405"/>
      <c r="G970" s="405"/>
      <c r="H970" s="405"/>
      <c r="I970" s="405"/>
      <c r="J970" s="405"/>
      <c r="K970" s="102" t="s">
        <v>44</v>
      </c>
      <c r="L970" s="103" t="s">
        <v>45</v>
      </c>
      <c r="M970" s="103" t="s">
        <v>46</v>
      </c>
      <c r="N970" s="104" t="s">
        <v>47</v>
      </c>
      <c r="O970" s="95"/>
    </row>
    <row r="971" spans="1:15" ht="13.8">
      <c r="A971" s="96"/>
      <c r="B971" s="105"/>
      <c r="C971" s="404"/>
      <c r="D971" s="404"/>
      <c r="E971" s="404"/>
      <c r="F971" s="404"/>
      <c r="G971" s="404"/>
      <c r="H971" s="404"/>
      <c r="I971" s="404"/>
      <c r="J971" s="404"/>
      <c r="K971" s="106"/>
      <c r="L971" s="107"/>
      <c r="M971" s="107"/>
      <c r="N971" s="108"/>
      <c r="O971" s="95"/>
    </row>
    <row r="972" spans="1:15" ht="13.8">
      <c r="A972" s="96"/>
      <c r="B972" s="792" t="s">
        <v>48</v>
      </c>
      <c r="C972" s="793"/>
      <c r="D972" s="793"/>
      <c r="E972" s="793"/>
      <c r="F972" s="404"/>
      <c r="G972" s="404"/>
      <c r="H972" s="404"/>
      <c r="I972" s="94"/>
      <c r="J972" s="404"/>
      <c r="K972" s="106"/>
      <c r="L972" s="94"/>
      <c r="M972" s="94"/>
      <c r="N972" s="109"/>
      <c r="O972" s="95"/>
    </row>
    <row r="973" spans="1:15" ht="13.8">
      <c r="A973" s="96"/>
      <c r="B973" s="110"/>
      <c r="C973" s="408"/>
      <c r="D973" s="408"/>
      <c r="E973" s="408"/>
      <c r="F973" s="408"/>
      <c r="G973" s="408"/>
      <c r="H973" s="408"/>
      <c r="I973" s="408"/>
      <c r="J973" s="408"/>
      <c r="K973" s="408"/>
      <c r="L973" s="408"/>
      <c r="M973" s="408"/>
      <c r="N973" s="409"/>
      <c r="O973" s="95"/>
    </row>
    <row r="974" spans="1:15" ht="14.4" thickBot="1">
      <c r="A974" s="96"/>
      <c r="B974" s="406"/>
      <c r="C974" s="407"/>
      <c r="D974" s="407"/>
      <c r="E974" s="407"/>
      <c r="F974" s="407"/>
      <c r="G974" s="407"/>
      <c r="H974" s="407"/>
      <c r="I974" s="407"/>
      <c r="J974" s="407"/>
      <c r="K974" s="407"/>
      <c r="L974" s="407"/>
      <c r="M974" s="407"/>
      <c r="N974" s="111"/>
      <c r="O974" s="95"/>
    </row>
    <row r="975" spans="1:15" ht="14.4" thickBot="1">
      <c r="A975" s="96"/>
      <c r="B975" s="112"/>
      <c r="C975" s="113"/>
      <c r="D975" s="113"/>
      <c r="E975" s="113"/>
      <c r="F975" s="113"/>
      <c r="G975" s="113"/>
      <c r="H975" s="94"/>
      <c r="I975" s="94"/>
      <c r="J975" s="113"/>
      <c r="K975" s="113"/>
      <c r="L975" s="113"/>
      <c r="M975" s="113"/>
      <c r="N975" s="114"/>
      <c r="O975" s="95"/>
    </row>
    <row r="976" spans="1:15" ht="13.8">
      <c r="A976" s="96"/>
      <c r="B976" s="794" t="s">
        <v>49</v>
      </c>
      <c r="C976" s="795"/>
      <c r="D976" s="795"/>
      <c r="E976" s="795"/>
      <c r="F976" s="795"/>
      <c r="G976" s="795"/>
      <c r="H976" s="795"/>
      <c r="I976" s="795"/>
      <c r="J976" s="795"/>
      <c r="K976" s="795"/>
      <c r="L976" s="795"/>
      <c r="M976" s="795"/>
      <c r="N976" s="796"/>
      <c r="O976" s="95"/>
    </row>
    <row r="977" spans="1:15" ht="14.4" thickBot="1">
      <c r="A977" s="96"/>
      <c r="B977" s="115"/>
      <c r="C977" s="94"/>
      <c r="D977" s="94"/>
      <c r="E977" s="94"/>
      <c r="F977" s="94"/>
      <c r="G977" s="94"/>
      <c r="H977" s="94"/>
      <c r="I977" s="94"/>
      <c r="J977" s="94"/>
      <c r="K977" s="94"/>
      <c r="L977" s="94"/>
      <c r="M977" s="94"/>
      <c r="N977" s="116"/>
      <c r="O977" s="95"/>
    </row>
    <row r="978" spans="1:15" ht="13.8">
      <c r="A978" s="96"/>
      <c r="B978" s="117" t="s">
        <v>50</v>
      </c>
      <c r="C978" s="797" t="s">
        <v>51</v>
      </c>
      <c r="D978" s="798"/>
      <c r="E978" s="798"/>
      <c r="F978" s="798"/>
      <c r="G978" s="798"/>
      <c r="H978" s="798"/>
      <c r="I978" s="798"/>
      <c r="J978" s="798"/>
      <c r="K978" s="799"/>
      <c r="L978" s="800" t="s">
        <v>52</v>
      </c>
      <c r="M978" s="801"/>
      <c r="N978" s="117" t="s">
        <v>11</v>
      </c>
      <c r="O978" s="95"/>
    </row>
    <row r="979" spans="1:15" ht="14.4" thickBot="1">
      <c r="A979" s="96"/>
      <c r="B979" s="175">
        <f>+'PRESUPUESTO OFICIAL (Entidad)'!D31</f>
        <v>3.7</v>
      </c>
      <c r="C979" s="802" t="s">
        <v>99</v>
      </c>
      <c r="D979" s="803"/>
      <c r="E979" s="803"/>
      <c r="F979" s="803"/>
      <c r="G979" s="803"/>
      <c r="H979" s="803"/>
      <c r="I979" s="803"/>
      <c r="J979" s="803"/>
      <c r="K979" s="804"/>
      <c r="L979" s="805" t="s">
        <v>85</v>
      </c>
      <c r="M979" s="804"/>
      <c r="N979" s="176"/>
      <c r="O979" s="95"/>
    </row>
    <row r="980" spans="1:15" ht="13.8">
      <c r="A980" s="96"/>
      <c r="B980" s="735" t="s">
        <v>53</v>
      </c>
      <c r="C980" s="736"/>
      <c r="D980" s="736"/>
      <c r="E980" s="736"/>
      <c r="F980" s="736"/>
      <c r="G980" s="736"/>
      <c r="H980" s="736"/>
      <c r="I980" s="736"/>
      <c r="J980" s="736"/>
      <c r="K980" s="736"/>
      <c r="L980" s="736"/>
      <c r="M980" s="736"/>
      <c r="N980" s="737"/>
      <c r="O980" s="95"/>
    </row>
    <row r="981" spans="1:15" ht="13.8">
      <c r="A981" s="96"/>
      <c r="B981" s="738"/>
      <c r="C981" s="739"/>
      <c r="D981" s="739"/>
      <c r="E981" s="739"/>
      <c r="F981" s="739"/>
      <c r="G981" s="739"/>
      <c r="H981" s="739"/>
      <c r="I981" s="739"/>
      <c r="J981" s="739"/>
      <c r="K981" s="739"/>
      <c r="L981" s="739"/>
      <c r="M981" s="739"/>
      <c r="N981" s="740"/>
      <c r="O981" s="95"/>
    </row>
    <row r="982" spans="1:15" ht="14.4" thickBot="1">
      <c r="A982" s="96"/>
      <c r="B982" s="741"/>
      <c r="C982" s="742"/>
      <c r="D982" s="742"/>
      <c r="E982" s="742"/>
      <c r="F982" s="742"/>
      <c r="G982" s="742"/>
      <c r="H982" s="742"/>
      <c r="I982" s="742"/>
      <c r="J982" s="742"/>
      <c r="K982" s="742"/>
      <c r="L982" s="742"/>
      <c r="M982" s="742"/>
      <c r="N982" s="743"/>
      <c r="O982" s="95"/>
    </row>
    <row r="983" spans="1:15" ht="13.8">
      <c r="A983" s="96"/>
      <c r="B983" s="744" t="s">
        <v>51</v>
      </c>
      <c r="C983" s="782"/>
      <c r="D983" s="782"/>
      <c r="E983" s="782"/>
      <c r="F983" s="783"/>
      <c r="G983" s="762" t="s">
        <v>54</v>
      </c>
      <c r="H983" s="782"/>
      <c r="I983" s="784" t="s">
        <v>55</v>
      </c>
      <c r="J983" s="785"/>
      <c r="K983" s="118" t="s">
        <v>56</v>
      </c>
      <c r="L983" s="762" t="s">
        <v>57</v>
      </c>
      <c r="M983" s="763"/>
      <c r="N983" s="119" t="s">
        <v>58</v>
      </c>
      <c r="O983" s="95"/>
    </row>
    <row r="984" spans="1:15" ht="13.8">
      <c r="A984" s="96"/>
      <c r="B984" s="786" t="s">
        <v>119</v>
      </c>
      <c r="C984" s="787"/>
      <c r="D984" s="787"/>
      <c r="E984" s="787"/>
      <c r="F984" s="788"/>
      <c r="G984" s="789"/>
      <c r="H984" s="788"/>
      <c r="I984" s="772" t="s">
        <v>120</v>
      </c>
      <c r="J984" s="773"/>
      <c r="K984" s="177">
        <v>4108</v>
      </c>
      <c r="L984" s="790">
        <v>0.8</v>
      </c>
      <c r="M984" s="791">
        <v>0.8</v>
      </c>
      <c r="N984" s="416">
        <f t="shared" ref="N984:N986" si="55">ROUND(K984*L984,0)</f>
        <v>3286</v>
      </c>
      <c r="O984" s="95"/>
    </row>
    <row r="985" spans="1:15" ht="13.8">
      <c r="A985" s="96"/>
      <c r="B985" s="769"/>
      <c r="C985" s="770"/>
      <c r="D985" s="770"/>
      <c r="E985" s="770"/>
      <c r="F985" s="771"/>
      <c r="G985" s="178"/>
      <c r="H985" s="179"/>
      <c r="I985" s="772"/>
      <c r="J985" s="773"/>
      <c r="K985" s="177"/>
      <c r="L985" s="774"/>
      <c r="M985" s="775"/>
      <c r="N985" s="416">
        <f t="shared" si="55"/>
        <v>0</v>
      </c>
      <c r="O985" s="95"/>
    </row>
    <row r="986" spans="1:15" ht="14.4" thickBot="1">
      <c r="A986" s="96"/>
      <c r="B986" s="776"/>
      <c r="C986" s="777"/>
      <c r="D986" s="777"/>
      <c r="E986" s="777"/>
      <c r="F986" s="778"/>
      <c r="G986" s="779"/>
      <c r="H986" s="778"/>
      <c r="I986" s="772"/>
      <c r="J986" s="773"/>
      <c r="K986" s="177"/>
      <c r="L986" s="780"/>
      <c r="M986" s="781"/>
      <c r="N986" s="416">
        <f t="shared" si="55"/>
        <v>0</v>
      </c>
      <c r="O986" s="95"/>
    </row>
    <row r="987" spans="1:15" ht="14.4" thickBot="1">
      <c r="A987" s="96"/>
      <c r="B987" s="724" t="s">
        <v>59</v>
      </c>
      <c r="C987" s="725"/>
      <c r="D987" s="725"/>
      <c r="E987" s="725"/>
      <c r="F987" s="725"/>
      <c r="G987" s="725"/>
      <c r="H987" s="725"/>
      <c r="I987" s="725"/>
      <c r="J987" s="725"/>
      <c r="K987" s="725"/>
      <c r="L987" s="725"/>
      <c r="M987" s="726"/>
      <c r="N987" s="122">
        <f>SUM(N984:N986)</f>
        <v>3286</v>
      </c>
      <c r="O987" s="95"/>
    </row>
    <row r="988" spans="1:15" ht="13.8">
      <c r="A988" s="96"/>
      <c r="B988" s="735" t="s">
        <v>60</v>
      </c>
      <c r="C988" s="736"/>
      <c r="D988" s="736"/>
      <c r="E988" s="736"/>
      <c r="F988" s="736"/>
      <c r="G988" s="736"/>
      <c r="H988" s="736"/>
      <c r="I988" s="736"/>
      <c r="J988" s="736"/>
      <c r="K988" s="736"/>
      <c r="L988" s="736"/>
      <c r="M988" s="736"/>
      <c r="N988" s="737"/>
      <c r="O988" s="95"/>
    </row>
    <row r="989" spans="1:15" ht="13.8">
      <c r="A989" s="96"/>
      <c r="B989" s="738"/>
      <c r="C989" s="739"/>
      <c r="D989" s="739"/>
      <c r="E989" s="739"/>
      <c r="F989" s="739"/>
      <c r="G989" s="739"/>
      <c r="H989" s="739"/>
      <c r="I989" s="739"/>
      <c r="J989" s="739"/>
      <c r="K989" s="739"/>
      <c r="L989" s="739"/>
      <c r="M989" s="739"/>
      <c r="N989" s="740"/>
      <c r="O989" s="95"/>
    </row>
    <row r="990" spans="1:15" ht="14.4" thickBot="1">
      <c r="A990" s="96"/>
      <c r="B990" s="741"/>
      <c r="C990" s="742"/>
      <c r="D990" s="742"/>
      <c r="E990" s="742"/>
      <c r="F990" s="742"/>
      <c r="G990" s="742"/>
      <c r="H990" s="742"/>
      <c r="I990" s="742"/>
      <c r="J990" s="742"/>
      <c r="K990" s="742"/>
      <c r="L990" s="742"/>
      <c r="M990" s="742"/>
      <c r="N990" s="743"/>
      <c r="O990" s="95"/>
    </row>
    <row r="991" spans="1:15" ht="13.8">
      <c r="A991" s="96"/>
      <c r="B991" s="744" t="s">
        <v>51</v>
      </c>
      <c r="C991" s="745"/>
      <c r="D991" s="745"/>
      <c r="E991" s="745"/>
      <c r="F991" s="745"/>
      <c r="G991" s="745"/>
      <c r="H991" s="745"/>
      <c r="I991" s="763"/>
      <c r="J991" s="403" t="s">
        <v>52</v>
      </c>
      <c r="K991" s="118" t="s">
        <v>11</v>
      </c>
      <c r="L991" s="762" t="s">
        <v>61</v>
      </c>
      <c r="M991" s="763"/>
      <c r="N991" s="119" t="s">
        <v>58</v>
      </c>
      <c r="O991" s="95"/>
    </row>
    <row r="992" spans="1:15" ht="13.8">
      <c r="A992" s="96"/>
      <c r="B992" s="718" t="s">
        <v>235</v>
      </c>
      <c r="C992" s="719" t="s">
        <v>235</v>
      </c>
      <c r="D992" s="719" t="s">
        <v>235</v>
      </c>
      <c r="E992" s="719" t="s">
        <v>235</v>
      </c>
      <c r="F992" s="719" t="s">
        <v>235</v>
      </c>
      <c r="G992" s="719" t="s">
        <v>235</v>
      </c>
      <c r="H992" s="719" t="s">
        <v>235</v>
      </c>
      <c r="I992" s="766" t="s">
        <v>235</v>
      </c>
      <c r="J992" s="400" t="s">
        <v>91</v>
      </c>
      <c r="K992" s="123">
        <v>0.51</v>
      </c>
      <c r="L992" s="767">
        <v>10870</v>
      </c>
      <c r="M992" s="768">
        <v>10870</v>
      </c>
      <c r="N992" s="416">
        <f t="shared" ref="N992:N995" si="56">ROUND(K992*L992,0)</f>
        <v>5544</v>
      </c>
      <c r="O992" s="95"/>
    </row>
    <row r="993" spans="1:15" ht="13.8">
      <c r="A993" s="96"/>
      <c r="B993" s="718" t="s">
        <v>236</v>
      </c>
      <c r="C993" s="719" t="s">
        <v>236</v>
      </c>
      <c r="D993" s="719" t="s">
        <v>236</v>
      </c>
      <c r="E993" s="719" t="s">
        <v>236</v>
      </c>
      <c r="F993" s="719" t="s">
        <v>236</v>
      </c>
      <c r="G993" s="719" t="s">
        <v>236</v>
      </c>
      <c r="H993" s="719" t="s">
        <v>236</v>
      </c>
      <c r="I993" s="766" t="s">
        <v>236</v>
      </c>
      <c r="J993" s="400" t="s">
        <v>85</v>
      </c>
      <c r="K993" s="123">
        <v>1.05</v>
      </c>
      <c r="L993" s="767">
        <v>22219</v>
      </c>
      <c r="M993" s="768">
        <v>22219</v>
      </c>
      <c r="N993" s="416">
        <f t="shared" si="56"/>
        <v>23330</v>
      </c>
      <c r="O993" s="95"/>
    </row>
    <row r="994" spans="1:15" ht="13.8">
      <c r="A994" s="96"/>
      <c r="B994" s="718" t="s">
        <v>230</v>
      </c>
      <c r="C994" s="719" t="s">
        <v>230</v>
      </c>
      <c r="D994" s="719" t="s">
        <v>230</v>
      </c>
      <c r="E994" s="719" t="s">
        <v>230</v>
      </c>
      <c r="F994" s="719" t="s">
        <v>230</v>
      </c>
      <c r="G994" s="719" t="s">
        <v>230</v>
      </c>
      <c r="H994" s="719" t="s">
        <v>230</v>
      </c>
      <c r="I994" s="766" t="s">
        <v>230</v>
      </c>
      <c r="J994" s="400" t="s">
        <v>86</v>
      </c>
      <c r="K994" s="123">
        <v>0.105</v>
      </c>
      <c r="L994" s="767">
        <f>+'ANIDADOS EL SECRETO'!M335</f>
        <v>576896</v>
      </c>
      <c r="M994" s="768">
        <f>[115]ANIDADOS!O600</f>
        <v>0</v>
      </c>
      <c r="N994" s="416">
        <f>ROUND(K994*L994,0)</f>
        <v>60574</v>
      </c>
      <c r="O994" s="95"/>
    </row>
    <row r="995" spans="1:15" ht="14.4" thickBot="1">
      <c r="A995" s="96"/>
      <c r="B995" s="718"/>
      <c r="C995" s="719"/>
      <c r="D995" s="719"/>
      <c r="E995" s="719"/>
      <c r="F995" s="719"/>
      <c r="G995" s="719"/>
      <c r="H995" s="719"/>
      <c r="I995" s="766"/>
      <c r="J995" s="400"/>
      <c r="K995" s="123"/>
      <c r="L995" s="767"/>
      <c r="M995" s="768"/>
      <c r="N995" s="416">
        <f t="shared" si="56"/>
        <v>0</v>
      </c>
      <c r="O995" s="95"/>
    </row>
    <row r="996" spans="1:15" ht="14.4" thickBot="1">
      <c r="A996" s="96"/>
      <c r="B996" s="724" t="s">
        <v>59</v>
      </c>
      <c r="C996" s="725"/>
      <c r="D996" s="725"/>
      <c r="E996" s="725"/>
      <c r="F996" s="725"/>
      <c r="G996" s="725"/>
      <c r="H996" s="725"/>
      <c r="I996" s="725"/>
      <c r="J996" s="725"/>
      <c r="K996" s="725"/>
      <c r="L996" s="725"/>
      <c r="M996" s="726"/>
      <c r="N996" s="124">
        <f>SUM(N992:N995)</f>
        <v>89448</v>
      </c>
      <c r="O996" s="95"/>
    </row>
    <row r="997" spans="1:15" ht="13.8">
      <c r="A997" s="96"/>
      <c r="B997" s="735" t="s">
        <v>62</v>
      </c>
      <c r="C997" s="736"/>
      <c r="D997" s="736"/>
      <c r="E997" s="736"/>
      <c r="F997" s="736"/>
      <c r="G997" s="736"/>
      <c r="H997" s="736"/>
      <c r="I997" s="736"/>
      <c r="J997" s="736"/>
      <c r="K997" s="736"/>
      <c r="L997" s="736"/>
      <c r="M997" s="736"/>
      <c r="N997" s="737"/>
      <c r="O997" s="95"/>
    </row>
    <row r="998" spans="1:15" ht="13.8">
      <c r="A998" s="96"/>
      <c r="B998" s="738"/>
      <c r="C998" s="739"/>
      <c r="D998" s="739"/>
      <c r="E998" s="739"/>
      <c r="F998" s="739"/>
      <c r="G998" s="739"/>
      <c r="H998" s="739"/>
      <c r="I998" s="739"/>
      <c r="J998" s="739"/>
      <c r="K998" s="739"/>
      <c r="L998" s="739"/>
      <c r="M998" s="739"/>
      <c r="N998" s="740"/>
      <c r="O998" s="95"/>
    </row>
    <row r="999" spans="1:15" ht="14.4" thickBot="1">
      <c r="A999" s="96"/>
      <c r="B999" s="741"/>
      <c r="C999" s="742"/>
      <c r="D999" s="742"/>
      <c r="E999" s="742"/>
      <c r="F999" s="742"/>
      <c r="G999" s="742"/>
      <c r="H999" s="742"/>
      <c r="I999" s="742"/>
      <c r="J999" s="742"/>
      <c r="K999" s="742"/>
      <c r="L999" s="742"/>
      <c r="M999" s="742"/>
      <c r="N999" s="743"/>
      <c r="O999" s="95"/>
    </row>
    <row r="1000" spans="1:15" ht="15.6">
      <c r="A1000" s="96"/>
      <c r="B1000" s="744" t="s">
        <v>63</v>
      </c>
      <c r="C1000" s="745"/>
      <c r="D1000" s="745"/>
      <c r="E1000" s="745"/>
      <c r="F1000" s="745"/>
      <c r="G1000" s="745"/>
      <c r="H1000" s="745"/>
      <c r="I1000" s="118" t="s">
        <v>64</v>
      </c>
      <c r="J1000" s="401" t="s">
        <v>65</v>
      </c>
      <c r="K1000" s="125" t="s">
        <v>66</v>
      </c>
      <c r="L1000" s="762" t="s">
        <v>67</v>
      </c>
      <c r="M1000" s="763"/>
      <c r="N1000" s="119" t="s">
        <v>58</v>
      </c>
      <c r="O1000" s="95"/>
    </row>
    <row r="1001" spans="1:15" ht="13.8">
      <c r="A1001" s="96"/>
      <c r="B1001" s="718"/>
      <c r="C1001" s="719"/>
      <c r="D1001" s="719"/>
      <c r="E1001" s="719"/>
      <c r="F1001" s="719"/>
      <c r="G1001" s="719"/>
      <c r="H1001" s="719"/>
      <c r="I1001" s="126"/>
      <c r="J1001" s="127"/>
      <c r="K1001" s="126"/>
      <c r="L1001" s="764"/>
      <c r="M1001" s="765"/>
      <c r="N1001" s="416">
        <f t="shared" ref="N1001:N1002" si="57">ROUND(K1001*L1001,0)</f>
        <v>0</v>
      </c>
      <c r="O1001" s="95"/>
    </row>
    <row r="1002" spans="1:15" ht="14.4" thickBot="1">
      <c r="A1002" s="96"/>
      <c r="B1002" s="758"/>
      <c r="C1002" s="759"/>
      <c r="D1002" s="759"/>
      <c r="E1002" s="759"/>
      <c r="F1002" s="759"/>
      <c r="G1002" s="759"/>
      <c r="H1002" s="759"/>
      <c r="I1002" s="128"/>
      <c r="J1002" s="129"/>
      <c r="K1002" s="128"/>
      <c r="L1002" s="760"/>
      <c r="M1002" s="761"/>
      <c r="N1002" s="416">
        <f t="shared" si="57"/>
        <v>0</v>
      </c>
      <c r="O1002" s="95"/>
    </row>
    <row r="1003" spans="1:15" ht="14.4" thickBot="1">
      <c r="A1003" s="96"/>
      <c r="B1003" s="724" t="s">
        <v>59</v>
      </c>
      <c r="C1003" s="725"/>
      <c r="D1003" s="725"/>
      <c r="E1003" s="725"/>
      <c r="F1003" s="725"/>
      <c r="G1003" s="725"/>
      <c r="H1003" s="725"/>
      <c r="I1003" s="725"/>
      <c r="J1003" s="725"/>
      <c r="K1003" s="725"/>
      <c r="L1003" s="725"/>
      <c r="M1003" s="726"/>
      <c r="N1003" s="122">
        <f>SUM(N1001:N1002)</f>
        <v>0</v>
      </c>
      <c r="O1003" s="95"/>
    </row>
    <row r="1004" spans="1:15" ht="13.8">
      <c r="A1004" s="96"/>
      <c r="B1004" s="735" t="s">
        <v>68</v>
      </c>
      <c r="C1004" s="736"/>
      <c r="D1004" s="736"/>
      <c r="E1004" s="736"/>
      <c r="F1004" s="736"/>
      <c r="G1004" s="736"/>
      <c r="H1004" s="736"/>
      <c r="I1004" s="736"/>
      <c r="J1004" s="736"/>
      <c r="K1004" s="736"/>
      <c r="L1004" s="736"/>
      <c r="M1004" s="736"/>
      <c r="N1004" s="737"/>
      <c r="O1004" s="95"/>
    </row>
    <row r="1005" spans="1:15" ht="13.8">
      <c r="A1005" s="96"/>
      <c r="B1005" s="738"/>
      <c r="C1005" s="739"/>
      <c r="D1005" s="739"/>
      <c r="E1005" s="739"/>
      <c r="F1005" s="739"/>
      <c r="G1005" s="739"/>
      <c r="H1005" s="739"/>
      <c r="I1005" s="739"/>
      <c r="J1005" s="739"/>
      <c r="K1005" s="739"/>
      <c r="L1005" s="739"/>
      <c r="M1005" s="739"/>
      <c r="N1005" s="740"/>
      <c r="O1005" s="95"/>
    </row>
    <row r="1006" spans="1:15" ht="14.4" thickBot="1">
      <c r="A1006" s="96"/>
      <c r="B1006" s="741"/>
      <c r="C1006" s="742"/>
      <c r="D1006" s="742"/>
      <c r="E1006" s="742"/>
      <c r="F1006" s="742"/>
      <c r="G1006" s="742"/>
      <c r="H1006" s="742"/>
      <c r="I1006" s="742"/>
      <c r="J1006" s="742"/>
      <c r="K1006" s="742"/>
      <c r="L1006" s="742"/>
      <c r="M1006" s="742"/>
      <c r="N1006" s="743"/>
      <c r="O1006" s="95"/>
    </row>
    <row r="1007" spans="1:15" ht="27.6">
      <c r="A1007" s="96"/>
      <c r="B1007" s="744" t="s">
        <v>69</v>
      </c>
      <c r="C1007" s="745"/>
      <c r="D1007" s="745"/>
      <c r="E1007" s="745"/>
      <c r="F1007" s="745"/>
      <c r="G1007" s="745"/>
      <c r="H1007" s="745"/>
      <c r="I1007" s="118" t="s">
        <v>70</v>
      </c>
      <c r="J1007" s="130" t="s">
        <v>71</v>
      </c>
      <c r="K1007" s="131" t="s">
        <v>72</v>
      </c>
      <c r="L1007" s="746" t="s">
        <v>57</v>
      </c>
      <c r="M1007" s="747"/>
      <c r="N1007" s="132" t="s">
        <v>58</v>
      </c>
      <c r="O1007" s="95"/>
    </row>
    <row r="1008" spans="1:15" ht="13.8">
      <c r="A1008" s="96"/>
      <c r="B1008" s="730" t="s">
        <v>155</v>
      </c>
      <c r="C1008" s="731" t="s">
        <v>155</v>
      </c>
      <c r="D1008" s="731" t="s">
        <v>155</v>
      </c>
      <c r="E1008" s="731" t="s">
        <v>155</v>
      </c>
      <c r="F1008" s="731" t="s">
        <v>155</v>
      </c>
      <c r="G1008" s="731" t="s">
        <v>155</v>
      </c>
      <c r="H1008" s="732" t="s">
        <v>155</v>
      </c>
      <c r="I1008" s="133" t="s">
        <v>120</v>
      </c>
      <c r="J1008" s="134"/>
      <c r="K1008" s="135">
        <v>41075</v>
      </c>
      <c r="L1008" s="752">
        <v>0.8</v>
      </c>
      <c r="M1008" s="753">
        <v>0.8</v>
      </c>
      <c r="N1008" s="416">
        <f t="shared" ref="N1008:N1011" si="58">ROUND(K1008*L1008,0)</f>
        <v>32860</v>
      </c>
      <c r="O1008" s="95"/>
    </row>
    <row r="1009" spans="1:15" ht="13.8">
      <c r="A1009" s="96"/>
      <c r="B1009" s="730"/>
      <c r="C1009" s="731"/>
      <c r="D1009" s="731"/>
      <c r="E1009" s="731"/>
      <c r="F1009" s="731"/>
      <c r="G1009" s="731"/>
      <c r="H1009" s="732"/>
      <c r="I1009" s="133"/>
      <c r="J1009" s="134"/>
      <c r="K1009" s="135"/>
      <c r="L1009" s="754"/>
      <c r="M1009" s="755"/>
      <c r="N1009" s="416">
        <f t="shared" si="58"/>
        <v>0</v>
      </c>
      <c r="O1009" s="95"/>
    </row>
    <row r="1010" spans="1:15" ht="13.8">
      <c r="A1010" s="96"/>
      <c r="B1010" s="730"/>
      <c r="C1010" s="731"/>
      <c r="D1010" s="731"/>
      <c r="E1010" s="731"/>
      <c r="F1010" s="731"/>
      <c r="G1010" s="731"/>
      <c r="H1010" s="732"/>
      <c r="I1010" s="133"/>
      <c r="J1010" s="134"/>
      <c r="K1010" s="135"/>
      <c r="L1010" s="756"/>
      <c r="M1010" s="757"/>
      <c r="N1010" s="416">
        <f t="shared" si="58"/>
        <v>0</v>
      </c>
      <c r="O1010" s="95"/>
    </row>
    <row r="1011" spans="1:15" ht="14.4" thickBot="1">
      <c r="A1011" s="96"/>
      <c r="B1011" s="730"/>
      <c r="C1011" s="731"/>
      <c r="D1011" s="731"/>
      <c r="E1011" s="731"/>
      <c r="F1011" s="731"/>
      <c r="G1011" s="731"/>
      <c r="H1011" s="732"/>
      <c r="I1011" s="128"/>
      <c r="J1011" s="129"/>
      <c r="K1011" s="128"/>
      <c r="L1011" s="733"/>
      <c r="M1011" s="734"/>
      <c r="N1011" s="416">
        <f t="shared" si="58"/>
        <v>0</v>
      </c>
      <c r="O1011" s="95"/>
    </row>
    <row r="1012" spans="1:15" ht="14.4" thickBot="1">
      <c r="A1012" s="96"/>
      <c r="B1012" s="724" t="s">
        <v>59</v>
      </c>
      <c r="C1012" s="725"/>
      <c r="D1012" s="725"/>
      <c r="E1012" s="725"/>
      <c r="F1012" s="725"/>
      <c r="G1012" s="725"/>
      <c r="H1012" s="725"/>
      <c r="I1012" s="725"/>
      <c r="J1012" s="725"/>
      <c r="K1012" s="725"/>
      <c r="L1012" s="725"/>
      <c r="M1012" s="726"/>
      <c r="N1012" s="124">
        <f>SUM(N1008:N1011)</f>
        <v>32860</v>
      </c>
      <c r="O1012" s="95"/>
    </row>
    <row r="1013" spans="1:15" ht="14.4" thickBot="1">
      <c r="A1013" s="96"/>
      <c r="B1013" s="115"/>
      <c r="C1013" s="94"/>
      <c r="D1013" s="94"/>
      <c r="E1013" s="94"/>
      <c r="F1013" s="94"/>
      <c r="G1013" s="94"/>
      <c r="H1013" s="94"/>
      <c r="I1013" s="94"/>
      <c r="J1013" s="94"/>
      <c r="K1013" s="94"/>
      <c r="L1013" s="94"/>
      <c r="M1013" s="94"/>
      <c r="N1013" s="116"/>
      <c r="O1013" s="95"/>
    </row>
    <row r="1014" spans="1:15" ht="14.4" thickBot="1">
      <c r="A1014" s="96"/>
      <c r="B1014" s="727" t="s">
        <v>73</v>
      </c>
      <c r="C1014" s="728"/>
      <c r="D1014" s="728"/>
      <c r="E1014" s="728"/>
      <c r="F1014" s="728"/>
      <c r="G1014" s="728"/>
      <c r="H1014" s="728"/>
      <c r="I1014" s="728"/>
      <c r="J1014" s="728"/>
      <c r="K1014" s="728"/>
      <c r="L1014" s="728"/>
      <c r="M1014" s="729"/>
      <c r="N1014" s="137">
        <f>N987+N996+N1003+N1012</f>
        <v>125594</v>
      </c>
      <c r="O1014" s="95"/>
    </row>
    <row r="1015" spans="1:15" ht="13.8">
      <c r="A1015" s="96"/>
      <c r="B1015" s="735" t="s">
        <v>74</v>
      </c>
      <c r="C1015" s="736"/>
      <c r="D1015" s="736"/>
      <c r="E1015" s="736"/>
      <c r="F1015" s="736"/>
      <c r="G1015" s="736"/>
      <c r="H1015" s="736"/>
      <c r="I1015" s="736"/>
      <c r="J1015" s="736"/>
      <c r="K1015" s="736"/>
      <c r="L1015" s="736"/>
      <c r="M1015" s="736"/>
      <c r="N1015" s="737"/>
      <c r="O1015" s="95"/>
    </row>
    <row r="1016" spans="1:15" ht="13.8">
      <c r="A1016" s="96"/>
      <c r="B1016" s="738"/>
      <c r="C1016" s="739"/>
      <c r="D1016" s="739"/>
      <c r="E1016" s="739"/>
      <c r="F1016" s="739"/>
      <c r="G1016" s="739"/>
      <c r="H1016" s="739"/>
      <c r="I1016" s="739"/>
      <c r="J1016" s="739"/>
      <c r="K1016" s="739"/>
      <c r="L1016" s="739"/>
      <c r="M1016" s="739"/>
      <c r="N1016" s="740"/>
      <c r="O1016" s="95"/>
    </row>
    <row r="1017" spans="1:15" ht="14.4" thickBot="1">
      <c r="A1017" s="96"/>
      <c r="B1017" s="741"/>
      <c r="C1017" s="742"/>
      <c r="D1017" s="742"/>
      <c r="E1017" s="742"/>
      <c r="F1017" s="742"/>
      <c r="G1017" s="742"/>
      <c r="H1017" s="742"/>
      <c r="I1017" s="742"/>
      <c r="J1017" s="742"/>
      <c r="K1017" s="742"/>
      <c r="L1017" s="742"/>
      <c r="M1017" s="742"/>
      <c r="N1017" s="743"/>
      <c r="O1017" s="95"/>
    </row>
    <row r="1018" spans="1:15" ht="13.8">
      <c r="A1018" s="96"/>
      <c r="B1018" s="744" t="s">
        <v>75</v>
      </c>
      <c r="C1018" s="745"/>
      <c r="D1018" s="745"/>
      <c r="E1018" s="745"/>
      <c r="F1018" s="745"/>
      <c r="G1018" s="745"/>
      <c r="H1018" s="745"/>
      <c r="I1018" s="401"/>
      <c r="J1018" s="402"/>
      <c r="K1018" s="131" t="s">
        <v>76</v>
      </c>
      <c r="L1018" s="746" t="s">
        <v>77</v>
      </c>
      <c r="M1018" s="747"/>
      <c r="N1018" s="132"/>
      <c r="O1018" s="95"/>
    </row>
    <row r="1019" spans="1:15" ht="13.8">
      <c r="A1019" s="96"/>
      <c r="B1019" s="718" t="s">
        <v>23</v>
      </c>
      <c r="C1019" s="719"/>
      <c r="D1019" s="719"/>
      <c r="E1019" s="719"/>
      <c r="F1019" s="719"/>
      <c r="G1019" s="719"/>
      <c r="H1019" s="719"/>
      <c r="I1019" s="138"/>
      <c r="J1019" s="139"/>
      <c r="K1019" s="418">
        <v>0.28000000000000003</v>
      </c>
      <c r="L1019" s="720">
        <f>+N1014</f>
        <v>125594</v>
      </c>
      <c r="M1019" s="721"/>
      <c r="N1019" s="140">
        <f>ROUND(K1019*L1019,0)</f>
        <v>35166</v>
      </c>
      <c r="O1019" s="95"/>
    </row>
    <row r="1020" spans="1:15" ht="13.8">
      <c r="A1020" s="96"/>
      <c r="B1020" s="120" t="s">
        <v>78</v>
      </c>
      <c r="C1020" s="121"/>
      <c r="D1020" s="121"/>
      <c r="E1020" s="121"/>
      <c r="F1020" s="121"/>
      <c r="G1020" s="121"/>
      <c r="H1020" s="121"/>
      <c r="I1020" s="138"/>
      <c r="J1020" s="139"/>
      <c r="K1020" s="418">
        <v>0.01</v>
      </c>
      <c r="L1020" s="720">
        <f>+N1014</f>
        <v>125594</v>
      </c>
      <c r="M1020" s="721"/>
      <c r="N1020" s="140">
        <f t="shared" ref="N1020:N1021" si="59">ROUND(K1020*L1020,0)</f>
        <v>1256</v>
      </c>
      <c r="O1020" s="95"/>
    </row>
    <row r="1021" spans="1:15" ht="14.4" thickBot="1">
      <c r="A1021" s="96"/>
      <c r="B1021" s="406" t="s">
        <v>79</v>
      </c>
      <c r="C1021" s="407"/>
      <c r="D1021" s="407"/>
      <c r="E1021" s="407"/>
      <c r="F1021" s="407"/>
      <c r="G1021" s="407"/>
      <c r="H1021" s="407"/>
      <c r="I1021" s="141"/>
      <c r="J1021" s="142"/>
      <c r="K1021" s="418">
        <v>0.05</v>
      </c>
      <c r="L1021" s="722">
        <f>+N1014</f>
        <v>125594</v>
      </c>
      <c r="M1021" s="723"/>
      <c r="N1021" s="140">
        <f t="shared" si="59"/>
        <v>6280</v>
      </c>
      <c r="O1021" s="95"/>
    </row>
    <row r="1022" spans="1:15" ht="14.4" thickBot="1">
      <c r="A1022" s="96"/>
      <c r="B1022" s="724" t="s">
        <v>59</v>
      </c>
      <c r="C1022" s="725"/>
      <c r="D1022" s="725"/>
      <c r="E1022" s="725"/>
      <c r="F1022" s="725"/>
      <c r="G1022" s="725"/>
      <c r="H1022" s="725"/>
      <c r="I1022" s="725"/>
      <c r="J1022" s="725"/>
      <c r="K1022" s="725"/>
      <c r="L1022" s="725"/>
      <c r="M1022" s="726"/>
      <c r="N1022" s="143">
        <f>SUM(N1019:N1021)</f>
        <v>42702</v>
      </c>
      <c r="O1022" s="95"/>
    </row>
    <row r="1023" spans="1:15" ht="14.4" thickBot="1">
      <c r="A1023" s="96"/>
      <c r="B1023" s="115"/>
      <c r="C1023" s="94"/>
      <c r="D1023" s="94"/>
      <c r="E1023" s="94"/>
      <c r="F1023" s="94"/>
      <c r="G1023" s="94"/>
      <c r="H1023" s="94"/>
      <c r="I1023" s="94"/>
      <c r="J1023" s="94"/>
      <c r="K1023" s="94"/>
      <c r="L1023" s="94"/>
      <c r="M1023" s="94"/>
      <c r="N1023" s="116"/>
      <c r="O1023" s="95"/>
    </row>
    <row r="1024" spans="1:15" ht="14.4" thickBot="1">
      <c r="A1024" s="96"/>
      <c r="B1024" s="727" t="s">
        <v>80</v>
      </c>
      <c r="C1024" s="728"/>
      <c r="D1024" s="728"/>
      <c r="E1024" s="728"/>
      <c r="F1024" s="728"/>
      <c r="G1024" s="728"/>
      <c r="H1024" s="728"/>
      <c r="I1024" s="728"/>
      <c r="J1024" s="728"/>
      <c r="K1024" s="728"/>
      <c r="L1024" s="728"/>
      <c r="M1024" s="729"/>
      <c r="N1024" s="144">
        <f>N1014+N1022</f>
        <v>168296</v>
      </c>
      <c r="O1024" s="95"/>
    </row>
    <row r="1025" spans="1:15" ht="13.8">
      <c r="A1025" s="96"/>
      <c r="B1025" s="112"/>
      <c r="C1025" s="113"/>
      <c r="D1025" s="113"/>
      <c r="E1025" s="113"/>
      <c r="F1025" s="113"/>
      <c r="G1025" s="113"/>
      <c r="H1025" s="113"/>
      <c r="I1025" s="113"/>
      <c r="J1025" s="113"/>
      <c r="K1025" s="113"/>
      <c r="L1025" s="113"/>
      <c r="M1025" s="113"/>
      <c r="N1025" s="114"/>
      <c r="O1025" s="95"/>
    </row>
    <row r="1026" spans="1:15" ht="13.8">
      <c r="A1026" s="96"/>
      <c r="B1026" s="115"/>
      <c r="C1026" s="94"/>
      <c r="D1026" s="94"/>
      <c r="E1026" s="94"/>
      <c r="F1026" s="94"/>
      <c r="G1026" s="94"/>
      <c r="H1026" s="94"/>
      <c r="I1026" s="94"/>
      <c r="J1026" s="94"/>
      <c r="K1026" s="94"/>
      <c r="L1026" s="94"/>
      <c r="M1026" s="94"/>
      <c r="N1026" s="116"/>
      <c r="O1026" s="95"/>
    </row>
    <row r="1027" spans="1:15" ht="13.8">
      <c r="A1027" s="96"/>
      <c r="B1027" s="115"/>
      <c r="C1027" s="94"/>
      <c r="D1027" s="94"/>
      <c r="E1027" s="94"/>
      <c r="F1027" s="94"/>
      <c r="G1027" s="94"/>
      <c r="H1027" s="94"/>
      <c r="I1027" s="94"/>
      <c r="J1027" s="94"/>
      <c r="K1027" s="94"/>
      <c r="L1027" s="94"/>
      <c r="M1027" s="94"/>
      <c r="N1027" s="116"/>
      <c r="O1027" s="95"/>
    </row>
    <row r="1028" spans="1:15" ht="13.8">
      <c r="A1028" s="96"/>
      <c r="B1028" s="115"/>
      <c r="C1028" s="424" t="s">
        <v>81</v>
      </c>
      <c r="D1028" s="424"/>
      <c r="E1028" s="424"/>
      <c r="F1028" s="94"/>
      <c r="G1028" s="94"/>
      <c r="H1028" s="94"/>
      <c r="I1028" s="424" t="s">
        <v>81</v>
      </c>
      <c r="J1028" s="223"/>
      <c r="K1028" s="223"/>
      <c r="L1028" s="223"/>
      <c r="M1028" s="223"/>
      <c r="N1028" s="116"/>
      <c r="O1028" s="95"/>
    </row>
    <row r="1029" spans="1:15" ht="13.8">
      <c r="A1029" s="96"/>
      <c r="B1029" s="115"/>
      <c r="C1029" s="223" t="s">
        <v>385</v>
      </c>
      <c r="D1029" s="223" t="s">
        <v>147</v>
      </c>
      <c r="E1029" s="223"/>
      <c r="F1029" s="94"/>
      <c r="G1029" s="94"/>
      <c r="H1029" s="94"/>
      <c r="I1029" s="223" t="s">
        <v>82</v>
      </c>
      <c r="J1029" s="425" t="s">
        <v>142</v>
      </c>
      <c r="K1029" s="425"/>
      <c r="L1029" s="425"/>
      <c r="M1029" s="223"/>
      <c r="N1029" s="116"/>
      <c r="O1029" s="95"/>
    </row>
    <row r="1030" spans="1:15" ht="13.8">
      <c r="A1030" s="96"/>
      <c r="B1030" s="115"/>
      <c r="C1030" s="223" t="s">
        <v>177</v>
      </c>
      <c r="D1030" s="223"/>
      <c r="E1030" s="223"/>
      <c r="F1030" s="94"/>
      <c r="G1030" s="94"/>
      <c r="H1030" s="94"/>
      <c r="I1030" s="223" t="s">
        <v>146</v>
      </c>
      <c r="J1030" s="426"/>
      <c r="K1030" s="426"/>
      <c r="L1030" s="426"/>
      <c r="M1030" s="223"/>
      <c r="N1030" s="116"/>
      <c r="O1030" s="95"/>
    </row>
    <row r="1031" spans="1:15" ht="13.8">
      <c r="A1031" s="96"/>
      <c r="B1031" s="105"/>
      <c r="C1031" s="145"/>
      <c r="D1031" s="145"/>
      <c r="E1031" s="145"/>
      <c r="F1031" s="145"/>
      <c r="G1031" s="94"/>
      <c r="H1031" s="145"/>
      <c r="I1031" s="223" t="s">
        <v>178</v>
      </c>
      <c r="J1031" s="145"/>
      <c r="K1031" s="145"/>
      <c r="L1031" s="145"/>
      <c r="M1031" s="145"/>
      <c r="N1031" s="146"/>
      <c r="O1031" s="95"/>
    </row>
    <row r="1032" spans="1:15" ht="13.8">
      <c r="A1032" s="96"/>
      <c r="B1032" s="115"/>
      <c r="C1032" s="94"/>
      <c r="D1032" s="94"/>
      <c r="E1032" s="94"/>
      <c r="F1032" s="94"/>
      <c r="G1032" s="94" t="s">
        <v>83</v>
      </c>
      <c r="H1032" s="94"/>
      <c r="I1032" s="94"/>
      <c r="J1032" s="94"/>
      <c r="K1032" s="94"/>
      <c r="L1032" s="94"/>
      <c r="M1032" s="94"/>
      <c r="N1032" s="116"/>
      <c r="O1032" s="95"/>
    </row>
    <row r="1033" spans="1:15" ht="14.4" thickBot="1">
      <c r="A1033" s="96"/>
      <c r="B1033" s="748"/>
      <c r="C1033" s="749"/>
      <c r="D1033" s="749"/>
      <c r="E1033" s="129"/>
      <c r="F1033" s="129"/>
      <c r="G1033" s="129"/>
      <c r="H1033" s="129"/>
      <c r="I1033" s="129"/>
      <c r="J1033" s="750"/>
      <c r="K1033" s="750"/>
      <c r="L1033" s="750"/>
      <c r="M1033" s="750"/>
      <c r="N1033" s="751"/>
      <c r="O1033" s="95"/>
    </row>
    <row r="1034" spans="1:15" ht="14.4" thickBot="1">
      <c r="A1034" s="147"/>
      <c r="B1034" s="148"/>
      <c r="C1034" s="148"/>
      <c r="D1034" s="148"/>
      <c r="E1034" s="148"/>
      <c r="F1034" s="148"/>
      <c r="G1034" s="148"/>
      <c r="H1034" s="148"/>
      <c r="I1034" s="148"/>
      <c r="J1034" s="148"/>
      <c r="K1034" s="148"/>
      <c r="L1034" s="148"/>
      <c r="M1034" s="148"/>
      <c r="N1034" s="148"/>
      <c r="O1034" s="149"/>
    </row>
    <row r="1035" spans="1:15" ht="14.4" thickTop="1">
      <c r="A1035" s="584" t="s">
        <v>37</v>
      </c>
      <c r="B1035" s="584"/>
      <c r="C1035" s="584"/>
      <c r="D1035" s="584"/>
      <c r="E1035" s="584"/>
      <c r="F1035" s="584"/>
      <c r="G1035" s="584"/>
      <c r="H1035" s="584"/>
      <c r="I1035" s="584"/>
      <c r="J1035" s="584"/>
      <c r="K1035" s="584"/>
      <c r="L1035" s="94"/>
      <c r="M1035" s="94"/>
      <c r="N1035" s="94"/>
      <c r="O1035" s="94"/>
    </row>
    <row r="1036" spans="1:15" ht="13.8">
      <c r="A1036" s="584" t="s">
        <v>1</v>
      </c>
      <c r="B1036" s="584"/>
      <c r="C1036" s="584"/>
      <c r="D1036" s="584"/>
      <c r="E1036" s="94"/>
      <c r="F1036" s="94"/>
      <c r="G1036" s="94"/>
      <c r="H1036" s="94"/>
      <c r="I1036" s="94"/>
      <c r="J1036" s="94"/>
      <c r="K1036" s="94"/>
      <c r="L1036" s="94"/>
      <c r="M1036" s="94"/>
      <c r="N1036" s="94"/>
      <c r="O1036" s="94"/>
    </row>
    <row r="1037" spans="1:15" ht="14.4" thickBot="1">
      <c r="A1037" s="94"/>
      <c r="B1037" s="94"/>
      <c r="C1037" s="94"/>
      <c r="D1037" s="94"/>
      <c r="E1037" s="94"/>
      <c r="F1037" s="94"/>
      <c r="G1037" s="94"/>
      <c r="H1037" s="94"/>
      <c r="I1037" s="94"/>
      <c r="J1037" s="94"/>
      <c r="K1037" s="94"/>
      <c r="L1037" s="94"/>
      <c r="M1037" s="94"/>
      <c r="N1037" s="94"/>
      <c r="O1037" s="94"/>
    </row>
    <row r="1038" spans="1:15" ht="14.4" thickTop="1">
      <c r="A1038" s="822"/>
      <c r="B1038" s="823"/>
      <c r="C1038" s="823"/>
      <c r="D1038" s="823"/>
      <c r="E1038" s="823"/>
      <c r="F1038" s="823"/>
      <c r="G1038" s="823"/>
      <c r="H1038" s="823"/>
      <c r="I1038" s="823"/>
      <c r="J1038" s="823"/>
      <c r="K1038" s="823"/>
      <c r="L1038" s="823"/>
      <c r="M1038" s="823"/>
      <c r="N1038" s="823"/>
      <c r="O1038" s="824"/>
    </row>
    <row r="1039" spans="1:15" ht="13.8">
      <c r="A1039" s="96"/>
      <c r="B1039" s="825" t="s">
        <v>38</v>
      </c>
      <c r="C1039" s="825"/>
      <c r="D1039" s="825"/>
      <c r="E1039" s="825"/>
      <c r="F1039" s="825"/>
      <c r="G1039" s="825"/>
      <c r="H1039" s="825"/>
      <c r="I1039" s="825"/>
      <c r="J1039" s="825"/>
      <c r="K1039" s="825"/>
      <c r="L1039" s="825"/>
      <c r="M1039" s="825"/>
      <c r="N1039" s="825"/>
      <c r="O1039" s="95"/>
    </row>
    <row r="1040" spans="1:15" ht="14.4" thickBot="1">
      <c r="A1040" s="96"/>
      <c r="B1040" s="94"/>
      <c r="C1040" s="94"/>
      <c r="D1040" s="94"/>
      <c r="E1040" s="94"/>
      <c r="F1040" s="94"/>
      <c r="G1040" s="94"/>
      <c r="H1040" s="94"/>
      <c r="I1040" s="94"/>
      <c r="J1040" s="94"/>
      <c r="K1040" s="94"/>
      <c r="L1040" s="94"/>
      <c r="M1040" s="94"/>
      <c r="N1040" s="94"/>
      <c r="O1040" s="95"/>
    </row>
    <row r="1041" spans="1:15" ht="13.8">
      <c r="A1041" s="96"/>
      <c r="B1041" s="826"/>
      <c r="C1041" s="828"/>
      <c r="D1041" s="829"/>
      <c r="E1041" s="829"/>
      <c r="F1041" s="829"/>
      <c r="G1041" s="829"/>
      <c r="H1041" s="829"/>
      <c r="I1041" s="829"/>
      <c r="J1041" s="830"/>
      <c r="K1041" s="831"/>
      <c r="L1041" s="832"/>
      <c r="M1041" s="832"/>
      <c r="N1041" s="833"/>
      <c r="O1041" s="95"/>
    </row>
    <row r="1042" spans="1:15" ht="13.8">
      <c r="A1042" s="96"/>
      <c r="B1042" s="827"/>
      <c r="C1042" s="837" t="s">
        <v>118</v>
      </c>
      <c r="D1042" s="838"/>
      <c r="E1042" s="838"/>
      <c r="F1042" s="838"/>
      <c r="G1042" s="838"/>
      <c r="H1042" s="838"/>
      <c r="I1042" s="838"/>
      <c r="J1042" s="839"/>
      <c r="K1042" s="834"/>
      <c r="L1042" s="835"/>
      <c r="M1042" s="835"/>
      <c r="N1042" s="836"/>
      <c r="O1042" s="95"/>
    </row>
    <row r="1043" spans="1:15" ht="13.8">
      <c r="A1043" s="96"/>
      <c r="B1043" s="827"/>
      <c r="C1043" s="812"/>
      <c r="D1043" s="813"/>
      <c r="E1043" s="813"/>
      <c r="F1043" s="813"/>
      <c r="G1043" s="813"/>
      <c r="H1043" s="813"/>
      <c r="I1043" s="813"/>
      <c r="J1043" s="814"/>
      <c r="K1043" s="818" t="s">
        <v>39</v>
      </c>
      <c r="L1043" s="806"/>
      <c r="M1043" s="807"/>
      <c r="N1043" s="808"/>
      <c r="O1043" s="95"/>
    </row>
    <row r="1044" spans="1:15" ht="13.8">
      <c r="A1044" s="96"/>
      <c r="B1044" s="827"/>
      <c r="C1044" s="812" t="s">
        <v>40</v>
      </c>
      <c r="D1044" s="813"/>
      <c r="E1044" s="813"/>
      <c r="F1044" s="813"/>
      <c r="G1044" s="813"/>
      <c r="H1044" s="813"/>
      <c r="I1044" s="813"/>
      <c r="J1044" s="814"/>
      <c r="K1044" s="840"/>
      <c r="L1044" s="809"/>
      <c r="M1044" s="810"/>
      <c r="N1044" s="811"/>
      <c r="O1044" s="95"/>
    </row>
    <row r="1045" spans="1:15" ht="13.8">
      <c r="A1045" s="96"/>
      <c r="B1045" s="827"/>
      <c r="C1045" s="815"/>
      <c r="D1045" s="816"/>
      <c r="E1045" s="816"/>
      <c r="F1045" s="816"/>
      <c r="G1045" s="816"/>
      <c r="H1045" s="816"/>
      <c r="I1045" s="816"/>
      <c r="J1045" s="817"/>
      <c r="K1045" s="818" t="s">
        <v>41</v>
      </c>
      <c r="L1045" s="818">
        <v>1</v>
      </c>
      <c r="M1045" s="818" t="s">
        <v>42</v>
      </c>
      <c r="N1045" s="820">
        <v>1</v>
      </c>
      <c r="O1045" s="95"/>
    </row>
    <row r="1046" spans="1:15" ht="13.8">
      <c r="A1046" s="96"/>
      <c r="B1046" s="827"/>
      <c r="C1046" s="815"/>
      <c r="D1046" s="816"/>
      <c r="E1046" s="816"/>
      <c r="F1046" s="816"/>
      <c r="G1046" s="816"/>
      <c r="H1046" s="816"/>
      <c r="I1046" s="816"/>
      <c r="J1046" s="817"/>
      <c r="K1046" s="819"/>
      <c r="L1046" s="819"/>
      <c r="M1046" s="819"/>
      <c r="N1046" s="821"/>
      <c r="O1046" s="95"/>
    </row>
    <row r="1047" spans="1:15" ht="13.8">
      <c r="A1047" s="96"/>
      <c r="B1047" s="827"/>
      <c r="C1047" s="812" t="s">
        <v>43</v>
      </c>
      <c r="D1047" s="813"/>
      <c r="E1047" s="813"/>
      <c r="F1047" s="813"/>
      <c r="G1047" s="813"/>
      <c r="H1047" s="813"/>
      <c r="I1047" s="813"/>
      <c r="J1047" s="814"/>
      <c r="K1047" s="819"/>
      <c r="L1047" s="819"/>
      <c r="M1047" s="819"/>
      <c r="N1047" s="821"/>
      <c r="O1047" s="95"/>
    </row>
    <row r="1048" spans="1:15" ht="14.4" thickBot="1">
      <c r="A1048" s="96"/>
      <c r="B1048" s="97"/>
      <c r="C1048" s="98"/>
      <c r="D1048" s="98"/>
      <c r="E1048" s="98"/>
      <c r="F1048" s="98"/>
      <c r="G1048" s="98"/>
      <c r="H1048" s="98"/>
      <c r="I1048" s="98"/>
      <c r="J1048" s="98"/>
      <c r="K1048" s="98"/>
      <c r="L1048" s="99"/>
      <c r="M1048" s="99"/>
      <c r="N1048" s="100"/>
      <c r="O1048" s="95"/>
    </row>
    <row r="1049" spans="1:15" ht="13.8">
      <c r="A1049" s="96"/>
      <c r="B1049" s="101"/>
      <c r="C1049" s="405"/>
      <c r="D1049" s="405"/>
      <c r="E1049" s="405"/>
      <c r="F1049" s="405"/>
      <c r="G1049" s="405"/>
      <c r="H1049" s="405"/>
      <c r="I1049" s="405"/>
      <c r="J1049" s="405"/>
      <c r="K1049" s="102" t="s">
        <v>44</v>
      </c>
      <c r="L1049" s="103" t="s">
        <v>45</v>
      </c>
      <c r="M1049" s="103" t="s">
        <v>46</v>
      </c>
      <c r="N1049" s="104" t="s">
        <v>47</v>
      </c>
      <c r="O1049" s="95"/>
    </row>
    <row r="1050" spans="1:15" ht="13.8">
      <c r="A1050" s="96"/>
      <c r="B1050" s="105"/>
      <c r="C1050" s="404"/>
      <c r="D1050" s="404"/>
      <c r="E1050" s="404"/>
      <c r="F1050" s="404"/>
      <c r="G1050" s="404"/>
      <c r="H1050" s="404"/>
      <c r="I1050" s="404"/>
      <c r="J1050" s="404"/>
      <c r="K1050" s="106"/>
      <c r="L1050" s="107"/>
      <c r="M1050" s="107"/>
      <c r="N1050" s="108"/>
      <c r="O1050" s="95"/>
    </row>
    <row r="1051" spans="1:15" ht="13.8">
      <c r="A1051" s="96"/>
      <c r="B1051" s="792" t="s">
        <v>48</v>
      </c>
      <c r="C1051" s="793"/>
      <c r="D1051" s="793"/>
      <c r="E1051" s="793"/>
      <c r="F1051" s="404"/>
      <c r="G1051" s="404"/>
      <c r="H1051" s="404"/>
      <c r="I1051" s="94"/>
      <c r="J1051" s="404"/>
      <c r="K1051" s="106"/>
      <c r="L1051" s="94"/>
      <c r="M1051" s="94"/>
      <c r="N1051" s="109"/>
      <c r="O1051" s="95"/>
    </row>
    <row r="1052" spans="1:15" ht="13.8">
      <c r="A1052" s="96"/>
      <c r="B1052" s="110"/>
      <c r="C1052" s="408"/>
      <c r="D1052" s="408"/>
      <c r="E1052" s="408"/>
      <c r="F1052" s="408"/>
      <c r="G1052" s="408"/>
      <c r="H1052" s="408"/>
      <c r="I1052" s="408"/>
      <c r="J1052" s="408"/>
      <c r="K1052" s="408"/>
      <c r="L1052" s="408"/>
      <c r="M1052" s="408"/>
      <c r="N1052" s="409"/>
      <c r="O1052" s="95"/>
    </row>
    <row r="1053" spans="1:15" ht="14.4" thickBot="1">
      <c r="A1053" s="96"/>
      <c r="B1053" s="406"/>
      <c r="C1053" s="407"/>
      <c r="D1053" s="407"/>
      <c r="E1053" s="407"/>
      <c r="F1053" s="407"/>
      <c r="G1053" s="407"/>
      <c r="H1053" s="407"/>
      <c r="I1053" s="407"/>
      <c r="J1053" s="407"/>
      <c r="K1053" s="407"/>
      <c r="L1053" s="407"/>
      <c r="M1053" s="407"/>
      <c r="N1053" s="111"/>
      <c r="O1053" s="95"/>
    </row>
    <row r="1054" spans="1:15" ht="14.4" thickBot="1">
      <c r="A1054" s="96"/>
      <c r="B1054" s="112"/>
      <c r="C1054" s="113"/>
      <c r="D1054" s="113"/>
      <c r="E1054" s="113"/>
      <c r="F1054" s="113"/>
      <c r="G1054" s="113"/>
      <c r="H1054" s="94"/>
      <c r="I1054" s="94"/>
      <c r="J1054" s="113"/>
      <c r="K1054" s="113"/>
      <c r="L1054" s="113"/>
      <c r="M1054" s="113"/>
      <c r="N1054" s="114"/>
      <c r="O1054" s="95"/>
    </row>
    <row r="1055" spans="1:15" ht="13.8">
      <c r="A1055" s="96"/>
      <c r="B1055" s="794" t="s">
        <v>49</v>
      </c>
      <c r="C1055" s="795"/>
      <c r="D1055" s="795"/>
      <c r="E1055" s="795"/>
      <c r="F1055" s="795"/>
      <c r="G1055" s="795"/>
      <c r="H1055" s="795"/>
      <c r="I1055" s="795"/>
      <c r="J1055" s="795"/>
      <c r="K1055" s="795"/>
      <c r="L1055" s="795"/>
      <c r="M1055" s="795"/>
      <c r="N1055" s="796"/>
      <c r="O1055" s="95"/>
    </row>
    <row r="1056" spans="1:15" ht="14.4" thickBot="1">
      <c r="A1056" s="96"/>
      <c r="B1056" s="115"/>
      <c r="C1056" s="94"/>
      <c r="D1056" s="94"/>
      <c r="E1056" s="94"/>
      <c r="F1056" s="94"/>
      <c r="G1056" s="94"/>
      <c r="H1056" s="94"/>
      <c r="I1056" s="94"/>
      <c r="J1056" s="94"/>
      <c r="K1056" s="94"/>
      <c r="L1056" s="94"/>
      <c r="M1056" s="94"/>
      <c r="N1056" s="116"/>
      <c r="O1056" s="95"/>
    </row>
    <row r="1057" spans="1:15" ht="13.8">
      <c r="A1057" s="96"/>
      <c r="B1057" s="117" t="s">
        <v>50</v>
      </c>
      <c r="C1057" s="797" t="s">
        <v>51</v>
      </c>
      <c r="D1057" s="798"/>
      <c r="E1057" s="798"/>
      <c r="F1057" s="798"/>
      <c r="G1057" s="798"/>
      <c r="H1057" s="798"/>
      <c r="I1057" s="798"/>
      <c r="J1057" s="798"/>
      <c r="K1057" s="799"/>
      <c r="L1057" s="800" t="s">
        <v>52</v>
      </c>
      <c r="M1057" s="801"/>
      <c r="N1057" s="117" t="s">
        <v>11</v>
      </c>
      <c r="O1057" s="95"/>
    </row>
    <row r="1058" spans="1:15" ht="14.4" thickBot="1">
      <c r="A1058" s="96"/>
      <c r="B1058" s="175">
        <f>+'PRESUPUESTO OFICIAL (Entidad)'!D32</f>
        <v>3.8</v>
      </c>
      <c r="C1058" s="802" t="s">
        <v>100</v>
      </c>
      <c r="D1058" s="803"/>
      <c r="E1058" s="803"/>
      <c r="F1058" s="803"/>
      <c r="G1058" s="803"/>
      <c r="H1058" s="803"/>
      <c r="I1058" s="803"/>
      <c r="J1058" s="803"/>
      <c r="K1058" s="804"/>
      <c r="L1058" s="845" t="s">
        <v>85</v>
      </c>
      <c r="M1058" s="804"/>
      <c r="N1058" s="176"/>
      <c r="O1058" s="95"/>
    </row>
    <row r="1059" spans="1:15" ht="13.8">
      <c r="A1059" s="96"/>
      <c r="B1059" s="735" t="s">
        <v>53</v>
      </c>
      <c r="C1059" s="736"/>
      <c r="D1059" s="736"/>
      <c r="E1059" s="736"/>
      <c r="F1059" s="736"/>
      <c r="G1059" s="736"/>
      <c r="H1059" s="736"/>
      <c r="I1059" s="736"/>
      <c r="J1059" s="736"/>
      <c r="K1059" s="736"/>
      <c r="L1059" s="736"/>
      <c r="M1059" s="736"/>
      <c r="N1059" s="737"/>
      <c r="O1059" s="95"/>
    </row>
    <row r="1060" spans="1:15" ht="13.8">
      <c r="A1060" s="96"/>
      <c r="B1060" s="738"/>
      <c r="C1060" s="739"/>
      <c r="D1060" s="739"/>
      <c r="E1060" s="739"/>
      <c r="F1060" s="739"/>
      <c r="G1060" s="739"/>
      <c r="H1060" s="739"/>
      <c r="I1060" s="739"/>
      <c r="J1060" s="739"/>
      <c r="K1060" s="739"/>
      <c r="L1060" s="739"/>
      <c r="M1060" s="739"/>
      <c r="N1060" s="740"/>
      <c r="O1060" s="95"/>
    </row>
    <row r="1061" spans="1:15" ht="14.4" thickBot="1">
      <c r="A1061" s="96"/>
      <c r="B1061" s="741"/>
      <c r="C1061" s="742"/>
      <c r="D1061" s="742"/>
      <c r="E1061" s="742"/>
      <c r="F1061" s="742"/>
      <c r="G1061" s="742"/>
      <c r="H1061" s="742"/>
      <c r="I1061" s="742"/>
      <c r="J1061" s="742"/>
      <c r="K1061" s="742"/>
      <c r="L1061" s="742"/>
      <c r="M1061" s="742"/>
      <c r="N1061" s="743"/>
      <c r="O1061" s="95"/>
    </row>
    <row r="1062" spans="1:15" ht="13.8">
      <c r="A1062" s="96"/>
      <c r="B1062" s="744" t="s">
        <v>51</v>
      </c>
      <c r="C1062" s="782"/>
      <c r="D1062" s="782"/>
      <c r="E1062" s="782"/>
      <c r="F1062" s="783"/>
      <c r="G1062" s="762" t="s">
        <v>54</v>
      </c>
      <c r="H1062" s="782"/>
      <c r="I1062" s="784" t="s">
        <v>55</v>
      </c>
      <c r="J1062" s="785"/>
      <c r="K1062" s="118" t="s">
        <v>56</v>
      </c>
      <c r="L1062" s="762" t="s">
        <v>57</v>
      </c>
      <c r="M1062" s="763"/>
      <c r="N1062" s="119" t="s">
        <v>58</v>
      </c>
      <c r="O1062" s="95"/>
    </row>
    <row r="1063" spans="1:15" ht="13.8">
      <c r="A1063" s="96"/>
      <c r="B1063" s="786" t="s">
        <v>163</v>
      </c>
      <c r="C1063" s="787" t="s">
        <v>163</v>
      </c>
      <c r="D1063" s="787" t="s">
        <v>163</v>
      </c>
      <c r="E1063" s="787" t="s">
        <v>163</v>
      </c>
      <c r="F1063" s="788" t="s">
        <v>163</v>
      </c>
      <c r="G1063" s="789"/>
      <c r="H1063" s="788"/>
      <c r="I1063" s="772" t="s">
        <v>120</v>
      </c>
      <c r="J1063" s="773"/>
      <c r="K1063" s="177">
        <v>4108</v>
      </c>
      <c r="L1063" s="790">
        <v>1</v>
      </c>
      <c r="M1063" s="791">
        <v>1</v>
      </c>
      <c r="N1063" s="416">
        <f t="shared" ref="N1063:N1065" si="60">ROUND(K1063*L1063,0)</f>
        <v>4108</v>
      </c>
      <c r="O1063" s="95"/>
    </row>
    <row r="1064" spans="1:15" ht="13.8">
      <c r="A1064" s="96"/>
      <c r="B1064" s="769" t="s">
        <v>237</v>
      </c>
      <c r="C1064" s="770" t="s">
        <v>237</v>
      </c>
      <c r="D1064" s="770" t="s">
        <v>237</v>
      </c>
      <c r="E1064" s="770" t="s">
        <v>237</v>
      </c>
      <c r="F1064" s="771" t="s">
        <v>237</v>
      </c>
      <c r="G1064" s="178"/>
      <c r="H1064" s="179"/>
      <c r="I1064" s="772" t="s">
        <v>120</v>
      </c>
      <c r="J1064" s="773"/>
      <c r="K1064" s="177">
        <v>7892</v>
      </c>
      <c r="L1064" s="774">
        <v>0.01</v>
      </c>
      <c r="M1064" s="775">
        <v>0.01</v>
      </c>
      <c r="N1064" s="416">
        <f t="shared" si="60"/>
        <v>79</v>
      </c>
      <c r="O1064" s="95"/>
    </row>
    <row r="1065" spans="1:15" ht="14.4" thickBot="1">
      <c r="A1065" s="96"/>
      <c r="B1065" s="776"/>
      <c r="C1065" s="777"/>
      <c r="D1065" s="777"/>
      <c r="E1065" s="777"/>
      <c r="F1065" s="778"/>
      <c r="G1065" s="779"/>
      <c r="H1065" s="778"/>
      <c r="I1065" s="772"/>
      <c r="J1065" s="773"/>
      <c r="K1065" s="177"/>
      <c r="L1065" s="780"/>
      <c r="M1065" s="781"/>
      <c r="N1065" s="416">
        <f t="shared" si="60"/>
        <v>0</v>
      </c>
      <c r="O1065" s="95"/>
    </row>
    <row r="1066" spans="1:15" ht="14.4" thickBot="1">
      <c r="A1066" s="96"/>
      <c r="B1066" s="724" t="s">
        <v>59</v>
      </c>
      <c r="C1066" s="725"/>
      <c r="D1066" s="725"/>
      <c r="E1066" s="725"/>
      <c r="F1066" s="725"/>
      <c r="G1066" s="725"/>
      <c r="H1066" s="725"/>
      <c r="I1066" s="725"/>
      <c r="J1066" s="725"/>
      <c r="K1066" s="725"/>
      <c r="L1066" s="725"/>
      <c r="M1066" s="726"/>
      <c r="N1066" s="122">
        <f>SUM(N1063:N1065)</f>
        <v>4187</v>
      </c>
      <c r="O1066" s="95"/>
    </row>
    <row r="1067" spans="1:15" ht="13.8">
      <c r="A1067" s="96"/>
      <c r="B1067" s="735" t="s">
        <v>60</v>
      </c>
      <c r="C1067" s="736"/>
      <c r="D1067" s="736"/>
      <c r="E1067" s="736"/>
      <c r="F1067" s="736"/>
      <c r="G1067" s="736"/>
      <c r="H1067" s="736"/>
      <c r="I1067" s="736"/>
      <c r="J1067" s="736"/>
      <c r="K1067" s="736"/>
      <c r="L1067" s="736"/>
      <c r="M1067" s="736"/>
      <c r="N1067" s="737"/>
      <c r="O1067" s="95"/>
    </row>
    <row r="1068" spans="1:15" ht="13.8">
      <c r="A1068" s="96"/>
      <c r="B1068" s="738"/>
      <c r="C1068" s="739"/>
      <c r="D1068" s="739"/>
      <c r="E1068" s="739"/>
      <c r="F1068" s="739"/>
      <c r="G1068" s="739"/>
      <c r="H1068" s="739"/>
      <c r="I1068" s="739"/>
      <c r="J1068" s="739"/>
      <c r="K1068" s="739"/>
      <c r="L1068" s="739"/>
      <c r="M1068" s="739"/>
      <c r="N1068" s="740"/>
      <c r="O1068" s="95"/>
    </row>
    <row r="1069" spans="1:15" ht="14.4" thickBot="1">
      <c r="A1069" s="96"/>
      <c r="B1069" s="741"/>
      <c r="C1069" s="742"/>
      <c r="D1069" s="742"/>
      <c r="E1069" s="742"/>
      <c r="F1069" s="742"/>
      <c r="G1069" s="742"/>
      <c r="H1069" s="742"/>
      <c r="I1069" s="742"/>
      <c r="J1069" s="742"/>
      <c r="K1069" s="742"/>
      <c r="L1069" s="742"/>
      <c r="M1069" s="742"/>
      <c r="N1069" s="743"/>
      <c r="O1069" s="95"/>
    </row>
    <row r="1070" spans="1:15" ht="13.8">
      <c r="A1070" s="96"/>
      <c r="B1070" s="744" t="s">
        <v>51</v>
      </c>
      <c r="C1070" s="745"/>
      <c r="D1070" s="745"/>
      <c r="E1070" s="745"/>
      <c r="F1070" s="745"/>
      <c r="G1070" s="745"/>
      <c r="H1070" s="745"/>
      <c r="I1070" s="763"/>
      <c r="J1070" s="403" t="s">
        <v>52</v>
      </c>
      <c r="K1070" s="118" t="s">
        <v>11</v>
      </c>
      <c r="L1070" s="762" t="s">
        <v>61</v>
      </c>
      <c r="M1070" s="763"/>
      <c r="N1070" s="119" t="s">
        <v>58</v>
      </c>
      <c r="O1070" s="95"/>
    </row>
    <row r="1071" spans="1:15" ht="13.8">
      <c r="A1071" s="96"/>
      <c r="B1071" s="718" t="s">
        <v>239</v>
      </c>
      <c r="C1071" s="719" t="s">
        <v>239</v>
      </c>
      <c r="D1071" s="719" t="s">
        <v>239</v>
      </c>
      <c r="E1071" s="719" t="s">
        <v>239</v>
      </c>
      <c r="F1071" s="719" t="s">
        <v>239</v>
      </c>
      <c r="G1071" s="719" t="s">
        <v>239</v>
      </c>
      <c r="H1071" s="719" t="s">
        <v>239</v>
      </c>
      <c r="I1071" s="766" t="s">
        <v>239</v>
      </c>
      <c r="J1071" s="400" t="s">
        <v>101</v>
      </c>
      <c r="K1071" s="123">
        <v>64.099999999999994</v>
      </c>
      <c r="L1071" s="767">
        <v>1608</v>
      </c>
      <c r="M1071" s="768">
        <v>1608</v>
      </c>
      <c r="N1071" s="416">
        <f t="shared" ref="N1071:N1074" si="61">ROUND(K1071*L1071,0)</f>
        <v>103073</v>
      </c>
      <c r="O1071" s="95"/>
    </row>
    <row r="1072" spans="1:15" ht="13.8">
      <c r="A1072" s="96"/>
      <c r="B1072" s="718" t="s">
        <v>240</v>
      </c>
      <c r="C1072" s="719" t="s">
        <v>240</v>
      </c>
      <c r="D1072" s="719" t="s">
        <v>240</v>
      </c>
      <c r="E1072" s="719" t="s">
        <v>240</v>
      </c>
      <c r="F1072" s="719" t="s">
        <v>240</v>
      </c>
      <c r="G1072" s="719" t="s">
        <v>240</v>
      </c>
      <c r="H1072" s="719" t="s">
        <v>240</v>
      </c>
      <c r="I1072" s="766" t="s">
        <v>240</v>
      </c>
      <c r="J1072" s="400" t="s">
        <v>101</v>
      </c>
      <c r="K1072" s="552">
        <v>2.8999999999999998E-3</v>
      </c>
      <c r="L1072" s="767">
        <v>1395528</v>
      </c>
      <c r="M1072" s="768">
        <v>1395528</v>
      </c>
      <c r="N1072" s="416">
        <f t="shared" si="61"/>
        <v>4047</v>
      </c>
      <c r="O1072" s="95"/>
    </row>
    <row r="1073" spans="1:15" ht="13.8">
      <c r="A1073" s="96"/>
      <c r="B1073" s="718" t="s">
        <v>238</v>
      </c>
      <c r="C1073" s="719" t="s">
        <v>238</v>
      </c>
      <c r="D1073" s="719" t="s">
        <v>238</v>
      </c>
      <c r="E1073" s="719" t="s">
        <v>238</v>
      </c>
      <c r="F1073" s="719" t="s">
        <v>238</v>
      </c>
      <c r="G1073" s="719" t="s">
        <v>238</v>
      </c>
      <c r="H1073" s="719" t="s">
        <v>238</v>
      </c>
      <c r="I1073" s="766" t="s">
        <v>238</v>
      </c>
      <c r="J1073" s="400" t="s">
        <v>86</v>
      </c>
      <c r="K1073" s="123">
        <v>2.5499999999999998E-2</v>
      </c>
      <c r="L1073" s="767">
        <f>+'ANIDADOS EL SECRETO'!M265</f>
        <v>377782</v>
      </c>
      <c r="M1073" s="768">
        <f>[115]ANIDADOS!O567</f>
        <v>0</v>
      </c>
      <c r="N1073" s="416">
        <f>ROUND(K1073*L1073,0)</f>
        <v>9633</v>
      </c>
      <c r="O1073" s="95"/>
    </row>
    <row r="1074" spans="1:15" ht="14.4" thickBot="1">
      <c r="A1074" s="96"/>
      <c r="B1074" s="718"/>
      <c r="C1074" s="719"/>
      <c r="D1074" s="719"/>
      <c r="E1074" s="719"/>
      <c r="F1074" s="719"/>
      <c r="G1074" s="719"/>
      <c r="H1074" s="719"/>
      <c r="I1074" s="766"/>
      <c r="J1074" s="400"/>
      <c r="K1074" s="123"/>
      <c r="L1074" s="767"/>
      <c r="M1074" s="768"/>
      <c r="N1074" s="416">
        <f t="shared" si="61"/>
        <v>0</v>
      </c>
      <c r="O1074" s="95"/>
    </row>
    <row r="1075" spans="1:15" ht="14.4" thickBot="1">
      <c r="A1075" s="96"/>
      <c r="B1075" s="724" t="s">
        <v>59</v>
      </c>
      <c r="C1075" s="725"/>
      <c r="D1075" s="725"/>
      <c r="E1075" s="725"/>
      <c r="F1075" s="725"/>
      <c r="G1075" s="725"/>
      <c r="H1075" s="725"/>
      <c r="I1075" s="725"/>
      <c r="J1075" s="725"/>
      <c r="K1075" s="725"/>
      <c r="L1075" s="725"/>
      <c r="M1075" s="726"/>
      <c r="N1075" s="124">
        <f>SUM(N1071:N1074)</f>
        <v>116753</v>
      </c>
      <c r="O1075" s="95"/>
    </row>
    <row r="1076" spans="1:15" ht="13.8">
      <c r="A1076" s="96"/>
      <c r="B1076" s="735" t="s">
        <v>62</v>
      </c>
      <c r="C1076" s="736"/>
      <c r="D1076" s="736"/>
      <c r="E1076" s="736"/>
      <c r="F1076" s="736"/>
      <c r="G1076" s="736"/>
      <c r="H1076" s="736"/>
      <c r="I1076" s="736"/>
      <c r="J1076" s="736"/>
      <c r="K1076" s="736"/>
      <c r="L1076" s="736"/>
      <c r="M1076" s="736"/>
      <c r="N1076" s="737"/>
      <c r="O1076" s="95"/>
    </row>
    <row r="1077" spans="1:15" ht="13.8">
      <c r="A1077" s="96"/>
      <c r="B1077" s="738"/>
      <c r="C1077" s="739"/>
      <c r="D1077" s="739"/>
      <c r="E1077" s="739"/>
      <c r="F1077" s="739"/>
      <c r="G1077" s="739"/>
      <c r="H1077" s="739"/>
      <c r="I1077" s="739"/>
      <c r="J1077" s="739"/>
      <c r="K1077" s="739"/>
      <c r="L1077" s="739"/>
      <c r="M1077" s="739"/>
      <c r="N1077" s="740"/>
      <c r="O1077" s="95"/>
    </row>
    <row r="1078" spans="1:15" ht="14.4" thickBot="1">
      <c r="A1078" s="96"/>
      <c r="B1078" s="741"/>
      <c r="C1078" s="742"/>
      <c r="D1078" s="742"/>
      <c r="E1078" s="742"/>
      <c r="F1078" s="742"/>
      <c r="G1078" s="742"/>
      <c r="H1078" s="742"/>
      <c r="I1078" s="742"/>
      <c r="J1078" s="742"/>
      <c r="K1078" s="742"/>
      <c r="L1078" s="742"/>
      <c r="M1078" s="742"/>
      <c r="N1078" s="743"/>
      <c r="O1078" s="95"/>
    </row>
    <row r="1079" spans="1:15" ht="15.6">
      <c r="A1079" s="96"/>
      <c r="B1079" s="744" t="s">
        <v>63</v>
      </c>
      <c r="C1079" s="745"/>
      <c r="D1079" s="745"/>
      <c r="E1079" s="745"/>
      <c r="F1079" s="745"/>
      <c r="G1079" s="745"/>
      <c r="H1079" s="745"/>
      <c r="I1079" s="118" t="s">
        <v>64</v>
      </c>
      <c r="J1079" s="401" t="s">
        <v>65</v>
      </c>
      <c r="K1079" s="125" t="s">
        <v>66</v>
      </c>
      <c r="L1079" s="762" t="s">
        <v>67</v>
      </c>
      <c r="M1079" s="763"/>
      <c r="N1079" s="119" t="s">
        <v>58</v>
      </c>
      <c r="O1079" s="95"/>
    </row>
    <row r="1080" spans="1:15" ht="13.8">
      <c r="A1080" s="96"/>
      <c r="B1080" s="718" t="s">
        <v>234</v>
      </c>
      <c r="C1080" s="719" t="s">
        <v>234</v>
      </c>
      <c r="D1080" s="719" t="s">
        <v>234</v>
      </c>
      <c r="E1080" s="719" t="s">
        <v>234</v>
      </c>
      <c r="F1080" s="719" t="s">
        <v>234</v>
      </c>
      <c r="G1080" s="719" t="s">
        <v>234</v>
      </c>
      <c r="H1080" s="719" t="s">
        <v>234</v>
      </c>
      <c r="I1080" s="126" t="s">
        <v>181</v>
      </c>
      <c r="J1080" s="127"/>
      <c r="K1080" s="126">
        <v>0.14099999999999999</v>
      </c>
      <c r="L1080" s="846">
        <f>+'ANIDADOS EL SECRETO'!M198</f>
        <v>24048</v>
      </c>
      <c r="M1080" s="847"/>
      <c r="N1080" s="416">
        <f t="shared" ref="N1080:N1081" si="62">ROUND(K1080*L1080,0)</f>
        <v>3391</v>
      </c>
      <c r="O1080" s="95"/>
    </row>
    <row r="1081" spans="1:15" ht="14.4" thickBot="1">
      <c r="A1081" s="96"/>
      <c r="B1081" s="758"/>
      <c r="C1081" s="759"/>
      <c r="D1081" s="759"/>
      <c r="E1081" s="759"/>
      <c r="F1081" s="759"/>
      <c r="G1081" s="759"/>
      <c r="H1081" s="759"/>
      <c r="I1081" s="128"/>
      <c r="J1081" s="129"/>
      <c r="K1081" s="128"/>
      <c r="L1081" s="760"/>
      <c r="M1081" s="761"/>
      <c r="N1081" s="416">
        <f t="shared" si="62"/>
        <v>0</v>
      </c>
      <c r="O1081" s="95"/>
    </row>
    <row r="1082" spans="1:15" ht="14.4" thickBot="1">
      <c r="A1082" s="96"/>
      <c r="B1082" s="724" t="s">
        <v>59</v>
      </c>
      <c r="C1082" s="725"/>
      <c r="D1082" s="725"/>
      <c r="E1082" s="725"/>
      <c r="F1082" s="725"/>
      <c r="G1082" s="725"/>
      <c r="H1082" s="725"/>
      <c r="I1082" s="725"/>
      <c r="J1082" s="725"/>
      <c r="K1082" s="725"/>
      <c r="L1082" s="725"/>
      <c r="M1082" s="726"/>
      <c r="N1082" s="122">
        <f>SUM(N1080:N1081)</f>
        <v>3391</v>
      </c>
      <c r="O1082" s="95"/>
    </row>
    <row r="1083" spans="1:15" ht="13.8">
      <c r="A1083" s="96"/>
      <c r="B1083" s="735" t="s">
        <v>68</v>
      </c>
      <c r="C1083" s="736"/>
      <c r="D1083" s="736"/>
      <c r="E1083" s="736"/>
      <c r="F1083" s="736"/>
      <c r="G1083" s="736"/>
      <c r="H1083" s="736"/>
      <c r="I1083" s="736"/>
      <c r="J1083" s="736"/>
      <c r="K1083" s="736"/>
      <c r="L1083" s="736"/>
      <c r="M1083" s="736"/>
      <c r="N1083" s="737"/>
      <c r="O1083" s="95"/>
    </row>
    <row r="1084" spans="1:15" ht="13.8">
      <c r="A1084" s="96"/>
      <c r="B1084" s="738"/>
      <c r="C1084" s="739"/>
      <c r="D1084" s="739"/>
      <c r="E1084" s="739"/>
      <c r="F1084" s="739"/>
      <c r="G1084" s="739"/>
      <c r="H1084" s="739"/>
      <c r="I1084" s="739"/>
      <c r="J1084" s="739"/>
      <c r="K1084" s="739"/>
      <c r="L1084" s="739"/>
      <c r="M1084" s="739"/>
      <c r="N1084" s="740"/>
      <c r="O1084" s="95"/>
    </row>
    <row r="1085" spans="1:15" ht="14.4" thickBot="1">
      <c r="A1085" s="96"/>
      <c r="B1085" s="741"/>
      <c r="C1085" s="742"/>
      <c r="D1085" s="742"/>
      <c r="E1085" s="742"/>
      <c r="F1085" s="742"/>
      <c r="G1085" s="742"/>
      <c r="H1085" s="742"/>
      <c r="I1085" s="742"/>
      <c r="J1085" s="742"/>
      <c r="K1085" s="742"/>
      <c r="L1085" s="742"/>
      <c r="M1085" s="742"/>
      <c r="N1085" s="743"/>
      <c r="O1085" s="95"/>
    </row>
    <row r="1086" spans="1:15" ht="27.6">
      <c r="A1086" s="96"/>
      <c r="B1086" s="744" t="s">
        <v>69</v>
      </c>
      <c r="C1086" s="745"/>
      <c r="D1086" s="745"/>
      <c r="E1086" s="745"/>
      <c r="F1086" s="745"/>
      <c r="G1086" s="745"/>
      <c r="H1086" s="745"/>
      <c r="I1086" s="118" t="s">
        <v>70</v>
      </c>
      <c r="J1086" s="130" t="s">
        <v>71</v>
      </c>
      <c r="K1086" s="131" t="s">
        <v>72</v>
      </c>
      <c r="L1086" s="746" t="s">
        <v>57</v>
      </c>
      <c r="M1086" s="747"/>
      <c r="N1086" s="132" t="s">
        <v>58</v>
      </c>
      <c r="O1086" s="95"/>
    </row>
    <row r="1087" spans="1:15" ht="13.8">
      <c r="A1087" s="96"/>
      <c r="B1087" s="730" t="s">
        <v>155</v>
      </c>
      <c r="C1087" s="731" t="s">
        <v>155</v>
      </c>
      <c r="D1087" s="731" t="s">
        <v>155</v>
      </c>
      <c r="E1087" s="731" t="s">
        <v>155</v>
      </c>
      <c r="F1087" s="731" t="s">
        <v>155</v>
      </c>
      <c r="G1087" s="731" t="s">
        <v>155</v>
      </c>
      <c r="H1087" s="732" t="s">
        <v>155</v>
      </c>
      <c r="I1087" s="133" t="s">
        <v>120</v>
      </c>
      <c r="J1087" s="134"/>
      <c r="K1087" s="135">
        <v>41075</v>
      </c>
      <c r="L1087" s="752">
        <v>1</v>
      </c>
      <c r="M1087" s="753">
        <v>1</v>
      </c>
      <c r="N1087" s="416">
        <f t="shared" ref="N1087:N1090" si="63">ROUND(K1087*L1087,0)</f>
        <v>41075</v>
      </c>
      <c r="O1087" s="95"/>
    </row>
    <row r="1088" spans="1:15" ht="13.8">
      <c r="A1088" s="96"/>
      <c r="B1088" s="730"/>
      <c r="C1088" s="731"/>
      <c r="D1088" s="731"/>
      <c r="E1088" s="731"/>
      <c r="F1088" s="731"/>
      <c r="G1088" s="731"/>
      <c r="H1088" s="732"/>
      <c r="I1088" s="133"/>
      <c r="J1088" s="134"/>
      <c r="K1088" s="135"/>
      <c r="L1088" s="841"/>
      <c r="M1088" s="842"/>
      <c r="N1088" s="416">
        <f t="shared" si="63"/>
        <v>0</v>
      </c>
      <c r="O1088" s="95"/>
    </row>
    <row r="1089" spans="1:15" ht="13.8">
      <c r="A1089" s="96"/>
      <c r="B1089" s="730"/>
      <c r="C1089" s="731"/>
      <c r="D1089" s="731"/>
      <c r="E1089" s="731"/>
      <c r="F1089" s="731"/>
      <c r="G1089" s="731"/>
      <c r="H1089" s="732"/>
      <c r="I1089" s="133"/>
      <c r="J1089" s="134"/>
      <c r="K1089" s="135"/>
      <c r="L1089" s="764"/>
      <c r="M1089" s="765"/>
      <c r="N1089" s="416">
        <f t="shared" si="63"/>
        <v>0</v>
      </c>
      <c r="O1089" s="95"/>
    </row>
    <row r="1090" spans="1:15" ht="14.4" thickBot="1">
      <c r="A1090" s="96"/>
      <c r="B1090" s="730"/>
      <c r="C1090" s="731"/>
      <c r="D1090" s="731"/>
      <c r="E1090" s="731"/>
      <c r="F1090" s="731"/>
      <c r="G1090" s="731"/>
      <c r="H1090" s="732"/>
      <c r="I1090" s="128"/>
      <c r="J1090" s="129"/>
      <c r="K1090" s="128"/>
      <c r="L1090" s="760"/>
      <c r="M1090" s="761"/>
      <c r="N1090" s="416">
        <f t="shared" si="63"/>
        <v>0</v>
      </c>
      <c r="O1090" s="95"/>
    </row>
    <row r="1091" spans="1:15" ht="14.4" thickBot="1">
      <c r="A1091" s="96"/>
      <c r="B1091" s="724" t="s">
        <v>59</v>
      </c>
      <c r="C1091" s="725"/>
      <c r="D1091" s="725"/>
      <c r="E1091" s="725"/>
      <c r="F1091" s="725"/>
      <c r="G1091" s="725"/>
      <c r="H1091" s="725"/>
      <c r="I1091" s="725"/>
      <c r="J1091" s="725"/>
      <c r="K1091" s="725"/>
      <c r="L1091" s="725"/>
      <c r="M1091" s="726"/>
      <c r="N1091" s="124">
        <f>SUM(N1087:N1090)</f>
        <v>41075</v>
      </c>
      <c r="O1091" s="95"/>
    </row>
    <row r="1092" spans="1:15" ht="14.4" thickBot="1">
      <c r="A1092" s="96"/>
      <c r="B1092" s="115"/>
      <c r="C1092" s="94"/>
      <c r="D1092" s="94"/>
      <c r="E1092" s="94"/>
      <c r="F1092" s="94"/>
      <c r="G1092" s="94"/>
      <c r="H1092" s="94"/>
      <c r="I1092" s="94"/>
      <c r="J1092" s="94"/>
      <c r="K1092" s="94"/>
      <c r="L1092" s="94"/>
      <c r="M1092" s="94"/>
      <c r="N1092" s="116"/>
      <c r="O1092" s="95"/>
    </row>
    <row r="1093" spans="1:15" ht="14.4" thickBot="1">
      <c r="A1093" s="96"/>
      <c r="B1093" s="727" t="s">
        <v>73</v>
      </c>
      <c r="C1093" s="728"/>
      <c r="D1093" s="728"/>
      <c r="E1093" s="728"/>
      <c r="F1093" s="728"/>
      <c r="G1093" s="728"/>
      <c r="H1093" s="728"/>
      <c r="I1093" s="728"/>
      <c r="J1093" s="728"/>
      <c r="K1093" s="728"/>
      <c r="L1093" s="728"/>
      <c r="M1093" s="729"/>
      <c r="N1093" s="137">
        <f>N1066+N1075+N1082+N1091</f>
        <v>165406</v>
      </c>
      <c r="O1093" s="95"/>
    </row>
    <row r="1094" spans="1:15" ht="13.8">
      <c r="A1094" s="96"/>
      <c r="B1094" s="735" t="s">
        <v>74</v>
      </c>
      <c r="C1094" s="736"/>
      <c r="D1094" s="736"/>
      <c r="E1094" s="736"/>
      <c r="F1094" s="736"/>
      <c r="G1094" s="736"/>
      <c r="H1094" s="736"/>
      <c r="I1094" s="736"/>
      <c r="J1094" s="736"/>
      <c r="K1094" s="736"/>
      <c r="L1094" s="736"/>
      <c r="M1094" s="736"/>
      <c r="N1094" s="737"/>
      <c r="O1094" s="95"/>
    </row>
    <row r="1095" spans="1:15" ht="13.8">
      <c r="A1095" s="96"/>
      <c r="B1095" s="738"/>
      <c r="C1095" s="739"/>
      <c r="D1095" s="739"/>
      <c r="E1095" s="739"/>
      <c r="F1095" s="739"/>
      <c r="G1095" s="739"/>
      <c r="H1095" s="739"/>
      <c r="I1095" s="739"/>
      <c r="J1095" s="739"/>
      <c r="K1095" s="739"/>
      <c r="L1095" s="739"/>
      <c r="M1095" s="739"/>
      <c r="N1095" s="740"/>
      <c r="O1095" s="95"/>
    </row>
    <row r="1096" spans="1:15" ht="14.4" thickBot="1">
      <c r="A1096" s="96"/>
      <c r="B1096" s="741"/>
      <c r="C1096" s="742"/>
      <c r="D1096" s="742"/>
      <c r="E1096" s="742"/>
      <c r="F1096" s="742"/>
      <c r="G1096" s="742"/>
      <c r="H1096" s="742"/>
      <c r="I1096" s="742"/>
      <c r="J1096" s="742"/>
      <c r="K1096" s="742"/>
      <c r="L1096" s="742"/>
      <c r="M1096" s="742"/>
      <c r="N1096" s="743"/>
      <c r="O1096" s="95"/>
    </row>
    <row r="1097" spans="1:15" ht="13.8">
      <c r="A1097" s="96"/>
      <c r="B1097" s="744" t="s">
        <v>75</v>
      </c>
      <c r="C1097" s="745"/>
      <c r="D1097" s="745"/>
      <c r="E1097" s="745"/>
      <c r="F1097" s="745"/>
      <c r="G1097" s="745"/>
      <c r="H1097" s="745"/>
      <c r="I1097" s="401"/>
      <c r="J1097" s="402"/>
      <c r="K1097" s="131" t="s">
        <v>76</v>
      </c>
      <c r="L1097" s="746" t="s">
        <v>77</v>
      </c>
      <c r="M1097" s="747"/>
      <c r="N1097" s="132"/>
      <c r="O1097" s="95"/>
    </row>
    <row r="1098" spans="1:15" ht="13.8">
      <c r="A1098" s="96"/>
      <c r="B1098" s="718" t="s">
        <v>23</v>
      </c>
      <c r="C1098" s="719"/>
      <c r="D1098" s="719"/>
      <c r="E1098" s="719"/>
      <c r="F1098" s="719"/>
      <c r="G1098" s="719"/>
      <c r="H1098" s="719"/>
      <c r="I1098" s="138"/>
      <c r="J1098" s="139"/>
      <c r="K1098" s="418">
        <v>0.28000000000000003</v>
      </c>
      <c r="L1098" s="720">
        <f>+N1093</f>
        <v>165406</v>
      </c>
      <c r="M1098" s="721"/>
      <c r="N1098" s="140">
        <f>ROUND(K1098*L1098,0)</f>
        <v>46314</v>
      </c>
      <c r="O1098" s="95"/>
    </row>
    <row r="1099" spans="1:15" ht="13.8">
      <c r="A1099" s="96"/>
      <c r="B1099" s="120" t="s">
        <v>78</v>
      </c>
      <c r="C1099" s="121"/>
      <c r="D1099" s="121"/>
      <c r="E1099" s="121"/>
      <c r="F1099" s="121"/>
      <c r="G1099" s="121"/>
      <c r="H1099" s="121"/>
      <c r="I1099" s="138"/>
      <c r="J1099" s="139"/>
      <c r="K1099" s="418">
        <v>0.01</v>
      </c>
      <c r="L1099" s="720">
        <f>+N1093</f>
        <v>165406</v>
      </c>
      <c r="M1099" s="721"/>
      <c r="N1099" s="140">
        <f t="shared" ref="N1099:N1100" si="64">ROUND(K1099*L1099,0)</f>
        <v>1654</v>
      </c>
      <c r="O1099" s="95"/>
    </row>
    <row r="1100" spans="1:15" ht="14.4" thickBot="1">
      <c r="A1100" s="96"/>
      <c r="B1100" s="406" t="s">
        <v>79</v>
      </c>
      <c r="C1100" s="407"/>
      <c r="D1100" s="407"/>
      <c r="E1100" s="407"/>
      <c r="F1100" s="407"/>
      <c r="G1100" s="407"/>
      <c r="H1100" s="407"/>
      <c r="I1100" s="141"/>
      <c r="J1100" s="142"/>
      <c r="K1100" s="418">
        <v>0.05</v>
      </c>
      <c r="L1100" s="722">
        <f>+N1093</f>
        <v>165406</v>
      </c>
      <c r="M1100" s="723"/>
      <c r="N1100" s="140">
        <f t="shared" si="64"/>
        <v>8270</v>
      </c>
      <c r="O1100" s="95"/>
    </row>
    <row r="1101" spans="1:15" ht="14.4" thickBot="1">
      <c r="A1101" s="96"/>
      <c r="B1101" s="724" t="s">
        <v>59</v>
      </c>
      <c r="C1101" s="725"/>
      <c r="D1101" s="725"/>
      <c r="E1101" s="725"/>
      <c r="F1101" s="725"/>
      <c r="G1101" s="725"/>
      <c r="H1101" s="725"/>
      <c r="I1101" s="725"/>
      <c r="J1101" s="725"/>
      <c r="K1101" s="725"/>
      <c r="L1101" s="725"/>
      <c r="M1101" s="726"/>
      <c r="N1101" s="143">
        <f>SUM(N1098:N1100)</f>
        <v>56238</v>
      </c>
      <c r="O1101" s="95"/>
    </row>
    <row r="1102" spans="1:15" ht="14.4" thickBot="1">
      <c r="A1102" s="96"/>
      <c r="B1102" s="115"/>
      <c r="C1102" s="94"/>
      <c r="D1102" s="94"/>
      <c r="E1102" s="94"/>
      <c r="F1102" s="94"/>
      <c r="G1102" s="94"/>
      <c r="H1102" s="94"/>
      <c r="I1102" s="94"/>
      <c r="J1102" s="94"/>
      <c r="K1102" s="94"/>
      <c r="L1102" s="94"/>
      <c r="M1102" s="94"/>
      <c r="N1102" s="116"/>
      <c r="O1102" s="95"/>
    </row>
    <row r="1103" spans="1:15" ht="14.4" thickBot="1">
      <c r="A1103" s="96"/>
      <c r="B1103" s="727" t="s">
        <v>80</v>
      </c>
      <c r="C1103" s="728"/>
      <c r="D1103" s="728"/>
      <c r="E1103" s="728"/>
      <c r="F1103" s="728"/>
      <c r="G1103" s="728"/>
      <c r="H1103" s="728"/>
      <c r="I1103" s="728"/>
      <c r="J1103" s="728"/>
      <c r="K1103" s="728"/>
      <c r="L1103" s="728"/>
      <c r="M1103" s="729"/>
      <c r="N1103" s="144">
        <f>N1093+N1101</f>
        <v>221644</v>
      </c>
      <c r="O1103" s="95"/>
    </row>
    <row r="1104" spans="1:15" ht="13.8">
      <c r="A1104" s="96"/>
      <c r="B1104" s="112"/>
      <c r="C1104" s="113"/>
      <c r="D1104" s="113"/>
      <c r="E1104" s="113"/>
      <c r="F1104" s="113"/>
      <c r="G1104" s="113"/>
      <c r="H1104" s="113"/>
      <c r="I1104" s="113"/>
      <c r="J1104" s="113"/>
      <c r="K1104" s="113"/>
      <c r="L1104" s="113"/>
      <c r="M1104" s="113"/>
      <c r="N1104" s="114"/>
      <c r="O1104" s="95"/>
    </row>
    <row r="1105" spans="1:15" ht="13.8">
      <c r="A1105" s="96"/>
      <c r="B1105" s="115"/>
      <c r="C1105" s="94"/>
      <c r="D1105" s="94"/>
      <c r="E1105" s="94"/>
      <c r="F1105" s="94"/>
      <c r="G1105" s="94"/>
      <c r="H1105" s="94"/>
      <c r="I1105" s="94"/>
      <c r="J1105" s="94"/>
      <c r="K1105" s="94"/>
      <c r="L1105" s="94"/>
      <c r="M1105" s="94"/>
      <c r="N1105" s="116"/>
      <c r="O1105" s="95"/>
    </row>
    <row r="1106" spans="1:15" ht="13.8">
      <c r="A1106" s="96"/>
      <c r="B1106" s="115"/>
      <c r="C1106" s="94"/>
      <c r="D1106" s="94"/>
      <c r="E1106" s="94"/>
      <c r="F1106" s="94"/>
      <c r="G1106" s="94"/>
      <c r="H1106" s="94"/>
      <c r="I1106" s="94"/>
      <c r="J1106" s="94"/>
      <c r="K1106" s="94"/>
      <c r="L1106" s="94"/>
      <c r="M1106" s="94"/>
      <c r="N1106" s="116"/>
      <c r="O1106" s="95"/>
    </row>
    <row r="1107" spans="1:15" ht="13.8">
      <c r="A1107" s="96"/>
      <c r="B1107" s="115"/>
      <c r="C1107" s="424" t="s">
        <v>81</v>
      </c>
      <c r="D1107" s="424"/>
      <c r="E1107" s="424"/>
      <c r="F1107" s="94"/>
      <c r="G1107" s="94"/>
      <c r="H1107" s="94"/>
      <c r="I1107" s="424" t="s">
        <v>81</v>
      </c>
      <c r="J1107" s="223"/>
      <c r="K1107" s="223"/>
      <c r="L1107" s="223"/>
      <c r="M1107" s="223"/>
      <c r="N1107" s="116"/>
      <c r="O1107" s="95"/>
    </row>
    <row r="1108" spans="1:15" ht="13.8">
      <c r="A1108" s="96"/>
      <c r="B1108" s="115"/>
      <c r="C1108" s="223" t="s">
        <v>385</v>
      </c>
      <c r="D1108" s="223" t="s">
        <v>147</v>
      </c>
      <c r="E1108" s="223"/>
      <c r="F1108" s="94"/>
      <c r="G1108" s="94"/>
      <c r="H1108" s="94"/>
      <c r="I1108" s="223" t="s">
        <v>82</v>
      </c>
      <c r="J1108" s="425" t="s">
        <v>142</v>
      </c>
      <c r="K1108" s="425"/>
      <c r="L1108" s="425"/>
      <c r="M1108" s="223"/>
      <c r="N1108" s="116"/>
      <c r="O1108" s="95"/>
    </row>
    <row r="1109" spans="1:15" ht="13.8">
      <c r="A1109" s="96"/>
      <c r="B1109" s="115"/>
      <c r="C1109" s="223" t="s">
        <v>177</v>
      </c>
      <c r="D1109" s="223"/>
      <c r="E1109" s="223"/>
      <c r="F1109" s="94"/>
      <c r="G1109" s="94"/>
      <c r="H1109" s="94"/>
      <c r="I1109" s="223" t="s">
        <v>146</v>
      </c>
      <c r="J1109" s="426"/>
      <c r="K1109" s="426"/>
      <c r="L1109" s="426"/>
      <c r="M1109" s="223"/>
      <c r="N1109" s="116"/>
      <c r="O1109" s="95"/>
    </row>
    <row r="1110" spans="1:15" ht="13.8">
      <c r="A1110" s="96"/>
      <c r="B1110" s="105"/>
      <c r="C1110" s="145"/>
      <c r="D1110" s="145"/>
      <c r="E1110" s="145"/>
      <c r="F1110" s="145"/>
      <c r="G1110" s="94"/>
      <c r="H1110" s="145"/>
      <c r="I1110" s="223" t="s">
        <v>178</v>
      </c>
      <c r="J1110" s="145"/>
      <c r="K1110" s="145"/>
      <c r="L1110" s="145"/>
      <c r="M1110" s="145"/>
      <c r="N1110" s="146"/>
      <c r="O1110" s="95"/>
    </row>
    <row r="1111" spans="1:15" ht="13.8">
      <c r="A1111" s="96"/>
      <c r="B1111" s="115"/>
      <c r="C1111" s="94"/>
      <c r="D1111" s="94"/>
      <c r="E1111" s="94"/>
      <c r="F1111" s="94"/>
      <c r="G1111" s="94" t="s">
        <v>83</v>
      </c>
      <c r="H1111" s="94"/>
      <c r="I1111" s="94"/>
      <c r="J1111" s="94"/>
      <c r="K1111" s="94"/>
      <c r="L1111" s="94"/>
      <c r="M1111" s="94"/>
      <c r="N1111" s="116"/>
      <c r="O1111" s="95"/>
    </row>
    <row r="1112" spans="1:15" ht="14.4" thickBot="1">
      <c r="A1112" s="96"/>
      <c r="B1112" s="748"/>
      <c r="C1112" s="749"/>
      <c r="D1112" s="749"/>
      <c r="E1112" s="129"/>
      <c r="F1112" s="129"/>
      <c r="G1112" s="129"/>
      <c r="H1112" s="129"/>
      <c r="I1112" s="129"/>
      <c r="J1112" s="750"/>
      <c r="K1112" s="750"/>
      <c r="L1112" s="750"/>
      <c r="M1112" s="750"/>
      <c r="N1112" s="751"/>
      <c r="O1112" s="95"/>
    </row>
    <row r="1113" spans="1:15" ht="14.4" thickBot="1">
      <c r="A1113" s="147"/>
      <c r="B1113" s="148"/>
      <c r="C1113" s="148"/>
      <c r="D1113" s="148"/>
      <c r="E1113" s="148"/>
      <c r="F1113" s="148"/>
      <c r="G1113" s="148"/>
      <c r="H1113" s="148"/>
      <c r="I1113" s="148"/>
      <c r="J1113" s="148"/>
      <c r="K1113" s="148"/>
      <c r="L1113" s="148"/>
      <c r="M1113" s="148"/>
      <c r="N1113" s="148"/>
      <c r="O1113" s="149"/>
    </row>
    <row r="1114" spans="1:15" ht="14.4" thickTop="1">
      <c r="A1114" s="584" t="s">
        <v>37</v>
      </c>
      <c r="B1114" s="584"/>
      <c r="C1114" s="584"/>
      <c r="D1114" s="584"/>
      <c r="E1114" s="584"/>
      <c r="F1114" s="584"/>
      <c r="G1114" s="584"/>
      <c r="H1114" s="584"/>
      <c r="I1114" s="584"/>
      <c r="J1114" s="584"/>
      <c r="K1114" s="584"/>
      <c r="L1114" s="94"/>
      <c r="M1114" s="94"/>
      <c r="N1114" s="94"/>
      <c r="O1114" s="94"/>
    </row>
    <row r="1115" spans="1:15" ht="13.8">
      <c r="A1115" s="584" t="s">
        <v>1</v>
      </c>
      <c r="B1115" s="584"/>
      <c r="C1115" s="584"/>
      <c r="D1115" s="584"/>
      <c r="E1115" s="94"/>
      <c r="F1115" s="94"/>
      <c r="G1115" s="94"/>
      <c r="H1115" s="94"/>
      <c r="I1115" s="94"/>
      <c r="J1115" s="94"/>
      <c r="K1115" s="94"/>
      <c r="L1115" s="94"/>
      <c r="M1115" s="94"/>
      <c r="N1115" s="94"/>
      <c r="O1115" s="94"/>
    </row>
    <row r="1116" spans="1:15" ht="14.4" thickBot="1">
      <c r="A1116" s="94"/>
      <c r="B1116" s="94"/>
      <c r="C1116" s="94"/>
      <c r="D1116" s="94"/>
      <c r="E1116" s="94"/>
      <c r="F1116" s="94"/>
      <c r="G1116" s="94"/>
      <c r="H1116" s="94"/>
      <c r="I1116" s="94"/>
      <c r="J1116" s="94"/>
      <c r="K1116" s="94"/>
      <c r="L1116" s="94"/>
      <c r="M1116" s="94"/>
      <c r="N1116" s="94"/>
      <c r="O1116" s="94"/>
    </row>
    <row r="1117" spans="1:15" ht="14.4" thickTop="1">
      <c r="A1117" s="822"/>
      <c r="B1117" s="823"/>
      <c r="C1117" s="823"/>
      <c r="D1117" s="823"/>
      <c r="E1117" s="823"/>
      <c r="F1117" s="823"/>
      <c r="G1117" s="823"/>
      <c r="H1117" s="823"/>
      <c r="I1117" s="823"/>
      <c r="J1117" s="823"/>
      <c r="K1117" s="823"/>
      <c r="L1117" s="823"/>
      <c r="M1117" s="823"/>
      <c r="N1117" s="823"/>
      <c r="O1117" s="824"/>
    </row>
    <row r="1118" spans="1:15" ht="13.8">
      <c r="A1118" s="96"/>
      <c r="B1118" s="825" t="s">
        <v>38</v>
      </c>
      <c r="C1118" s="825"/>
      <c r="D1118" s="825"/>
      <c r="E1118" s="825"/>
      <c r="F1118" s="825"/>
      <c r="G1118" s="825"/>
      <c r="H1118" s="825"/>
      <c r="I1118" s="825"/>
      <c r="J1118" s="825"/>
      <c r="K1118" s="825"/>
      <c r="L1118" s="825"/>
      <c r="M1118" s="825"/>
      <c r="N1118" s="825"/>
      <c r="O1118" s="95"/>
    </row>
    <row r="1119" spans="1:15" ht="14.4" thickBot="1">
      <c r="A1119" s="96"/>
      <c r="B1119" s="94"/>
      <c r="C1119" s="94"/>
      <c r="D1119" s="94"/>
      <c r="E1119" s="94"/>
      <c r="F1119" s="94"/>
      <c r="G1119" s="94"/>
      <c r="H1119" s="94"/>
      <c r="I1119" s="94"/>
      <c r="J1119" s="94"/>
      <c r="K1119" s="94"/>
      <c r="L1119" s="94"/>
      <c r="M1119" s="94"/>
      <c r="N1119" s="94"/>
      <c r="O1119" s="95"/>
    </row>
    <row r="1120" spans="1:15" ht="13.8">
      <c r="A1120" s="96"/>
      <c r="B1120" s="826"/>
      <c r="C1120" s="828"/>
      <c r="D1120" s="829"/>
      <c r="E1120" s="829"/>
      <c r="F1120" s="829"/>
      <c r="G1120" s="829"/>
      <c r="H1120" s="829"/>
      <c r="I1120" s="829"/>
      <c r="J1120" s="830"/>
      <c r="K1120" s="831"/>
      <c r="L1120" s="832"/>
      <c r="M1120" s="832"/>
      <c r="N1120" s="833"/>
      <c r="O1120" s="95"/>
    </row>
    <row r="1121" spans="1:15" ht="13.8">
      <c r="A1121" s="96"/>
      <c r="B1121" s="827"/>
      <c r="C1121" s="837" t="s">
        <v>118</v>
      </c>
      <c r="D1121" s="838"/>
      <c r="E1121" s="838"/>
      <c r="F1121" s="838"/>
      <c r="G1121" s="838"/>
      <c r="H1121" s="838"/>
      <c r="I1121" s="838"/>
      <c r="J1121" s="839"/>
      <c r="K1121" s="834"/>
      <c r="L1121" s="835"/>
      <c r="M1121" s="835"/>
      <c r="N1121" s="836"/>
      <c r="O1121" s="95"/>
    </row>
    <row r="1122" spans="1:15" ht="13.8">
      <c r="A1122" s="96"/>
      <c r="B1122" s="827"/>
      <c r="C1122" s="812"/>
      <c r="D1122" s="813"/>
      <c r="E1122" s="813"/>
      <c r="F1122" s="813"/>
      <c r="G1122" s="813"/>
      <c r="H1122" s="813"/>
      <c r="I1122" s="813"/>
      <c r="J1122" s="814"/>
      <c r="K1122" s="818" t="s">
        <v>39</v>
      </c>
      <c r="L1122" s="806"/>
      <c r="M1122" s="807"/>
      <c r="N1122" s="808"/>
      <c r="O1122" s="95"/>
    </row>
    <row r="1123" spans="1:15" ht="13.8">
      <c r="A1123" s="96"/>
      <c r="B1123" s="827"/>
      <c r="C1123" s="812" t="s">
        <v>40</v>
      </c>
      <c r="D1123" s="813"/>
      <c r="E1123" s="813"/>
      <c r="F1123" s="813"/>
      <c r="G1123" s="813"/>
      <c r="H1123" s="813"/>
      <c r="I1123" s="813"/>
      <c r="J1123" s="814"/>
      <c r="K1123" s="840"/>
      <c r="L1123" s="809"/>
      <c r="M1123" s="810"/>
      <c r="N1123" s="811"/>
      <c r="O1123" s="95"/>
    </row>
    <row r="1124" spans="1:15" ht="13.8">
      <c r="A1124" s="96"/>
      <c r="B1124" s="827"/>
      <c r="C1124" s="815"/>
      <c r="D1124" s="816"/>
      <c r="E1124" s="816"/>
      <c r="F1124" s="816"/>
      <c r="G1124" s="816"/>
      <c r="H1124" s="816"/>
      <c r="I1124" s="816"/>
      <c r="J1124" s="817"/>
      <c r="K1124" s="818" t="s">
        <v>41</v>
      </c>
      <c r="L1124" s="818">
        <v>1</v>
      </c>
      <c r="M1124" s="818" t="s">
        <v>42</v>
      </c>
      <c r="N1124" s="820">
        <v>1</v>
      </c>
      <c r="O1124" s="95"/>
    </row>
    <row r="1125" spans="1:15" ht="13.8">
      <c r="A1125" s="96"/>
      <c r="B1125" s="827"/>
      <c r="C1125" s="815"/>
      <c r="D1125" s="816"/>
      <c r="E1125" s="816"/>
      <c r="F1125" s="816"/>
      <c r="G1125" s="816"/>
      <c r="H1125" s="816"/>
      <c r="I1125" s="816"/>
      <c r="J1125" s="817"/>
      <c r="K1125" s="819"/>
      <c r="L1125" s="819"/>
      <c r="M1125" s="819"/>
      <c r="N1125" s="821"/>
      <c r="O1125" s="95"/>
    </row>
    <row r="1126" spans="1:15" ht="13.8">
      <c r="A1126" s="96"/>
      <c r="B1126" s="827"/>
      <c r="C1126" s="812" t="s">
        <v>43</v>
      </c>
      <c r="D1126" s="813"/>
      <c r="E1126" s="813"/>
      <c r="F1126" s="813"/>
      <c r="G1126" s="813"/>
      <c r="H1126" s="813"/>
      <c r="I1126" s="813"/>
      <c r="J1126" s="814"/>
      <c r="K1126" s="819"/>
      <c r="L1126" s="819"/>
      <c r="M1126" s="819"/>
      <c r="N1126" s="821"/>
      <c r="O1126" s="95"/>
    </row>
    <row r="1127" spans="1:15" ht="14.4" thickBot="1">
      <c r="A1127" s="96"/>
      <c r="B1127" s="97"/>
      <c r="C1127" s="98"/>
      <c r="D1127" s="98"/>
      <c r="E1127" s="98"/>
      <c r="F1127" s="98"/>
      <c r="G1127" s="98"/>
      <c r="H1127" s="98"/>
      <c r="I1127" s="98"/>
      <c r="J1127" s="98"/>
      <c r="K1127" s="98"/>
      <c r="L1127" s="99"/>
      <c r="M1127" s="99"/>
      <c r="N1127" s="100"/>
      <c r="O1127" s="95"/>
    </row>
    <row r="1128" spans="1:15" ht="13.8">
      <c r="A1128" s="96"/>
      <c r="B1128" s="101"/>
      <c r="C1128" s="405"/>
      <c r="D1128" s="405"/>
      <c r="E1128" s="405"/>
      <c r="F1128" s="405"/>
      <c r="G1128" s="405"/>
      <c r="H1128" s="405"/>
      <c r="I1128" s="405"/>
      <c r="J1128" s="405"/>
      <c r="K1128" s="102" t="s">
        <v>44</v>
      </c>
      <c r="L1128" s="103" t="s">
        <v>45</v>
      </c>
      <c r="M1128" s="103" t="s">
        <v>46</v>
      </c>
      <c r="N1128" s="104" t="s">
        <v>47</v>
      </c>
      <c r="O1128" s="95"/>
    </row>
    <row r="1129" spans="1:15" ht="13.8">
      <c r="A1129" s="96"/>
      <c r="B1129" s="105"/>
      <c r="C1129" s="404"/>
      <c r="D1129" s="404"/>
      <c r="E1129" s="404"/>
      <c r="F1129" s="404"/>
      <c r="G1129" s="404"/>
      <c r="H1129" s="404"/>
      <c r="I1129" s="404"/>
      <c r="J1129" s="404"/>
      <c r="K1129" s="106"/>
      <c r="L1129" s="107"/>
      <c r="M1129" s="107"/>
      <c r="N1129" s="108"/>
      <c r="O1129" s="95"/>
    </row>
    <row r="1130" spans="1:15" ht="13.8">
      <c r="A1130" s="96"/>
      <c r="B1130" s="792" t="s">
        <v>48</v>
      </c>
      <c r="C1130" s="793"/>
      <c r="D1130" s="793"/>
      <c r="E1130" s="793"/>
      <c r="F1130" s="404"/>
      <c r="G1130" s="404"/>
      <c r="H1130" s="404"/>
      <c r="I1130" s="94"/>
      <c r="J1130" s="404"/>
      <c r="K1130" s="106"/>
      <c r="L1130" s="94"/>
      <c r="M1130" s="94"/>
      <c r="N1130" s="109"/>
      <c r="O1130" s="95"/>
    </row>
    <row r="1131" spans="1:15" ht="13.8">
      <c r="A1131" s="96"/>
      <c r="B1131" s="110"/>
      <c r="C1131" s="408"/>
      <c r="D1131" s="408"/>
      <c r="E1131" s="408"/>
      <c r="F1131" s="408"/>
      <c r="G1131" s="408"/>
      <c r="H1131" s="408"/>
      <c r="I1131" s="408"/>
      <c r="J1131" s="408"/>
      <c r="K1131" s="408"/>
      <c r="L1131" s="408"/>
      <c r="M1131" s="408"/>
      <c r="N1131" s="409"/>
      <c r="O1131" s="95"/>
    </row>
    <row r="1132" spans="1:15" ht="14.4" thickBot="1">
      <c r="A1132" s="96"/>
      <c r="B1132" s="406"/>
      <c r="C1132" s="407"/>
      <c r="D1132" s="407"/>
      <c r="E1132" s="407"/>
      <c r="F1132" s="407"/>
      <c r="G1132" s="407"/>
      <c r="H1132" s="407"/>
      <c r="I1132" s="407"/>
      <c r="J1132" s="407"/>
      <c r="K1132" s="407"/>
      <c r="L1132" s="407"/>
      <c r="M1132" s="407"/>
      <c r="N1132" s="111"/>
      <c r="O1132" s="95"/>
    </row>
    <row r="1133" spans="1:15" ht="14.4" thickBot="1">
      <c r="A1133" s="96"/>
      <c r="B1133" s="112"/>
      <c r="C1133" s="113"/>
      <c r="D1133" s="113"/>
      <c r="E1133" s="113"/>
      <c r="F1133" s="113"/>
      <c r="G1133" s="113"/>
      <c r="H1133" s="94"/>
      <c r="I1133" s="94"/>
      <c r="J1133" s="113"/>
      <c r="K1133" s="113"/>
      <c r="L1133" s="113"/>
      <c r="M1133" s="113"/>
      <c r="N1133" s="114"/>
      <c r="O1133" s="95"/>
    </row>
    <row r="1134" spans="1:15" ht="13.8">
      <c r="A1134" s="96"/>
      <c r="B1134" s="794" t="s">
        <v>49</v>
      </c>
      <c r="C1134" s="795"/>
      <c r="D1134" s="795"/>
      <c r="E1134" s="795"/>
      <c r="F1134" s="795"/>
      <c r="G1134" s="795"/>
      <c r="H1134" s="795"/>
      <c r="I1134" s="795"/>
      <c r="J1134" s="795"/>
      <c r="K1134" s="795"/>
      <c r="L1134" s="795"/>
      <c r="M1134" s="795"/>
      <c r="N1134" s="796"/>
      <c r="O1134" s="95"/>
    </row>
    <row r="1135" spans="1:15" ht="14.4" thickBot="1">
      <c r="A1135" s="96"/>
      <c r="B1135" s="115"/>
      <c r="C1135" s="94"/>
      <c r="D1135" s="94"/>
      <c r="E1135" s="94"/>
      <c r="F1135" s="94"/>
      <c r="G1135" s="94"/>
      <c r="H1135" s="94"/>
      <c r="I1135" s="94"/>
      <c r="J1135" s="94"/>
      <c r="K1135" s="94"/>
      <c r="L1135" s="94"/>
      <c r="M1135" s="94"/>
      <c r="N1135" s="116"/>
      <c r="O1135" s="95"/>
    </row>
    <row r="1136" spans="1:15" ht="13.8">
      <c r="A1136" s="96"/>
      <c r="B1136" s="117" t="s">
        <v>50</v>
      </c>
      <c r="C1136" s="797" t="s">
        <v>51</v>
      </c>
      <c r="D1136" s="798"/>
      <c r="E1136" s="798"/>
      <c r="F1136" s="798"/>
      <c r="G1136" s="798"/>
      <c r="H1136" s="798"/>
      <c r="I1136" s="798"/>
      <c r="J1136" s="798"/>
      <c r="K1136" s="799"/>
      <c r="L1136" s="800" t="s">
        <v>52</v>
      </c>
      <c r="M1136" s="801"/>
      <c r="N1136" s="117" t="s">
        <v>11</v>
      </c>
      <c r="O1136" s="95"/>
    </row>
    <row r="1137" spans="1:15" ht="14.4" thickBot="1">
      <c r="A1137" s="96"/>
      <c r="B1137" s="175">
        <f>+'PRESUPUESTO OFICIAL (Entidad)'!D33</f>
        <v>3.9</v>
      </c>
      <c r="C1137" s="845" t="s">
        <v>384</v>
      </c>
      <c r="D1137" s="803"/>
      <c r="E1137" s="803"/>
      <c r="F1137" s="803"/>
      <c r="G1137" s="803"/>
      <c r="H1137" s="803"/>
      <c r="I1137" s="803"/>
      <c r="J1137" s="803"/>
      <c r="K1137" s="804"/>
      <c r="L1137" s="845" t="s">
        <v>101</v>
      </c>
      <c r="M1137" s="804"/>
      <c r="N1137" s="176"/>
      <c r="O1137" s="95"/>
    </row>
    <row r="1138" spans="1:15" ht="13.8">
      <c r="A1138" s="96"/>
      <c r="B1138" s="735" t="s">
        <v>53</v>
      </c>
      <c r="C1138" s="736"/>
      <c r="D1138" s="736"/>
      <c r="E1138" s="736"/>
      <c r="F1138" s="736"/>
      <c r="G1138" s="736"/>
      <c r="H1138" s="736"/>
      <c r="I1138" s="736"/>
      <c r="J1138" s="736"/>
      <c r="K1138" s="736"/>
      <c r="L1138" s="736"/>
      <c r="M1138" s="736"/>
      <c r="N1138" s="737"/>
      <c r="O1138" s="95"/>
    </row>
    <row r="1139" spans="1:15" ht="13.8">
      <c r="A1139" s="96"/>
      <c r="B1139" s="738"/>
      <c r="C1139" s="739"/>
      <c r="D1139" s="739"/>
      <c r="E1139" s="739"/>
      <c r="F1139" s="739"/>
      <c r="G1139" s="739"/>
      <c r="H1139" s="739"/>
      <c r="I1139" s="739"/>
      <c r="J1139" s="739"/>
      <c r="K1139" s="739"/>
      <c r="L1139" s="739"/>
      <c r="M1139" s="739"/>
      <c r="N1139" s="740"/>
      <c r="O1139" s="95"/>
    </row>
    <row r="1140" spans="1:15" ht="14.4" thickBot="1">
      <c r="A1140" s="96"/>
      <c r="B1140" s="741"/>
      <c r="C1140" s="742"/>
      <c r="D1140" s="742"/>
      <c r="E1140" s="742"/>
      <c r="F1140" s="742"/>
      <c r="G1140" s="742"/>
      <c r="H1140" s="742"/>
      <c r="I1140" s="742"/>
      <c r="J1140" s="742"/>
      <c r="K1140" s="742"/>
      <c r="L1140" s="742"/>
      <c r="M1140" s="742"/>
      <c r="N1140" s="743"/>
      <c r="O1140" s="95"/>
    </row>
    <row r="1141" spans="1:15" ht="13.8">
      <c r="A1141" s="96"/>
      <c r="B1141" s="744" t="s">
        <v>51</v>
      </c>
      <c r="C1141" s="782"/>
      <c r="D1141" s="782"/>
      <c r="E1141" s="782"/>
      <c r="F1141" s="783"/>
      <c r="G1141" s="762" t="s">
        <v>54</v>
      </c>
      <c r="H1141" s="782"/>
      <c r="I1141" s="784" t="s">
        <v>55</v>
      </c>
      <c r="J1141" s="785"/>
      <c r="K1141" s="118" t="s">
        <v>56</v>
      </c>
      <c r="L1141" s="762" t="s">
        <v>57</v>
      </c>
      <c r="M1141" s="763"/>
      <c r="N1141" s="119" t="s">
        <v>58</v>
      </c>
      <c r="O1141" s="95"/>
    </row>
    <row r="1142" spans="1:15" ht="13.8">
      <c r="A1142" s="96"/>
      <c r="B1142" s="786" t="s">
        <v>241</v>
      </c>
      <c r="C1142" s="787" t="s">
        <v>241</v>
      </c>
      <c r="D1142" s="787" t="s">
        <v>241</v>
      </c>
      <c r="E1142" s="787" t="s">
        <v>241</v>
      </c>
      <c r="F1142" s="788" t="s">
        <v>241</v>
      </c>
      <c r="G1142" s="789"/>
      <c r="H1142" s="788"/>
      <c r="I1142" s="772" t="s">
        <v>120</v>
      </c>
      <c r="J1142" s="773"/>
      <c r="K1142" s="177">
        <v>4842.1000000000004</v>
      </c>
      <c r="L1142" s="843">
        <v>3.22</v>
      </c>
      <c r="M1142" s="844">
        <v>0.75</v>
      </c>
      <c r="N1142" s="416">
        <f t="shared" ref="N1142:N1144" si="65">ROUND(K1142*L1142,0)</f>
        <v>15592</v>
      </c>
      <c r="O1142" s="95"/>
    </row>
    <row r="1143" spans="1:15" ht="13.8">
      <c r="A1143" s="96"/>
      <c r="B1143" s="769"/>
      <c r="C1143" s="770"/>
      <c r="D1143" s="770"/>
      <c r="E1143" s="770"/>
      <c r="F1143" s="771"/>
      <c r="G1143" s="178"/>
      <c r="H1143" s="179"/>
      <c r="I1143" s="772"/>
      <c r="J1143" s="773"/>
      <c r="K1143" s="177"/>
      <c r="L1143" s="843"/>
      <c r="M1143" s="844"/>
      <c r="N1143" s="416">
        <f t="shared" si="65"/>
        <v>0</v>
      </c>
      <c r="O1143" s="95"/>
    </row>
    <row r="1144" spans="1:15" ht="14.4" thickBot="1">
      <c r="A1144" s="96"/>
      <c r="B1144" s="776"/>
      <c r="C1144" s="777"/>
      <c r="D1144" s="777"/>
      <c r="E1144" s="777"/>
      <c r="F1144" s="778"/>
      <c r="G1144" s="779"/>
      <c r="H1144" s="778"/>
      <c r="I1144" s="772"/>
      <c r="J1144" s="773"/>
      <c r="K1144" s="177"/>
      <c r="L1144" s="780"/>
      <c r="M1144" s="781"/>
      <c r="N1144" s="416">
        <f t="shared" si="65"/>
        <v>0</v>
      </c>
      <c r="O1144" s="95"/>
    </row>
    <row r="1145" spans="1:15" ht="14.4" thickBot="1">
      <c r="A1145" s="96"/>
      <c r="B1145" s="724" t="s">
        <v>59</v>
      </c>
      <c r="C1145" s="725"/>
      <c r="D1145" s="725"/>
      <c r="E1145" s="725"/>
      <c r="F1145" s="725"/>
      <c r="G1145" s="725"/>
      <c r="H1145" s="725"/>
      <c r="I1145" s="725"/>
      <c r="J1145" s="725"/>
      <c r="K1145" s="725"/>
      <c r="L1145" s="725"/>
      <c r="M1145" s="726"/>
      <c r="N1145" s="122">
        <f>SUM(N1142:N1144)</f>
        <v>15592</v>
      </c>
      <c r="O1145" s="95"/>
    </row>
    <row r="1146" spans="1:15" ht="13.8">
      <c r="A1146" s="96"/>
      <c r="B1146" s="735" t="s">
        <v>60</v>
      </c>
      <c r="C1146" s="736"/>
      <c r="D1146" s="736"/>
      <c r="E1146" s="736"/>
      <c r="F1146" s="736"/>
      <c r="G1146" s="736"/>
      <c r="H1146" s="736"/>
      <c r="I1146" s="736"/>
      <c r="J1146" s="736"/>
      <c r="K1146" s="736"/>
      <c r="L1146" s="736"/>
      <c r="M1146" s="736"/>
      <c r="N1146" s="737"/>
      <c r="O1146" s="95"/>
    </row>
    <row r="1147" spans="1:15" ht="13.8">
      <c r="A1147" s="96"/>
      <c r="B1147" s="738"/>
      <c r="C1147" s="739"/>
      <c r="D1147" s="739"/>
      <c r="E1147" s="739"/>
      <c r="F1147" s="739"/>
      <c r="G1147" s="739"/>
      <c r="H1147" s="739"/>
      <c r="I1147" s="739"/>
      <c r="J1147" s="739"/>
      <c r="K1147" s="739"/>
      <c r="L1147" s="739"/>
      <c r="M1147" s="739"/>
      <c r="N1147" s="740"/>
      <c r="O1147" s="95"/>
    </row>
    <row r="1148" spans="1:15" ht="14.4" thickBot="1">
      <c r="A1148" s="96"/>
      <c r="B1148" s="741"/>
      <c r="C1148" s="742"/>
      <c r="D1148" s="742"/>
      <c r="E1148" s="742"/>
      <c r="F1148" s="742"/>
      <c r="G1148" s="742"/>
      <c r="H1148" s="742"/>
      <c r="I1148" s="742"/>
      <c r="J1148" s="742"/>
      <c r="K1148" s="742"/>
      <c r="L1148" s="742"/>
      <c r="M1148" s="742"/>
      <c r="N1148" s="743"/>
      <c r="O1148" s="95"/>
    </row>
    <row r="1149" spans="1:15" ht="13.8">
      <c r="A1149" s="96"/>
      <c r="B1149" s="744" t="s">
        <v>51</v>
      </c>
      <c r="C1149" s="745"/>
      <c r="D1149" s="745"/>
      <c r="E1149" s="745"/>
      <c r="F1149" s="745"/>
      <c r="G1149" s="745"/>
      <c r="H1149" s="745"/>
      <c r="I1149" s="763"/>
      <c r="J1149" s="403" t="s">
        <v>52</v>
      </c>
      <c r="K1149" s="118" t="s">
        <v>11</v>
      </c>
      <c r="L1149" s="762" t="s">
        <v>61</v>
      </c>
      <c r="M1149" s="763"/>
      <c r="N1149" s="119" t="s">
        <v>58</v>
      </c>
      <c r="O1149" s="95"/>
    </row>
    <row r="1150" spans="1:15" ht="13.8">
      <c r="A1150" s="96"/>
      <c r="B1150" s="718"/>
      <c r="C1150" s="719"/>
      <c r="D1150" s="719"/>
      <c r="E1150" s="719"/>
      <c r="F1150" s="719"/>
      <c r="G1150" s="719"/>
      <c r="H1150" s="719"/>
      <c r="I1150" s="766"/>
      <c r="J1150" s="400"/>
      <c r="K1150" s="123"/>
      <c r="L1150" s="767"/>
      <c r="M1150" s="768"/>
      <c r="N1150" s="416">
        <f t="shared" ref="N1150:N1153" si="66">ROUND(K1150*L1150,0)</f>
        <v>0</v>
      </c>
      <c r="O1150" s="95"/>
    </row>
    <row r="1151" spans="1:15" ht="13.8">
      <c r="A1151" s="96"/>
      <c r="B1151" s="718"/>
      <c r="C1151" s="719"/>
      <c r="D1151" s="719"/>
      <c r="E1151" s="719"/>
      <c r="F1151" s="719"/>
      <c r="G1151" s="719"/>
      <c r="H1151" s="719"/>
      <c r="I1151" s="766"/>
      <c r="J1151" s="400"/>
      <c r="K1151" s="123"/>
      <c r="L1151" s="767"/>
      <c r="M1151" s="768"/>
      <c r="N1151" s="416">
        <f t="shared" si="66"/>
        <v>0</v>
      </c>
      <c r="O1151" s="95"/>
    </row>
    <row r="1152" spans="1:15" ht="13.8">
      <c r="A1152" s="96"/>
      <c r="B1152" s="718"/>
      <c r="C1152" s="719"/>
      <c r="D1152" s="719"/>
      <c r="E1152" s="719"/>
      <c r="F1152" s="719"/>
      <c r="G1152" s="719"/>
      <c r="H1152" s="719"/>
      <c r="I1152" s="766"/>
      <c r="J1152" s="400"/>
      <c r="K1152" s="123"/>
      <c r="L1152" s="767"/>
      <c r="M1152" s="768"/>
      <c r="N1152" s="416">
        <f t="shared" si="66"/>
        <v>0</v>
      </c>
      <c r="O1152" s="95"/>
    </row>
    <row r="1153" spans="1:15" ht="14.4" thickBot="1">
      <c r="A1153" s="96"/>
      <c r="B1153" s="718"/>
      <c r="C1153" s="719"/>
      <c r="D1153" s="719"/>
      <c r="E1153" s="719"/>
      <c r="F1153" s="719"/>
      <c r="G1153" s="719"/>
      <c r="H1153" s="719"/>
      <c r="I1153" s="766"/>
      <c r="J1153" s="400"/>
      <c r="K1153" s="123"/>
      <c r="L1153" s="767"/>
      <c r="M1153" s="768"/>
      <c r="N1153" s="416">
        <f t="shared" si="66"/>
        <v>0</v>
      </c>
      <c r="O1153" s="95"/>
    </row>
    <row r="1154" spans="1:15" ht="14.4" thickBot="1">
      <c r="A1154" s="96"/>
      <c r="B1154" s="724" t="s">
        <v>59</v>
      </c>
      <c r="C1154" s="725"/>
      <c r="D1154" s="725"/>
      <c r="E1154" s="725"/>
      <c r="F1154" s="725"/>
      <c r="G1154" s="725"/>
      <c r="H1154" s="725"/>
      <c r="I1154" s="725"/>
      <c r="J1154" s="725"/>
      <c r="K1154" s="725"/>
      <c r="L1154" s="725"/>
      <c r="M1154" s="726"/>
      <c r="N1154" s="124">
        <f>SUM(N1150:N1153)</f>
        <v>0</v>
      </c>
      <c r="O1154" s="95"/>
    </row>
    <row r="1155" spans="1:15" ht="13.8">
      <c r="A1155" s="96"/>
      <c r="B1155" s="735" t="s">
        <v>62</v>
      </c>
      <c r="C1155" s="736"/>
      <c r="D1155" s="736"/>
      <c r="E1155" s="736"/>
      <c r="F1155" s="736"/>
      <c r="G1155" s="736"/>
      <c r="H1155" s="736"/>
      <c r="I1155" s="736"/>
      <c r="J1155" s="736"/>
      <c r="K1155" s="736"/>
      <c r="L1155" s="736"/>
      <c r="M1155" s="736"/>
      <c r="N1155" s="737"/>
      <c r="O1155" s="95"/>
    </row>
    <row r="1156" spans="1:15" ht="13.8">
      <c r="A1156" s="96"/>
      <c r="B1156" s="738"/>
      <c r="C1156" s="739"/>
      <c r="D1156" s="739"/>
      <c r="E1156" s="739"/>
      <c r="F1156" s="739"/>
      <c r="G1156" s="739"/>
      <c r="H1156" s="739"/>
      <c r="I1156" s="739"/>
      <c r="J1156" s="739"/>
      <c r="K1156" s="739"/>
      <c r="L1156" s="739"/>
      <c r="M1156" s="739"/>
      <c r="N1156" s="740"/>
      <c r="O1156" s="95"/>
    </row>
    <row r="1157" spans="1:15" ht="14.4" thickBot="1">
      <c r="A1157" s="96"/>
      <c r="B1157" s="741"/>
      <c r="C1157" s="742"/>
      <c r="D1157" s="742"/>
      <c r="E1157" s="742"/>
      <c r="F1157" s="742"/>
      <c r="G1157" s="742"/>
      <c r="H1157" s="742"/>
      <c r="I1157" s="742"/>
      <c r="J1157" s="742"/>
      <c r="K1157" s="742"/>
      <c r="L1157" s="742"/>
      <c r="M1157" s="742"/>
      <c r="N1157" s="743"/>
      <c r="O1157" s="95"/>
    </row>
    <row r="1158" spans="1:15" ht="15.6">
      <c r="A1158" s="96"/>
      <c r="B1158" s="744" t="s">
        <v>63</v>
      </c>
      <c r="C1158" s="745"/>
      <c r="D1158" s="745"/>
      <c r="E1158" s="745"/>
      <c r="F1158" s="745"/>
      <c r="G1158" s="745"/>
      <c r="H1158" s="745"/>
      <c r="I1158" s="118" t="s">
        <v>64</v>
      </c>
      <c r="J1158" s="401" t="s">
        <v>65</v>
      </c>
      <c r="K1158" s="125" t="s">
        <v>66</v>
      </c>
      <c r="L1158" s="762" t="s">
        <v>67</v>
      </c>
      <c r="M1158" s="763"/>
      <c r="N1158" s="119" t="s">
        <v>58</v>
      </c>
      <c r="O1158" s="95"/>
    </row>
    <row r="1159" spans="1:15" ht="13.8">
      <c r="A1159" s="96"/>
      <c r="B1159" s="718" t="s">
        <v>234</v>
      </c>
      <c r="C1159" s="719"/>
      <c r="D1159" s="719"/>
      <c r="E1159" s="719"/>
      <c r="F1159" s="719"/>
      <c r="G1159" s="719"/>
      <c r="H1159" s="719"/>
      <c r="I1159" s="126"/>
      <c r="J1159" s="127"/>
      <c r="K1159" s="126">
        <v>9.9500000000000005E-2</v>
      </c>
      <c r="L1159" s="846">
        <f>+'ANIDADOS EL SECRETO'!M198</f>
        <v>24048</v>
      </c>
      <c r="M1159" s="847"/>
      <c r="N1159" s="416">
        <f t="shared" ref="N1159:N1160" si="67">ROUND(K1159*L1159,0)</f>
        <v>2393</v>
      </c>
      <c r="O1159" s="95"/>
    </row>
    <row r="1160" spans="1:15" ht="14.4" thickBot="1">
      <c r="A1160" s="96"/>
      <c r="B1160" s="758"/>
      <c r="C1160" s="759"/>
      <c r="D1160" s="759"/>
      <c r="E1160" s="759"/>
      <c r="F1160" s="759"/>
      <c r="G1160" s="759"/>
      <c r="H1160" s="759"/>
      <c r="I1160" s="128"/>
      <c r="J1160" s="129"/>
      <c r="K1160" s="128"/>
      <c r="L1160" s="760"/>
      <c r="M1160" s="761"/>
      <c r="N1160" s="416">
        <f t="shared" si="67"/>
        <v>0</v>
      </c>
      <c r="O1160" s="95"/>
    </row>
    <row r="1161" spans="1:15" ht="14.4" thickBot="1">
      <c r="A1161" s="96"/>
      <c r="B1161" s="724" t="s">
        <v>59</v>
      </c>
      <c r="C1161" s="725"/>
      <c r="D1161" s="725"/>
      <c r="E1161" s="725"/>
      <c r="F1161" s="725"/>
      <c r="G1161" s="725"/>
      <c r="H1161" s="725"/>
      <c r="I1161" s="725"/>
      <c r="J1161" s="725"/>
      <c r="K1161" s="725"/>
      <c r="L1161" s="725"/>
      <c r="M1161" s="726"/>
      <c r="N1161" s="122">
        <f>SUM(N1159:N1160)</f>
        <v>2393</v>
      </c>
      <c r="O1161" s="95"/>
    </row>
    <row r="1162" spans="1:15" ht="13.8">
      <c r="A1162" s="96"/>
      <c r="B1162" s="735" t="s">
        <v>68</v>
      </c>
      <c r="C1162" s="736"/>
      <c r="D1162" s="736"/>
      <c r="E1162" s="736"/>
      <c r="F1162" s="736"/>
      <c r="G1162" s="736"/>
      <c r="H1162" s="736"/>
      <c r="I1162" s="736"/>
      <c r="J1162" s="736"/>
      <c r="K1162" s="736"/>
      <c r="L1162" s="736"/>
      <c r="M1162" s="736"/>
      <c r="N1162" s="737"/>
      <c r="O1162" s="95"/>
    </row>
    <row r="1163" spans="1:15" ht="13.8">
      <c r="A1163" s="96"/>
      <c r="B1163" s="738"/>
      <c r="C1163" s="739"/>
      <c r="D1163" s="739"/>
      <c r="E1163" s="739"/>
      <c r="F1163" s="739"/>
      <c r="G1163" s="739"/>
      <c r="H1163" s="739"/>
      <c r="I1163" s="739"/>
      <c r="J1163" s="739"/>
      <c r="K1163" s="739"/>
      <c r="L1163" s="739"/>
      <c r="M1163" s="739"/>
      <c r="N1163" s="740"/>
      <c r="O1163" s="95"/>
    </row>
    <row r="1164" spans="1:15" ht="14.4" thickBot="1">
      <c r="A1164" s="96"/>
      <c r="B1164" s="741"/>
      <c r="C1164" s="742"/>
      <c r="D1164" s="742"/>
      <c r="E1164" s="742"/>
      <c r="F1164" s="742"/>
      <c r="G1164" s="742"/>
      <c r="H1164" s="742"/>
      <c r="I1164" s="742"/>
      <c r="J1164" s="742"/>
      <c r="K1164" s="742"/>
      <c r="L1164" s="742"/>
      <c r="M1164" s="742"/>
      <c r="N1164" s="743"/>
      <c r="O1164" s="95"/>
    </row>
    <row r="1165" spans="1:15" ht="27.6">
      <c r="A1165" s="96"/>
      <c r="B1165" s="744" t="s">
        <v>69</v>
      </c>
      <c r="C1165" s="745"/>
      <c r="D1165" s="745"/>
      <c r="E1165" s="745"/>
      <c r="F1165" s="745"/>
      <c r="G1165" s="745"/>
      <c r="H1165" s="745"/>
      <c r="I1165" s="118" t="s">
        <v>70</v>
      </c>
      <c r="J1165" s="130" t="s">
        <v>71</v>
      </c>
      <c r="K1165" s="131" t="s">
        <v>72</v>
      </c>
      <c r="L1165" s="746" t="s">
        <v>57</v>
      </c>
      <c r="M1165" s="747"/>
      <c r="N1165" s="132" t="s">
        <v>58</v>
      </c>
      <c r="O1165" s="95"/>
    </row>
    <row r="1166" spans="1:15" ht="13.8">
      <c r="A1166" s="96"/>
      <c r="B1166" s="730" t="s">
        <v>242</v>
      </c>
      <c r="C1166" s="731"/>
      <c r="D1166" s="731"/>
      <c r="E1166" s="731"/>
      <c r="F1166" s="731"/>
      <c r="G1166" s="731"/>
      <c r="H1166" s="732"/>
      <c r="I1166" s="133" t="s">
        <v>120</v>
      </c>
      <c r="J1166" s="134"/>
      <c r="K1166" s="135">
        <v>37085</v>
      </c>
      <c r="L1166" s="841">
        <v>3.22</v>
      </c>
      <c r="M1166" s="842"/>
      <c r="N1166" s="416">
        <f t="shared" ref="N1166:N1169" si="68">ROUND(K1166*L1166,0)</f>
        <v>119414</v>
      </c>
      <c r="O1166" s="95"/>
    </row>
    <row r="1167" spans="1:15" ht="13.8">
      <c r="A1167" s="96"/>
      <c r="B1167" s="730"/>
      <c r="C1167" s="731"/>
      <c r="D1167" s="731"/>
      <c r="E1167" s="731"/>
      <c r="F1167" s="731"/>
      <c r="G1167" s="731"/>
      <c r="H1167" s="732"/>
      <c r="I1167" s="133"/>
      <c r="J1167" s="134"/>
      <c r="K1167" s="135"/>
      <c r="L1167" s="841"/>
      <c r="M1167" s="842"/>
      <c r="N1167" s="416">
        <f t="shared" si="68"/>
        <v>0</v>
      </c>
      <c r="O1167" s="95"/>
    </row>
    <row r="1168" spans="1:15" ht="13.8">
      <c r="A1168" s="96"/>
      <c r="B1168" s="730"/>
      <c r="C1168" s="731"/>
      <c r="D1168" s="731"/>
      <c r="E1168" s="731"/>
      <c r="F1168" s="731"/>
      <c r="G1168" s="731"/>
      <c r="H1168" s="732"/>
      <c r="I1168" s="133"/>
      <c r="J1168" s="134"/>
      <c r="K1168" s="135"/>
      <c r="L1168" s="764"/>
      <c r="M1168" s="765"/>
      <c r="N1168" s="416">
        <f t="shared" si="68"/>
        <v>0</v>
      </c>
      <c r="O1168" s="95"/>
    </row>
    <row r="1169" spans="1:15" ht="14.4" thickBot="1">
      <c r="A1169" s="96"/>
      <c r="B1169" s="730"/>
      <c r="C1169" s="731"/>
      <c r="D1169" s="731"/>
      <c r="E1169" s="731"/>
      <c r="F1169" s="731"/>
      <c r="G1169" s="731"/>
      <c r="H1169" s="732"/>
      <c r="I1169" s="128"/>
      <c r="J1169" s="129"/>
      <c r="K1169" s="128"/>
      <c r="L1169" s="760"/>
      <c r="M1169" s="761"/>
      <c r="N1169" s="416">
        <f t="shared" si="68"/>
        <v>0</v>
      </c>
      <c r="O1169" s="95"/>
    </row>
    <row r="1170" spans="1:15" ht="14.4" thickBot="1">
      <c r="A1170" s="96"/>
      <c r="B1170" s="724" t="s">
        <v>59</v>
      </c>
      <c r="C1170" s="725"/>
      <c r="D1170" s="725"/>
      <c r="E1170" s="725"/>
      <c r="F1170" s="725"/>
      <c r="G1170" s="725"/>
      <c r="H1170" s="725"/>
      <c r="I1170" s="725"/>
      <c r="J1170" s="725"/>
      <c r="K1170" s="725"/>
      <c r="L1170" s="725"/>
      <c r="M1170" s="726"/>
      <c r="N1170" s="124">
        <f>SUM(N1166:N1169)</f>
        <v>119414</v>
      </c>
      <c r="O1170" s="95"/>
    </row>
    <row r="1171" spans="1:15" ht="14.4" thickBot="1">
      <c r="A1171" s="96"/>
      <c r="B1171" s="115"/>
      <c r="C1171" s="94"/>
      <c r="D1171" s="94"/>
      <c r="E1171" s="94"/>
      <c r="F1171" s="94"/>
      <c r="G1171" s="94"/>
      <c r="H1171" s="94"/>
      <c r="I1171" s="94"/>
      <c r="J1171" s="94"/>
      <c r="K1171" s="94"/>
      <c r="L1171" s="94"/>
      <c r="M1171" s="94"/>
      <c r="N1171" s="116"/>
      <c r="O1171" s="95"/>
    </row>
    <row r="1172" spans="1:15" ht="14.4" thickBot="1">
      <c r="A1172" s="96"/>
      <c r="B1172" s="727" t="s">
        <v>73</v>
      </c>
      <c r="C1172" s="728"/>
      <c r="D1172" s="728"/>
      <c r="E1172" s="728"/>
      <c r="F1172" s="728"/>
      <c r="G1172" s="728"/>
      <c r="H1172" s="728"/>
      <c r="I1172" s="728"/>
      <c r="J1172" s="728"/>
      <c r="K1172" s="728"/>
      <c r="L1172" s="728"/>
      <c r="M1172" s="729"/>
      <c r="N1172" s="137">
        <f>N1145+N1154+N1161+N1170</f>
        <v>137399</v>
      </c>
      <c r="O1172" s="95"/>
    </row>
    <row r="1173" spans="1:15" ht="13.8">
      <c r="A1173" s="96"/>
      <c r="B1173" s="735" t="s">
        <v>74</v>
      </c>
      <c r="C1173" s="736"/>
      <c r="D1173" s="736"/>
      <c r="E1173" s="736"/>
      <c r="F1173" s="736"/>
      <c r="G1173" s="736"/>
      <c r="H1173" s="736"/>
      <c r="I1173" s="736"/>
      <c r="J1173" s="736"/>
      <c r="K1173" s="736"/>
      <c r="L1173" s="736"/>
      <c r="M1173" s="736"/>
      <c r="N1173" s="737"/>
      <c r="O1173" s="95"/>
    </row>
    <row r="1174" spans="1:15" ht="13.8">
      <c r="A1174" s="96"/>
      <c r="B1174" s="738"/>
      <c r="C1174" s="739"/>
      <c r="D1174" s="739"/>
      <c r="E1174" s="739"/>
      <c r="F1174" s="739"/>
      <c r="G1174" s="739"/>
      <c r="H1174" s="739"/>
      <c r="I1174" s="739"/>
      <c r="J1174" s="739"/>
      <c r="K1174" s="739"/>
      <c r="L1174" s="739"/>
      <c r="M1174" s="739"/>
      <c r="N1174" s="740"/>
      <c r="O1174" s="95"/>
    </row>
    <row r="1175" spans="1:15" ht="14.4" thickBot="1">
      <c r="A1175" s="96"/>
      <c r="B1175" s="741"/>
      <c r="C1175" s="742"/>
      <c r="D1175" s="742"/>
      <c r="E1175" s="742"/>
      <c r="F1175" s="742"/>
      <c r="G1175" s="742"/>
      <c r="H1175" s="742"/>
      <c r="I1175" s="742"/>
      <c r="J1175" s="742"/>
      <c r="K1175" s="742"/>
      <c r="L1175" s="742"/>
      <c r="M1175" s="742"/>
      <c r="N1175" s="743"/>
      <c r="O1175" s="95"/>
    </row>
    <row r="1176" spans="1:15" ht="13.8">
      <c r="A1176" s="96"/>
      <c r="B1176" s="744" t="s">
        <v>75</v>
      </c>
      <c r="C1176" s="745"/>
      <c r="D1176" s="745"/>
      <c r="E1176" s="745"/>
      <c r="F1176" s="745"/>
      <c r="G1176" s="745"/>
      <c r="H1176" s="745"/>
      <c r="I1176" s="401"/>
      <c r="J1176" s="402"/>
      <c r="K1176" s="131" t="s">
        <v>76</v>
      </c>
      <c r="L1176" s="746" t="s">
        <v>77</v>
      </c>
      <c r="M1176" s="747"/>
      <c r="N1176" s="132"/>
      <c r="O1176" s="95"/>
    </row>
    <row r="1177" spans="1:15" ht="13.8">
      <c r="A1177" s="96"/>
      <c r="B1177" s="718" t="s">
        <v>23</v>
      </c>
      <c r="C1177" s="719"/>
      <c r="D1177" s="719"/>
      <c r="E1177" s="719"/>
      <c r="F1177" s="719"/>
      <c r="G1177" s="719"/>
      <c r="H1177" s="719"/>
      <c r="I1177" s="138"/>
      <c r="J1177" s="139"/>
      <c r="K1177" s="418">
        <v>0.28000000000000003</v>
      </c>
      <c r="L1177" s="720">
        <f>+N1172</f>
        <v>137399</v>
      </c>
      <c r="M1177" s="721"/>
      <c r="N1177" s="140">
        <f>ROUND(K1177*L1177,0)</f>
        <v>38472</v>
      </c>
      <c r="O1177" s="95"/>
    </row>
    <row r="1178" spans="1:15" ht="13.8">
      <c r="A1178" s="96"/>
      <c r="B1178" s="120" t="s">
        <v>78</v>
      </c>
      <c r="C1178" s="121"/>
      <c r="D1178" s="121"/>
      <c r="E1178" s="121"/>
      <c r="F1178" s="121"/>
      <c r="G1178" s="121"/>
      <c r="H1178" s="121"/>
      <c r="I1178" s="138"/>
      <c r="J1178" s="139"/>
      <c r="K1178" s="418">
        <v>0.01</v>
      </c>
      <c r="L1178" s="720">
        <f>+N1172</f>
        <v>137399</v>
      </c>
      <c r="M1178" s="721"/>
      <c r="N1178" s="140">
        <f t="shared" ref="N1178:N1179" si="69">ROUND(K1178*L1178,0)</f>
        <v>1374</v>
      </c>
      <c r="O1178" s="95"/>
    </row>
    <row r="1179" spans="1:15" ht="14.4" thickBot="1">
      <c r="A1179" s="96"/>
      <c r="B1179" s="406" t="s">
        <v>79</v>
      </c>
      <c r="C1179" s="407"/>
      <c r="D1179" s="407"/>
      <c r="E1179" s="407"/>
      <c r="F1179" s="407"/>
      <c r="G1179" s="407"/>
      <c r="H1179" s="407"/>
      <c r="I1179" s="141"/>
      <c r="J1179" s="142"/>
      <c r="K1179" s="418">
        <v>0.05</v>
      </c>
      <c r="L1179" s="722">
        <f>+N1172</f>
        <v>137399</v>
      </c>
      <c r="M1179" s="723"/>
      <c r="N1179" s="140">
        <f t="shared" si="69"/>
        <v>6870</v>
      </c>
      <c r="O1179" s="95"/>
    </row>
    <row r="1180" spans="1:15" ht="14.4" thickBot="1">
      <c r="A1180" s="96"/>
      <c r="B1180" s="724" t="s">
        <v>59</v>
      </c>
      <c r="C1180" s="725"/>
      <c r="D1180" s="725"/>
      <c r="E1180" s="725"/>
      <c r="F1180" s="725"/>
      <c r="G1180" s="725"/>
      <c r="H1180" s="725"/>
      <c r="I1180" s="725"/>
      <c r="J1180" s="725"/>
      <c r="K1180" s="725"/>
      <c r="L1180" s="725"/>
      <c r="M1180" s="726"/>
      <c r="N1180" s="143">
        <f>SUM(N1177:N1179)</f>
        <v>46716</v>
      </c>
      <c r="O1180" s="95"/>
    </row>
    <row r="1181" spans="1:15" ht="14.4" thickBot="1">
      <c r="A1181" s="96"/>
      <c r="B1181" s="115"/>
      <c r="C1181" s="94"/>
      <c r="D1181" s="94"/>
      <c r="E1181" s="94"/>
      <c r="F1181" s="94"/>
      <c r="G1181" s="94"/>
      <c r="H1181" s="94"/>
      <c r="I1181" s="94"/>
      <c r="J1181" s="94"/>
      <c r="K1181" s="94"/>
      <c r="L1181" s="94"/>
      <c r="M1181" s="94"/>
      <c r="N1181" s="116"/>
      <c r="O1181" s="95"/>
    </row>
    <row r="1182" spans="1:15" ht="14.4" thickBot="1">
      <c r="A1182" s="96"/>
      <c r="B1182" s="727" t="s">
        <v>80</v>
      </c>
      <c r="C1182" s="728"/>
      <c r="D1182" s="728"/>
      <c r="E1182" s="728"/>
      <c r="F1182" s="728"/>
      <c r="G1182" s="728"/>
      <c r="H1182" s="728"/>
      <c r="I1182" s="728"/>
      <c r="J1182" s="728"/>
      <c r="K1182" s="728"/>
      <c r="L1182" s="728"/>
      <c r="M1182" s="729"/>
      <c r="N1182" s="144">
        <f>N1172+N1180</f>
        <v>184115</v>
      </c>
      <c r="O1182" s="95"/>
    </row>
    <row r="1183" spans="1:15" ht="13.8">
      <c r="A1183" s="96"/>
      <c r="B1183" s="112"/>
      <c r="C1183" s="113"/>
      <c r="D1183" s="113"/>
      <c r="E1183" s="113"/>
      <c r="F1183" s="113"/>
      <c r="G1183" s="113"/>
      <c r="H1183" s="113"/>
      <c r="I1183" s="113"/>
      <c r="J1183" s="113"/>
      <c r="K1183" s="113"/>
      <c r="L1183" s="113"/>
      <c r="M1183" s="113"/>
      <c r="N1183" s="114"/>
      <c r="O1183" s="95"/>
    </row>
    <row r="1184" spans="1:15" ht="13.8">
      <c r="A1184" s="96"/>
      <c r="B1184" s="115"/>
      <c r="C1184" s="94"/>
      <c r="D1184" s="94"/>
      <c r="E1184" s="94"/>
      <c r="F1184" s="94"/>
      <c r="G1184" s="94"/>
      <c r="H1184" s="94"/>
      <c r="I1184" s="94"/>
      <c r="J1184" s="94"/>
      <c r="K1184" s="94"/>
      <c r="L1184" s="94"/>
      <c r="M1184" s="94"/>
      <c r="N1184" s="116"/>
      <c r="O1184" s="95"/>
    </row>
    <row r="1185" spans="1:15" ht="13.8">
      <c r="A1185" s="96"/>
      <c r="B1185" s="115"/>
      <c r="C1185" s="94"/>
      <c r="D1185" s="94"/>
      <c r="E1185" s="94"/>
      <c r="F1185" s="94"/>
      <c r="G1185" s="94"/>
      <c r="H1185" s="94"/>
      <c r="I1185" s="94"/>
      <c r="J1185" s="94"/>
      <c r="K1185" s="94"/>
      <c r="L1185" s="94"/>
      <c r="M1185" s="94"/>
      <c r="N1185" s="116"/>
      <c r="O1185" s="95"/>
    </row>
    <row r="1186" spans="1:15" ht="13.8">
      <c r="A1186" s="96"/>
      <c r="B1186" s="115"/>
      <c r="C1186" s="424" t="s">
        <v>81</v>
      </c>
      <c r="D1186" s="424"/>
      <c r="E1186" s="424"/>
      <c r="F1186" s="94"/>
      <c r="G1186" s="94"/>
      <c r="H1186" s="94"/>
      <c r="I1186" s="424" t="s">
        <v>81</v>
      </c>
      <c r="J1186" s="223"/>
      <c r="K1186" s="223"/>
      <c r="L1186" s="223"/>
      <c r="M1186" s="223"/>
      <c r="N1186" s="116"/>
      <c r="O1186" s="95"/>
    </row>
    <row r="1187" spans="1:15" ht="13.8">
      <c r="A1187" s="96"/>
      <c r="B1187" s="115"/>
      <c r="C1187" s="223" t="s">
        <v>385</v>
      </c>
      <c r="D1187" s="223" t="s">
        <v>147</v>
      </c>
      <c r="E1187" s="223"/>
      <c r="F1187" s="94"/>
      <c r="G1187" s="94"/>
      <c r="H1187" s="94"/>
      <c r="I1187" s="223" t="s">
        <v>82</v>
      </c>
      <c r="J1187" s="425" t="s">
        <v>142</v>
      </c>
      <c r="K1187" s="425"/>
      <c r="L1187" s="425"/>
      <c r="M1187" s="223"/>
      <c r="N1187" s="116"/>
      <c r="O1187" s="95"/>
    </row>
    <row r="1188" spans="1:15" ht="13.8">
      <c r="A1188" s="96"/>
      <c r="B1188" s="115"/>
      <c r="C1188" s="223" t="s">
        <v>177</v>
      </c>
      <c r="D1188" s="223"/>
      <c r="E1188" s="223"/>
      <c r="F1188" s="94"/>
      <c r="G1188" s="94"/>
      <c r="H1188" s="94"/>
      <c r="I1188" s="223" t="s">
        <v>146</v>
      </c>
      <c r="J1188" s="426"/>
      <c r="K1188" s="426"/>
      <c r="L1188" s="426"/>
      <c r="M1188" s="223"/>
      <c r="N1188" s="116"/>
      <c r="O1188" s="95"/>
    </row>
    <row r="1189" spans="1:15" ht="13.8">
      <c r="A1189" s="96"/>
      <c r="B1189" s="105"/>
      <c r="C1189" s="145"/>
      <c r="D1189" s="145"/>
      <c r="E1189" s="145"/>
      <c r="F1189" s="145"/>
      <c r="G1189" s="94"/>
      <c r="H1189" s="145"/>
      <c r="I1189" s="223" t="s">
        <v>178</v>
      </c>
      <c r="J1189" s="145"/>
      <c r="K1189" s="145"/>
      <c r="L1189" s="145"/>
      <c r="M1189" s="145"/>
      <c r="N1189" s="146"/>
      <c r="O1189" s="95"/>
    </row>
    <row r="1190" spans="1:15" ht="13.8">
      <c r="A1190" s="96"/>
      <c r="B1190" s="115"/>
      <c r="C1190" s="94"/>
      <c r="D1190" s="94"/>
      <c r="E1190" s="94"/>
      <c r="F1190" s="94"/>
      <c r="G1190" s="94" t="s">
        <v>83</v>
      </c>
      <c r="H1190" s="94"/>
      <c r="I1190" s="94"/>
      <c r="J1190" s="94"/>
      <c r="K1190" s="94"/>
      <c r="L1190" s="94"/>
      <c r="M1190" s="94"/>
      <c r="N1190" s="116"/>
      <c r="O1190" s="95"/>
    </row>
    <row r="1191" spans="1:15" ht="14.4" thickBot="1">
      <c r="A1191" s="96"/>
      <c r="B1191" s="748"/>
      <c r="C1191" s="749"/>
      <c r="D1191" s="749"/>
      <c r="E1191" s="129"/>
      <c r="F1191" s="129"/>
      <c r="G1191" s="129"/>
      <c r="H1191" s="129"/>
      <c r="I1191" s="129"/>
      <c r="J1191" s="750"/>
      <c r="K1191" s="750"/>
      <c r="L1191" s="750"/>
      <c r="M1191" s="750"/>
      <c r="N1191" s="751"/>
      <c r="O1191" s="95"/>
    </row>
    <row r="1192" spans="1:15" ht="14.4" thickBot="1">
      <c r="A1192" s="147"/>
      <c r="B1192" s="148"/>
      <c r="C1192" s="148"/>
      <c r="D1192" s="148"/>
      <c r="E1192" s="148"/>
      <c r="F1192" s="148"/>
      <c r="G1192" s="148"/>
      <c r="H1192" s="148"/>
      <c r="I1192" s="148"/>
      <c r="J1192" s="148"/>
      <c r="K1192" s="148"/>
      <c r="L1192" s="148"/>
      <c r="M1192" s="148"/>
      <c r="N1192" s="148"/>
      <c r="O1192" s="149"/>
    </row>
    <row r="1193" spans="1:15" ht="14.4" thickTop="1">
      <c r="A1193" s="584" t="s">
        <v>37</v>
      </c>
      <c r="B1193" s="584"/>
      <c r="C1193" s="584"/>
      <c r="D1193" s="584"/>
      <c r="E1193" s="584"/>
      <c r="F1193" s="584"/>
      <c r="G1193" s="584"/>
      <c r="H1193" s="584"/>
      <c r="I1193" s="584"/>
      <c r="J1193" s="584"/>
      <c r="K1193" s="584"/>
      <c r="L1193" s="94"/>
      <c r="M1193" s="94"/>
      <c r="N1193" s="94"/>
      <c r="O1193" s="94"/>
    </row>
    <row r="1194" spans="1:15" ht="13.8">
      <c r="A1194" s="584" t="s">
        <v>1</v>
      </c>
      <c r="B1194" s="584"/>
      <c r="C1194" s="584"/>
      <c r="D1194" s="584"/>
      <c r="E1194" s="94"/>
      <c r="F1194" s="94"/>
      <c r="G1194" s="94"/>
      <c r="H1194" s="94"/>
      <c r="I1194" s="94"/>
      <c r="J1194" s="94"/>
      <c r="K1194" s="94"/>
      <c r="L1194" s="94"/>
      <c r="M1194" s="94"/>
      <c r="N1194" s="94"/>
      <c r="O1194" s="94"/>
    </row>
    <row r="1195" spans="1:15" ht="14.4" thickBot="1">
      <c r="A1195" s="94"/>
      <c r="B1195" s="94"/>
      <c r="C1195" s="94"/>
      <c r="D1195" s="94"/>
      <c r="E1195" s="94"/>
      <c r="F1195" s="94"/>
      <c r="G1195" s="94"/>
      <c r="H1195" s="94"/>
      <c r="I1195" s="94"/>
      <c r="J1195" s="94"/>
      <c r="K1195" s="94"/>
      <c r="L1195" s="94"/>
      <c r="M1195" s="94"/>
      <c r="N1195" s="94"/>
      <c r="O1195" s="94"/>
    </row>
    <row r="1196" spans="1:15" ht="14.4" thickTop="1">
      <c r="A1196" s="822"/>
      <c r="B1196" s="823"/>
      <c r="C1196" s="823"/>
      <c r="D1196" s="823"/>
      <c r="E1196" s="823"/>
      <c r="F1196" s="823"/>
      <c r="G1196" s="823"/>
      <c r="H1196" s="823"/>
      <c r="I1196" s="823"/>
      <c r="J1196" s="823"/>
      <c r="K1196" s="823"/>
      <c r="L1196" s="823"/>
      <c r="M1196" s="823"/>
      <c r="N1196" s="823"/>
      <c r="O1196" s="824"/>
    </row>
    <row r="1197" spans="1:15" ht="13.8">
      <c r="A1197" s="96"/>
      <c r="B1197" s="825" t="s">
        <v>38</v>
      </c>
      <c r="C1197" s="825"/>
      <c r="D1197" s="825"/>
      <c r="E1197" s="825"/>
      <c r="F1197" s="825"/>
      <c r="G1197" s="825"/>
      <c r="H1197" s="825"/>
      <c r="I1197" s="825"/>
      <c r="J1197" s="825"/>
      <c r="K1197" s="825"/>
      <c r="L1197" s="825"/>
      <c r="M1197" s="825"/>
      <c r="N1197" s="825"/>
      <c r="O1197" s="95"/>
    </row>
    <row r="1198" spans="1:15" ht="14.4" thickBot="1">
      <c r="A1198" s="96"/>
      <c r="B1198" s="94"/>
      <c r="C1198" s="94"/>
      <c r="D1198" s="94"/>
      <c r="E1198" s="94"/>
      <c r="F1198" s="94"/>
      <c r="G1198" s="94"/>
      <c r="H1198" s="94"/>
      <c r="I1198" s="94"/>
      <c r="J1198" s="94"/>
      <c r="K1198" s="94"/>
      <c r="L1198" s="94"/>
      <c r="M1198" s="94"/>
      <c r="N1198" s="94"/>
      <c r="O1198" s="95"/>
    </row>
    <row r="1199" spans="1:15" ht="13.8">
      <c r="A1199" s="96"/>
      <c r="B1199" s="826"/>
      <c r="C1199" s="828"/>
      <c r="D1199" s="829"/>
      <c r="E1199" s="829"/>
      <c r="F1199" s="829"/>
      <c r="G1199" s="829"/>
      <c r="H1199" s="829"/>
      <c r="I1199" s="829"/>
      <c r="J1199" s="830"/>
      <c r="K1199" s="831"/>
      <c r="L1199" s="832"/>
      <c r="M1199" s="832"/>
      <c r="N1199" s="833"/>
      <c r="O1199" s="95"/>
    </row>
    <row r="1200" spans="1:15" ht="13.8">
      <c r="A1200" s="96"/>
      <c r="B1200" s="827"/>
      <c r="C1200" s="837" t="s">
        <v>118</v>
      </c>
      <c r="D1200" s="838"/>
      <c r="E1200" s="838"/>
      <c r="F1200" s="838"/>
      <c r="G1200" s="838"/>
      <c r="H1200" s="838"/>
      <c r="I1200" s="838"/>
      <c r="J1200" s="839"/>
      <c r="K1200" s="834"/>
      <c r="L1200" s="835"/>
      <c r="M1200" s="835"/>
      <c r="N1200" s="836"/>
      <c r="O1200" s="95"/>
    </row>
    <row r="1201" spans="1:15" ht="13.8">
      <c r="A1201" s="96"/>
      <c r="B1201" s="827"/>
      <c r="C1201" s="812"/>
      <c r="D1201" s="813"/>
      <c r="E1201" s="813"/>
      <c r="F1201" s="813"/>
      <c r="G1201" s="813"/>
      <c r="H1201" s="813"/>
      <c r="I1201" s="813"/>
      <c r="J1201" s="814"/>
      <c r="K1201" s="818" t="s">
        <v>39</v>
      </c>
      <c r="L1201" s="806"/>
      <c r="M1201" s="807"/>
      <c r="N1201" s="808"/>
      <c r="O1201" s="95"/>
    </row>
    <row r="1202" spans="1:15" ht="13.8">
      <c r="A1202" s="96"/>
      <c r="B1202" s="827"/>
      <c r="C1202" s="812" t="s">
        <v>40</v>
      </c>
      <c r="D1202" s="813"/>
      <c r="E1202" s="813"/>
      <c r="F1202" s="813"/>
      <c r="G1202" s="813"/>
      <c r="H1202" s="813"/>
      <c r="I1202" s="813"/>
      <c r="J1202" s="814"/>
      <c r="K1202" s="840"/>
      <c r="L1202" s="809"/>
      <c r="M1202" s="810"/>
      <c r="N1202" s="811"/>
      <c r="O1202" s="95"/>
    </row>
    <row r="1203" spans="1:15" ht="13.8">
      <c r="A1203" s="96"/>
      <c r="B1203" s="827"/>
      <c r="C1203" s="815"/>
      <c r="D1203" s="816"/>
      <c r="E1203" s="816"/>
      <c r="F1203" s="816"/>
      <c r="G1203" s="816"/>
      <c r="H1203" s="816"/>
      <c r="I1203" s="816"/>
      <c r="J1203" s="817"/>
      <c r="K1203" s="818" t="s">
        <v>41</v>
      </c>
      <c r="L1203" s="818">
        <v>1</v>
      </c>
      <c r="M1203" s="818" t="s">
        <v>42</v>
      </c>
      <c r="N1203" s="820">
        <v>1</v>
      </c>
      <c r="O1203" s="95"/>
    </row>
    <row r="1204" spans="1:15" ht="13.8">
      <c r="A1204" s="96"/>
      <c r="B1204" s="827"/>
      <c r="C1204" s="815"/>
      <c r="D1204" s="816"/>
      <c r="E1204" s="816"/>
      <c r="F1204" s="816"/>
      <c r="G1204" s="816"/>
      <c r="H1204" s="816"/>
      <c r="I1204" s="816"/>
      <c r="J1204" s="817"/>
      <c r="K1204" s="819"/>
      <c r="L1204" s="819"/>
      <c r="M1204" s="819"/>
      <c r="N1204" s="821"/>
      <c r="O1204" s="95"/>
    </row>
    <row r="1205" spans="1:15" ht="13.8">
      <c r="A1205" s="96"/>
      <c r="B1205" s="827"/>
      <c r="C1205" s="812" t="s">
        <v>43</v>
      </c>
      <c r="D1205" s="813"/>
      <c r="E1205" s="813"/>
      <c r="F1205" s="813"/>
      <c r="G1205" s="813"/>
      <c r="H1205" s="813"/>
      <c r="I1205" s="813"/>
      <c r="J1205" s="814"/>
      <c r="K1205" s="819"/>
      <c r="L1205" s="819"/>
      <c r="M1205" s="819"/>
      <c r="N1205" s="821"/>
      <c r="O1205" s="95"/>
    </row>
    <row r="1206" spans="1:15" ht="14.4" thickBot="1">
      <c r="A1206" s="96"/>
      <c r="B1206" s="97"/>
      <c r="C1206" s="98"/>
      <c r="D1206" s="98"/>
      <c r="E1206" s="98"/>
      <c r="F1206" s="98"/>
      <c r="G1206" s="98"/>
      <c r="H1206" s="98"/>
      <c r="I1206" s="98"/>
      <c r="J1206" s="98"/>
      <c r="K1206" s="98"/>
      <c r="L1206" s="99"/>
      <c r="M1206" s="99"/>
      <c r="N1206" s="100"/>
      <c r="O1206" s="95"/>
    </row>
    <row r="1207" spans="1:15" ht="13.8">
      <c r="A1207" s="96"/>
      <c r="B1207" s="101"/>
      <c r="C1207" s="405"/>
      <c r="D1207" s="405"/>
      <c r="E1207" s="405"/>
      <c r="F1207" s="405"/>
      <c r="G1207" s="405"/>
      <c r="H1207" s="405"/>
      <c r="I1207" s="405"/>
      <c r="J1207" s="405"/>
      <c r="K1207" s="102" t="s">
        <v>44</v>
      </c>
      <c r="L1207" s="103" t="s">
        <v>45</v>
      </c>
      <c r="M1207" s="103" t="s">
        <v>46</v>
      </c>
      <c r="N1207" s="104" t="s">
        <v>47</v>
      </c>
      <c r="O1207" s="95"/>
    </row>
    <row r="1208" spans="1:15" ht="13.8">
      <c r="A1208" s="96"/>
      <c r="B1208" s="105"/>
      <c r="C1208" s="404"/>
      <c r="D1208" s="404"/>
      <c r="E1208" s="404"/>
      <c r="F1208" s="404"/>
      <c r="G1208" s="404"/>
      <c r="H1208" s="404"/>
      <c r="I1208" s="404"/>
      <c r="J1208" s="404"/>
      <c r="K1208" s="106"/>
      <c r="L1208" s="107"/>
      <c r="M1208" s="107"/>
      <c r="N1208" s="108"/>
      <c r="O1208" s="95"/>
    </row>
    <row r="1209" spans="1:15" ht="13.8">
      <c r="A1209" s="96"/>
      <c r="B1209" s="792" t="s">
        <v>48</v>
      </c>
      <c r="C1209" s="793"/>
      <c r="D1209" s="793"/>
      <c r="E1209" s="793"/>
      <c r="F1209" s="404"/>
      <c r="G1209" s="404"/>
      <c r="H1209" s="404"/>
      <c r="I1209" s="94"/>
      <c r="J1209" s="404"/>
      <c r="K1209" s="106"/>
      <c r="L1209" s="94"/>
      <c r="M1209" s="94"/>
      <c r="N1209" s="109"/>
      <c r="O1209" s="95"/>
    </row>
    <row r="1210" spans="1:15" ht="13.8">
      <c r="A1210" s="96"/>
      <c r="B1210" s="110"/>
      <c r="C1210" s="408"/>
      <c r="D1210" s="408"/>
      <c r="E1210" s="408"/>
      <c r="F1210" s="408"/>
      <c r="G1210" s="408"/>
      <c r="H1210" s="408"/>
      <c r="I1210" s="408"/>
      <c r="J1210" s="408"/>
      <c r="K1210" s="408"/>
      <c r="L1210" s="408"/>
      <c r="M1210" s="408"/>
      <c r="N1210" s="409"/>
      <c r="O1210" s="95"/>
    </row>
    <row r="1211" spans="1:15" ht="14.4" thickBot="1">
      <c r="A1211" s="96"/>
      <c r="B1211" s="406"/>
      <c r="C1211" s="407"/>
      <c r="D1211" s="407"/>
      <c r="E1211" s="407"/>
      <c r="F1211" s="407"/>
      <c r="G1211" s="407"/>
      <c r="H1211" s="407"/>
      <c r="I1211" s="407"/>
      <c r="J1211" s="407"/>
      <c r="K1211" s="407"/>
      <c r="L1211" s="407"/>
      <c r="M1211" s="407"/>
      <c r="N1211" s="111"/>
      <c r="O1211" s="95"/>
    </row>
    <row r="1212" spans="1:15" ht="14.4" thickBot="1">
      <c r="A1212" s="96"/>
      <c r="B1212" s="112"/>
      <c r="C1212" s="113"/>
      <c r="D1212" s="113"/>
      <c r="E1212" s="113"/>
      <c r="F1212" s="113"/>
      <c r="G1212" s="113"/>
      <c r="H1212" s="94"/>
      <c r="I1212" s="94"/>
      <c r="J1212" s="113"/>
      <c r="K1212" s="113"/>
      <c r="L1212" s="113"/>
      <c r="M1212" s="113"/>
      <c r="N1212" s="114"/>
      <c r="O1212" s="95"/>
    </row>
    <row r="1213" spans="1:15" ht="13.8">
      <c r="A1213" s="96"/>
      <c r="B1213" s="794" t="s">
        <v>49</v>
      </c>
      <c r="C1213" s="795"/>
      <c r="D1213" s="795"/>
      <c r="E1213" s="795"/>
      <c r="F1213" s="795"/>
      <c r="G1213" s="795"/>
      <c r="H1213" s="795"/>
      <c r="I1213" s="795"/>
      <c r="J1213" s="795"/>
      <c r="K1213" s="795"/>
      <c r="L1213" s="795"/>
      <c r="M1213" s="795"/>
      <c r="N1213" s="796"/>
      <c r="O1213" s="95"/>
    </row>
    <row r="1214" spans="1:15" ht="14.4" thickBot="1">
      <c r="A1214" s="96"/>
      <c r="B1214" s="115"/>
      <c r="C1214" s="94"/>
      <c r="D1214" s="94"/>
      <c r="E1214" s="94"/>
      <c r="F1214" s="94"/>
      <c r="G1214" s="94"/>
      <c r="H1214" s="94"/>
      <c r="I1214" s="94"/>
      <c r="J1214" s="94"/>
      <c r="K1214" s="94"/>
      <c r="L1214" s="94"/>
      <c r="M1214" s="94"/>
      <c r="N1214" s="116"/>
      <c r="O1214" s="95"/>
    </row>
    <row r="1215" spans="1:15" ht="13.8">
      <c r="A1215" s="96"/>
      <c r="B1215" s="117" t="s">
        <v>50</v>
      </c>
      <c r="C1215" s="797" t="s">
        <v>51</v>
      </c>
      <c r="D1215" s="798"/>
      <c r="E1215" s="798"/>
      <c r="F1215" s="798"/>
      <c r="G1215" s="798"/>
      <c r="H1215" s="798"/>
      <c r="I1215" s="798"/>
      <c r="J1215" s="798"/>
      <c r="K1215" s="799"/>
      <c r="L1215" s="800" t="s">
        <v>52</v>
      </c>
      <c r="M1215" s="801"/>
      <c r="N1215" s="117" t="s">
        <v>11</v>
      </c>
      <c r="O1215" s="95"/>
    </row>
    <row r="1216" spans="1:15" ht="14.4" thickBot="1">
      <c r="A1216" s="96"/>
      <c r="B1216" s="175">
        <f>+'PRESUPUESTO OFICIAL (Entidad)'!D36</f>
        <v>4.0999999999999996</v>
      </c>
      <c r="C1216" s="802" t="s">
        <v>442</v>
      </c>
      <c r="D1216" s="803"/>
      <c r="E1216" s="803"/>
      <c r="F1216" s="803"/>
      <c r="G1216" s="803"/>
      <c r="H1216" s="803"/>
      <c r="I1216" s="803"/>
      <c r="J1216" s="803"/>
      <c r="K1216" s="804"/>
      <c r="L1216" s="805" t="s">
        <v>85</v>
      </c>
      <c r="M1216" s="804"/>
      <c r="N1216" s="176"/>
      <c r="O1216" s="95"/>
    </row>
    <row r="1217" spans="1:15" ht="13.8">
      <c r="A1217" s="96"/>
      <c r="B1217" s="735" t="s">
        <v>53</v>
      </c>
      <c r="C1217" s="736"/>
      <c r="D1217" s="736"/>
      <c r="E1217" s="736"/>
      <c r="F1217" s="736"/>
      <c r="G1217" s="736"/>
      <c r="H1217" s="736"/>
      <c r="I1217" s="736"/>
      <c r="J1217" s="736"/>
      <c r="K1217" s="736"/>
      <c r="L1217" s="736"/>
      <c r="M1217" s="736"/>
      <c r="N1217" s="737"/>
      <c r="O1217" s="95"/>
    </row>
    <row r="1218" spans="1:15" ht="13.8">
      <c r="A1218" s="96"/>
      <c r="B1218" s="738"/>
      <c r="C1218" s="739"/>
      <c r="D1218" s="739"/>
      <c r="E1218" s="739"/>
      <c r="F1218" s="739"/>
      <c r="G1218" s="739"/>
      <c r="H1218" s="739"/>
      <c r="I1218" s="739"/>
      <c r="J1218" s="739"/>
      <c r="K1218" s="739"/>
      <c r="L1218" s="739"/>
      <c r="M1218" s="739"/>
      <c r="N1218" s="740"/>
      <c r="O1218" s="95"/>
    </row>
    <row r="1219" spans="1:15" ht="14.4" thickBot="1">
      <c r="A1219" s="96"/>
      <c r="B1219" s="741"/>
      <c r="C1219" s="742"/>
      <c r="D1219" s="742"/>
      <c r="E1219" s="742"/>
      <c r="F1219" s="742"/>
      <c r="G1219" s="742"/>
      <c r="H1219" s="742"/>
      <c r="I1219" s="742"/>
      <c r="J1219" s="742"/>
      <c r="K1219" s="742"/>
      <c r="L1219" s="742"/>
      <c r="M1219" s="742"/>
      <c r="N1219" s="743"/>
      <c r="O1219" s="95"/>
    </row>
    <row r="1220" spans="1:15" ht="13.8">
      <c r="A1220" s="96"/>
      <c r="B1220" s="744" t="s">
        <v>51</v>
      </c>
      <c r="C1220" s="782"/>
      <c r="D1220" s="782"/>
      <c r="E1220" s="782"/>
      <c r="F1220" s="783"/>
      <c r="G1220" s="762" t="s">
        <v>54</v>
      </c>
      <c r="H1220" s="782"/>
      <c r="I1220" s="784" t="s">
        <v>55</v>
      </c>
      <c r="J1220" s="785"/>
      <c r="K1220" s="118" t="s">
        <v>56</v>
      </c>
      <c r="L1220" s="762" t="s">
        <v>57</v>
      </c>
      <c r="M1220" s="763"/>
      <c r="N1220" s="119" t="s">
        <v>58</v>
      </c>
      <c r="O1220" s="95"/>
    </row>
    <row r="1221" spans="1:15" ht="13.8">
      <c r="A1221" s="96"/>
      <c r="B1221" s="786" t="s">
        <v>251</v>
      </c>
      <c r="C1221" s="787" t="s">
        <v>251</v>
      </c>
      <c r="D1221" s="787" t="s">
        <v>251</v>
      </c>
      <c r="E1221" s="787" t="s">
        <v>251</v>
      </c>
      <c r="F1221" s="788" t="s">
        <v>251</v>
      </c>
      <c r="G1221" s="789"/>
      <c r="H1221" s="788"/>
      <c r="I1221" s="772" t="s">
        <v>120</v>
      </c>
      <c r="J1221" s="773"/>
      <c r="K1221" s="177">
        <v>7815.7000000000007</v>
      </c>
      <c r="L1221" s="790">
        <v>1.2</v>
      </c>
      <c r="M1221" s="791">
        <v>1.85</v>
      </c>
      <c r="N1221" s="416">
        <f t="shared" ref="N1221:N1225" si="70">ROUND(K1221*L1221,0)</f>
        <v>9379</v>
      </c>
      <c r="O1221" s="95"/>
    </row>
    <row r="1222" spans="1:15" ht="13.8">
      <c r="A1222" s="96"/>
      <c r="B1222" s="769" t="s">
        <v>252</v>
      </c>
      <c r="C1222" s="770" t="s">
        <v>252</v>
      </c>
      <c r="D1222" s="770" t="s">
        <v>252</v>
      </c>
      <c r="E1222" s="770" t="s">
        <v>252</v>
      </c>
      <c r="F1222" s="771" t="s">
        <v>252</v>
      </c>
      <c r="G1222" s="178"/>
      <c r="H1222" s="179"/>
      <c r="I1222" s="772" t="s">
        <v>120</v>
      </c>
      <c r="J1222" s="773"/>
      <c r="K1222" s="177">
        <v>17983</v>
      </c>
      <c r="L1222" s="774">
        <v>8.3299999999999999E-2</v>
      </c>
      <c r="M1222" s="775">
        <v>8.3299999999999999E-2</v>
      </c>
      <c r="N1222" s="416">
        <f t="shared" si="70"/>
        <v>1498</v>
      </c>
      <c r="O1222" s="95"/>
    </row>
    <row r="1223" spans="1:15" ht="13.8">
      <c r="A1223" s="96"/>
      <c r="B1223" s="769" t="s">
        <v>253</v>
      </c>
      <c r="C1223" s="770" t="s">
        <v>253</v>
      </c>
      <c r="D1223" s="770" t="s">
        <v>253</v>
      </c>
      <c r="E1223" s="770" t="s">
        <v>253</v>
      </c>
      <c r="F1223" s="771" t="s">
        <v>253</v>
      </c>
      <c r="G1223" s="178"/>
      <c r="H1223" s="179"/>
      <c r="I1223" s="772" t="s">
        <v>120</v>
      </c>
      <c r="J1223" s="773"/>
      <c r="K1223" s="177">
        <v>4431</v>
      </c>
      <c r="L1223" s="774">
        <v>8.3299999999999999E-2</v>
      </c>
      <c r="M1223" s="775">
        <v>8.3299999999999999E-2</v>
      </c>
      <c r="N1223" s="416">
        <f t="shared" si="70"/>
        <v>369</v>
      </c>
      <c r="O1223" s="95"/>
    </row>
    <row r="1224" spans="1:15" ht="13.8">
      <c r="A1224" s="96"/>
      <c r="B1224" s="769" t="s">
        <v>254</v>
      </c>
      <c r="C1224" s="770" t="s">
        <v>254</v>
      </c>
      <c r="D1224" s="770" t="s">
        <v>254</v>
      </c>
      <c r="E1224" s="770" t="s">
        <v>254</v>
      </c>
      <c r="F1224" s="771" t="s">
        <v>254</v>
      </c>
      <c r="G1224" s="178"/>
      <c r="H1224" s="179"/>
      <c r="I1224" s="772" t="s">
        <v>120</v>
      </c>
      <c r="J1224" s="773"/>
      <c r="K1224" s="177">
        <v>5809</v>
      </c>
      <c r="L1224" s="774">
        <v>6.6699999999999995E-2</v>
      </c>
      <c r="M1224" s="775">
        <v>6.6699999999999995E-2</v>
      </c>
      <c r="N1224" s="416">
        <f t="shared" si="70"/>
        <v>387</v>
      </c>
      <c r="O1224" s="95"/>
    </row>
    <row r="1225" spans="1:15" ht="14.4" thickBot="1">
      <c r="A1225" s="96"/>
      <c r="B1225" s="776"/>
      <c r="C1225" s="777"/>
      <c r="D1225" s="777"/>
      <c r="E1225" s="777"/>
      <c r="F1225" s="778"/>
      <c r="G1225" s="779"/>
      <c r="H1225" s="778"/>
      <c r="I1225" s="772"/>
      <c r="J1225" s="773"/>
      <c r="K1225" s="177"/>
      <c r="L1225" s="780"/>
      <c r="M1225" s="781"/>
      <c r="N1225" s="416">
        <f t="shared" si="70"/>
        <v>0</v>
      </c>
      <c r="O1225" s="95"/>
    </row>
    <row r="1226" spans="1:15" ht="14.4" thickBot="1">
      <c r="A1226" s="96"/>
      <c r="B1226" s="724" t="s">
        <v>59</v>
      </c>
      <c r="C1226" s="725"/>
      <c r="D1226" s="725"/>
      <c r="E1226" s="725"/>
      <c r="F1226" s="725"/>
      <c r="G1226" s="725"/>
      <c r="H1226" s="725"/>
      <c r="I1226" s="725"/>
      <c r="J1226" s="725"/>
      <c r="K1226" s="725"/>
      <c r="L1226" s="725"/>
      <c r="M1226" s="726"/>
      <c r="N1226" s="122">
        <f>SUM(N1221:N1225)</f>
        <v>11633</v>
      </c>
      <c r="O1226" s="95"/>
    </row>
    <row r="1227" spans="1:15" ht="13.8">
      <c r="A1227" s="96"/>
      <c r="B1227" s="735" t="s">
        <v>60</v>
      </c>
      <c r="C1227" s="736"/>
      <c r="D1227" s="736"/>
      <c r="E1227" s="736"/>
      <c r="F1227" s="736"/>
      <c r="G1227" s="736"/>
      <c r="H1227" s="736"/>
      <c r="I1227" s="736"/>
      <c r="J1227" s="736"/>
      <c r="K1227" s="736"/>
      <c r="L1227" s="736"/>
      <c r="M1227" s="736"/>
      <c r="N1227" s="737"/>
      <c r="O1227" s="95"/>
    </row>
    <row r="1228" spans="1:15" ht="13.8">
      <c r="A1228" s="96"/>
      <c r="B1228" s="738"/>
      <c r="C1228" s="739"/>
      <c r="D1228" s="739"/>
      <c r="E1228" s="739"/>
      <c r="F1228" s="739"/>
      <c r="G1228" s="739"/>
      <c r="H1228" s="739"/>
      <c r="I1228" s="739"/>
      <c r="J1228" s="739"/>
      <c r="K1228" s="739"/>
      <c r="L1228" s="739"/>
      <c r="M1228" s="739"/>
      <c r="N1228" s="740"/>
      <c r="O1228" s="95"/>
    </row>
    <row r="1229" spans="1:15" ht="14.4" thickBot="1">
      <c r="A1229" s="96"/>
      <c r="B1229" s="741"/>
      <c r="C1229" s="742"/>
      <c r="D1229" s="742"/>
      <c r="E1229" s="742"/>
      <c r="F1229" s="742"/>
      <c r="G1229" s="742"/>
      <c r="H1229" s="742"/>
      <c r="I1229" s="742"/>
      <c r="J1229" s="742"/>
      <c r="K1229" s="742"/>
      <c r="L1229" s="742"/>
      <c r="M1229" s="742"/>
      <c r="N1229" s="743"/>
      <c r="O1229" s="95"/>
    </row>
    <row r="1230" spans="1:15" ht="13.8">
      <c r="A1230" s="96"/>
      <c r="B1230" s="744" t="s">
        <v>51</v>
      </c>
      <c r="C1230" s="745"/>
      <c r="D1230" s="745"/>
      <c r="E1230" s="745"/>
      <c r="F1230" s="745"/>
      <c r="G1230" s="745"/>
      <c r="H1230" s="745"/>
      <c r="I1230" s="763"/>
      <c r="J1230" s="403" t="s">
        <v>52</v>
      </c>
      <c r="K1230" s="118" t="s">
        <v>11</v>
      </c>
      <c r="L1230" s="762" t="s">
        <v>61</v>
      </c>
      <c r="M1230" s="763"/>
      <c r="N1230" s="119" t="s">
        <v>58</v>
      </c>
      <c r="O1230" s="95"/>
    </row>
    <row r="1231" spans="1:15" ht="13.8">
      <c r="A1231" s="96"/>
      <c r="B1231" s="718" t="s">
        <v>243</v>
      </c>
      <c r="C1231" s="719" t="s">
        <v>243</v>
      </c>
      <c r="D1231" s="719" t="s">
        <v>243</v>
      </c>
      <c r="E1231" s="719" t="s">
        <v>243</v>
      </c>
      <c r="F1231" s="719" t="s">
        <v>243</v>
      </c>
      <c r="G1231" s="719" t="s">
        <v>243</v>
      </c>
      <c r="H1231" s="719" t="s">
        <v>243</v>
      </c>
      <c r="I1231" s="766" t="s">
        <v>243</v>
      </c>
      <c r="J1231" s="400" t="s">
        <v>186</v>
      </c>
      <c r="K1231" s="123">
        <v>3.15</v>
      </c>
      <c r="L1231" s="767">
        <v>6111</v>
      </c>
      <c r="M1231" s="768">
        <v>6111</v>
      </c>
      <c r="N1231" s="416">
        <f t="shared" ref="N1231:N1238" si="71">ROUND(K1231*L1231,0)</f>
        <v>19250</v>
      </c>
      <c r="O1231" s="95"/>
    </row>
    <row r="1232" spans="1:15" ht="13.8">
      <c r="A1232" s="96"/>
      <c r="B1232" s="718" t="s">
        <v>244</v>
      </c>
      <c r="C1232" s="719" t="s">
        <v>244</v>
      </c>
      <c r="D1232" s="719" t="s">
        <v>244</v>
      </c>
      <c r="E1232" s="719" t="s">
        <v>244</v>
      </c>
      <c r="F1232" s="719" t="s">
        <v>244</v>
      </c>
      <c r="G1232" s="719" t="s">
        <v>244</v>
      </c>
      <c r="H1232" s="719" t="s">
        <v>244</v>
      </c>
      <c r="I1232" s="766" t="s">
        <v>244</v>
      </c>
      <c r="J1232" s="400" t="s">
        <v>101</v>
      </c>
      <c r="K1232" s="123">
        <v>7.6999999999999999E-2</v>
      </c>
      <c r="L1232" s="767">
        <v>90000</v>
      </c>
      <c r="M1232" s="768">
        <v>90000</v>
      </c>
      <c r="N1232" s="416">
        <f t="shared" si="71"/>
        <v>6930</v>
      </c>
      <c r="O1232" s="95"/>
    </row>
    <row r="1233" spans="1:15" ht="13.8">
      <c r="A1233" s="96"/>
      <c r="B1233" s="718" t="s">
        <v>245</v>
      </c>
      <c r="C1233" s="719" t="s">
        <v>245</v>
      </c>
      <c r="D1233" s="719" t="s">
        <v>245</v>
      </c>
      <c r="E1233" s="719" t="s">
        <v>245</v>
      </c>
      <c r="F1233" s="719" t="s">
        <v>245</v>
      </c>
      <c r="G1233" s="719" t="s">
        <v>245</v>
      </c>
      <c r="H1233" s="719" t="s">
        <v>245</v>
      </c>
      <c r="I1233" s="766" t="s">
        <v>245</v>
      </c>
      <c r="J1233" s="400" t="s">
        <v>101</v>
      </c>
      <c r="K1233" s="123">
        <v>3.3E-3</v>
      </c>
      <c r="L1233" s="767">
        <v>11737</v>
      </c>
      <c r="M1233" s="768">
        <v>11737</v>
      </c>
      <c r="N1233" s="416">
        <f t="shared" si="71"/>
        <v>39</v>
      </c>
      <c r="O1233" s="95"/>
    </row>
    <row r="1234" spans="1:15" ht="13.8">
      <c r="A1234" s="96"/>
      <c r="B1234" s="718" t="s">
        <v>246</v>
      </c>
      <c r="C1234" s="719" t="s">
        <v>246</v>
      </c>
      <c r="D1234" s="719" t="s">
        <v>246</v>
      </c>
      <c r="E1234" s="719" t="s">
        <v>246</v>
      </c>
      <c r="F1234" s="719" t="s">
        <v>246</v>
      </c>
      <c r="G1234" s="719" t="s">
        <v>246</v>
      </c>
      <c r="H1234" s="719" t="s">
        <v>246</v>
      </c>
      <c r="I1234" s="766" t="s">
        <v>246</v>
      </c>
      <c r="J1234" s="400" t="s">
        <v>85</v>
      </c>
      <c r="K1234" s="123">
        <v>0.25</v>
      </c>
      <c r="L1234" s="767">
        <v>27400</v>
      </c>
      <c r="M1234" s="768">
        <v>27400</v>
      </c>
      <c r="N1234" s="416">
        <f t="shared" si="71"/>
        <v>6850</v>
      </c>
      <c r="O1234" s="95"/>
    </row>
    <row r="1235" spans="1:15" ht="13.8">
      <c r="A1235" s="96"/>
      <c r="B1235" s="718" t="s">
        <v>247</v>
      </c>
      <c r="C1235" s="719" t="s">
        <v>247</v>
      </c>
      <c r="D1235" s="719" t="s">
        <v>247</v>
      </c>
      <c r="E1235" s="719" t="s">
        <v>247</v>
      </c>
      <c r="F1235" s="719" t="s">
        <v>247</v>
      </c>
      <c r="G1235" s="719" t="s">
        <v>247</v>
      </c>
      <c r="H1235" s="719" t="s">
        <v>247</v>
      </c>
      <c r="I1235" s="766" t="s">
        <v>247</v>
      </c>
      <c r="J1235" s="400" t="s">
        <v>86</v>
      </c>
      <c r="K1235" s="123">
        <v>1.34E-2</v>
      </c>
      <c r="L1235" s="767">
        <v>16193</v>
      </c>
      <c r="M1235" s="768">
        <v>16193</v>
      </c>
      <c r="N1235" s="416">
        <f t="shared" si="71"/>
        <v>217</v>
      </c>
      <c r="O1235" s="95"/>
    </row>
    <row r="1236" spans="1:15" ht="13.8">
      <c r="A1236" s="96"/>
      <c r="B1236" s="718" t="s">
        <v>248</v>
      </c>
      <c r="C1236" s="719" t="s">
        <v>248</v>
      </c>
      <c r="D1236" s="719" t="s">
        <v>248</v>
      </c>
      <c r="E1236" s="719" t="s">
        <v>248</v>
      </c>
      <c r="F1236" s="719" t="s">
        <v>248</v>
      </c>
      <c r="G1236" s="719" t="s">
        <v>248</v>
      </c>
      <c r="H1236" s="719" t="s">
        <v>248</v>
      </c>
      <c r="I1236" s="766" t="s">
        <v>248</v>
      </c>
      <c r="J1236" s="400" t="s">
        <v>91</v>
      </c>
      <c r="K1236" s="123">
        <v>0.61</v>
      </c>
      <c r="L1236" s="767">
        <v>4644</v>
      </c>
      <c r="M1236" s="768">
        <v>4644</v>
      </c>
      <c r="N1236" s="416">
        <f t="shared" si="71"/>
        <v>2833</v>
      </c>
      <c r="O1236" s="95"/>
    </row>
    <row r="1237" spans="1:15" ht="13.8">
      <c r="A1237" s="96"/>
      <c r="B1237" s="718" t="s">
        <v>249</v>
      </c>
      <c r="C1237" s="719" t="s">
        <v>249</v>
      </c>
      <c r="D1237" s="719" t="s">
        <v>249</v>
      </c>
      <c r="E1237" s="719" t="s">
        <v>249</v>
      </c>
      <c r="F1237" s="719" t="s">
        <v>249</v>
      </c>
      <c r="G1237" s="719" t="s">
        <v>249</v>
      </c>
      <c r="H1237" s="719" t="s">
        <v>249</v>
      </c>
      <c r="I1237" s="766" t="s">
        <v>249</v>
      </c>
      <c r="J1237" s="400" t="s">
        <v>91</v>
      </c>
      <c r="K1237" s="123">
        <v>1.6</v>
      </c>
      <c r="L1237" s="767">
        <v>2761</v>
      </c>
      <c r="M1237" s="768">
        <v>2761</v>
      </c>
      <c r="N1237" s="416">
        <f t="shared" si="71"/>
        <v>4418</v>
      </c>
      <c r="O1237" s="95"/>
    </row>
    <row r="1238" spans="1:15" ht="14.4" thickBot="1">
      <c r="A1238" s="96"/>
      <c r="B1238" s="758" t="s">
        <v>250</v>
      </c>
      <c r="C1238" s="759" t="s">
        <v>250</v>
      </c>
      <c r="D1238" s="759" t="s">
        <v>250</v>
      </c>
      <c r="E1238" s="759" t="s">
        <v>250</v>
      </c>
      <c r="F1238" s="759" t="s">
        <v>250</v>
      </c>
      <c r="G1238" s="759" t="s">
        <v>250</v>
      </c>
      <c r="H1238" s="759" t="s">
        <v>250</v>
      </c>
      <c r="I1238" s="848" t="s">
        <v>250</v>
      </c>
      <c r="J1238" s="400" t="s">
        <v>186</v>
      </c>
      <c r="K1238" s="123">
        <v>0.14000000000000001</v>
      </c>
      <c r="L1238" s="767">
        <v>21777</v>
      </c>
      <c r="M1238" s="768">
        <v>21777</v>
      </c>
      <c r="N1238" s="416">
        <f t="shared" si="71"/>
        <v>3049</v>
      </c>
      <c r="O1238" s="95"/>
    </row>
    <row r="1239" spans="1:15" ht="14.4" thickBot="1">
      <c r="A1239" s="96"/>
      <c r="B1239" s="724" t="s">
        <v>59</v>
      </c>
      <c r="C1239" s="725"/>
      <c r="D1239" s="725"/>
      <c r="E1239" s="725"/>
      <c r="F1239" s="725"/>
      <c r="G1239" s="725"/>
      <c r="H1239" s="725"/>
      <c r="I1239" s="725"/>
      <c r="J1239" s="725"/>
      <c r="K1239" s="725"/>
      <c r="L1239" s="725"/>
      <c r="M1239" s="726"/>
      <c r="N1239" s="124">
        <f>SUM(N1231:N1238)</f>
        <v>43586</v>
      </c>
      <c r="O1239" s="95"/>
    </row>
    <row r="1240" spans="1:15" ht="13.8">
      <c r="A1240" s="96"/>
      <c r="B1240" s="735" t="s">
        <v>62</v>
      </c>
      <c r="C1240" s="736"/>
      <c r="D1240" s="736"/>
      <c r="E1240" s="736"/>
      <c r="F1240" s="736"/>
      <c r="G1240" s="736"/>
      <c r="H1240" s="736"/>
      <c r="I1240" s="736"/>
      <c r="J1240" s="736"/>
      <c r="K1240" s="736"/>
      <c r="L1240" s="736"/>
      <c r="M1240" s="736"/>
      <c r="N1240" s="737"/>
      <c r="O1240" s="95"/>
    </row>
    <row r="1241" spans="1:15" ht="13.8">
      <c r="A1241" s="96"/>
      <c r="B1241" s="738"/>
      <c r="C1241" s="739"/>
      <c r="D1241" s="739"/>
      <c r="E1241" s="739"/>
      <c r="F1241" s="739"/>
      <c r="G1241" s="739"/>
      <c r="H1241" s="739"/>
      <c r="I1241" s="739"/>
      <c r="J1241" s="739"/>
      <c r="K1241" s="739"/>
      <c r="L1241" s="739"/>
      <c r="M1241" s="739"/>
      <c r="N1241" s="740"/>
      <c r="O1241" s="95"/>
    </row>
    <row r="1242" spans="1:15" ht="14.4" thickBot="1">
      <c r="A1242" s="96"/>
      <c r="B1242" s="741"/>
      <c r="C1242" s="742"/>
      <c r="D1242" s="742"/>
      <c r="E1242" s="742"/>
      <c r="F1242" s="742"/>
      <c r="G1242" s="742"/>
      <c r="H1242" s="742"/>
      <c r="I1242" s="742"/>
      <c r="J1242" s="742"/>
      <c r="K1242" s="742"/>
      <c r="L1242" s="742"/>
      <c r="M1242" s="742"/>
      <c r="N1242" s="743"/>
      <c r="O1242" s="95"/>
    </row>
    <row r="1243" spans="1:15" ht="15.6">
      <c r="A1243" s="96"/>
      <c r="B1243" s="744" t="s">
        <v>63</v>
      </c>
      <c r="C1243" s="745"/>
      <c r="D1243" s="745"/>
      <c r="E1243" s="745"/>
      <c r="F1243" s="745"/>
      <c r="G1243" s="745"/>
      <c r="H1243" s="745"/>
      <c r="I1243" s="118" t="s">
        <v>64</v>
      </c>
      <c r="J1243" s="401" t="s">
        <v>65</v>
      </c>
      <c r="K1243" s="125" t="s">
        <v>66</v>
      </c>
      <c r="L1243" s="762" t="s">
        <v>67</v>
      </c>
      <c r="M1243" s="763"/>
      <c r="N1243" s="119" t="s">
        <v>58</v>
      </c>
      <c r="O1243" s="95"/>
    </row>
    <row r="1244" spans="1:15" ht="13.8">
      <c r="A1244" s="96"/>
      <c r="B1244" s="718" t="s">
        <v>255</v>
      </c>
      <c r="C1244" s="719" t="s">
        <v>255</v>
      </c>
      <c r="D1244" s="719" t="s">
        <v>255</v>
      </c>
      <c r="E1244" s="719" t="s">
        <v>255</v>
      </c>
      <c r="F1244" s="719" t="s">
        <v>255</v>
      </c>
      <c r="G1244" s="719" t="s">
        <v>255</v>
      </c>
      <c r="H1244" s="719" t="s">
        <v>255</v>
      </c>
      <c r="I1244" s="126" t="s">
        <v>181</v>
      </c>
      <c r="J1244" s="127"/>
      <c r="K1244" s="335">
        <v>2.5000000000000001E-2</v>
      </c>
      <c r="L1244" s="846">
        <f>+'ANIDADOS EL SECRETO'!M198</f>
        <v>24048</v>
      </c>
      <c r="M1244" s="847"/>
      <c r="N1244" s="416">
        <f t="shared" ref="N1244:N1245" si="72">ROUND(K1244*L1244,0)</f>
        <v>601</v>
      </c>
      <c r="O1244" s="95"/>
    </row>
    <row r="1245" spans="1:15" ht="14.4" thickBot="1">
      <c r="A1245" s="96"/>
      <c r="B1245" s="758"/>
      <c r="C1245" s="759"/>
      <c r="D1245" s="759"/>
      <c r="E1245" s="759"/>
      <c r="F1245" s="759"/>
      <c r="G1245" s="759"/>
      <c r="H1245" s="759"/>
      <c r="I1245" s="128"/>
      <c r="J1245" s="129"/>
      <c r="K1245" s="128"/>
      <c r="L1245" s="760"/>
      <c r="M1245" s="761"/>
      <c r="N1245" s="416">
        <f t="shared" si="72"/>
        <v>0</v>
      </c>
      <c r="O1245" s="95"/>
    </row>
    <row r="1246" spans="1:15" ht="14.4" thickBot="1">
      <c r="A1246" s="96"/>
      <c r="B1246" s="724" t="s">
        <v>59</v>
      </c>
      <c r="C1246" s="725"/>
      <c r="D1246" s="725"/>
      <c r="E1246" s="725"/>
      <c r="F1246" s="725"/>
      <c r="G1246" s="725"/>
      <c r="H1246" s="725"/>
      <c r="I1246" s="725"/>
      <c r="J1246" s="725"/>
      <c r="K1246" s="725"/>
      <c r="L1246" s="725"/>
      <c r="M1246" s="726"/>
      <c r="N1246" s="122">
        <f>SUM(N1244:N1245)</f>
        <v>601</v>
      </c>
      <c r="O1246" s="95"/>
    </row>
    <row r="1247" spans="1:15" ht="13.8">
      <c r="A1247" s="96"/>
      <c r="B1247" s="735" t="s">
        <v>68</v>
      </c>
      <c r="C1247" s="736"/>
      <c r="D1247" s="736"/>
      <c r="E1247" s="736"/>
      <c r="F1247" s="736"/>
      <c r="G1247" s="736"/>
      <c r="H1247" s="736"/>
      <c r="I1247" s="736"/>
      <c r="J1247" s="736"/>
      <c r="K1247" s="736"/>
      <c r="L1247" s="736"/>
      <c r="M1247" s="736"/>
      <c r="N1247" s="737"/>
      <c r="O1247" s="95"/>
    </row>
    <row r="1248" spans="1:15" ht="13.8">
      <c r="A1248" s="96"/>
      <c r="B1248" s="738"/>
      <c r="C1248" s="739"/>
      <c r="D1248" s="739"/>
      <c r="E1248" s="739"/>
      <c r="F1248" s="739"/>
      <c r="G1248" s="739"/>
      <c r="H1248" s="739"/>
      <c r="I1248" s="739"/>
      <c r="J1248" s="739"/>
      <c r="K1248" s="739"/>
      <c r="L1248" s="739"/>
      <c r="M1248" s="739"/>
      <c r="N1248" s="740"/>
      <c r="O1248" s="95"/>
    </row>
    <row r="1249" spans="1:15" ht="14.4" thickBot="1">
      <c r="A1249" s="96"/>
      <c r="B1249" s="741"/>
      <c r="C1249" s="742"/>
      <c r="D1249" s="742"/>
      <c r="E1249" s="742"/>
      <c r="F1249" s="742"/>
      <c r="G1249" s="742"/>
      <c r="H1249" s="742"/>
      <c r="I1249" s="742"/>
      <c r="J1249" s="742"/>
      <c r="K1249" s="742"/>
      <c r="L1249" s="742"/>
      <c r="M1249" s="742"/>
      <c r="N1249" s="743"/>
      <c r="O1249" s="95"/>
    </row>
    <row r="1250" spans="1:15" ht="27.6">
      <c r="A1250" s="96"/>
      <c r="B1250" s="744" t="s">
        <v>69</v>
      </c>
      <c r="C1250" s="745"/>
      <c r="D1250" s="745"/>
      <c r="E1250" s="745"/>
      <c r="F1250" s="745"/>
      <c r="G1250" s="745"/>
      <c r="H1250" s="745"/>
      <c r="I1250" s="118" t="s">
        <v>70</v>
      </c>
      <c r="J1250" s="130" t="s">
        <v>71</v>
      </c>
      <c r="K1250" s="131" t="s">
        <v>72</v>
      </c>
      <c r="L1250" s="746" t="s">
        <v>57</v>
      </c>
      <c r="M1250" s="747"/>
      <c r="N1250" s="132" t="s">
        <v>58</v>
      </c>
      <c r="O1250" s="95"/>
    </row>
    <row r="1251" spans="1:15" ht="13.8">
      <c r="A1251" s="96"/>
      <c r="B1251" s="730" t="s">
        <v>256</v>
      </c>
      <c r="C1251" s="731" t="s">
        <v>256</v>
      </c>
      <c r="D1251" s="731" t="s">
        <v>256</v>
      </c>
      <c r="E1251" s="731" t="s">
        <v>256</v>
      </c>
      <c r="F1251" s="731" t="s">
        <v>256</v>
      </c>
      <c r="G1251" s="731" t="s">
        <v>256</v>
      </c>
      <c r="H1251" s="732" t="s">
        <v>256</v>
      </c>
      <c r="I1251" s="133" t="s">
        <v>120</v>
      </c>
      <c r="J1251" s="134"/>
      <c r="K1251" s="135">
        <v>78157</v>
      </c>
      <c r="L1251" s="752">
        <v>1.2</v>
      </c>
      <c r="M1251" s="753"/>
      <c r="N1251" s="416">
        <f t="shared" ref="N1251:N1254" si="73">ROUND(K1251*L1251,0)</f>
        <v>93788</v>
      </c>
      <c r="O1251" s="95"/>
    </row>
    <row r="1252" spans="1:15" ht="13.8">
      <c r="A1252" s="96"/>
      <c r="B1252" s="730"/>
      <c r="C1252" s="731"/>
      <c r="D1252" s="731"/>
      <c r="E1252" s="731"/>
      <c r="F1252" s="731"/>
      <c r="G1252" s="731"/>
      <c r="H1252" s="732"/>
      <c r="I1252" s="133"/>
      <c r="J1252" s="134"/>
      <c r="K1252" s="135"/>
      <c r="L1252" s="754"/>
      <c r="M1252" s="755"/>
      <c r="N1252" s="416">
        <f t="shared" si="73"/>
        <v>0</v>
      </c>
      <c r="O1252" s="95"/>
    </row>
    <row r="1253" spans="1:15" ht="13.8">
      <c r="A1253" s="96"/>
      <c r="B1253" s="730"/>
      <c r="C1253" s="731"/>
      <c r="D1253" s="731"/>
      <c r="E1253" s="731"/>
      <c r="F1253" s="731"/>
      <c r="G1253" s="731"/>
      <c r="H1253" s="732"/>
      <c r="I1253" s="133"/>
      <c r="J1253" s="134"/>
      <c r="K1253" s="135"/>
      <c r="L1253" s="756"/>
      <c r="M1253" s="757"/>
      <c r="N1253" s="416">
        <f t="shared" si="73"/>
        <v>0</v>
      </c>
      <c r="O1253" s="95"/>
    </row>
    <row r="1254" spans="1:15" ht="14.4" thickBot="1">
      <c r="A1254" s="96"/>
      <c r="B1254" s="730"/>
      <c r="C1254" s="731"/>
      <c r="D1254" s="731"/>
      <c r="E1254" s="731"/>
      <c r="F1254" s="731"/>
      <c r="G1254" s="731"/>
      <c r="H1254" s="732"/>
      <c r="I1254" s="128"/>
      <c r="J1254" s="129"/>
      <c r="K1254" s="128"/>
      <c r="L1254" s="733"/>
      <c r="M1254" s="734"/>
      <c r="N1254" s="416">
        <f t="shared" si="73"/>
        <v>0</v>
      </c>
      <c r="O1254" s="95"/>
    </row>
    <row r="1255" spans="1:15" ht="14.4" thickBot="1">
      <c r="A1255" s="96"/>
      <c r="B1255" s="724" t="s">
        <v>59</v>
      </c>
      <c r="C1255" s="725"/>
      <c r="D1255" s="725"/>
      <c r="E1255" s="725"/>
      <c r="F1255" s="725"/>
      <c r="G1255" s="725"/>
      <c r="H1255" s="725"/>
      <c r="I1255" s="725"/>
      <c r="J1255" s="725"/>
      <c r="K1255" s="725"/>
      <c r="L1255" s="725"/>
      <c r="M1255" s="726"/>
      <c r="N1255" s="124">
        <f>SUM(N1251:N1254)</f>
        <v>93788</v>
      </c>
      <c r="O1255" s="95"/>
    </row>
    <row r="1256" spans="1:15" ht="14.4" thickBot="1">
      <c r="A1256" s="96"/>
      <c r="B1256" s="115"/>
      <c r="C1256" s="94"/>
      <c r="D1256" s="94"/>
      <c r="E1256" s="94"/>
      <c r="F1256" s="94"/>
      <c r="G1256" s="94"/>
      <c r="H1256" s="94"/>
      <c r="I1256" s="94"/>
      <c r="J1256" s="94"/>
      <c r="K1256" s="94"/>
      <c r="L1256" s="94"/>
      <c r="M1256" s="94"/>
      <c r="N1256" s="116"/>
      <c r="O1256" s="95"/>
    </row>
    <row r="1257" spans="1:15" ht="14.4" thickBot="1">
      <c r="A1257" s="96"/>
      <c r="B1257" s="727" t="s">
        <v>73</v>
      </c>
      <c r="C1257" s="728"/>
      <c r="D1257" s="728"/>
      <c r="E1257" s="728"/>
      <c r="F1257" s="728"/>
      <c r="G1257" s="728"/>
      <c r="H1257" s="728"/>
      <c r="I1257" s="728"/>
      <c r="J1257" s="728"/>
      <c r="K1257" s="728"/>
      <c r="L1257" s="728"/>
      <c r="M1257" s="729"/>
      <c r="N1257" s="137">
        <f>N1226+N1239+N1246+N1255</f>
        <v>149608</v>
      </c>
      <c r="O1257" s="95"/>
    </row>
    <row r="1258" spans="1:15" ht="13.8">
      <c r="A1258" s="96"/>
      <c r="B1258" s="735" t="s">
        <v>74</v>
      </c>
      <c r="C1258" s="736"/>
      <c r="D1258" s="736"/>
      <c r="E1258" s="736"/>
      <c r="F1258" s="736"/>
      <c r="G1258" s="736"/>
      <c r="H1258" s="736"/>
      <c r="I1258" s="736"/>
      <c r="J1258" s="736"/>
      <c r="K1258" s="736"/>
      <c r="L1258" s="736"/>
      <c r="M1258" s="736"/>
      <c r="N1258" s="737"/>
      <c r="O1258" s="95"/>
    </row>
    <row r="1259" spans="1:15" ht="13.8">
      <c r="A1259" s="96"/>
      <c r="B1259" s="738"/>
      <c r="C1259" s="739"/>
      <c r="D1259" s="739"/>
      <c r="E1259" s="739"/>
      <c r="F1259" s="739"/>
      <c r="G1259" s="739"/>
      <c r="H1259" s="739"/>
      <c r="I1259" s="739"/>
      <c r="J1259" s="739"/>
      <c r="K1259" s="739"/>
      <c r="L1259" s="739"/>
      <c r="M1259" s="739"/>
      <c r="N1259" s="740"/>
      <c r="O1259" s="95"/>
    </row>
    <row r="1260" spans="1:15" ht="14.4" thickBot="1">
      <c r="A1260" s="96"/>
      <c r="B1260" s="741"/>
      <c r="C1260" s="742"/>
      <c r="D1260" s="742"/>
      <c r="E1260" s="742"/>
      <c r="F1260" s="742"/>
      <c r="G1260" s="742"/>
      <c r="H1260" s="742"/>
      <c r="I1260" s="742"/>
      <c r="J1260" s="742"/>
      <c r="K1260" s="742"/>
      <c r="L1260" s="742"/>
      <c r="M1260" s="742"/>
      <c r="N1260" s="743"/>
      <c r="O1260" s="95"/>
    </row>
    <row r="1261" spans="1:15" ht="13.8">
      <c r="A1261" s="96"/>
      <c r="B1261" s="744" t="s">
        <v>75</v>
      </c>
      <c r="C1261" s="745"/>
      <c r="D1261" s="745"/>
      <c r="E1261" s="745"/>
      <c r="F1261" s="745"/>
      <c r="G1261" s="745"/>
      <c r="H1261" s="745"/>
      <c r="I1261" s="401"/>
      <c r="J1261" s="402"/>
      <c r="K1261" s="131" t="s">
        <v>76</v>
      </c>
      <c r="L1261" s="746" t="s">
        <v>77</v>
      </c>
      <c r="M1261" s="747"/>
      <c r="N1261" s="132"/>
      <c r="O1261" s="95"/>
    </row>
    <row r="1262" spans="1:15" ht="13.8">
      <c r="A1262" s="96"/>
      <c r="B1262" s="718" t="s">
        <v>23</v>
      </c>
      <c r="C1262" s="719"/>
      <c r="D1262" s="719"/>
      <c r="E1262" s="719"/>
      <c r="F1262" s="719"/>
      <c r="G1262" s="719"/>
      <c r="H1262" s="719"/>
      <c r="I1262" s="138"/>
      <c r="J1262" s="139"/>
      <c r="K1262" s="418">
        <v>0.28000000000000003</v>
      </c>
      <c r="L1262" s="720">
        <f>+N1257</f>
        <v>149608</v>
      </c>
      <c r="M1262" s="721"/>
      <c r="N1262" s="140">
        <f>ROUND(K1262*L1262,0)</f>
        <v>41890</v>
      </c>
      <c r="O1262" s="95"/>
    </row>
    <row r="1263" spans="1:15" ht="13.8">
      <c r="A1263" s="96"/>
      <c r="B1263" s="120" t="s">
        <v>78</v>
      </c>
      <c r="C1263" s="121"/>
      <c r="D1263" s="121"/>
      <c r="E1263" s="121"/>
      <c r="F1263" s="121"/>
      <c r="G1263" s="121"/>
      <c r="H1263" s="121"/>
      <c r="I1263" s="138"/>
      <c r="J1263" s="139"/>
      <c r="K1263" s="418">
        <v>0.01</v>
      </c>
      <c r="L1263" s="720">
        <f>+N1257</f>
        <v>149608</v>
      </c>
      <c r="M1263" s="721"/>
      <c r="N1263" s="140">
        <f t="shared" ref="N1263:N1264" si="74">ROUND(K1263*L1263,0)</f>
        <v>1496</v>
      </c>
      <c r="O1263" s="95"/>
    </row>
    <row r="1264" spans="1:15" ht="14.4" thickBot="1">
      <c r="A1264" s="96"/>
      <c r="B1264" s="406" t="s">
        <v>79</v>
      </c>
      <c r="C1264" s="407"/>
      <c r="D1264" s="407"/>
      <c r="E1264" s="407"/>
      <c r="F1264" s="407"/>
      <c r="G1264" s="407"/>
      <c r="H1264" s="407"/>
      <c r="I1264" s="141"/>
      <c r="J1264" s="142"/>
      <c r="K1264" s="418">
        <v>0.05</v>
      </c>
      <c r="L1264" s="722">
        <f>+N1257</f>
        <v>149608</v>
      </c>
      <c r="M1264" s="723"/>
      <c r="N1264" s="140">
        <f t="shared" si="74"/>
        <v>7480</v>
      </c>
      <c r="O1264" s="95"/>
    </row>
    <row r="1265" spans="1:15" ht="14.4" thickBot="1">
      <c r="A1265" s="96"/>
      <c r="B1265" s="724" t="s">
        <v>59</v>
      </c>
      <c r="C1265" s="725"/>
      <c r="D1265" s="725"/>
      <c r="E1265" s="725"/>
      <c r="F1265" s="725"/>
      <c r="G1265" s="725"/>
      <c r="H1265" s="725"/>
      <c r="I1265" s="725"/>
      <c r="J1265" s="725"/>
      <c r="K1265" s="725"/>
      <c r="L1265" s="725"/>
      <c r="M1265" s="726"/>
      <c r="N1265" s="143">
        <f>SUM(N1262:N1264)</f>
        <v>50866</v>
      </c>
      <c r="O1265" s="95"/>
    </row>
    <row r="1266" spans="1:15" ht="14.4" thickBot="1">
      <c r="A1266" s="96"/>
      <c r="B1266" s="115"/>
      <c r="C1266" s="94"/>
      <c r="D1266" s="94"/>
      <c r="E1266" s="94"/>
      <c r="F1266" s="94"/>
      <c r="G1266" s="94"/>
      <c r="H1266" s="94"/>
      <c r="I1266" s="94"/>
      <c r="J1266" s="94"/>
      <c r="K1266" s="94"/>
      <c r="L1266" s="94"/>
      <c r="M1266" s="94"/>
      <c r="N1266" s="116"/>
      <c r="O1266" s="95"/>
    </row>
    <row r="1267" spans="1:15" ht="14.4" thickBot="1">
      <c r="A1267" s="96"/>
      <c r="B1267" s="727" t="s">
        <v>80</v>
      </c>
      <c r="C1267" s="728"/>
      <c r="D1267" s="728"/>
      <c r="E1267" s="728"/>
      <c r="F1267" s="728"/>
      <c r="G1267" s="728"/>
      <c r="H1267" s="728"/>
      <c r="I1267" s="728"/>
      <c r="J1267" s="728"/>
      <c r="K1267" s="728"/>
      <c r="L1267" s="728"/>
      <c r="M1267" s="729"/>
      <c r="N1267" s="144">
        <f>N1257+N1265</f>
        <v>200474</v>
      </c>
      <c r="O1267" s="95"/>
    </row>
    <row r="1268" spans="1:15" ht="13.8">
      <c r="A1268" s="96"/>
      <c r="B1268" s="112"/>
      <c r="C1268" s="113"/>
      <c r="D1268" s="113"/>
      <c r="E1268" s="113"/>
      <c r="F1268" s="113"/>
      <c r="G1268" s="113"/>
      <c r="H1268" s="113"/>
      <c r="I1268" s="113"/>
      <c r="J1268" s="113"/>
      <c r="K1268" s="113"/>
      <c r="L1268" s="113"/>
      <c r="M1268" s="113"/>
      <c r="N1268" s="114"/>
      <c r="O1268" s="95"/>
    </row>
    <row r="1269" spans="1:15" ht="13.8">
      <c r="A1269" s="96"/>
      <c r="B1269" s="115"/>
      <c r="C1269" s="94"/>
      <c r="D1269" s="94"/>
      <c r="E1269" s="94"/>
      <c r="F1269" s="94"/>
      <c r="G1269" s="94"/>
      <c r="H1269" s="94"/>
      <c r="I1269" s="94"/>
      <c r="J1269" s="94"/>
      <c r="K1269" s="94"/>
      <c r="L1269" s="94"/>
      <c r="M1269" s="94"/>
      <c r="N1269" s="116"/>
      <c r="O1269" s="95"/>
    </row>
    <row r="1270" spans="1:15" ht="13.8">
      <c r="A1270" s="96"/>
      <c r="B1270" s="115"/>
      <c r="C1270" s="94"/>
      <c r="D1270" s="94"/>
      <c r="E1270" s="94"/>
      <c r="F1270" s="94"/>
      <c r="G1270" s="94"/>
      <c r="H1270" s="94"/>
      <c r="I1270" s="94"/>
      <c r="J1270" s="94"/>
      <c r="K1270" s="94"/>
      <c r="L1270" s="94"/>
      <c r="M1270" s="94"/>
      <c r="N1270" s="116"/>
      <c r="O1270" s="95"/>
    </row>
    <row r="1271" spans="1:15" ht="13.8">
      <c r="A1271" s="96"/>
      <c r="B1271" s="115"/>
      <c r="C1271" s="424" t="s">
        <v>81</v>
      </c>
      <c r="D1271" s="424"/>
      <c r="E1271" s="424"/>
      <c r="F1271" s="94"/>
      <c r="G1271" s="94"/>
      <c r="H1271" s="94"/>
      <c r="I1271" s="424" t="s">
        <v>81</v>
      </c>
      <c r="J1271" s="223"/>
      <c r="K1271" s="223"/>
      <c r="L1271" s="223"/>
      <c r="M1271" s="223"/>
      <c r="N1271" s="116"/>
      <c r="O1271" s="95"/>
    </row>
    <row r="1272" spans="1:15" ht="13.8">
      <c r="A1272" s="96"/>
      <c r="B1272" s="115"/>
      <c r="C1272" s="223" t="s">
        <v>385</v>
      </c>
      <c r="D1272" s="223" t="s">
        <v>147</v>
      </c>
      <c r="E1272" s="223"/>
      <c r="F1272" s="94"/>
      <c r="G1272" s="94"/>
      <c r="H1272" s="94"/>
      <c r="I1272" s="223" t="s">
        <v>82</v>
      </c>
      <c r="J1272" s="425" t="s">
        <v>142</v>
      </c>
      <c r="K1272" s="425"/>
      <c r="L1272" s="425"/>
      <c r="M1272" s="223"/>
      <c r="N1272" s="116"/>
      <c r="O1272" s="95"/>
    </row>
    <row r="1273" spans="1:15" ht="13.8">
      <c r="A1273" s="96"/>
      <c r="B1273" s="115"/>
      <c r="C1273" s="223" t="s">
        <v>177</v>
      </c>
      <c r="D1273" s="223"/>
      <c r="E1273" s="223"/>
      <c r="F1273" s="94"/>
      <c r="G1273" s="94"/>
      <c r="H1273" s="94"/>
      <c r="I1273" s="223" t="s">
        <v>146</v>
      </c>
      <c r="J1273" s="426"/>
      <c r="K1273" s="426"/>
      <c r="L1273" s="426"/>
      <c r="M1273" s="223"/>
      <c r="N1273" s="116"/>
      <c r="O1273" s="95"/>
    </row>
    <row r="1274" spans="1:15" ht="13.8">
      <c r="A1274" s="96"/>
      <c r="B1274" s="105"/>
      <c r="C1274" s="145"/>
      <c r="D1274" s="145"/>
      <c r="E1274" s="145"/>
      <c r="F1274" s="145"/>
      <c r="G1274" s="94"/>
      <c r="H1274" s="145"/>
      <c r="I1274" s="223" t="s">
        <v>178</v>
      </c>
      <c r="J1274" s="145"/>
      <c r="K1274" s="145"/>
      <c r="L1274" s="145"/>
      <c r="M1274" s="145"/>
      <c r="N1274" s="146"/>
      <c r="O1274" s="95"/>
    </row>
    <row r="1275" spans="1:15" ht="13.8">
      <c r="A1275" s="96"/>
      <c r="B1275" s="115"/>
      <c r="C1275" s="94"/>
      <c r="D1275" s="94"/>
      <c r="E1275" s="94"/>
      <c r="F1275" s="94"/>
      <c r="G1275" s="94" t="s">
        <v>83</v>
      </c>
      <c r="H1275" s="94"/>
      <c r="I1275" s="94"/>
      <c r="J1275" s="94"/>
      <c r="K1275" s="94"/>
      <c r="L1275" s="94"/>
      <c r="M1275" s="94"/>
      <c r="N1275" s="116"/>
      <c r="O1275" s="95"/>
    </row>
    <row r="1276" spans="1:15" ht="14.4" thickBot="1">
      <c r="A1276" s="96"/>
      <c r="B1276" s="748"/>
      <c r="C1276" s="749"/>
      <c r="D1276" s="749"/>
      <c r="E1276" s="129"/>
      <c r="F1276" s="129"/>
      <c r="G1276" s="129"/>
      <c r="H1276" s="129"/>
      <c r="I1276" s="129"/>
      <c r="J1276" s="750"/>
      <c r="K1276" s="750"/>
      <c r="L1276" s="750"/>
      <c r="M1276" s="750"/>
      <c r="N1276" s="751"/>
      <c r="O1276" s="95"/>
    </row>
    <row r="1277" spans="1:15" ht="14.4" thickBot="1">
      <c r="A1277" s="147"/>
      <c r="B1277" s="148"/>
      <c r="C1277" s="148"/>
      <c r="D1277" s="148"/>
      <c r="E1277" s="148"/>
      <c r="F1277" s="148"/>
      <c r="G1277" s="148"/>
      <c r="H1277" s="148"/>
      <c r="I1277" s="148"/>
      <c r="J1277" s="148"/>
      <c r="K1277" s="148"/>
      <c r="L1277" s="148"/>
      <c r="M1277" s="148"/>
      <c r="N1277" s="148"/>
      <c r="O1277" s="149"/>
    </row>
    <row r="1278" spans="1:15" ht="14.4" thickTop="1">
      <c r="A1278" s="584" t="s">
        <v>37</v>
      </c>
      <c r="B1278" s="584"/>
      <c r="C1278" s="584"/>
      <c r="D1278" s="584"/>
      <c r="E1278" s="584"/>
      <c r="F1278" s="584"/>
      <c r="G1278" s="584"/>
      <c r="H1278" s="584"/>
      <c r="I1278" s="584"/>
      <c r="J1278" s="584"/>
      <c r="K1278" s="584"/>
      <c r="L1278" s="94"/>
      <c r="M1278" s="94"/>
      <c r="N1278" s="94"/>
      <c r="O1278" s="94"/>
    </row>
    <row r="1279" spans="1:15" ht="13.8">
      <c r="A1279" s="584" t="s">
        <v>1</v>
      </c>
      <c r="B1279" s="584"/>
      <c r="C1279" s="584"/>
      <c r="D1279" s="584"/>
      <c r="E1279" s="94"/>
      <c r="F1279" s="94"/>
      <c r="G1279" s="94"/>
      <c r="H1279" s="94"/>
      <c r="I1279" s="94"/>
      <c r="J1279" s="94"/>
      <c r="K1279" s="94"/>
      <c r="L1279" s="94"/>
      <c r="M1279" s="94"/>
      <c r="N1279" s="94"/>
      <c r="O1279" s="94"/>
    </row>
    <row r="1280" spans="1:15" ht="14.4" thickBot="1">
      <c r="A1280" s="94"/>
      <c r="B1280" s="94"/>
      <c r="C1280" s="94"/>
      <c r="D1280" s="94"/>
      <c r="E1280" s="94"/>
      <c r="F1280" s="94"/>
      <c r="G1280" s="94"/>
      <c r="H1280" s="94"/>
      <c r="I1280" s="94"/>
      <c r="J1280" s="94"/>
      <c r="K1280" s="94"/>
      <c r="L1280" s="94"/>
      <c r="M1280" s="94"/>
      <c r="N1280" s="94"/>
      <c r="O1280" s="94"/>
    </row>
    <row r="1281" spans="1:15" ht="14.4" thickTop="1">
      <c r="A1281" s="822"/>
      <c r="B1281" s="823"/>
      <c r="C1281" s="823"/>
      <c r="D1281" s="823"/>
      <c r="E1281" s="823"/>
      <c r="F1281" s="823"/>
      <c r="G1281" s="823"/>
      <c r="H1281" s="823"/>
      <c r="I1281" s="823"/>
      <c r="J1281" s="823"/>
      <c r="K1281" s="823"/>
      <c r="L1281" s="823"/>
      <c r="M1281" s="823"/>
      <c r="N1281" s="823"/>
      <c r="O1281" s="824"/>
    </row>
    <row r="1282" spans="1:15" ht="13.8">
      <c r="A1282" s="96"/>
      <c r="B1282" s="825" t="s">
        <v>38</v>
      </c>
      <c r="C1282" s="825"/>
      <c r="D1282" s="825"/>
      <c r="E1282" s="825"/>
      <c r="F1282" s="825"/>
      <c r="G1282" s="825"/>
      <c r="H1282" s="825"/>
      <c r="I1282" s="825"/>
      <c r="J1282" s="825"/>
      <c r="K1282" s="825"/>
      <c r="L1282" s="825"/>
      <c r="M1282" s="825"/>
      <c r="N1282" s="825"/>
      <c r="O1282" s="95"/>
    </row>
    <row r="1283" spans="1:15" ht="14.4" thickBot="1">
      <c r="A1283" s="96"/>
      <c r="B1283" s="94"/>
      <c r="C1283" s="94"/>
      <c r="D1283" s="94"/>
      <c r="E1283" s="94"/>
      <c r="F1283" s="94"/>
      <c r="G1283" s="94"/>
      <c r="H1283" s="94"/>
      <c r="I1283" s="94"/>
      <c r="J1283" s="94"/>
      <c r="K1283" s="94"/>
      <c r="L1283" s="94"/>
      <c r="M1283" s="94"/>
      <c r="N1283" s="94"/>
      <c r="O1283" s="95"/>
    </row>
    <row r="1284" spans="1:15" ht="13.8">
      <c r="A1284" s="96"/>
      <c r="B1284" s="826"/>
      <c r="C1284" s="828"/>
      <c r="D1284" s="829"/>
      <c r="E1284" s="829"/>
      <c r="F1284" s="829"/>
      <c r="G1284" s="829"/>
      <c r="H1284" s="829"/>
      <c r="I1284" s="829"/>
      <c r="J1284" s="830"/>
      <c r="K1284" s="831"/>
      <c r="L1284" s="832"/>
      <c r="M1284" s="832"/>
      <c r="N1284" s="833"/>
      <c r="O1284" s="95"/>
    </row>
    <row r="1285" spans="1:15" ht="13.8">
      <c r="A1285" s="96"/>
      <c r="B1285" s="827"/>
      <c r="C1285" s="837" t="s">
        <v>118</v>
      </c>
      <c r="D1285" s="838"/>
      <c r="E1285" s="838"/>
      <c r="F1285" s="838"/>
      <c r="G1285" s="838"/>
      <c r="H1285" s="838"/>
      <c r="I1285" s="838"/>
      <c r="J1285" s="839"/>
      <c r="K1285" s="834"/>
      <c r="L1285" s="835"/>
      <c r="M1285" s="835"/>
      <c r="N1285" s="836"/>
      <c r="O1285" s="95"/>
    </row>
    <row r="1286" spans="1:15" ht="13.8">
      <c r="A1286" s="96"/>
      <c r="B1286" s="827"/>
      <c r="C1286" s="812"/>
      <c r="D1286" s="813"/>
      <c r="E1286" s="813"/>
      <c r="F1286" s="813"/>
      <c r="G1286" s="813"/>
      <c r="H1286" s="813"/>
      <c r="I1286" s="813"/>
      <c r="J1286" s="814"/>
      <c r="K1286" s="818" t="s">
        <v>39</v>
      </c>
      <c r="L1286" s="806"/>
      <c r="M1286" s="807"/>
      <c r="N1286" s="808"/>
      <c r="O1286" s="95"/>
    </row>
    <row r="1287" spans="1:15" ht="13.8">
      <c r="A1287" s="96"/>
      <c r="B1287" s="827"/>
      <c r="C1287" s="812" t="s">
        <v>40</v>
      </c>
      <c r="D1287" s="813"/>
      <c r="E1287" s="813"/>
      <c r="F1287" s="813"/>
      <c r="G1287" s="813"/>
      <c r="H1287" s="813"/>
      <c r="I1287" s="813"/>
      <c r="J1287" s="814"/>
      <c r="K1287" s="840"/>
      <c r="L1287" s="809"/>
      <c r="M1287" s="810"/>
      <c r="N1287" s="811"/>
      <c r="O1287" s="95"/>
    </row>
    <row r="1288" spans="1:15" ht="13.8">
      <c r="A1288" s="96"/>
      <c r="B1288" s="827"/>
      <c r="C1288" s="815"/>
      <c r="D1288" s="816"/>
      <c r="E1288" s="816"/>
      <c r="F1288" s="816"/>
      <c r="G1288" s="816"/>
      <c r="H1288" s="816"/>
      <c r="I1288" s="816"/>
      <c r="J1288" s="817"/>
      <c r="K1288" s="818" t="s">
        <v>41</v>
      </c>
      <c r="L1288" s="818">
        <v>1</v>
      </c>
      <c r="M1288" s="818" t="s">
        <v>42</v>
      </c>
      <c r="N1288" s="820">
        <v>1</v>
      </c>
      <c r="O1288" s="95"/>
    </row>
    <row r="1289" spans="1:15" ht="13.8">
      <c r="A1289" s="96"/>
      <c r="B1289" s="827"/>
      <c r="C1289" s="815"/>
      <c r="D1289" s="816"/>
      <c r="E1289" s="816"/>
      <c r="F1289" s="816"/>
      <c r="G1289" s="816"/>
      <c r="H1289" s="816"/>
      <c r="I1289" s="816"/>
      <c r="J1289" s="817"/>
      <c r="K1289" s="819"/>
      <c r="L1289" s="819"/>
      <c r="M1289" s="819"/>
      <c r="N1289" s="821"/>
      <c r="O1289" s="95"/>
    </row>
    <row r="1290" spans="1:15" ht="13.8">
      <c r="A1290" s="96"/>
      <c r="B1290" s="827"/>
      <c r="C1290" s="812" t="s">
        <v>43</v>
      </c>
      <c r="D1290" s="813"/>
      <c r="E1290" s="813"/>
      <c r="F1290" s="813"/>
      <c r="G1290" s="813"/>
      <c r="H1290" s="813"/>
      <c r="I1290" s="813"/>
      <c r="J1290" s="814"/>
      <c r="K1290" s="819"/>
      <c r="L1290" s="819"/>
      <c r="M1290" s="819"/>
      <c r="N1290" s="821"/>
      <c r="O1290" s="95"/>
    </row>
    <row r="1291" spans="1:15" ht="14.4" thickBot="1">
      <c r="A1291" s="96"/>
      <c r="B1291" s="97"/>
      <c r="C1291" s="98"/>
      <c r="D1291" s="98"/>
      <c r="E1291" s="98"/>
      <c r="F1291" s="98"/>
      <c r="G1291" s="98"/>
      <c r="H1291" s="98"/>
      <c r="I1291" s="98"/>
      <c r="J1291" s="98"/>
      <c r="K1291" s="98"/>
      <c r="L1291" s="99"/>
      <c r="M1291" s="99"/>
      <c r="N1291" s="100"/>
      <c r="O1291" s="95"/>
    </row>
    <row r="1292" spans="1:15" ht="13.8">
      <c r="A1292" s="96"/>
      <c r="B1292" s="101"/>
      <c r="C1292" s="405"/>
      <c r="D1292" s="405"/>
      <c r="E1292" s="405"/>
      <c r="F1292" s="405"/>
      <c r="G1292" s="405"/>
      <c r="H1292" s="405"/>
      <c r="I1292" s="405"/>
      <c r="J1292" s="405"/>
      <c r="K1292" s="102" t="s">
        <v>44</v>
      </c>
      <c r="L1292" s="103" t="s">
        <v>45</v>
      </c>
      <c r="M1292" s="103" t="s">
        <v>46</v>
      </c>
      <c r="N1292" s="104" t="s">
        <v>47</v>
      </c>
      <c r="O1292" s="95"/>
    </row>
    <row r="1293" spans="1:15" ht="13.8">
      <c r="A1293" s="96"/>
      <c r="B1293" s="105"/>
      <c r="C1293" s="404"/>
      <c r="D1293" s="404"/>
      <c r="E1293" s="404"/>
      <c r="F1293" s="404"/>
      <c r="G1293" s="404"/>
      <c r="H1293" s="404"/>
      <c r="I1293" s="404"/>
      <c r="J1293" s="404"/>
      <c r="K1293" s="106"/>
      <c r="L1293" s="107"/>
      <c r="M1293" s="107"/>
      <c r="N1293" s="108"/>
      <c r="O1293" s="95"/>
    </row>
    <row r="1294" spans="1:15" ht="13.8">
      <c r="A1294" s="96"/>
      <c r="B1294" s="792" t="s">
        <v>48</v>
      </c>
      <c r="C1294" s="793"/>
      <c r="D1294" s="793"/>
      <c r="E1294" s="793"/>
      <c r="F1294" s="404"/>
      <c r="G1294" s="404"/>
      <c r="H1294" s="404"/>
      <c r="I1294" s="94"/>
      <c r="J1294" s="404"/>
      <c r="K1294" s="106"/>
      <c r="L1294" s="94"/>
      <c r="M1294" s="94"/>
      <c r="N1294" s="109"/>
      <c r="O1294" s="95"/>
    </row>
    <row r="1295" spans="1:15" ht="13.8">
      <c r="A1295" s="96"/>
      <c r="B1295" s="110"/>
      <c r="C1295" s="408"/>
      <c r="D1295" s="408"/>
      <c r="E1295" s="408"/>
      <c r="F1295" s="408"/>
      <c r="G1295" s="408"/>
      <c r="H1295" s="408"/>
      <c r="I1295" s="408"/>
      <c r="J1295" s="408"/>
      <c r="K1295" s="408"/>
      <c r="L1295" s="408"/>
      <c r="M1295" s="408"/>
      <c r="N1295" s="409"/>
      <c r="O1295" s="95"/>
    </row>
    <row r="1296" spans="1:15" ht="14.4" thickBot="1">
      <c r="A1296" s="96"/>
      <c r="B1296" s="406"/>
      <c r="C1296" s="407"/>
      <c r="D1296" s="407"/>
      <c r="E1296" s="407"/>
      <c r="F1296" s="407"/>
      <c r="G1296" s="407"/>
      <c r="H1296" s="407"/>
      <c r="I1296" s="407"/>
      <c r="J1296" s="407"/>
      <c r="K1296" s="407"/>
      <c r="L1296" s="407"/>
      <c r="M1296" s="407"/>
      <c r="N1296" s="111"/>
      <c r="O1296" s="95"/>
    </row>
    <row r="1297" spans="1:15" ht="14.4" thickBot="1">
      <c r="A1297" s="96"/>
      <c r="B1297" s="112"/>
      <c r="C1297" s="113"/>
      <c r="D1297" s="113"/>
      <c r="E1297" s="113"/>
      <c r="F1297" s="113"/>
      <c r="G1297" s="113"/>
      <c r="H1297" s="94"/>
      <c r="I1297" s="94"/>
      <c r="J1297" s="113"/>
      <c r="K1297" s="113"/>
      <c r="L1297" s="113"/>
      <c r="M1297" s="113"/>
      <c r="N1297" s="114"/>
      <c r="O1297" s="95"/>
    </row>
    <row r="1298" spans="1:15" ht="13.8">
      <c r="A1298" s="96"/>
      <c r="B1298" s="794" t="s">
        <v>49</v>
      </c>
      <c r="C1298" s="795"/>
      <c r="D1298" s="795"/>
      <c r="E1298" s="795"/>
      <c r="F1298" s="795"/>
      <c r="G1298" s="795"/>
      <c r="H1298" s="795"/>
      <c r="I1298" s="795"/>
      <c r="J1298" s="795"/>
      <c r="K1298" s="795"/>
      <c r="L1298" s="795"/>
      <c r="M1298" s="795"/>
      <c r="N1298" s="796"/>
      <c r="O1298" s="95"/>
    </row>
    <row r="1299" spans="1:15" ht="14.4" thickBot="1">
      <c r="A1299" s="96"/>
      <c r="B1299" s="115"/>
      <c r="C1299" s="94"/>
      <c r="D1299" s="94"/>
      <c r="E1299" s="94"/>
      <c r="F1299" s="94"/>
      <c r="G1299" s="94"/>
      <c r="H1299" s="94"/>
      <c r="I1299" s="94"/>
      <c r="J1299" s="94"/>
      <c r="K1299" s="94"/>
      <c r="L1299" s="94"/>
      <c r="M1299" s="94"/>
      <c r="N1299" s="116"/>
      <c r="O1299" s="95"/>
    </row>
    <row r="1300" spans="1:15" ht="13.8">
      <c r="A1300" s="96"/>
      <c r="B1300" s="117" t="s">
        <v>50</v>
      </c>
      <c r="C1300" s="797" t="s">
        <v>51</v>
      </c>
      <c r="D1300" s="798"/>
      <c r="E1300" s="798"/>
      <c r="F1300" s="798"/>
      <c r="G1300" s="798"/>
      <c r="H1300" s="798"/>
      <c r="I1300" s="798"/>
      <c r="J1300" s="798"/>
      <c r="K1300" s="799"/>
      <c r="L1300" s="800" t="s">
        <v>52</v>
      </c>
      <c r="M1300" s="801"/>
      <c r="N1300" s="117" t="s">
        <v>11</v>
      </c>
      <c r="O1300" s="95"/>
    </row>
    <row r="1301" spans="1:15" ht="14.4" thickBot="1">
      <c r="A1301" s="96"/>
      <c r="B1301" s="175">
        <f>+'PRESUPUESTO OFICIAL (Entidad)'!D37</f>
        <v>4.2</v>
      </c>
      <c r="C1301" s="802" t="s">
        <v>452</v>
      </c>
      <c r="D1301" s="803"/>
      <c r="E1301" s="803"/>
      <c r="F1301" s="803"/>
      <c r="G1301" s="803"/>
      <c r="H1301" s="803"/>
      <c r="I1301" s="803"/>
      <c r="J1301" s="803"/>
      <c r="K1301" s="804"/>
      <c r="L1301" s="845" t="s">
        <v>91</v>
      </c>
      <c r="M1301" s="804"/>
      <c r="N1301" s="176"/>
      <c r="O1301" s="95"/>
    </row>
    <row r="1302" spans="1:15" ht="13.8">
      <c r="A1302" s="96"/>
      <c r="B1302" s="735" t="s">
        <v>53</v>
      </c>
      <c r="C1302" s="736"/>
      <c r="D1302" s="736"/>
      <c r="E1302" s="736"/>
      <c r="F1302" s="736"/>
      <c r="G1302" s="736"/>
      <c r="H1302" s="736"/>
      <c r="I1302" s="736"/>
      <c r="J1302" s="736"/>
      <c r="K1302" s="736"/>
      <c r="L1302" s="736"/>
      <c r="M1302" s="736"/>
      <c r="N1302" s="737"/>
      <c r="O1302" s="95"/>
    </row>
    <row r="1303" spans="1:15" ht="13.8">
      <c r="A1303" s="96"/>
      <c r="B1303" s="738"/>
      <c r="C1303" s="739"/>
      <c r="D1303" s="739"/>
      <c r="E1303" s="739"/>
      <c r="F1303" s="739"/>
      <c r="G1303" s="739"/>
      <c r="H1303" s="739"/>
      <c r="I1303" s="739"/>
      <c r="J1303" s="739"/>
      <c r="K1303" s="739"/>
      <c r="L1303" s="739"/>
      <c r="M1303" s="739"/>
      <c r="N1303" s="740"/>
      <c r="O1303" s="95"/>
    </row>
    <row r="1304" spans="1:15" ht="14.4" thickBot="1">
      <c r="A1304" s="96"/>
      <c r="B1304" s="741"/>
      <c r="C1304" s="742"/>
      <c r="D1304" s="742"/>
      <c r="E1304" s="742"/>
      <c r="F1304" s="742"/>
      <c r="G1304" s="742"/>
      <c r="H1304" s="742"/>
      <c r="I1304" s="742"/>
      <c r="J1304" s="742"/>
      <c r="K1304" s="742"/>
      <c r="L1304" s="742"/>
      <c r="M1304" s="742"/>
      <c r="N1304" s="743"/>
      <c r="O1304" s="95"/>
    </row>
    <row r="1305" spans="1:15" ht="13.8">
      <c r="A1305" s="96"/>
      <c r="B1305" s="744" t="s">
        <v>51</v>
      </c>
      <c r="C1305" s="782"/>
      <c r="D1305" s="782"/>
      <c r="E1305" s="782"/>
      <c r="F1305" s="783"/>
      <c r="G1305" s="762" t="s">
        <v>54</v>
      </c>
      <c r="H1305" s="782"/>
      <c r="I1305" s="784" t="s">
        <v>55</v>
      </c>
      <c r="J1305" s="785"/>
      <c r="K1305" s="118" t="s">
        <v>56</v>
      </c>
      <c r="L1305" s="762" t="s">
        <v>57</v>
      </c>
      <c r="M1305" s="763"/>
      <c r="N1305" s="119" t="s">
        <v>58</v>
      </c>
      <c r="O1305" s="95"/>
    </row>
    <row r="1306" spans="1:15" ht="13.8">
      <c r="A1306" s="96"/>
      <c r="B1306" s="786" t="s">
        <v>251</v>
      </c>
      <c r="C1306" s="787" t="s">
        <v>251</v>
      </c>
      <c r="D1306" s="787" t="s">
        <v>251</v>
      </c>
      <c r="E1306" s="787" t="s">
        <v>251</v>
      </c>
      <c r="F1306" s="788" t="s">
        <v>251</v>
      </c>
      <c r="G1306" s="789"/>
      <c r="H1306" s="788"/>
      <c r="I1306" s="772" t="s">
        <v>120</v>
      </c>
      <c r="J1306" s="773"/>
      <c r="K1306" s="177">
        <v>7815.7000000000007</v>
      </c>
      <c r="L1306" s="790">
        <v>0.1905</v>
      </c>
      <c r="M1306" s="791">
        <v>0.1905</v>
      </c>
      <c r="N1306" s="416">
        <f t="shared" ref="N1306:N1308" si="75">ROUND(K1306*L1306,0)</f>
        <v>1489</v>
      </c>
      <c r="O1306" s="95"/>
    </row>
    <row r="1307" spans="1:15" ht="13.8">
      <c r="A1307" s="96"/>
      <c r="B1307" s="769" t="s">
        <v>260</v>
      </c>
      <c r="C1307" s="770" t="s">
        <v>260</v>
      </c>
      <c r="D1307" s="770" t="s">
        <v>260</v>
      </c>
      <c r="E1307" s="770" t="s">
        <v>260</v>
      </c>
      <c r="F1307" s="771" t="s">
        <v>260</v>
      </c>
      <c r="G1307" s="178"/>
      <c r="H1307" s="179"/>
      <c r="I1307" s="772" t="s">
        <v>120</v>
      </c>
      <c r="J1307" s="773"/>
      <c r="K1307" s="177">
        <v>7406</v>
      </c>
      <c r="L1307" s="774">
        <v>0.03</v>
      </c>
      <c r="M1307" s="775">
        <v>0.03</v>
      </c>
      <c r="N1307" s="416">
        <f t="shared" si="75"/>
        <v>222</v>
      </c>
      <c r="O1307" s="95"/>
    </row>
    <row r="1308" spans="1:15" ht="14.4" thickBot="1">
      <c r="A1308" s="96"/>
      <c r="B1308" s="776" t="s">
        <v>253</v>
      </c>
      <c r="C1308" s="777" t="s">
        <v>253</v>
      </c>
      <c r="D1308" s="777" t="s">
        <v>253</v>
      </c>
      <c r="E1308" s="777" t="s">
        <v>253</v>
      </c>
      <c r="F1308" s="778" t="s">
        <v>253</v>
      </c>
      <c r="G1308" s="779"/>
      <c r="H1308" s="778"/>
      <c r="I1308" s="772" t="s">
        <v>120</v>
      </c>
      <c r="J1308" s="773"/>
      <c r="K1308" s="177">
        <v>4431</v>
      </c>
      <c r="L1308" s="780">
        <v>0.02</v>
      </c>
      <c r="M1308" s="781">
        <v>0.02</v>
      </c>
      <c r="N1308" s="416">
        <f t="shared" si="75"/>
        <v>89</v>
      </c>
      <c r="O1308" s="95"/>
    </row>
    <row r="1309" spans="1:15" ht="14.4" thickBot="1">
      <c r="A1309" s="96"/>
      <c r="B1309" s="724" t="s">
        <v>59</v>
      </c>
      <c r="C1309" s="725"/>
      <c r="D1309" s="725"/>
      <c r="E1309" s="725"/>
      <c r="F1309" s="725"/>
      <c r="G1309" s="725"/>
      <c r="H1309" s="725"/>
      <c r="I1309" s="725"/>
      <c r="J1309" s="725"/>
      <c r="K1309" s="725"/>
      <c r="L1309" s="725"/>
      <c r="M1309" s="726"/>
      <c r="N1309" s="122">
        <f>SUM(N1306:N1308)</f>
        <v>1800</v>
      </c>
      <c r="O1309" s="95"/>
    </row>
    <row r="1310" spans="1:15" ht="13.8">
      <c r="A1310" s="96"/>
      <c r="B1310" s="735" t="s">
        <v>60</v>
      </c>
      <c r="C1310" s="736"/>
      <c r="D1310" s="736"/>
      <c r="E1310" s="736"/>
      <c r="F1310" s="736"/>
      <c r="G1310" s="736"/>
      <c r="H1310" s="736"/>
      <c r="I1310" s="736"/>
      <c r="J1310" s="736"/>
      <c r="K1310" s="736"/>
      <c r="L1310" s="736"/>
      <c r="M1310" s="736"/>
      <c r="N1310" s="737"/>
      <c r="O1310" s="95"/>
    </row>
    <row r="1311" spans="1:15" ht="13.8">
      <c r="A1311" s="96"/>
      <c r="B1311" s="738"/>
      <c r="C1311" s="739"/>
      <c r="D1311" s="739"/>
      <c r="E1311" s="739"/>
      <c r="F1311" s="739"/>
      <c r="G1311" s="739"/>
      <c r="H1311" s="739"/>
      <c r="I1311" s="739"/>
      <c r="J1311" s="739"/>
      <c r="K1311" s="739"/>
      <c r="L1311" s="739"/>
      <c r="M1311" s="739"/>
      <c r="N1311" s="740"/>
      <c r="O1311" s="95"/>
    </row>
    <row r="1312" spans="1:15" ht="14.4" thickBot="1">
      <c r="A1312" s="96"/>
      <c r="B1312" s="741"/>
      <c r="C1312" s="742"/>
      <c r="D1312" s="742"/>
      <c r="E1312" s="742"/>
      <c r="F1312" s="742"/>
      <c r="G1312" s="742"/>
      <c r="H1312" s="742"/>
      <c r="I1312" s="742"/>
      <c r="J1312" s="742"/>
      <c r="K1312" s="742"/>
      <c r="L1312" s="742"/>
      <c r="M1312" s="742"/>
      <c r="N1312" s="743"/>
      <c r="O1312" s="95"/>
    </row>
    <row r="1313" spans="1:15" ht="13.8">
      <c r="A1313" s="96"/>
      <c r="B1313" s="744" t="s">
        <v>51</v>
      </c>
      <c r="C1313" s="745"/>
      <c r="D1313" s="745"/>
      <c r="E1313" s="745"/>
      <c r="F1313" s="745"/>
      <c r="G1313" s="745"/>
      <c r="H1313" s="745"/>
      <c r="I1313" s="763"/>
      <c r="J1313" s="403" t="s">
        <v>52</v>
      </c>
      <c r="K1313" s="118" t="s">
        <v>11</v>
      </c>
      <c r="L1313" s="762" t="s">
        <v>61</v>
      </c>
      <c r="M1313" s="763"/>
      <c r="N1313" s="119" t="s">
        <v>58</v>
      </c>
      <c r="O1313" s="95"/>
    </row>
    <row r="1314" spans="1:15" ht="13.8">
      <c r="A1314" s="96"/>
      <c r="B1314" s="718" t="s">
        <v>257</v>
      </c>
      <c r="C1314" s="719" t="s">
        <v>257</v>
      </c>
      <c r="D1314" s="719" t="s">
        <v>257</v>
      </c>
      <c r="E1314" s="719" t="s">
        <v>257</v>
      </c>
      <c r="F1314" s="719" t="s">
        <v>257</v>
      </c>
      <c r="G1314" s="719" t="s">
        <v>257</v>
      </c>
      <c r="H1314" s="719" t="s">
        <v>257</v>
      </c>
      <c r="I1314" s="766" t="s">
        <v>257</v>
      </c>
      <c r="J1314" s="400" t="s">
        <v>85</v>
      </c>
      <c r="K1314" s="123">
        <v>1.8499999999999999E-2</v>
      </c>
      <c r="L1314" s="767">
        <v>72820</v>
      </c>
      <c r="M1314" s="768">
        <v>72820</v>
      </c>
      <c r="N1314" s="416">
        <f t="shared" ref="N1314:N1317" si="76">ROUND(K1314*L1314,0)</f>
        <v>1347</v>
      </c>
      <c r="O1314" s="95"/>
    </row>
    <row r="1315" spans="1:15" ht="13.8">
      <c r="A1315" s="96"/>
      <c r="B1315" s="718" t="s">
        <v>258</v>
      </c>
      <c r="C1315" s="719" t="s">
        <v>258</v>
      </c>
      <c r="D1315" s="719" t="s">
        <v>258</v>
      </c>
      <c r="E1315" s="719" t="s">
        <v>258</v>
      </c>
      <c r="F1315" s="719" t="s">
        <v>258</v>
      </c>
      <c r="G1315" s="719" t="s">
        <v>258</v>
      </c>
      <c r="H1315" s="719" t="s">
        <v>258</v>
      </c>
      <c r="I1315" s="766" t="s">
        <v>258</v>
      </c>
      <c r="J1315" s="400" t="s">
        <v>101</v>
      </c>
      <c r="K1315" s="123">
        <v>3.3999999999999998E-3</v>
      </c>
      <c r="L1315" s="767">
        <v>11737</v>
      </c>
      <c r="M1315" s="768">
        <v>11737</v>
      </c>
      <c r="N1315" s="416">
        <f t="shared" si="76"/>
        <v>40</v>
      </c>
      <c r="O1315" s="95"/>
    </row>
    <row r="1316" spans="1:15" ht="13.8">
      <c r="A1316" s="96"/>
      <c r="B1316" s="718" t="s">
        <v>259</v>
      </c>
      <c r="C1316" s="719" t="s">
        <v>259</v>
      </c>
      <c r="D1316" s="719" t="s">
        <v>259</v>
      </c>
      <c r="E1316" s="719" t="s">
        <v>259</v>
      </c>
      <c r="F1316" s="719" t="s">
        <v>259</v>
      </c>
      <c r="G1316" s="719" t="s">
        <v>259</v>
      </c>
      <c r="H1316" s="719" t="s">
        <v>259</v>
      </c>
      <c r="I1316" s="766" t="s">
        <v>259</v>
      </c>
      <c r="J1316" s="400" t="s">
        <v>265</v>
      </c>
      <c r="K1316" s="123">
        <v>1.8499999999999999E-2</v>
      </c>
      <c r="L1316" s="767">
        <v>107665</v>
      </c>
      <c r="M1316" s="768">
        <v>107665</v>
      </c>
      <c r="N1316" s="416">
        <f t="shared" si="76"/>
        <v>1992</v>
      </c>
      <c r="O1316" s="95"/>
    </row>
    <row r="1317" spans="1:15" ht="14.4" thickBot="1">
      <c r="A1317" s="96"/>
      <c r="B1317" s="718"/>
      <c r="C1317" s="719"/>
      <c r="D1317" s="719"/>
      <c r="E1317" s="719"/>
      <c r="F1317" s="719"/>
      <c r="G1317" s="719"/>
      <c r="H1317" s="719"/>
      <c r="I1317" s="766"/>
      <c r="J1317" s="400"/>
      <c r="K1317" s="123"/>
      <c r="L1317" s="767"/>
      <c r="M1317" s="768"/>
      <c r="N1317" s="416">
        <f t="shared" si="76"/>
        <v>0</v>
      </c>
      <c r="O1317" s="95"/>
    </row>
    <row r="1318" spans="1:15" ht="14.4" thickBot="1">
      <c r="A1318" s="96"/>
      <c r="B1318" s="724" t="s">
        <v>59</v>
      </c>
      <c r="C1318" s="725"/>
      <c r="D1318" s="725"/>
      <c r="E1318" s="725"/>
      <c r="F1318" s="725"/>
      <c r="G1318" s="725"/>
      <c r="H1318" s="725"/>
      <c r="I1318" s="725"/>
      <c r="J1318" s="725"/>
      <c r="K1318" s="725"/>
      <c r="L1318" s="725"/>
      <c r="M1318" s="726"/>
      <c r="N1318" s="124">
        <f>SUM(N1314:N1317)</f>
        <v>3379</v>
      </c>
      <c r="O1318" s="95"/>
    </row>
    <row r="1319" spans="1:15" ht="13.8">
      <c r="A1319" s="96"/>
      <c r="B1319" s="735" t="s">
        <v>62</v>
      </c>
      <c r="C1319" s="736"/>
      <c r="D1319" s="736"/>
      <c r="E1319" s="736"/>
      <c r="F1319" s="736"/>
      <c r="G1319" s="736"/>
      <c r="H1319" s="736"/>
      <c r="I1319" s="736"/>
      <c r="J1319" s="736"/>
      <c r="K1319" s="736"/>
      <c r="L1319" s="736"/>
      <c r="M1319" s="736"/>
      <c r="N1319" s="737"/>
      <c r="O1319" s="95"/>
    </row>
    <row r="1320" spans="1:15" ht="13.8">
      <c r="A1320" s="96"/>
      <c r="B1320" s="738"/>
      <c r="C1320" s="739"/>
      <c r="D1320" s="739"/>
      <c r="E1320" s="739"/>
      <c r="F1320" s="739"/>
      <c r="G1320" s="739"/>
      <c r="H1320" s="739"/>
      <c r="I1320" s="739"/>
      <c r="J1320" s="739"/>
      <c r="K1320" s="739"/>
      <c r="L1320" s="739"/>
      <c r="M1320" s="739"/>
      <c r="N1320" s="740"/>
      <c r="O1320" s="95"/>
    </row>
    <row r="1321" spans="1:15" ht="14.4" thickBot="1">
      <c r="A1321" s="96"/>
      <c r="B1321" s="741"/>
      <c r="C1321" s="742"/>
      <c r="D1321" s="742"/>
      <c r="E1321" s="742"/>
      <c r="F1321" s="742"/>
      <c r="G1321" s="742"/>
      <c r="H1321" s="742"/>
      <c r="I1321" s="742"/>
      <c r="J1321" s="742"/>
      <c r="K1321" s="742"/>
      <c r="L1321" s="742"/>
      <c r="M1321" s="742"/>
      <c r="N1321" s="743"/>
      <c r="O1321" s="95"/>
    </row>
    <row r="1322" spans="1:15" ht="15.6">
      <c r="A1322" s="96"/>
      <c r="B1322" s="744" t="s">
        <v>63</v>
      </c>
      <c r="C1322" s="745"/>
      <c r="D1322" s="745"/>
      <c r="E1322" s="745"/>
      <c r="F1322" s="745"/>
      <c r="G1322" s="745"/>
      <c r="H1322" s="745"/>
      <c r="I1322" s="118" t="s">
        <v>64</v>
      </c>
      <c r="J1322" s="401" t="s">
        <v>65</v>
      </c>
      <c r="K1322" s="125" t="s">
        <v>66</v>
      </c>
      <c r="L1322" s="762" t="s">
        <v>67</v>
      </c>
      <c r="M1322" s="763"/>
      <c r="N1322" s="119" t="s">
        <v>58</v>
      </c>
      <c r="O1322" s="95"/>
    </row>
    <row r="1323" spans="1:15" ht="13.8">
      <c r="A1323" s="96"/>
      <c r="B1323" s="718"/>
      <c r="C1323" s="719"/>
      <c r="D1323" s="719"/>
      <c r="E1323" s="719"/>
      <c r="F1323" s="719"/>
      <c r="G1323" s="719"/>
      <c r="H1323" s="719"/>
      <c r="I1323" s="126"/>
      <c r="J1323" s="127"/>
      <c r="K1323" s="126"/>
      <c r="L1323" s="764"/>
      <c r="M1323" s="765"/>
      <c r="N1323" s="416">
        <f t="shared" ref="N1323:N1324" si="77">ROUND(K1323*L1323,0)</f>
        <v>0</v>
      </c>
      <c r="O1323" s="95"/>
    </row>
    <row r="1324" spans="1:15" ht="14.4" thickBot="1">
      <c r="A1324" s="96"/>
      <c r="B1324" s="758"/>
      <c r="C1324" s="759"/>
      <c r="D1324" s="759"/>
      <c r="E1324" s="759"/>
      <c r="F1324" s="759"/>
      <c r="G1324" s="759"/>
      <c r="H1324" s="759"/>
      <c r="I1324" s="128"/>
      <c r="J1324" s="129"/>
      <c r="K1324" s="128"/>
      <c r="L1324" s="760"/>
      <c r="M1324" s="761"/>
      <c r="N1324" s="416">
        <f t="shared" si="77"/>
        <v>0</v>
      </c>
      <c r="O1324" s="95"/>
    </row>
    <row r="1325" spans="1:15" ht="14.4" thickBot="1">
      <c r="A1325" s="96"/>
      <c r="B1325" s="724" t="s">
        <v>59</v>
      </c>
      <c r="C1325" s="725"/>
      <c r="D1325" s="725"/>
      <c r="E1325" s="725"/>
      <c r="F1325" s="725"/>
      <c r="G1325" s="725"/>
      <c r="H1325" s="725"/>
      <c r="I1325" s="725"/>
      <c r="J1325" s="725"/>
      <c r="K1325" s="725"/>
      <c r="L1325" s="725"/>
      <c r="M1325" s="726"/>
      <c r="N1325" s="122">
        <f>SUM(N1323:N1324)</f>
        <v>0</v>
      </c>
      <c r="O1325" s="95"/>
    </row>
    <row r="1326" spans="1:15" ht="13.8">
      <c r="A1326" s="96"/>
      <c r="B1326" s="735" t="s">
        <v>68</v>
      </c>
      <c r="C1326" s="736"/>
      <c r="D1326" s="736"/>
      <c r="E1326" s="736"/>
      <c r="F1326" s="736"/>
      <c r="G1326" s="736"/>
      <c r="H1326" s="736"/>
      <c r="I1326" s="736"/>
      <c r="J1326" s="736"/>
      <c r="K1326" s="736"/>
      <c r="L1326" s="736"/>
      <c r="M1326" s="736"/>
      <c r="N1326" s="737"/>
      <c r="O1326" s="95"/>
    </row>
    <row r="1327" spans="1:15" ht="13.8">
      <c r="A1327" s="96"/>
      <c r="B1327" s="738"/>
      <c r="C1327" s="739"/>
      <c r="D1327" s="739"/>
      <c r="E1327" s="739"/>
      <c r="F1327" s="739"/>
      <c r="G1327" s="739"/>
      <c r="H1327" s="739"/>
      <c r="I1327" s="739"/>
      <c r="J1327" s="739"/>
      <c r="K1327" s="739"/>
      <c r="L1327" s="739"/>
      <c r="M1327" s="739"/>
      <c r="N1327" s="740"/>
      <c r="O1327" s="95"/>
    </row>
    <row r="1328" spans="1:15" ht="14.4" thickBot="1">
      <c r="A1328" s="96"/>
      <c r="B1328" s="741"/>
      <c r="C1328" s="742"/>
      <c r="D1328" s="742"/>
      <c r="E1328" s="742"/>
      <c r="F1328" s="742"/>
      <c r="G1328" s="742"/>
      <c r="H1328" s="742"/>
      <c r="I1328" s="742"/>
      <c r="J1328" s="742"/>
      <c r="K1328" s="742"/>
      <c r="L1328" s="742"/>
      <c r="M1328" s="742"/>
      <c r="N1328" s="743"/>
      <c r="O1328" s="95"/>
    </row>
    <row r="1329" spans="1:15" ht="27.6">
      <c r="A1329" s="96"/>
      <c r="B1329" s="744" t="s">
        <v>69</v>
      </c>
      <c r="C1329" s="745"/>
      <c r="D1329" s="745"/>
      <c r="E1329" s="745"/>
      <c r="F1329" s="745"/>
      <c r="G1329" s="745"/>
      <c r="H1329" s="745"/>
      <c r="I1329" s="118" t="s">
        <v>70</v>
      </c>
      <c r="J1329" s="130" t="s">
        <v>71</v>
      </c>
      <c r="K1329" s="131" t="s">
        <v>72</v>
      </c>
      <c r="L1329" s="746" t="s">
        <v>57</v>
      </c>
      <c r="M1329" s="747"/>
      <c r="N1329" s="132" t="s">
        <v>58</v>
      </c>
      <c r="O1329" s="95"/>
    </row>
    <row r="1330" spans="1:15" ht="13.8">
      <c r="A1330" s="96"/>
      <c r="B1330" s="730" t="s">
        <v>256</v>
      </c>
      <c r="C1330" s="731" t="s">
        <v>256</v>
      </c>
      <c r="D1330" s="731" t="s">
        <v>256</v>
      </c>
      <c r="E1330" s="731" t="s">
        <v>256</v>
      </c>
      <c r="F1330" s="731" t="s">
        <v>256</v>
      </c>
      <c r="G1330" s="731" t="s">
        <v>256</v>
      </c>
      <c r="H1330" s="732" t="s">
        <v>256</v>
      </c>
      <c r="I1330" s="133" t="s">
        <v>120</v>
      </c>
      <c r="J1330" s="134"/>
      <c r="K1330" s="135">
        <v>78157</v>
      </c>
      <c r="L1330" s="752">
        <v>0.1905</v>
      </c>
      <c r="M1330" s="753">
        <v>0.1905</v>
      </c>
      <c r="N1330" s="416">
        <f t="shared" ref="N1330:N1333" si="78">ROUND(K1330*L1330,0)</f>
        <v>14889</v>
      </c>
      <c r="O1330" s="95"/>
    </row>
    <row r="1331" spans="1:15" ht="13.8">
      <c r="A1331" s="96"/>
      <c r="B1331" s="730"/>
      <c r="C1331" s="731"/>
      <c r="D1331" s="731"/>
      <c r="E1331" s="731"/>
      <c r="F1331" s="731"/>
      <c r="G1331" s="731"/>
      <c r="H1331" s="732"/>
      <c r="I1331" s="133"/>
      <c r="J1331" s="134"/>
      <c r="K1331" s="135"/>
      <c r="L1331" s="841"/>
      <c r="M1331" s="842"/>
      <c r="N1331" s="416">
        <f t="shared" si="78"/>
        <v>0</v>
      </c>
      <c r="O1331" s="95"/>
    </row>
    <row r="1332" spans="1:15" ht="13.8">
      <c r="A1332" s="96"/>
      <c r="B1332" s="730"/>
      <c r="C1332" s="731"/>
      <c r="D1332" s="731"/>
      <c r="E1332" s="731"/>
      <c r="F1332" s="731"/>
      <c r="G1332" s="731"/>
      <c r="H1332" s="732"/>
      <c r="I1332" s="133"/>
      <c r="J1332" s="134"/>
      <c r="K1332" s="135"/>
      <c r="L1332" s="764"/>
      <c r="M1332" s="765"/>
      <c r="N1332" s="416">
        <f t="shared" si="78"/>
        <v>0</v>
      </c>
      <c r="O1332" s="95"/>
    </row>
    <row r="1333" spans="1:15" ht="14.4" thickBot="1">
      <c r="A1333" s="96"/>
      <c r="B1333" s="730"/>
      <c r="C1333" s="731"/>
      <c r="D1333" s="731"/>
      <c r="E1333" s="731"/>
      <c r="F1333" s="731"/>
      <c r="G1333" s="731"/>
      <c r="H1333" s="732"/>
      <c r="I1333" s="128"/>
      <c r="J1333" s="129"/>
      <c r="K1333" s="128"/>
      <c r="L1333" s="760"/>
      <c r="M1333" s="761"/>
      <c r="N1333" s="416">
        <f t="shared" si="78"/>
        <v>0</v>
      </c>
      <c r="O1333" s="95"/>
    </row>
    <row r="1334" spans="1:15" ht="14.4" thickBot="1">
      <c r="A1334" s="96"/>
      <c r="B1334" s="724" t="s">
        <v>59</v>
      </c>
      <c r="C1334" s="725"/>
      <c r="D1334" s="725"/>
      <c r="E1334" s="725"/>
      <c r="F1334" s="725"/>
      <c r="G1334" s="725"/>
      <c r="H1334" s="725"/>
      <c r="I1334" s="725"/>
      <c r="J1334" s="725"/>
      <c r="K1334" s="725"/>
      <c r="L1334" s="725"/>
      <c r="M1334" s="726"/>
      <c r="N1334" s="124">
        <f>SUM(N1330:N1333)</f>
        <v>14889</v>
      </c>
      <c r="O1334" s="95"/>
    </row>
    <row r="1335" spans="1:15" ht="14.4" thickBot="1">
      <c r="A1335" s="96"/>
      <c r="B1335" s="115"/>
      <c r="C1335" s="94"/>
      <c r="D1335" s="94"/>
      <c r="E1335" s="94"/>
      <c r="F1335" s="94"/>
      <c r="G1335" s="94"/>
      <c r="H1335" s="94"/>
      <c r="I1335" s="94"/>
      <c r="J1335" s="94"/>
      <c r="K1335" s="94"/>
      <c r="L1335" s="94"/>
      <c r="M1335" s="94"/>
      <c r="N1335" s="116"/>
      <c r="O1335" s="95"/>
    </row>
    <row r="1336" spans="1:15" ht="14.4" thickBot="1">
      <c r="A1336" s="96"/>
      <c r="B1336" s="727" t="s">
        <v>73</v>
      </c>
      <c r="C1336" s="728"/>
      <c r="D1336" s="728"/>
      <c r="E1336" s="728"/>
      <c r="F1336" s="728"/>
      <c r="G1336" s="728"/>
      <c r="H1336" s="728"/>
      <c r="I1336" s="728"/>
      <c r="J1336" s="728"/>
      <c r="K1336" s="728"/>
      <c r="L1336" s="728"/>
      <c r="M1336" s="729"/>
      <c r="N1336" s="137">
        <f>N1309+N1318+N1325+N1334</f>
        <v>20068</v>
      </c>
      <c r="O1336" s="95"/>
    </row>
    <row r="1337" spans="1:15" ht="13.8">
      <c r="A1337" s="96"/>
      <c r="B1337" s="735" t="s">
        <v>74</v>
      </c>
      <c r="C1337" s="736"/>
      <c r="D1337" s="736"/>
      <c r="E1337" s="736"/>
      <c r="F1337" s="736"/>
      <c r="G1337" s="736"/>
      <c r="H1337" s="736"/>
      <c r="I1337" s="736"/>
      <c r="J1337" s="736"/>
      <c r="K1337" s="736"/>
      <c r="L1337" s="736"/>
      <c r="M1337" s="736"/>
      <c r="N1337" s="737"/>
      <c r="O1337" s="95"/>
    </row>
    <row r="1338" spans="1:15" ht="13.8">
      <c r="A1338" s="96"/>
      <c r="B1338" s="738"/>
      <c r="C1338" s="739"/>
      <c r="D1338" s="739"/>
      <c r="E1338" s="739"/>
      <c r="F1338" s="739"/>
      <c r="G1338" s="739"/>
      <c r="H1338" s="739"/>
      <c r="I1338" s="739"/>
      <c r="J1338" s="739"/>
      <c r="K1338" s="739"/>
      <c r="L1338" s="739"/>
      <c r="M1338" s="739"/>
      <c r="N1338" s="740"/>
      <c r="O1338" s="95"/>
    </row>
    <row r="1339" spans="1:15" ht="14.4" thickBot="1">
      <c r="A1339" s="96"/>
      <c r="B1339" s="741"/>
      <c r="C1339" s="742"/>
      <c r="D1339" s="742"/>
      <c r="E1339" s="742"/>
      <c r="F1339" s="742"/>
      <c r="G1339" s="742"/>
      <c r="H1339" s="742"/>
      <c r="I1339" s="742"/>
      <c r="J1339" s="742"/>
      <c r="K1339" s="742"/>
      <c r="L1339" s="742"/>
      <c r="M1339" s="742"/>
      <c r="N1339" s="743"/>
      <c r="O1339" s="95"/>
    </row>
    <row r="1340" spans="1:15" ht="13.8">
      <c r="A1340" s="96"/>
      <c r="B1340" s="744" t="s">
        <v>75</v>
      </c>
      <c r="C1340" s="745"/>
      <c r="D1340" s="745"/>
      <c r="E1340" s="745"/>
      <c r="F1340" s="745"/>
      <c r="G1340" s="745"/>
      <c r="H1340" s="745"/>
      <c r="I1340" s="401"/>
      <c r="J1340" s="402"/>
      <c r="K1340" s="131" t="s">
        <v>76</v>
      </c>
      <c r="L1340" s="746" t="s">
        <v>77</v>
      </c>
      <c r="M1340" s="747"/>
      <c r="N1340" s="132"/>
      <c r="O1340" s="95"/>
    </row>
    <row r="1341" spans="1:15" ht="13.8">
      <c r="A1341" s="96"/>
      <c r="B1341" s="718" t="s">
        <v>23</v>
      </c>
      <c r="C1341" s="719"/>
      <c r="D1341" s="719"/>
      <c r="E1341" s="719"/>
      <c r="F1341" s="719"/>
      <c r="G1341" s="719"/>
      <c r="H1341" s="719"/>
      <c r="I1341" s="138"/>
      <c r="J1341" s="139"/>
      <c r="K1341" s="418">
        <v>0.28000000000000003</v>
      </c>
      <c r="L1341" s="720">
        <f>+N1336</f>
        <v>20068</v>
      </c>
      <c r="M1341" s="721"/>
      <c r="N1341" s="140">
        <f>ROUND(K1341*L1341,0)</f>
        <v>5619</v>
      </c>
      <c r="O1341" s="95"/>
    </row>
    <row r="1342" spans="1:15" ht="13.8">
      <c r="A1342" s="96"/>
      <c r="B1342" s="120" t="s">
        <v>78</v>
      </c>
      <c r="C1342" s="121"/>
      <c r="D1342" s="121"/>
      <c r="E1342" s="121"/>
      <c r="F1342" s="121"/>
      <c r="G1342" s="121"/>
      <c r="H1342" s="121"/>
      <c r="I1342" s="138"/>
      <c r="J1342" s="139"/>
      <c r="K1342" s="418">
        <v>0.01</v>
      </c>
      <c r="L1342" s="720">
        <f>+N1336</f>
        <v>20068</v>
      </c>
      <c r="M1342" s="721"/>
      <c r="N1342" s="140">
        <f t="shared" ref="N1342:N1343" si="79">ROUND(K1342*L1342,0)</f>
        <v>201</v>
      </c>
      <c r="O1342" s="95"/>
    </row>
    <row r="1343" spans="1:15" ht="14.4" thickBot="1">
      <c r="A1343" s="96"/>
      <c r="B1343" s="406" t="s">
        <v>79</v>
      </c>
      <c r="C1343" s="407"/>
      <c r="D1343" s="407"/>
      <c r="E1343" s="407"/>
      <c r="F1343" s="407"/>
      <c r="G1343" s="407"/>
      <c r="H1343" s="407"/>
      <c r="I1343" s="141"/>
      <c r="J1343" s="142"/>
      <c r="K1343" s="418">
        <v>0.05</v>
      </c>
      <c r="L1343" s="722">
        <f>+N1336</f>
        <v>20068</v>
      </c>
      <c r="M1343" s="723"/>
      <c r="N1343" s="140">
        <f t="shared" si="79"/>
        <v>1003</v>
      </c>
      <c r="O1343" s="95"/>
    </row>
    <row r="1344" spans="1:15" ht="14.4" thickBot="1">
      <c r="A1344" s="96"/>
      <c r="B1344" s="724" t="s">
        <v>59</v>
      </c>
      <c r="C1344" s="725"/>
      <c r="D1344" s="725"/>
      <c r="E1344" s="725"/>
      <c r="F1344" s="725"/>
      <c r="G1344" s="725"/>
      <c r="H1344" s="725"/>
      <c r="I1344" s="725"/>
      <c r="J1344" s="725"/>
      <c r="K1344" s="725"/>
      <c r="L1344" s="725"/>
      <c r="M1344" s="726"/>
      <c r="N1344" s="143">
        <f>SUM(N1341:N1343)</f>
        <v>6823</v>
      </c>
      <c r="O1344" s="95"/>
    </row>
    <row r="1345" spans="1:15" ht="14.4" thickBot="1">
      <c r="A1345" s="96"/>
      <c r="B1345" s="115"/>
      <c r="C1345" s="94"/>
      <c r="D1345" s="94"/>
      <c r="E1345" s="94"/>
      <c r="F1345" s="94"/>
      <c r="G1345" s="94"/>
      <c r="H1345" s="94"/>
      <c r="I1345" s="94"/>
      <c r="J1345" s="94"/>
      <c r="K1345" s="94"/>
      <c r="L1345" s="94"/>
      <c r="M1345" s="94"/>
      <c r="N1345" s="116"/>
      <c r="O1345" s="95"/>
    </row>
    <row r="1346" spans="1:15" ht="14.4" thickBot="1">
      <c r="A1346" s="96"/>
      <c r="B1346" s="727" t="s">
        <v>80</v>
      </c>
      <c r="C1346" s="728"/>
      <c r="D1346" s="728"/>
      <c r="E1346" s="728"/>
      <c r="F1346" s="728"/>
      <c r="G1346" s="728"/>
      <c r="H1346" s="728"/>
      <c r="I1346" s="728"/>
      <c r="J1346" s="728"/>
      <c r="K1346" s="728"/>
      <c r="L1346" s="728"/>
      <c r="M1346" s="729"/>
      <c r="N1346" s="144">
        <f>N1336+N1344</f>
        <v>26891</v>
      </c>
      <c r="O1346" s="95"/>
    </row>
    <row r="1347" spans="1:15" ht="13.8">
      <c r="A1347" s="96"/>
      <c r="B1347" s="112"/>
      <c r="C1347" s="113"/>
      <c r="D1347" s="113"/>
      <c r="E1347" s="113"/>
      <c r="F1347" s="113"/>
      <c r="G1347" s="113"/>
      <c r="H1347" s="113"/>
      <c r="I1347" s="113"/>
      <c r="J1347" s="113"/>
      <c r="K1347" s="113"/>
      <c r="L1347" s="113"/>
      <c r="M1347" s="113"/>
      <c r="N1347" s="114"/>
      <c r="O1347" s="95"/>
    </row>
    <row r="1348" spans="1:15" ht="13.8">
      <c r="A1348" s="96"/>
      <c r="B1348" s="115"/>
      <c r="C1348" s="94"/>
      <c r="D1348" s="94"/>
      <c r="E1348" s="94"/>
      <c r="F1348" s="94"/>
      <c r="G1348" s="94"/>
      <c r="H1348" s="94"/>
      <c r="I1348" s="94"/>
      <c r="J1348" s="94"/>
      <c r="K1348" s="94"/>
      <c r="L1348" s="94"/>
      <c r="M1348" s="94"/>
      <c r="N1348" s="116"/>
      <c r="O1348" s="95"/>
    </row>
    <row r="1349" spans="1:15" ht="13.8">
      <c r="A1349" s="96"/>
      <c r="B1349" s="115"/>
      <c r="C1349" s="94"/>
      <c r="D1349" s="94"/>
      <c r="E1349" s="94"/>
      <c r="F1349" s="94"/>
      <c r="G1349" s="94"/>
      <c r="H1349" s="94"/>
      <c r="I1349" s="94"/>
      <c r="J1349" s="94"/>
      <c r="K1349" s="94"/>
      <c r="L1349" s="94"/>
      <c r="M1349" s="94"/>
      <c r="N1349" s="116"/>
      <c r="O1349" s="95"/>
    </row>
    <row r="1350" spans="1:15" ht="13.8">
      <c r="A1350" s="96"/>
      <c r="B1350" s="115"/>
      <c r="C1350" s="424" t="s">
        <v>81</v>
      </c>
      <c r="D1350" s="424"/>
      <c r="E1350" s="424"/>
      <c r="F1350" s="94"/>
      <c r="G1350" s="94"/>
      <c r="H1350" s="94"/>
      <c r="I1350" s="424" t="s">
        <v>81</v>
      </c>
      <c r="J1350" s="223"/>
      <c r="K1350" s="223"/>
      <c r="L1350" s="223"/>
      <c r="M1350" s="223"/>
      <c r="N1350" s="116"/>
      <c r="O1350" s="95"/>
    </row>
    <row r="1351" spans="1:15" ht="13.8">
      <c r="A1351" s="96"/>
      <c r="B1351" s="115"/>
      <c r="C1351" s="223" t="s">
        <v>385</v>
      </c>
      <c r="D1351" s="223" t="s">
        <v>147</v>
      </c>
      <c r="E1351" s="223"/>
      <c r="F1351" s="94"/>
      <c r="G1351" s="94"/>
      <c r="H1351" s="94"/>
      <c r="I1351" s="223" t="s">
        <v>82</v>
      </c>
      <c r="J1351" s="425" t="s">
        <v>142</v>
      </c>
      <c r="K1351" s="425"/>
      <c r="L1351" s="425"/>
      <c r="M1351" s="223"/>
      <c r="N1351" s="116"/>
      <c r="O1351" s="95"/>
    </row>
    <row r="1352" spans="1:15" ht="13.8">
      <c r="A1352" s="96"/>
      <c r="B1352" s="115"/>
      <c r="C1352" s="223" t="s">
        <v>177</v>
      </c>
      <c r="D1352" s="223"/>
      <c r="E1352" s="223"/>
      <c r="F1352" s="94"/>
      <c r="G1352" s="94"/>
      <c r="H1352" s="94"/>
      <c r="I1352" s="223" t="s">
        <v>146</v>
      </c>
      <c r="J1352" s="426"/>
      <c r="K1352" s="426"/>
      <c r="L1352" s="426"/>
      <c r="M1352" s="223"/>
      <c r="N1352" s="116"/>
      <c r="O1352" s="95"/>
    </row>
    <row r="1353" spans="1:15" ht="13.8">
      <c r="A1353" s="96"/>
      <c r="B1353" s="105"/>
      <c r="C1353" s="145"/>
      <c r="D1353" s="145"/>
      <c r="E1353" s="145"/>
      <c r="F1353" s="145"/>
      <c r="G1353" s="94"/>
      <c r="H1353" s="145"/>
      <c r="I1353" s="223" t="s">
        <v>178</v>
      </c>
      <c r="J1353" s="145"/>
      <c r="K1353" s="145"/>
      <c r="L1353" s="145"/>
      <c r="M1353" s="145"/>
      <c r="N1353" s="146"/>
      <c r="O1353" s="95"/>
    </row>
    <row r="1354" spans="1:15" ht="13.8">
      <c r="A1354" s="96"/>
      <c r="B1354" s="115"/>
      <c r="C1354" s="94"/>
      <c r="D1354" s="94"/>
      <c r="E1354" s="94"/>
      <c r="F1354" s="94"/>
      <c r="G1354" s="94" t="s">
        <v>83</v>
      </c>
      <c r="H1354" s="94"/>
      <c r="I1354" s="94"/>
      <c r="J1354" s="94"/>
      <c r="K1354" s="94"/>
      <c r="L1354" s="94"/>
      <c r="M1354" s="94"/>
      <c r="N1354" s="116"/>
      <c r="O1354" s="95"/>
    </row>
    <row r="1355" spans="1:15" ht="14.4" thickBot="1">
      <c r="A1355" s="96"/>
      <c r="B1355" s="748"/>
      <c r="C1355" s="749"/>
      <c r="D1355" s="749"/>
      <c r="E1355" s="129"/>
      <c r="F1355" s="129"/>
      <c r="G1355" s="129"/>
      <c r="H1355" s="129"/>
      <c r="I1355" s="129"/>
      <c r="J1355" s="750"/>
      <c r="K1355" s="750"/>
      <c r="L1355" s="750"/>
      <c r="M1355" s="750"/>
      <c r="N1355" s="751"/>
      <c r="O1355" s="95"/>
    </row>
    <row r="1356" spans="1:15" ht="14.4" thickBot="1">
      <c r="A1356" s="147"/>
      <c r="B1356" s="148"/>
      <c r="C1356" s="148"/>
      <c r="D1356" s="148"/>
      <c r="E1356" s="148"/>
      <c r="F1356" s="148"/>
      <c r="G1356" s="148"/>
      <c r="H1356" s="148"/>
      <c r="I1356" s="148"/>
      <c r="J1356" s="148"/>
      <c r="K1356" s="148"/>
      <c r="L1356" s="148"/>
      <c r="M1356" s="148"/>
      <c r="N1356" s="148"/>
      <c r="O1356" s="149"/>
    </row>
    <row r="1357" spans="1:15" ht="14.4" thickTop="1">
      <c r="A1357" s="584" t="s">
        <v>37</v>
      </c>
      <c r="B1357" s="584"/>
      <c r="C1357" s="584"/>
      <c r="D1357" s="584"/>
      <c r="E1357" s="584"/>
      <c r="F1357" s="584"/>
      <c r="G1357" s="584"/>
      <c r="H1357" s="584"/>
      <c r="I1357" s="584"/>
      <c r="J1357" s="584"/>
      <c r="K1357" s="584"/>
      <c r="L1357" s="94"/>
      <c r="M1357" s="94"/>
      <c r="N1357" s="94"/>
      <c r="O1357" s="94"/>
    </row>
    <row r="1358" spans="1:15" ht="13.8">
      <c r="A1358" s="584" t="s">
        <v>1</v>
      </c>
      <c r="B1358" s="584"/>
      <c r="C1358" s="584"/>
      <c r="D1358" s="584"/>
      <c r="E1358" s="94"/>
      <c r="F1358" s="94"/>
      <c r="G1358" s="94"/>
      <c r="H1358" s="94"/>
      <c r="I1358" s="94"/>
      <c r="J1358" s="94"/>
      <c r="K1358" s="94"/>
      <c r="L1358" s="94"/>
      <c r="M1358" s="94"/>
      <c r="N1358" s="94"/>
      <c r="O1358" s="94"/>
    </row>
    <row r="1359" spans="1:15" ht="14.4" thickBot="1">
      <c r="A1359" s="94"/>
      <c r="B1359" s="94"/>
      <c r="C1359" s="94"/>
      <c r="D1359" s="94"/>
      <c r="E1359" s="94"/>
      <c r="F1359" s="94"/>
      <c r="G1359" s="94"/>
      <c r="H1359" s="94"/>
      <c r="I1359" s="94"/>
      <c r="J1359" s="94"/>
      <c r="K1359" s="94"/>
      <c r="L1359" s="94"/>
      <c r="M1359" s="94"/>
      <c r="N1359" s="94"/>
      <c r="O1359" s="94"/>
    </row>
    <row r="1360" spans="1:15" ht="14.4" thickTop="1">
      <c r="A1360" s="822"/>
      <c r="B1360" s="823"/>
      <c r="C1360" s="823"/>
      <c r="D1360" s="823"/>
      <c r="E1360" s="823"/>
      <c r="F1360" s="823"/>
      <c r="G1360" s="823"/>
      <c r="H1360" s="823"/>
      <c r="I1360" s="823"/>
      <c r="J1360" s="823"/>
      <c r="K1360" s="823"/>
      <c r="L1360" s="823"/>
      <c r="M1360" s="823"/>
      <c r="N1360" s="823"/>
      <c r="O1360" s="824"/>
    </row>
    <row r="1361" spans="1:15" ht="13.8">
      <c r="A1361" s="96"/>
      <c r="B1361" s="825" t="s">
        <v>38</v>
      </c>
      <c r="C1361" s="825"/>
      <c r="D1361" s="825"/>
      <c r="E1361" s="825"/>
      <c r="F1361" s="825"/>
      <c r="G1361" s="825"/>
      <c r="H1361" s="825"/>
      <c r="I1361" s="825"/>
      <c r="J1361" s="825"/>
      <c r="K1361" s="825"/>
      <c r="L1361" s="825"/>
      <c r="M1361" s="825"/>
      <c r="N1361" s="825"/>
      <c r="O1361" s="95"/>
    </row>
    <row r="1362" spans="1:15" ht="14.4" thickBot="1">
      <c r="A1362" s="96"/>
      <c r="B1362" s="94"/>
      <c r="C1362" s="94"/>
      <c r="D1362" s="94"/>
      <c r="E1362" s="94"/>
      <c r="F1362" s="94"/>
      <c r="G1362" s="94"/>
      <c r="H1362" s="94"/>
      <c r="I1362" s="94"/>
      <c r="J1362" s="94"/>
      <c r="K1362" s="94"/>
      <c r="L1362" s="94"/>
      <c r="M1362" s="94"/>
      <c r="N1362" s="94"/>
      <c r="O1362" s="95"/>
    </row>
    <row r="1363" spans="1:15" ht="13.8">
      <c r="A1363" s="96"/>
      <c r="B1363" s="826"/>
      <c r="C1363" s="828"/>
      <c r="D1363" s="829"/>
      <c r="E1363" s="829"/>
      <c r="F1363" s="829"/>
      <c r="G1363" s="829"/>
      <c r="H1363" s="829"/>
      <c r="I1363" s="829"/>
      <c r="J1363" s="830"/>
      <c r="K1363" s="831"/>
      <c r="L1363" s="832"/>
      <c r="M1363" s="832"/>
      <c r="N1363" s="833"/>
      <c r="O1363" s="95"/>
    </row>
    <row r="1364" spans="1:15" ht="13.8">
      <c r="A1364" s="96"/>
      <c r="B1364" s="827"/>
      <c r="C1364" s="837" t="s">
        <v>118</v>
      </c>
      <c r="D1364" s="838"/>
      <c r="E1364" s="838"/>
      <c r="F1364" s="838"/>
      <c r="G1364" s="838"/>
      <c r="H1364" s="838"/>
      <c r="I1364" s="838"/>
      <c r="J1364" s="839"/>
      <c r="K1364" s="834"/>
      <c r="L1364" s="835"/>
      <c r="M1364" s="835"/>
      <c r="N1364" s="836"/>
      <c r="O1364" s="95"/>
    </row>
    <row r="1365" spans="1:15" ht="13.8">
      <c r="A1365" s="96"/>
      <c r="B1365" s="827"/>
      <c r="C1365" s="812"/>
      <c r="D1365" s="813"/>
      <c r="E1365" s="813"/>
      <c r="F1365" s="813"/>
      <c r="G1365" s="813"/>
      <c r="H1365" s="813"/>
      <c r="I1365" s="813"/>
      <c r="J1365" s="814"/>
      <c r="K1365" s="818" t="s">
        <v>39</v>
      </c>
      <c r="L1365" s="806"/>
      <c r="M1365" s="807"/>
      <c r="N1365" s="808"/>
      <c r="O1365" s="95"/>
    </row>
    <row r="1366" spans="1:15" ht="13.8">
      <c r="A1366" s="96"/>
      <c r="B1366" s="827"/>
      <c r="C1366" s="812" t="s">
        <v>40</v>
      </c>
      <c r="D1366" s="813"/>
      <c r="E1366" s="813"/>
      <c r="F1366" s="813"/>
      <c r="G1366" s="813"/>
      <c r="H1366" s="813"/>
      <c r="I1366" s="813"/>
      <c r="J1366" s="814"/>
      <c r="K1366" s="840"/>
      <c r="L1366" s="809"/>
      <c r="M1366" s="810"/>
      <c r="N1366" s="811"/>
      <c r="O1366" s="95"/>
    </row>
    <row r="1367" spans="1:15" ht="13.8">
      <c r="A1367" s="96"/>
      <c r="B1367" s="827"/>
      <c r="C1367" s="815"/>
      <c r="D1367" s="816"/>
      <c r="E1367" s="816"/>
      <c r="F1367" s="816"/>
      <c r="G1367" s="816"/>
      <c r="H1367" s="816"/>
      <c r="I1367" s="816"/>
      <c r="J1367" s="817"/>
      <c r="K1367" s="818" t="s">
        <v>41</v>
      </c>
      <c r="L1367" s="818">
        <v>1</v>
      </c>
      <c r="M1367" s="818" t="s">
        <v>42</v>
      </c>
      <c r="N1367" s="820">
        <v>1</v>
      </c>
      <c r="O1367" s="95"/>
    </row>
    <row r="1368" spans="1:15" ht="13.8">
      <c r="A1368" s="96"/>
      <c r="B1368" s="827"/>
      <c r="C1368" s="815"/>
      <c r="D1368" s="816"/>
      <c r="E1368" s="816"/>
      <c r="F1368" s="816"/>
      <c r="G1368" s="816"/>
      <c r="H1368" s="816"/>
      <c r="I1368" s="816"/>
      <c r="J1368" s="817"/>
      <c r="K1368" s="819"/>
      <c r="L1368" s="819"/>
      <c r="M1368" s="819"/>
      <c r="N1368" s="821"/>
      <c r="O1368" s="95"/>
    </row>
    <row r="1369" spans="1:15" ht="13.8">
      <c r="A1369" s="96"/>
      <c r="B1369" s="827"/>
      <c r="C1369" s="812" t="s">
        <v>43</v>
      </c>
      <c r="D1369" s="813"/>
      <c r="E1369" s="813"/>
      <c r="F1369" s="813"/>
      <c r="G1369" s="813"/>
      <c r="H1369" s="813"/>
      <c r="I1369" s="813"/>
      <c r="J1369" s="814"/>
      <c r="K1369" s="819"/>
      <c r="L1369" s="819"/>
      <c r="M1369" s="819"/>
      <c r="N1369" s="821"/>
      <c r="O1369" s="95"/>
    </row>
    <row r="1370" spans="1:15" ht="14.4" thickBot="1">
      <c r="A1370" s="96"/>
      <c r="B1370" s="97"/>
      <c r="C1370" s="98"/>
      <c r="D1370" s="98"/>
      <c r="E1370" s="98"/>
      <c r="F1370" s="98"/>
      <c r="G1370" s="98"/>
      <c r="H1370" s="98"/>
      <c r="I1370" s="98"/>
      <c r="J1370" s="98"/>
      <c r="K1370" s="98"/>
      <c r="L1370" s="99"/>
      <c r="M1370" s="99"/>
      <c r="N1370" s="100"/>
      <c r="O1370" s="95"/>
    </row>
    <row r="1371" spans="1:15" ht="13.8">
      <c r="A1371" s="96"/>
      <c r="B1371" s="101"/>
      <c r="C1371" s="405"/>
      <c r="D1371" s="405"/>
      <c r="E1371" s="405"/>
      <c r="F1371" s="405"/>
      <c r="G1371" s="405"/>
      <c r="H1371" s="405"/>
      <c r="I1371" s="405"/>
      <c r="J1371" s="405"/>
      <c r="K1371" s="102" t="s">
        <v>44</v>
      </c>
      <c r="L1371" s="103" t="s">
        <v>45</v>
      </c>
      <c r="M1371" s="103" t="s">
        <v>46</v>
      </c>
      <c r="N1371" s="104" t="s">
        <v>47</v>
      </c>
      <c r="O1371" s="95"/>
    </row>
    <row r="1372" spans="1:15" ht="13.8">
      <c r="A1372" s="96"/>
      <c r="B1372" s="105"/>
      <c r="C1372" s="404"/>
      <c r="D1372" s="404"/>
      <c r="E1372" s="404"/>
      <c r="F1372" s="404"/>
      <c r="G1372" s="404"/>
      <c r="H1372" s="404"/>
      <c r="I1372" s="404"/>
      <c r="J1372" s="404"/>
      <c r="K1372" s="106"/>
      <c r="L1372" s="107"/>
      <c r="M1372" s="107"/>
      <c r="N1372" s="108"/>
      <c r="O1372" s="95"/>
    </row>
    <row r="1373" spans="1:15" ht="13.8">
      <c r="A1373" s="96"/>
      <c r="B1373" s="792" t="s">
        <v>48</v>
      </c>
      <c r="C1373" s="793"/>
      <c r="D1373" s="793"/>
      <c r="E1373" s="793"/>
      <c r="F1373" s="404"/>
      <c r="G1373" s="404"/>
      <c r="H1373" s="404"/>
      <c r="I1373" s="94"/>
      <c r="J1373" s="404"/>
      <c r="K1373" s="106"/>
      <c r="L1373" s="94"/>
      <c r="M1373" s="94"/>
      <c r="N1373" s="109"/>
      <c r="O1373" s="95"/>
    </row>
    <row r="1374" spans="1:15" ht="13.8">
      <c r="A1374" s="96"/>
      <c r="B1374" s="110"/>
      <c r="C1374" s="408"/>
      <c r="D1374" s="408"/>
      <c r="E1374" s="408"/>
      <c r="F1374" s="408"/>
      <c r="G1374" s="408"/>
      <c r="H1374" s="408"/>
      <c r="I1374" s="408"/>
      <c r="J1374" s="408"/>
      <c r="K1374" s="408"/>
      <c r="L1374" s="408"/>
      <c r="M1374" s="408"/>
      <c r="N1374" s="409"/>
      <c r="O1374" s="95"/>
    </row>
    <row r="1375" spans="1:15" ht="14.4" thickBot="1">
      <c r="A1375" s="96"/>
      <c r="B1375" s="406"/>
      <c r="C1375" s="407"/>
      <c r="D1375" s="407"/>
      <c r="E1375" s="407"/>
      <c r="F1375" s="407"/>
      <c r="G1375" s="407"/>
      <c r="H1375" s="407"/>
      <c r="I1375" s="407"/>
      <c r="J1375" s="407"/>
      <c r="K1375" s="407"/>
      <c r="L1375" s="407"/>
      <c r="M1375" s="407"/>
      <c r="N1375" s="111"/>
      <c r="O1375" s="95"/>
    </row>
    <row r="1376" spans="1:15" ht="14.4" thickBot="1">
      <c r="A1376" s="96"/>
      <c r="B1376" s="112"/>
      <c r="C1376" s="113"/>
      <c r="D1376" s="113"/>
      <c r="E1376" s="113"/>
      <c r="F1376" s="113"/>
      <c r="G1376" s="113"/>
      <c r="H1376" s="94"/>
      <c r="I1376" s="94"/>
      <c r="J1376" s="113"/>
      <c r="K1376" s="113"/>
      <c r="L1376" s="113"/>
      <c r="M1376" s="113"/>
      <c r="N1376" s="114"/>
      <c r="O1376" s="95"/>
    </row>
    <row r="1377" spans="1:15" ht="13.8">
      <c r="A1377" s="96"/>
      <c r="B1377" s="794" t="s">
        <v>49</v>
      </c>
      <c r="C1377" s="795"/>
      <c r="D1377" s="795"/>
      <c r="E1377" s="795"/>
      <c r="F1377" s="795"/>
      <c r="G1377" s="795"/>
      <c r="H1377" s="795"/>
      <c r="I1377" s="795"/>
      <c r="J1377" s="795"/>
      <c r="K1377" s="795"/>
      <c r="L1377" s="795"/>
      <c r="M1377" s="795"/>
      <c r="N1377" s="796"/>
      <c r="O1377" s="95"/>
    </row>
    <row r="1378" spans="1:15" ht="14.4" thickBot="1">
      <c r="A1378" s="96"/>
      <c r="B1378" s="115"/>
      <c r="C1378" s="94"/>
      <c r="D1378" s="94"/>
      <c r="E1378" s="94"/>
      <c r="F1378" s="94"/>
      <c r="G1378" s="94"/>
      <c r="H1378" s="94"/>
      <c r="I1378" s="94"/>
      <c r="J1378" s="94"/>
      <c r="K1378" s="94"/>
      <c r="L1378" s="94"/>
      <c r="M1378" s="94"/>
      <c r="N1378" s="116"/>
      <c r="O1378" s="95"/>
    </row>
    <row r="1379" spans="1:15" ht="13.8">
      <c r="A1379" s="96"/>
      <c r="B1379" s="117" t="s">
        <v>50</v>
      </c>
      <c r="C1379" s="797" t="s">
        <v>51</v>
      </c>
      <c r="D1379" s="798"/>
      <c r="E1379" s="798"/>
      <c r="F1379" s="798"/>
      <c r="G1379" s="798"/>
      <c r="H1379" s="798"/>
      <c r="I1379" s="798"/>
      <c r="J1379" s="798"/>
      <c r="K1379" s="799"/>
      <c r="L1379" s="800" t="s">
        <v>52</v>
      </c>
      <c r="M1379" s="801"/>
      <c r="N1379" s="117" t="s">
        <v>11</v>
      </c>
      <c r="O1379" s="95"/>
    </row>
    <row r="1380" spans="1:15" ht="14.4" thickBot="1">
      <c r="A1380" s="96"/>
      <c r="B1380" s="175">
        <f>+'PRESUPUESTO OFICIAL (Entidad)'!D40</f>
        <v>5.0999999999999996</v>
      </c>
      <c r="C1380" s="845" t="s">
        <v>104</v>
      </c>
      <c r="D1380" s="803"/>
      <c r="E1380" s="803"/>
      <c r="F1380" s="803"/>
      <c r="G1380" s="803"/>
      <c r="H1380" s="803"/>
      <c r="I1380" s="803"/>
      <c r="J1380" s="803"/>
      <c r="K1380" s="804"/>
      <c r="L1380" s="845" t="s">
        <v>85</v>
      </c>
      <c r="M1380" s="804"/>
      <c r="N1380" s="176"/>
      <c r="O1380" s="95"/>
    </row>
    <row r="1381" spans="1:15" ht="13.8">
      <c r="A1381" s="96"/>
      <c r="B1381" s="735" t="s">
        <v>53</v>
      </c>
      <c r="C1381" s="736"/>
      <c r="D1381" s="736"/>
      <c r="E1381" s="736"/>
      <c r="F1381" s="736"/>
      <c r="G1381" s="736"/>
      <c r="H1381" s="736"/>
      <c r="I1381" s="736"/>
      <c r="J1381" s="736"/>
      <c r="K1381" s="736"/>
      <c r="L1381" s="736"/>
      <c r="M1381" s="736"/>
      <c r="N1381" s="737"/>
      <c r="O1381" s="95"/>
    </row>
    <row r="1382" spans="1:15" ht="13.8">
      <c r="A1382" s="96"/>
      <c r="B1382" s="738"/>
      <c r="C1382" s="739"/>
      <c r="D1382" s="739"/>
      <c r="E1382" s="739"/>
      <c r="F1382" s="739"/>
      <c r="G1382" s="739"/>
      <c r="H1382" s="739"/>
      <c r="I1382" s="739"/>
      <c r="J1382" s="739"/>
      <c r="K1382" s="739"/>
      <c r="L1382" s="739"/>
      <c r="M1382" s="739"/>
      <c r="N1382" s="740"/>
      <c r="O1382" s="95"/>
    </row>
    <row r="1383" spans="1:15" ht="14.4" thickBot="1">
      <c r="A1383" s="96"/>
      <c r="B1383" s="741"/>
      <c r="C1383" s="742"/>
      <c r="D1383" s="742"/>
      <c r="E1383" s="742"/>
      <c r="F1383" s="742"/>
      <c r="G1383" s="742"/>
      <c r="H1383" s="742"/>
      <c r="I1383" s="742"/>
      <c r="J1383" s="742"/>
      <c r="K1383" s="742"/>
      <c r="L1383" s="742"/>
      <c r="M1383" s="742"/>
      <c r="N1383" s="743"/>
      <c r="O1383" s="95"/>
    </row>
    <row r="1384" spans="1:15" ht="13.8">
      <c r="A1384" s="96"/>
      <c r="B1384" s="744" t="s">
        <v>51</v>
      </c>
      <c r="C1384" s="782"/>
      <c r="D1384" s="782"/>
      <c r="E1384" s="782"/>
      <c r="F1384" s="783"/>
      <c r="G1384" s="762" t="s">
        <v>54</v>
      </c>
      <c r="H1384" s="782"/>
      <c r="I1384" s="784" t="s">
        <v>55</v>
      </c>
      <c r="J1384" s="785"/>
      <c r="K1384" s="118" t="s">
        <v>56</v>
      </c>
      <c r="L1384" s="762" t="s">
        <v>57</v>
      </c>
      <c r="M1384" s="763"/>
      <c r="N1384" s="119" t="s">
        <v>58</v>
      </c>
      <c r="O1384" s="95"/>
    </row>
    <row r="1385" spans="1:15" ht="13.8">
      <c r="A1385" s="96"/>
      <c r="B1385" s="786" t="s">
        <v>262</v>
      </c>
      <c r="C1385" s="787" t="s">
        <v>262</v>
      </c>
      <c r="D1385" s="787" t="s">
        <v>262</v>
      </c>
      <c r="E1385" s="787" t="s">
        <v>262</v>
      </c>
      <c r="F1385" s="788" t="s">
        <v>262</v>
      </c>
      <c r="G1385" s="789"/>
      <c r="H1385" s="788"/>
      <c r="I1385" s="772" t="s">
        <v>120</v>
      </c>
      <c r="J1385" s="773"/>
      <c r="K1385" s="177">
        <v>5689</v>
      </c>
      <c r="L1385" s="843">
        <v>0.4</v>
      </c>
      <c r="M1385" s="844">
        <v>0.4</v>
      </c>
      <c r="N1385" s="416">
        <f t="shared" ref="N1385:N1387" si="80">ROUND(K1385*L1385,0)</f>
        <v>2276</v>
      </c>
      <c r="O1385" s="95"/>
    </row>
    <row r="1386" spans="1:15" ht="13.8">
      <c r="A1386" s="96"/>
      <c r="B1386" s="769"/>
      <c r="C1386" s="770"/>
      <c r="D1386" s="770"/>
      <c r="E1386" s="770"/>
      <c r="F1386" s="771"/>
      <c r="G1386" s="178"/>
      <c r="H1386" s="179"/>
      <c r="I1386" s="772"/>
      <c r="J1386" s="773"/>
      <c r="K1386" s="177"/>
      <c r="L1386" s="843"/>
      <c r="M1386" s="844"/>
      <c r="N1386" s="416">
        <f t="shared" si="80"/>
        <v>0</v>
      </c>
      <c r="O1386" s="95"/>
    </row>
    <row r="1387" spans="1:15" ht="14.4" thickBot="1">
      <c r="A1387" s="96"/>
      <c r="B1387" s="776"/>
      <c r="C1387" s="777"/>
      <c r="D1387" s="777"/>
      <c r="E1387" s="777"/>
      <c r="F1387" s="778"/>
      <c r="G1387" s="779"/>
      <c r="H1387" s="778"/>
      <c r="I1387" s="772"/>
      <c r="J1387" s="773"/>
      <c r="K1387" s="177"/>
      <c r="L1387" s="780"/>
      <c r="M1387" s="781"/>
      <c r="N1387" s="416">
        <f t="shared" si="80"/>
        <v>0</v>
      </c>
      <c r="O1387" s="95"/>
    </row>
    <row r="1388" spans="1:15" ht="14.4" thickBot="1">
      <c r="A1388" s="96"/>
      <c r="B1388" s="724" t="s">
        <v>59</v>
      </c>
      <c r="C1388" s="725"/>
      <c r="D1388" s="725"/>
      <c r="E1388" s="725"/>
      <c r="F1388" s="725"/>
      <c r="G1388" s="725"/>
      <c r="H1388" s="725"/>
      <c r="I1388" s="725"/>
      <c r="J1388" s="725"/>
      <c r="K1388" s="725"/>
      <c r="L1388" s="725"/>
      <c r="M1388" s="726"/>
      <c r="N1388" s="122">
        <f>SUM(N1385:N1387)</f>
        <v>2276</v>
      </c>
      <c r="O1388" s="95"/>
    </row>
    <row r="1389" spans="1:15" ht="13.8">
      <c r="A1389" s="96"/>
      <c r="B1389" s="735" t="s">
        <v>60</v>
      </c>
      <c r="C1389" s="736"/>
      <c r="D1389" s="736"/>
      <c r="E1389" s="736"/>
      <c r="F1389" s="736"/>
      <c r="G1389" s="736"/>
      <c r="H1389" s="736"/>
      <c r="I1389" s="736"/>
      <c r="J1389" s="736"/>
      <c r="K1389" s="736"/>
      <c r="L1389" s="736"/>
      <c r="M1389" s="736"/>
      <c r="N1389" s="737"/>
      <c r="O1389" s="95"/>
    </row>
    <row r="1390" spans="1:15" ht="13.8">
      <c r="A1390" s="96"/>
      <c r="B1390" s="738"/>
      <c r="C1390" s="739"/>
      <c r="D1390" s="739"/>
      <c r="E1390" s="739"/>
      <c r="F1390" s="739"/>
      <c r="G1390" s="739"/>
      <c r="H1390" s="739"/>
      <c r="I1390" s="739"/>
      <c r="J1390" s="739"/>
      <c r="K1390" s="739"/>
      <c r="L1390" s="739"/>
      <c r="M1390" s="739"/>
      <c r="N1390" s="740"/>
      <c r="O1390" s="95"/>
    </row>
    <row r="1391" spans="1:15" ht="14.4" thickBot="1">
      <c r="A1391" s="96"/>
      <c r="B1391" s="741"/>
      <c r="C1391" s="742"/>
      <c r="D1391" s="742"/>
      <c r="E1391" s="742"/>
      <c r="F1391" s="742"/>
      <c r="G1391" s="742"/>
      <c r="H1391" s="742"/>
      <c r="I1391" s="742"/>
      <c r="J1391" s="742"/>
      <c r="K1391" s="742"/>
      <c r="L1391" s="742"/>
      <c r="M1391" s="742"/>
      <c r="N1391" s="743"/>
      <c r="O1391" s="95"/>
    </row>
    <row r="1392" spans="1:15" ht="13.8">
      <c r="A1392" s="96"/>
      <c r="B1392" s="744" t="s">
        <v>51</v>
      </c>
      <c r="C1392" s="745"/>
      <c r="D1392" s="745"/>
      <c r="E1392" s="745"/>
      <c r="F1392" s="745"/>
      <c r="G1392" s="745"/>
      <c r="H1392" s="745"/>
      <c r="I1392" s="763"/>
      <c r="J1392" s="403" t="s">
        <v>52</v>
      </c>
      <c r="K1392" s="118" t="s">
        <v>11</v>
      </c>
      <c r="L1392" s="762" t="s">
        <v>61</v>
      </c>
      <c r="M1392" s="763"/>
      <c r="N1392" s="119" t="s">
        <v>58</v>
      </c>
      <c r="O1392" s="95"/>
    </row>
    <row r="1393" spans="1:15" ht="13.8">
      <c r="A1393" s="96"/>
      <c r="B1393" s="718" t="s">
        <v>261</v>
      </c>
      <c r="C1393" s="719" t="s">
        <v>261</v>
      </c>
      <c r="D1393" s="719" t="s">
        <v>261</v>
      </c>
      <c r="E1393" s="719" t="s">
        <v>261</v>
      </c>
      <c r="F1393" s="719" t="s">
        <v>261</v>
      </c>
      <c r="G1393" s="719" t="s">
        <v>261</v>
      </c>
      <c r="H1393" s="719" t="s">
        <v>261</v>
      </c>
      <c r="I1393" s="766" t="s">
        <v>261</v>
      </c>
      <c r="J1393" s="400" t="s">
        <v>265</v>
      </c>
      <c r="K1393" s="123">
        <v>0.04</v>
      </c>
      <c r="L1393" s="767">
        <v>92850</v>
      </c>
      <c r="M1393" s="768">
        <v>92850</v>
      </c>
      <c r="N1393" s="416">
        <f t="shared" ref="N1393:N1396" si="81">ROUND(K1393*L1393,0)</f>
        <v>3714</v>
      </c>
      <c r="O1393" s="95"/>
    </row>
    <row r="1394" spans="1:15" ht="13.8">
      <c r="A1394" s="96"/>
      <c r="B1394" s="718"/>
      <c r="C1394" s="719"/>
      <c r="D1394" s="719"/>
      <c r="E1394" s="719"/>
      <c r="F1394" s="719"/>
      <c r="G1394" s="719"/>
      <c r="H1394" s="719"/>
      <c r="I1394" s="766"/>
      <c r="J1394" s="400"/>
      <c r="K1394" s="123"/>
      <c r="L1394" s="767"/>
      <c r="M1394" s="768"/>
      <c r="N1394" s="416">
        <f t="shared" si="81"/>
        <v>0</v>
      </c>
      <c r="O1394" s="95"/>
    </row>
    <row r="1395" spans="1:15" ht="13.8">
      <c r="A1395" s="96"/>
      <c r="B1395" s="718"/>
      <c r="C1395" s="719"/>
      <c r="D1395" s="719"/>
      <c r="E1395" s="719"/>
      <c r="F1395" s="719"/>
      <c r="G1395" s="719"/>
      <c r="H1395" s="719"/>
      <c r="I1395" s="766"/>
      <c r="J1395" s="400"/>
      <c r="K1395" s="123"/>
      <c r="L1395" s="767"/>
      <c r="M1395" s="768"/>
      <c r="N1395" s="416">
        <f t="shared" si="81"/>
        <v>0</v>
      </c>
      <c r="O1395" s="95"/>
    </row>
    <row r="1396" spans="1:15" ht="14.4" thickBot="1">
      <c r="A1396" s="96"/>
      <c r="B1396" s="718"/>
      <c r="C1396" s="719"/>
      <c r="D1396" s="719"/>
      <c r="E1396" s="719"/>
      <c r="F1396" s="719"/>
      <c r="G1396" s="719"/>
      <c r="H1396" s="719"/>
      <c r="I1396" s="766"/>
      <c r="J1396" s="400"/>
      <c r="K1396" s="123"/>
      <c r="L1396" s="767"/>
      <c r="M1396" s="768"/>
      <c r="N1396" s="416">
        <f t="shared" si="81"/>
        <v>0</v>
      </c>
      <c r="O1396" s="95"/>
    </row>
    <row r="1397" spans="1:15" ht="14.4" thickBot="1">
      <c r="A1397" s="96"/>
      <c r="B1397" s="724" t="s">
        <v>59</v>
      </c>
      <c r="C1397" s="725"/>
      <c r="D1397" s="725"/>
      <c r="E1397" s="725"/>
      <c r="F1397" s="725"/>
      <c r="G1397" s="725"/>
      <c r="H1397" s="725"/>
      <c r="I1397" s="725"/>
      <c r="J1397" s="725"/>
      <c r="K1397" s="725"/>
      <c r="L1397" s="725"/>
      <c r="M1397" s="726"/>
      <c r="N1397" s="124">
        <f>SUM(N1393:N1396)</f>
        <v>3714</v>
      </c>
      <c r="O1397" s="95"/>
    </row>
    <row r="1398" spans="1:15" ht="13.8">
      <c r="A1398" s="96"/>
      <c r="B1398" s="735" t="s">
        <v>62</v>
      </c>
      <c r="C1398" s="736"/>
      <c r="D1398" s="736"/>
      <c r="E1398" s="736"/>
      <c r="F1398" s="736"/>
      <c r="G1398" s="736"/>
      <c r="H1398" s="736"/>
      <c r="I1398" s="736"/>
      <c r="J1398" s="736"/>
      <c r="K1398" s="736"/>
      <c r="L1398" s="736"/>
      <c r="M1398" s="736"/>
      <c r="N1398" s="737"/>
      <c r="O1398" s="95"/>
    </row>
    <row r="1399" spans="1:15" ht="13.8">
      <c r="A1399" s="96"/>
      <c r="B1399" s="738"/>
      <c r="C1399" s="739"/>
      <c r="D1399" s="739"/>
      <c r="E1399" s="739"/>
      <c r="F1399" s="739"/>
      <c r="G1399" s="739"/>
      <c r="H1399" s="739"/>
      <c r="I1399" s="739"/>
      <c r="J1399" s="739"/>
      <c r="K1399" s="739"/>
      <c r="L1399" s="739"/>
      <c r="M1399" s="739"/>
      <c r="N1399" s="740"/>
      <c r="O1399" s="95"/>
    </row>
    <row r="1400" spans="1:15" ht="14.4" thickBot="1">
      <c r="A1400" s="96"/>
      <c r="B1400" s="741"/>
      <c r="C1400" s="742"/>
      <c r="D1400" s="742"/>
      <c r="E1400" s="742"/>
      <c r="F1400" s="742"/>
      <c r="G1400" s="742"/>
      <c r="H1400" s="742"/>
      <c r="I1400" s="742"/>
      <c r="J1400" s="742"/>
      <c r="K1400" s="742"/>
      <c r="L1400" s="742"/>
      <c r="M1400" s="742"/>
      <c r="N1400" s="743"/>
      <c r="O1400" s="95"/>
    </row>
    <row r="1401" spans="1:15" ht="15.6">
      <c r="A1401" s="96"/>
      <c r="B1401" s="744" t="s">
        <v>63</v>
      </c>
      <c r="C1401" s="745"/>
      <c r="D1401" s="745"/>
      <c r="E1401" s="745"/>
      <c r="F1401" s="745"/>
      <c r="G1401" s="745"/>
      <c r="H1401" s="745"/>
      <c r="I1401" s="118" t="s">
        <v>64</v>
      </c>
      <c r="J1401" s="401" t="s">
        <v>65</v>
      </c>
      <c r="K1401" s="125" t="s">
        <v>66</v>
      </c>
      <c r="L1401" s="762" t="s">
        <v>67</v>
      </c>
      <c r="M1401" s="763"/>
      <c r="N1401" s="119" t="s">
        <v>58</v>
      </c>
      <c r="O1401" s="95"/>
    </row>
    <row r="1402" spans="1:15" ht="13.8">
      <c r="A1402" s="96"/>
      <c r="B1402" s="718"/>
      <c r="C1402" s="719"/>
      <c r="D1402" s="719"/>
      <c r="E1402" s="719"/>
      <c r="F1402" s="719"/>
      <c r="G1402" s="719"/>
      <c r="H1402" s="719"/>
      <c r="I1402" s="126"/>
      <c r="J1402" s="127"/>
      <c r="K1402" s="126"/>
      <c r="L1402" s="764"/>
      <c r="M1402" s="765"/>
      <c r="N1402" s="416">
        <f t="shared" ref="N1402:N1403" si="82">ROUND(K1402*L1402,0)</f>
        <v>0</v>
      </c>
      <c r="O1402" s="95"/>
    </row>
    <row r="1403" spans="1:15" ht="14.4" thickBot="1">
      <c r="A1403" s="96"/>
      <c r="B1403" s="758"/>
      <c r="C1403" s="759"/>
      <c r="D1403" s="759"/>
      <c r="E1403" s="759"/>
      <c r="F1403" s="759"/>
      <c r="G1403" s="759"/>
      <c r="H1403" s="759"/>
      <c r="I1403" s="128"/>
      <c r="J1403" s="129"/>
      <c r="K1403" s="128"/>
      <c r="L1403" s="760"/>
      <c r="M1403" s="761"/>
      <c r="N1403" s="416">
        <f t="shared" si="82"/>
        <v>0</v>
      </c>
      <c r="O1403" s="95"/>
    </row>
    <row r="1404" spans="1:15" ht="14.4" thickBot="1">
      <c r="A1404" s="96"/>
      <c r="B1404" s="724" t="s">
        <v>59</v>
      </c>
      <c r="C1404" s="725"/>
      <c r="D1404" s="725"/>
      <c r="E1404" s="725"/>
      <c r="F1404" s="725"/>
      <c r="G1404" s="725"/>
      <c r="H1404" s="725"/>
      <c r="I1404" s="725"/>
      <c r="J1404" s="725"/>
      <c r="K1404" s="725"/>
      <c r="L1404" s="725"/>
      <c r="M1404" s="726"/>
      <c r="N1404" s="122">
        <f>SUM(N1402:N1403)</f>
        <v>0</v>
      </c>
      <c r="O1404" s="95"/>
    </row>
    <row r="1405" spans="1:15" ht="13.8">
      <c r="A1405" s="96"/>
      <c r="B1405" s="735" t="s">
        <v>68</v>
      </c>
      <c r="C1405" s="736"/>
      <c r="D1405" s="736"/>
      <c r="E1405" s="736"/>
      <c r="F1405" s="736"/>
      <c r="G1405" s="736"/>
      <c r="H1405" s="736"/>
      <c r="I1405" s="736"/>
      <c r="J1405" s="736"/>
      <c r="K1405" s="736"/>
      <c r="L1405" s="736"/>
      <c r="M1405" s="736"/>
      <c r="N1405" s="737"/>
      <c r="O1405" s="95"/>
    </row>
    <row r="1406" spans="1:15" ht="13.8">
      <c r="A1406" s="96"/>
      <c r="B1406" s="738"/>
      <c r="C1406" s="739"/>
      <c r="D1406" s="739"/>
      <c r="E1406" s="739"/>
      <c r="F1406" s="739"/>
      <c r="G1406" s="739"/>
      <c r="H1406" s="739"/>
      <c r="I1406" s="739"/>
      <c r="J1406" s="739"/>
      <c r="K1406" s="739"/>
      <c r="L1406" s="739"/>
      <c r="M1406" s="739"/>
      <c r="N1406" s="740"/>
      <c r="O1406" s="95"/>
    </row>
    <row r="1407" spans="1:15" ht="14.4" thickBot="1">
      <c r="A1407" s="96"/>
      <c r="B1407" s="741"/>
      <c r="C1407" s="742"/>
      <c r="D1407" s="742"/>
      <c r="E1407" s="742"/>
      <c r="F1407" s="742"/>
      <c r="G1407" s="742"/>
      <c r="H1407" s="742"/>
      <c r="I1407" s="742"/>
      <c r="J1407" s="742"/>
      <c r="K1407" s="742"/>
      <c r="L1407" s="742"/>
      <c r="M1407" s="742"/>
      <c r="N1407" s="743"/>
      <c r="O1407" s="95"/>
    </row>
    <row r="1408" spans="1:15" ht="27.6">
      <c r="A1408" s="96"/>
      <c r="B1408" s="744" t="s">
        <v>69</v>
      </c>
      <c r="C1408" s="745"/>
      <c r="D1408" s="745"/>
      <c r="E1408" s="745"/>
      <c r="F1408" s="745"/>
      <c r="G1408" s="745"/>
      <c r="H1408" s="745"/>
      <c r="I1408" s="118" t="s">
        <v>70</v>
      </c>
      <c r="J1408" s="130" t="s">
        <v>71</v>
      </c>
      <c r="K1408" s="131" t="s">
        <v>72</v>
      </c>
      <c r="L1408" s="746" t="s">
        <v>57</v>
      </c>
      <c r="M1408" s="747"/>
      <c r="N1408" s="132" t="s">
        <v>58</v>
      </c>
      <c r="O1408" s="95"/>
    </row>
    <row r="1409" spans="1:15" ht="13.8">
      <c r="A1409" s="96"/>
      <c r="B1409" s="730" t="s">
        <v>263</v>
      </c>
      <c r="C1409" s="731" t="s">
        <v>263</v>
      </c>
      <c r="D1409" s="731" t="s">
        <v>263</v>
      </c>
      <c r="E1409" s="731" t="s">
        <v>263</v>
      </c>
      <c r="F1409" s="731" t="s">
        <v>263</v>
      </c>
      <c r="G1409" s="731" t="s">
        <v>263</v>
      </c>
      <c r="H1409" s="732" t="s">
        <v>263</v>
      </c>
      <c r="I1409" s="133" t="s">
        <v>120</v>
      </c>
      <c r="J1409" s="134"/>
      <c r="K1409" s="135">
        <v>56885</v>
      </c>
      <c r="L1409" s="841">
        <v>0.4</v>
      </c>
      <c r="M1409" s="842">
        <v>0.4</v>
      </c>
      <c r="N1409" s="416">
        <f t="shared" ref="N1409:N1412" si="83">ROUND(K1409*L1409,0)</f>
        <v>22754</v>
      </c>
      <c r="O1409" s="95"/>
    </row>
    <row r="1410" spans="1:15" ht="13.8">
      <c r="A1410" s="96"/>
      <c r="B1410" s="730"/>
      <c r="C1410" s="731"/>
      <c r="D1410" s="731"/>
      <c r="E1410" s="731"/>
      <c r="F1410" s="731"/>
      <c r="G1410" s="731"/>
      <c r="H1410" s="732"/>
      <c r="I1410" s="133"/>
      <c r="J1410" s="134"/>
      <c r="K1410" s="135"/>
      <c r="L1410" s="841"/>
      <c r="M1410" s="842"/>
      <c r="N1410" s="416">
        <f t="shared" si="83"/>
        <v>0</v>
      </c>
      <c r="O1410" s="95"/>
    </row>
    <row r="1411" spans="1:15" ht="13.8">
      <c r="A1411" s="96"/>
      <c r="B1411" s="730"/>
      <c r="C1411" s="731"/>
      <c r="D1411" s="731"/>
      <c r="E1411" s="731"/>
      <c r="F1411" s="731"/>
      <c r="G1411" s="731"/>
      <c r="H1411" s="732"/>
      <c r="I1411" s="133"/>
      <c r="J1411" s="134"/>
      <c r="K1411" s="135"/>
      <c r="L1411" s="764"/>
      <c r="M1411" s="765"/>
      <c r="N1411" s="416">
        <f t="shared" si="83"/>
        <v>0</v>
      </c>
      <c r="O1411" s="95"/>
    </row>
    <row r="1412" spans="1:15" ht="14.4" thickBot="1">
      <c r="A1412" s="96"/>
      <c r="B1412" s="730"/>
      <c r="C1412" s="731"/>
      <c r="D1412" s="731"/>
      <c r="E1412" s="731"/>
      <c r="F1412" s="731"/>
      <c r="G1412" s="731"/>
      <c r="H1412" s="732"/>
      <c r="I1412" s="128"/>
      <c r="J1412" s="129"/>
      <c r="K1412" s="128"/>
      <c r="L1412" s="760"/>
      <c r="M1412" s="761"/>
      <c r="N1412" s="416">
        <f t="shared" si="83"/>
        <v>0</v>
      </c>
      <c r="O1412" s="95"/>
    </row>
    <row r="1413" spans="1:15" ht="14.4" thickBot="1">
      <c r="A1413" s="96"/>
      <c r="B1413" s="724" t="s">
        <v>59</v>
      </c>
      <c r="C1413" s="725"/>
      <c r="D1413" s="725"/>
      <c r="E1413" s="725"/>
      <c r="F1413" s="725"/>
      <c r="G1413" s="725"/>
      <c r="H1413" s="725"/>
      <c r="I1413" s="725"/>
      <c r="J1413" s="725"/>
      <c r="K1413" s="725"/>
      <c r="L1413" s="725"/>
      <c r="M1413" s="726"/>
      <c r="N1413" s="124">
        <f>SUM(N1409:N1412)</f>
        <v>22754</v>
      </c>
      <c r="O1413" s="95"/>
    </row>
    <row r="1414" spans="1:15" ht="14.4" thickBot="1">
      <c r="A1414" s="96"/>
      <c r="B1414" s="115"/>
      <c r="C1414" s="94"/>
      <c r="D1414" s="94"/>
      <c r="E1414" s="94"/>
      <c r="F1414" s="94"/>
      <c r="G1414" s="94"/>
      <c r="H1414" s="94"/>
      <c r="I1414" s="94"/>
      <c r="J1414" s="94"/>
      <c r="K1414" s="94"/>
      <c r="L1414" s="94"/>
      <c r="M1414" s="94"/>
      <c r="N1414" s="116"/>
      <c r="O1414" s="95"/>
    </row>
    <row r="1415" spans="1:15" ht="14.4" thickBot="1">
      <c r="A1415" s="96"/>
      <c r="B1415" s="727" t="s">
        <v>73</v>
      </c>
      <c r="C1415" s="728"/>
      <c r="D1415" s="728"/>
      <c r="E1415" s="728"/>
      <c r="F1415" s="728"/>
      <c r="G1415" s="728"/>
      <c r="H1415" s="728"/>
      <c r="I1415" s="728"/>
      <c r="J1415" s="728"/>
      <c r="K1415" s="728"/>
      <c r="L1415" s="728"/>
      <c r="M1415" s="729"/>
      <c r="N1415" s="137">
        <f>N1388+N1397+N1404+N1413</f>
        <v>28744</v>
      </c>
      <c r="O1415" s="95"/>
    </row>
    <row r="1416" spans="1:15" ht="13.8">
      <c r="A1416" s="96"/>
      <c r="B1416" s="735" t="s">
        <v>74</v>
      </c>
      <c r="C1416" s="736"/>
      <c r="D1416" s="736"/>
      <c r="E1416" s="736"/>
      <c r="F1416" s="736"/>
      <c r="G1416" s="736"/>
      <c r="H1416" s="736"/>
      <c r="I1416" s="736"/>
      <c r="J1416" s="736"/>
      <c r="K1416" s="736"/>
      <c r="L1416" s="736"/>
      <c r="M1416" s="736"/>
      <c r="N1416" s="737"/>
      <c r="O1416" s="95"/>
    </row>
    <row r="1417" spans="1:15" ht="13.8">
      <c r="A1417" s="96"/>
      <c r="B1417" s="738"/>
      <c r="C1417" s="739"/>
      <c r="D1417" s="739"/>
      <c r="E1417" s="739"/>
      <c r="F1417" s="739"/>
      <c r="G1417" s="739"/>
      <c r="H1417" s="739"/>
      <c r="I1417" s="739"/>
      <c r="J1417" s="739"/>
      <c r="K1417" s="739"/>
      <c r="L1417" s="739"/>
      <c r="M1417" s="739"/>
      <c r="N1417" s="740"/>
      <c r="O1417" s="95"/>
    </row>
    <row r="1418" spans="1:15" ht="14.4" thickBot="1">
      <c r="A1418" s="96"/>
      <c r="B1418" s="741"/>
      <c r="C1418" s="742"/>
      <c r="D1418" s="742"/>
      <c r="E1418" s="742"/>
      <c r="F1418" s="742"/>
      <c r="G1418" s="742"/>
      <c r="H1418" s="742"/>
      <c r="I1418" s="742"/>
      <c r="J1418" s="742"/>
      <c r="K1418" s="742"/>
      <c r="L1418" s="742"/>
      <c r="M1418" s="742"/>
      <c r="N1418" s="743"/>
      <c r="O1418" s="95"/>
    </row>
    <row r="1419" spans="1:15" ht="13.8">
      <c r="A1419" s="96"/>
      <c r="B1419" s="744" t="s">
        <v>75</v>
      </c>
      <c r="C1419" s="745"/>
      <c r="D1419" s="745"/>
      <c r="E1419" s="745"/>
      <c r="F1419" s="745"/>
      <c r="G1419" s="745"/>
      <c r="H1419" s="745"/>
      <c r="I1419" s="401"/>
      <c r="J1419" s="402"/>
      <c r="K1419" s="131" t="s">
        <v>76</v>
      </c>
      <c r="L1419" s="746" t="s">
        <v>77</v>
      </c>
      <c r="M1419" s="747"/>
      <c r="N1419" s="132"/>
      <c r="O1419" s="95"/>
    </row>
    <row r="1420" spans="1:15" ht="13.8">
      <c r="A1420" s="96"/>
      <c r="B1420" s="718" t="s">
        <v>23</v>
      </c>
      <c r="C1420" s="719"/>
      <c r="D1420" s="719"/>
      <c r="E1420" s="719"/>
      <c r="F1420" s="719"/>
      <c r="G1420" s="719"/>
      <c r="H1420" s="719"/>
      <c r="I1420" s="138"/>
      <c r="J1420" s="139"/>
      <c r="K1420" s="418">
        <v>0.28000000000000003</v>
      </c>
      <c r="L1420" s="720">
        <f>+N1415</f>
        <v>28744</v>
      </c>
      <c r="M1420" s="721"/>
      <c r="N1420" s="140">
        <f>ROUND(K1420*L1420,0)</f>
        <v>8048</v>
      </c>
      <c r="O1420" s="95"/>
    </row>
    <row r="1421" spans="1:15" ht="13.8">
      <c r="A1421" s="96"/>
      <c r="B1421" s="120" t="s">
        <v>78</v>
      </c>
      <c r="C1421" s="121"/>
      <c r="D1421" s="121"/>
      <c r="E1421" s="121"/>
      <c r="F1421" s="121"/>
      <c r="G1421" s="121"/>
      <c r="H1421" s="121"/>
      <c r="I1421" s="138"/>
      <c r="J1421" s="139"/>
      <c r="K1421" s="418">
        <v>0.01</v>
      </c>
      <c r="L1421" s="720">
        <f>+N1415</f>
        <v>28744</v>
      </c>
      <c r="M1421" s="721"/>
      <c r="N1421" s="140">
        <f t="shared" ref="N1421:N1422" si="84">ROUND(K1421*L1421,0)</f>
        <v>287</v>
      </c>
      <c r="O1421" s="95"/>
    </row>
    <row r="1422" spans="1:15" ht="14.4" thickBot="1">
      <c r="A1422" s="96"/>
      <c r="B1422" s="406" t="s">
        <v>79</v>
      </c>
      <c r="C1422" s="407"/>
      <c r="D1422" s="407"/>
      <c r="E1422" s="407"/>
      <c r="F1422" s="407"/>
      <c r="G1422" s="407"/>
      <c r="H1422" s="407"/>
      <c r="I1422" s="141"/>
      <c r="J1422" s="142"/>
      <c r="K1422" s="418">
        <v>0.05</v>
      </c>
      <c r="L1422" s="722">
        <f>+N1415</f>
        <v>28744</v>
      </c>
      <c r="M1422" s="723"/>
      <c r="N1422" s="140">
        <f t="shared" si="84"/>
        <v>1437</v>
      </c>
      <c r="O1422" s="95"/>
    </row>
    <row r="1423" spans="1:15" ht="14.4" thickBot="1">
      <c r="A1423" s="96"/>
      <c r="B1423" s="724" t="s">
        <v>59</v>
      </c>
      <c r="C1423" s="725"/>
      <c r="D1423" s="725"/>
      <c r="E1423" s="725"/>
      <c r="F1423" s="725"/>
      <c r="G1423" s="725"/>
      <c r="H1423" s="725"/>
      <c r="I1423" s="725"/>
      <c r="J1423" s="725"/>
      <c r="K1423" s="725"/>
      <c r="L1423" s="725"/>
      <c r="M1423" s="726"/>
      <c r="N1423" s="143">
        <f>SUM(N1420:N1422)</f>
        <v>9772</v>
      </c>
      <c r="O1423" s="95"/>
    </row>
    <row r="1424" spans="1:15" ht="14.4" thickBot="1">
      <c r="A1424" s="96"/>
      <c r="B1424" s="115"/>
      <c r="C1424" s="94"/>
      <c r="D1424" s="94"/>
      <c r="E1424" s="94"/>
      <c r="F1424" s="94"/>
      <c r="G1424" s="94"/>
      <c r="H1424" s="94"/>
      <c r="I1424" s="94"/>
      <c r="J1424" s="94"/>
      <c r="K1424" s="94"/>
      <c r="L1424" s="94"/>
      <c r="M1424" s="94"/>
      <c r="N1424" s="116"/>
      <c r="O1424" s="95"/>
    </row>
    <row r="1425" spans="1:15" ht="14.4" thickBot="1">
      <c r="A1425" s="96"/>
      <c r="B1425" s="727" t="s">
        <v>80</v>
      </c>
      <c r="C1425" s="728"/>
      <c r="D1425" s="728"/>
      <c r="E1425" s="728"/>
      <c r="F1425" s="728"/>
      <c r="G1425" s="728"/>
      <c r="H1425" s="728"/>
      <c r="I1425" s="728"/>
      <c r="J1425" s="728"/>
      <c r="K1425" s="728"/>
      <c r="L1425" s="728"/>
      <c r="M1425" s="729"/>
      <c r="N1425" s="144">
        <f>N1415+N1423</f>
        <v>38516</v>
      </c>
      <c r="O1425" s="95"/>
    </row>
    <row r="1426" spans="1:15" ht="13.8">
      <c r="A1426" s="96"/>
      <c r="B1426" s="112"/>
      <c r="C1426" s="113"/>
      <c r="D1426" s="113"/>
      <c r="E1426" s="113"/>
      <c r="F1426" s="113"/>
      <c r="G1426" s="113"/>
      <c r="H1426" s="113"/>
      <c r="I1426" s="113"/>
      <c r="J1426" s="113"/>
      <c r="K1426" s="113"/>
      <c r="L1426" s="113"/>
      <c r="M1426" s="113"/>
      <c r="N1426" s="114"/>
      <c r="O1426" s="95"/>
    </row>
    <row r="1427" spans="1:15" ht="13.8">
      <c r="A1427" s="96"/>
      <c r="B1427" s="115"/>
      <c r="C1427" s="94"/>
      <c r="D1427" s="94"/>
      <c r="E1427" s="94"/>
      <c r="F1427" s="94"/>
      <c r="G1427" s="94"/>
      <c r="H1427" s="94"/>
      <c r="I1427" s="94"/>
      <c r="J1427" s="94"/>
      <c r="K1427" s="94"/>
      <c r="L1427" s="94"/>
      <c r="M1427" s="94"/>
      <c r="N1427" s="116"/>
      <c r="O1427" s="95"/>
    </row>
    <row r="1428" spans="1:15" ht="13.8">
      <c r="A1428" s="96"/>
      <c r="B1428" s="115"/>
      <c r="C1428" s="94"/>
      <c r="D1428" s="94"/>
      <c r="E1428" s="94"/>
      <c r="F1428" s="94"/>
      <c r="G1428" s="94"/>
      <c r="H1428" s="94"/>
      <c r="I1428" s="94"/>
      <c r="J1428" s="94"/>
      <c r="K1428" s="94"/>
      <c r="L1428" s="94"/>
      <c r="M1428" s="94"/>
      <c r="N1428" s="116"/>
      <c r="O1428" s="95"/>
    </row>
    <row r="1429" spans="1:15" ht="13.8">
      <c r="A1429" s="96"/>
      <c r="B1429" s="115"/>
      <c r="C1429" s="424" t="s">
        <v>81</v>
      </c>
      <c r="D1429" s="424"/>
      <c r="E1429" s="424"/>
      <c r="F1429" s="94"/>
      <c r="G1429" s="94"/>
      <c r="H1429" s="94"/>
      <c r="I1429" s="424" t="s">
        <v>81</v>
      </c>
      <c r="J1429" s="223"/>
      <c r="K1429" s="223"/>
      <c r="L1429" s="223"/>
      <c r="M1429" s="223"/>
      <c r="N1429" s="116"/>
      <c r="O1429" s="95"/>
    </row>
    <row r="1430" spans="1:15" ht="13.8">
      <c r="A1430" s="96"/>
      <c r="B1430" s="115"/>
      <c r="C1430" s="223" t="s">
        <v>385</v>
      </c>
      <c r="D1430" s="223" t="s">
        <v>147</v>
      </c>
      <c r="E1430" s="223"/>
      <c r="F1430" s="94"/>
      <c r="G1430" s="94"/>
      <c r="H1430" s="94"/>
      <c r="I1430" s="223" t="s">
        <v>82</v>
      </c>
      <c r="J1430" s="425" t="s">
        <v>142</v>
      </c>
      <c r="K1430" s="425"/>
      <c r="L1430" s="425"/>
      <c r="M1430" s="223"/>
      <c r="N1430" s="116"/>
      <c r="O1430" s="95"/>
    </row>
    <row r="1431" spans="1:15" ht="13.8">
      <c r="A1431" s="96"/>
      <c r="B1431" s="115"/>
      <c r="C1431" s="223" t="s">
        <v>177</v>
      </c>
      <c r="D1431" s="223"/>
      <c r="E1431" s="223"/>
      <c r="F1431" s="94"/>
      <c r="G1431" s="94"/>
      <c r="H1431" s="94"/>
      <c r="I1431" s="223" t="s">
        <v>146</v>
      </c>
      <c r="J1431" s="426"/>
      <c r="K1431" s="426"/>
      <c r="L1431" s="426"/>
      <c r="M1431" s="223"/>
      <c r="N1431" s="116"/>
      <c r="O1431" s="95"/>
    </row>
    <row r="1432" spans="1:15" ht="13.8">
      <c r="A1432" s="96"/>
      <c r="B1432" s="105"/>
      <c r="C1432" s="145"/>
      <c r="D1432" s="145"/>
      <c r="E1432" s="145"/>
      <c r="F1432" s="145"/>
      <c r="G1432" s="94"/>
      <c r="H1432" s="145"/>
      <c r="I1432" s="223" t="s">
        <v>178</v>
      </c>
      <c r="J1432" s="145"/>
      <c r="K1432" s="145"/>
      <c r="L1432" s="145"/>
      <c r="M1432" s="145"/>
      <c r="N1432" s="146"/>
      <c r="O1432" s="95"/>
    </row>
    <row r="1433" spans="1:15" ht="13.8">
      <c r="A1433" s="96"/>
      <c r="B1433" s="115"/>
      <c r="C1433" s="94"/>
      <c r="D1433" s="94"/>
      <c r="E1433" s="94"/>
      <c r="F1433" s="94"/>
      <c r="G1433" s="94" t="s">
        <v>83</v>
      </c>
      <c r="H1433" s="94"/>
      <c r="I1433" s="94"/>
      <c r="J1433" s="94"/>
      <c r="K1433" s="94"/>
      <c r="L1433" s="94"/>
      <c r="M1433" s="94"/>
      <c r="N1433" s="116"/>
      <c r="O1433" s="95"/>
    </row>
    <row r="1434" spans="1:15" ht="14.4" thickBot="1">
      <c r="A1434" s="96"/>
      <c r="B1434" s="748"/>
      <c r="C1434" s="749"/>
      <c r="D1434" s="749"/>
      <c r="E1434" s="129"/>
      <c r="F1434" s="129"/>
      <c r="G1434" s="129"/>
      <c r="H1434" s="129"/>
      <c r="I1434" s="129"/>
      <c r="J1434" s="750"/>
      <c r="K1434" s="750"/>
      <c r="L1434" s="750"/>
      <c r="M1434" s="750"/>
      <c r="N1434" s="751"/>
      <c r="O1434" s="95"/>
    </row>
    <row r="1435" spans="1:15" ht="14.4" thickBot="1">
      <c r="A1435" s="147"/>
      <c r="B1435" s="148"/>
      <c r="C1435" s="148"/>
      <c r="D1435" s="148"/>
      <c r="E1435" s="148"/>
      <c r="F1435" s="148"/>
      <c r="G1435" s="148"/>
      <c r="H1435" s="148"/>
      <c r="I1435" s="148"/>
      <c r="J1435" s="148"/>
      <c r="K1435" s="148"/>
      <c r="L1435" s="148"/>
      <c r="M1435" s="148"/>
      <c r="N1435" s="148"/>
      <c r="O1435" s="149"/>
    </row>
    <row r="1436" spans="1:15" ht="14.4" thickTop="1">
      <c r="A1436" s="584" t="s">
        <v>37</v>
      </c>
      <c r="B1436" s="584"/>
      <c r="C1436" s="584"/>
      <c r="D1436" s="584"/>
      <c r="E1436" s="584"/>
      <c r="F1436" s="584"/>
      <c r="G1436" s="584"/>
      <c r="H1436" s="584"/>
      <c r="I1436" s="584"/>
      <c r="J1436" s="584"/>
      <c r="K1436" s="584"/>
      <c r="L1436" s="94"/>
      <c r="M1436" s="94"/>
      <c r="N1436" s="94"/>
      <c r="O1436" s="94"/>
    </row>
    <row r="1437" spans="1:15" ht="13.8">
      <c r="A1437" s="584" t="s">
        <v>1</v>
      </c>
      <c r="B1437" s="584"/>
      <c r="C1437" s="584"/>
      <c r="D1437" s="584"/>
      <c r="E1437" s="94"/>
      <c r="F1437" s="94"/>
      <c r="G1437" s="94"/>
      <c r="H1437" s="94"/>
      <c r="I1437" s="94"/>
      <c r="J1437" s="94"/>
      <c r="K1437" s="94"/>
      <c r="L1437" s="94"/>
      <c r="M1437" s="94"/>
      <c r="N1437" s="94"/>
      <c r="O1437" s="94"/>
    </row>
    <row r="1438" spans="1:15" ht="14.4" thickBot="1">
      <c r="A1438" s="94"/>
      <c r="B1438" s="94"/>
      <c r="C1438" s="94"/>
      <c r="D1438" s="94"/>
      <c r="E1438" s="94"/>
      <c r="F1438" s="94"/>
      <c r="G1438" s="94"/>
      <c r="H1438" s="94"/>
      <c r="I1438" s="94"/>
      <c r="J1438" s="94"/>
      <c r="K1438" s="94"/>
      <c r="L1438" s="94"/>
      <c r="M1438" s="94"/>
      <c r="N1438" s="94"/>
      <c r="O1438" s="94"/>
    </row>
    <row r="1439" spans="1:15" ht="14.4" thickTop="1">
      <c r="A1439" s="822"/>
      <c r="B1439" s="823"/>
      <c r="C1439" s="823"/>
      <c r="D1439" s="823"/>
      <c r="E1439" s="823"/>
      <c r="F1439" s="823"/>
      <c r="G1439" s="823"/>
      <c r="H1439" s="823"/>
      <c r="I1439" s="823"/>
      <c r="J1439" s="823"/>
      <c r="K1439" s="823"/>
      <c r="L1439" s="823"/>
      <c r="M1439" s="823"/>
      <c r="N1439" s="823"/>
      <c r="O1439" s="824"/>
    </row>
    <row r="1440" spans="1:15" ht="13.8">
      <c r="A1440" s="96"/>
      <c r="B1440" s="825" t="s">
        <v>38</v>
      </c>
      <c r="C1440" s="825"/>
      <c r="D1440" s="825"/>
      <c r="E1440" s="825"/>
      <c r="F1440" s="825"/>
      <c r="G1440" s="825"/>
      <c r="H1440" s="825"/>
      <c r="I1440" s="825"/>
      <c r="J1440" s="825"/>
      <c r="K1440" s="825"/>
      <c r="L1440" s="825"/>
      <c r="M1440" s="825"/>
      <c r="N1440" s="825"/>
      <c r="O1440" s="95"/>
    </row>
    <row r="1441" spans="1:15" ht="14.4" thickBot="1">
      <c r="A1441" s="96"/>
      <c r="B1441" s="94"/>
      <c r="C1441" s="94"/>
      <c r="D1441" s="94"/>
      <c r="E1441" s="94"/>
      <c r="F1441" s="94"/>
      <c r="G1441" s="94"/>
      <c r="H1441" s="94"/>
      <c r="I1441" s="94"/>
      <c r="J1441" s="94"/>
      <c r="K1441" s="94"/>
      <c r="L1441" s="94"/>
      <c r="M1441" s="94"/>
      <c r="N1441" s="94"/>
      <c r="O1441" s="95"/>
    </row>
    <row r="1442" spans="1:15" ht="13.8">
      <c r="A1442" s="96"/>
      <c r="B1442" s="826"/>
      <c r="C1442" s="828"/>
      <c r="D1442" s="829"/>
      <c r="E1442" s="829"/>
      <c r="F1442" s="829"/>
      <c r="G1442" s="829"/>
      <c r="H1442" s="829"/>
      <c r="I1442" s="829"/>
      <c r="J1442" s="830"/>
      <c r="K1442" s="831"/>
      <c r="L1442" s="832"/>
      <c r="M1442" s="832"/>
      <c r="N1442" s="833"/>
      <c r="O1442" s="95"/>
    </row>
    <row r="1443" spans="1:15" ht="13.8">
      <c r="A1443" s="96"/>
      <c r="B1443" s="827"/>
      <c r="C1443" s="837" t="s">
        <v>118</v>
      </c>
      <c r="D1443" s="838"/>
      <c r="E1443" s="838"/>
      <c r="F1443" s="838"/>
      <c r="G1443" s="838"/>
      <c r="H1443" s="838"/>
      <c r="I1443" s="838"/>
      <c r="J1443" s="839"/>
      <c r="K1443" s="834"/>
      <c r="L1443" s="835"/>
      <c r="M1443" s="835"/>
      <c r="N1443" s="836"/>
      <c r="O1443" s="95"/>
    </row>
    <row r="1444" spans="1:15" ht="13.8">
      <c r="A1444" s="96"/>
      <c r="B1444" s="827"/>
      <c r="C1444" s="812"/>
      <c r="D1444" s="813"/>
      <c r="E1444" s="813"/>
      <c r="F1444" s="813"/>
      <c r="G1444" s="813"/>
      <c r="H1444" s="813"/>
      <c r="I1444" s="813"/>
      <c r="J1444" s="814"/>
      <c r="K1444" s="818" t="s">
        <v>39</v>
      </c>
      <c r="L1444" s="806"/>
      <c r="M1444" s="807"/>
      <c r="N1444" s="808"/>
      <c r="O1444" s="95"/>
    </row>
    <row r="1445" spans="1:15" ht="13.8">
      <c r="A1445" s="96"/>
      <c r="B1445" s="827"/>
      <c r="C1445" s="812" t="s">
        <v>40</v>
      </c>
      <c r="D1445" s="813"/>
      <c r="E1445" s="813"/>
      <c r="F1445" s="813"/>
      <c r="G1445" s="813"/>
      <c r="H1445" s="813"/>
      <c r="I1445" s="813"/>
      <c r="J1445" s="814"/>
      <c r="K1445" s="840"/>
      <c r="L1445" s="809"/>
      <c r="M1445" s="810"/>
      <c r="N1445" s="811"/>
      <c r="O1445" s="95"/>
    </row>
    <row r="1446" spans="1:15" ht="13.8">
      <c r="A1446" s="96"/>
      <c r="B1446" s="827"/>
      <c r="C1446" s="815"/>
      <c r="D1446" s="816"/>
      <c r="E1446" s="816"/>
      <c r="F1446" s="816"/>
      <c r="G1446" s="816"/>
      <c r="H1446" s="816"/>
      <c r="I1446" s="816"/>
      <c r="J1446" s="817"/>
      <c r="K1446" s="818" t="s">
        <v>41</v>
      </c>
      <c r="L1446" s="818">
        <v>1</v>
      </c>
      <c r="M1446" s="818" t="s">
        <v>42</v>
      </c>
      <c r="N1446" s="820">
        <v>1</v>
      </c>
      <c r="O1446" s="95"/>
    </row>
    <row r="1447" spans="1:15" ht="13.8">
      <c r="A1447" s="96"/>
      <c r="B1447" s="827"/>
      <c r="C1447" s="815"/>
      <c r="D1447" s="816"/>
      <c r="E1447" s="816"/>
      <c r="F1447" s="816"/>
      <c r="G1447" s="816"/>
      <c r="H1447" s="816"/>
      <c r="I1447" s="816"/>
      <c r="J1447" s="817"/>
      <c r="K1447" s="819"/>
      <c r="L1447" s="819"/>
      <c r="M1447" s="819"/>
      <c r="N1447" s="821"/>
      <c r="O1447" s="95"/>
    </row>
    <row r="1448" spans="1:15" ht="13.8">
      <c r="A1448" s="96"/>
      <c r="B1448" s="827"/>
      <c r="C1448" s="812" t="s">
        <v>43</v>
      </c>
      <c r="D1448" s="813"/>
      <c r="E1448" s="813"/>
      <c r="F1448" s="813"/>
      <c r="G1448" s="813"/>
      <c r="H1448" s="813"/>
      <c r="I1448" s="813"/>
      <c r="J1448" s="814"/>
      <c r="K1448" s="819"/>
      <c r="L1448" s="819"/>
      <c r="M1448" s="819"/>
      <c r="N1448" s="821"/>
      <c r="O1448" s="95"/>
    </row>
    <row r="1449" spans="1:15" ht="14.4" thickBot="1">
      <c r="A1449" s="96"/>
      <c r="B1449" s="97"/>
      <c r="C1449" s="98"/>
      <c r="D1449" s="98"/>
      <c r="E1449" s="98"/>
      <c r="F1449" s="98"/>
      <c r="G1449" s="98"/>
      <c r="H1449" s="98"/>
      <c r="I1449" s="98"/>
      <c r="J1449" s="98"/>
      <c r="K1449" s="98"/>
      <c r="L1449" s="99"/>
      <c r="M1449" s="99"/>
      <c r="N1449" s="100"/>
      <c r="O1449" s="95"/>
    </row>
    <row r="1450" spans="1:15" ht="13.8">
      <c r="A1450" s="96"/>
      <c r="B1450" s="101"/>
      <c r="C1450" s="405"/>
      <c r="D1450" s="405"/>
      <c r="E1450" s="405"/>
      <c r="F1450" s="405"/>
      <c r="G1450" s="405"/>
      <c r="H1450" s="405"/>
      <c r="I1450" s="405"/>
      <c r="J1450" s="405"/>
      <c r="K1450" s="102" t="s">
        <v>44</v>
      </c>
      <c r="L1450" s="103" t="s">
        <v>45</v>
      </c>
      <c r="M1450" s="103" t="s">
        <v>46</v>
      </c>
      <c r="N1450" s="104" t="s">
        <v>47</v>
      </c>
      <c r="O1450" s="95"/>
    </row>
    <row r="1451" spans="1:15" ht="13.8">
      <c r="A1451" s="96"/>
      <c r="B1451" s="105"/>
      <c r="C1451" s="404"/>
      <c r="D1451" s="404"/>
      <c r="E1451" s="404"/>
      <c r="F1451" s="404"/>
      <c r="G1451" s="404"/>
      <c r="H1451" s="404"/>
      <c r="I1451" s="404"/>
      <c r="J1451" s="404"/>
      <c r="K1451" s="106"/>
      <c r="L1451" s="107"/>
      <c r="M1451" s="107"/>
      <c r="N1451" s="108"/>
      <c r="O1451" s="95"/>
    </row>
    <row r="1452" spans="1:15" ht="13.8">
      <c r="A1452" s="96"/>
      <c r="B1452" s="792" t="s">
        <v>48</v>
      </c>
      <c r="C1452" s="793"/>
      <c r="D1452" s="793"/>
      <c r="E1452" s="793"/>
      <c r="F1452" s="404"/>
      <c r="G1452" s="404"/>
      <c r="H1452" s="404"/>
      <c r="I1452" s="94"/>
      <c r="J1452" s="404"/>
      <c r="K1452" s="106"/>
      <c r="L1452" s="94"/>
      <c r="M1452" s="94"/>
      <c r="N1452" s="109"/>
      <c r="O1452" s="95"/>
    </row>
    <row r="1453" spans="1:15" ht="13.8">
      <c r="A1453" s="96"/>
      <c r="B1453" s="110"/>
      <c r="C1453" s="408"/>
      <c r="D1453" s="408"/>
      <c r="E1453" s="408"/>
      <c r="F1453" s="408"/>
      <c r="G1453" s="408"/>
      <c r="H1453" s="408"/>
      <c r="I1453" s="408"/>
      <c r="J1453" s="408"/>
      <c r="K1453" s="408"/>
      <c r="L1453" s="408"/>
      <c r="M1453" s="408"/>
      <c r="N1453" s="409"/>
      <c r="O1453" s="95"/>
    </row>
    <row r="1454" spans="1:15" ht="14.4" thickBot="1">
      <c r="A1454" s="96"/>
      <c r="B1454" s="406"/>
      <c r="C1454" s="407"/>
      <c r="D1454" s="407"/>
      <c r="E1454" s="407"/>
      <c r="F1454" s="407"/>
      <c r="G1454" s="407"/>
      <c r="H1454" s="407"/>
      <c r="I1454" s="407"/>
      <c r="J1454" s="407"/>
      <c r="K1454" s="407"/>
      <c r="L1454" s="407"/>
      <c r="M1454" s="407"/>
      <c r="N1454" s="111"/>
      <c r="O1454" s="95"/>
    </row>
    <row r="1455" spans="1:15" ht="14.4" thickBot="1">
      <c r="A1455" s="96"/>
      <c r="B1455" s="112"/>
      <c r="C1455" s="113"/>
      <c r="D1455" s="113"/>
      <c r="E1455" s="113"/>
      <c r="F1455" s="113"/>
      <c r="G1455" s="113"/>
      <c r="H1455" s="94"/>
      <c r="I1455" s="94"/>
      <c r="J1455" s="113"/>
      <c r="K1455" s="113"/>
      <c r="L1455" s="113"/>
      <c r="M1455" s="113"/>
      <c r="N1455" s="114"/>
      <c r="O1455" s="95"/>
    </row>
    <row r="1456" spans="1:15" ht="13.8">
      <c r="A1456" s="96"/>
      <c r="B1456" s="794" t="s">
        <v>49</v>
      </c>
      <c r="C1456" s="795"/>
      <c r="D1456" s="795"/>
      <c r="E1456" s="795"/>
      <c r="F1456" s="795"/>
      <c r="G1456" s="795"/>
      <c r="H1456" s="795"/>
      <c r="I1456" s="795"/>
      <c r="J1456" s="795"/>
      <c r="K1456" s="795"/>
      <c r="L1456" s="795"/>
      <c r="M1456" s="795"/>
      <c r="N1456" s="796"/>
      <c r="O1456" s="95"/>
    </row>
    <row r="1457" spans="1:15" ht="14.4" thickBot="1">
      <c r="A1457" s="96"/>
      <c r="B1457" s="115"/>
      <c r="C1457" s="94"/>
      <c r="D1457" s="94"/>
      <c r="E1457" s="94"/>
      <c r="F1457" s="94"/>
      <c r="G1457" s="94"/>
      <c r="H1457" s="94"/>
      <c r="I1457" s="94"/>
      <c r="J1457" s="94"/>
      <c r="K1457" s="94"/>
      <c r="L1457" s="94"/>
      <c r="M1457" s="94"/>
      <c r="N1457" s="116"/>
      <c r="O1457" s="95"/>
    </row>
    <row r="1458" spans="1:15" ht="13.8">
      <c r="A1458" s="96"/>
      <c r="B1458" s="117" t="s">
        <v>50</v>
      </c>
      <c r="C1458" s="797" t="s">
        <v>51</v>
      </c>
      <c r="D1458" s="798"/>
      <c r="E1458" s="798"/>
      <c r="F1458" s="798"/>
      <c r="G1458" s="798"/>
      <c r="H1458" s="798"/>
      <c r="I1458" s="798"/>
      <c r="J1458" s="798"/>
      <c r="K1458" s="799"/>
      <c r="L1458" s="800" t="s">
        <v>52</v>
      </c>
      <c r="M1458" s="801"/>
      <c r="N1458" s="117" t="s">
        <v>11</v>
      </c>
      <c r="O1458" s="95"/>
    </row>
    <row r="1459" spans="1:15" ht="14.4" thickBot="1">
      <c r="A1459" s="96"/>
      <c r="B1459" s="175">
        <f>+'PRESUPUESTO OFICIAL (Entidad)'!D41</f>
        <v>5.2</v>
      </c>
      <c r="C1459" s="802" t="s">
        <v>105</v>
      </c>
      <c r="D1459" s="803"/>
      <c r="E1459" s="803"/>
      <c r="F1459" s="803"/>
      <c r="G1459" s="803"/>
      <c r="H1459" s="803"/>
      <c r="I1459" s="803"/>
      <c r="J1459" s="803"/>
      <c r="K1459" s="804"/>
      <c r="L1459" s="805" t="s">
        <v>91</v>
      </c>
      <c r="M1459" s="804"/>
      <c r="N1459" s="176"/>
      <c r="O1459" s="95"/>
    </row>
    <row r="1460" spans="1:15" ht="13.8">
      <c r="A1460" s="96"/>
      <c r="B1460" s="735" t="s">
        <v>53</v>
      </c>
      <c r="C1460" s="736"/>
      <c r="D1460" s="736"/>
      <c r="E1460" s="736"/>
      <c r="F1460" s="736"/>
      <c r="G1460" s="736"/>
      <c r="H1460" s="736"/>
      <c r="I1460" s="736"/>
      <c r="J1460" s="736"/>
      <c r="K1460" s="736"/>
      <c r="L1460" s="736"/>
      <c r="M1460" s="736"/>
      <c r="N1460" s="737"/>
      <c r="O1460" s="95"/>
    </row>
    <row r="1461" spans="1:15" ht="13.8">
      <c r="A1461" s="96"/>
      <c r="B1461" s="738"/>
      <c r="C1461" s="739"/>
      <c r="D1461" s="739"/>
      <c r="E1461" s="739"/>
      <c r="F1461" s="739"/>
      <c r="G1461" s="739"/>
      <c r="H1461" s="739"/>
      <c r="I1461" s="739"/>
      <c r="J1461" s="739"/>
      <c r="K1461" s="739"/>
      <c r="L1461" s="739"/>
      <c r="M1461" s="739"/>
      <c r="N1461" s="740"/>
      <c r="O1461" s="95"/>
    </row>
    <row r="1462" spans="1:15" ht="14.4" thickBot="1">
      <c r="A1462" s="96"/>
      <c r="B1462" s="741"/>
      <c r="C1462" s="742"/>
      <c r="D1462" s="742"/>
      <c r="E1462" s="742"/>
      <c r="F1462" s="742"/>
      <c r="G1462" s="742"/>
      <c r="H1462" s="742"/>
      <c r="I1462" s="742"/>
      <c r="J1462" s="742"/>
      <c r="K1462" s="742"/>
      <c r="L1462" s="742"/>
      <c r="M1462" s="742"/>
      <c r="N1462" s="743"/>
      <c r="O1462" s="95"/>
    </row>
    <row r="1463" spans="1:15" ht="13.8">
      <c r="A1463" s="96"/>
      <c r="B1463" s="744" t="s">
        <v>51</v>
      </c>
      <c r="C1463" s="782"/>
      <c r="D1463" s="782"/>
      <c r="E1463" s="782"/>
      <c r="F1463" s="783"/>
      <c r="G1463" s="762" t="s">
        <v>54</v>
      </c>
      <c r="H1463" s="782"/>
      <c r="I1463" s="784" t="s">
        <v>55</v>
      </c>
      <c r="J1463" s="785"/>
      <c r="K1463" s="118" t="s">
        <v>56</v>
      </c>
      <c r="L1463" s="762" t="s">
        <v>57</v>
      </c>
      <c r="M1463" s="763"/>
      <c r="N1463" s="119" t="s">
        <v>58</v>
      </c>
      <c r="O1463" s="95"/>
    </row>
    <row r="1464" spans="1:15" ht="13.8">
      <c r="A1464" s="96"/>
      <c r="B1464" s="786" t="s">
        <v>262</v>
      </c>
      <c r="C1464" s="787" t="s">
        <v>262</v>
      </c>
      <c r="D1464" s="787" t="s">
        <v>262</v>
      </c>
      <c r="E1464" s="787" t="s">
        <v>262</v>
      </c>
      <c r="F1464" s="788" t="s">
        <v>262</v>
      </c>
      <c r="G1464" s="789"/>
      <c r="H1464" s="788"/>
      <c r="I1464" s="772" t="s">
        <v>120</v>
      </c>
      <c r="J1464" s="773"/>
      <c r="K1464" s="177">
        <v>5689</v>
      </c>
      <c r="L1464" s="790">
        <v>0.35709999999999997</v>
      </c>
      <c r="M1464" s="791">
        <v>0.35709999999999997</v>
      </c>
      <c r="N1464" s="416">
        <f t="shared" ref="N1464:N1466" si="85">ROUND(K1464*L1464,0)</f>
        <v>2032</v>
      </c>
      <c r="O1464" s="95"/>
    </row>
    <row r="1465" spans="1:15" ht="13.8">
      <c r="A1465" s="96"/>
      <c r="B1465" s="769" t="s">
        <v>207</v>
      </c>
      <c r="C1465" s="770" t="s">
        <v>207</v>
      </c>
      <c r="D1465" s="770" t="s">
        <v>207</v>
      </c>
      <c r="E1465" s="770" t="s">
        <v>207</v>
      </c>
      <c r="F1465" s="771" t="s">
        <v>207</v>
      </c>
      <c r="G1465" s="178"/>
      <c r="H1465" s="179"/>
      <c r="I1465" s="772" t="s">
        <v>120</v>
      </c>
      <c r="J1465" s="773"/>
      <c r="K1465" s="177">
        <v>248</v>
      </c>
      <c r="L1465" s="774">
        <v>3.57</v>
      </c>
      <c r="M1465" s="775">
        <v>3.57</v>
      </c>
      <c r="N1465" s="416">
        <f t="shared" si="85"/>
        <v>885</v>
      </c>
      <c r="O1465" s="95"/>
    </row>
    <row r="1466" spans="1:15" ht="14.4" thickBot="1">
      <c r="A1466" s="96"/>
      <c r="B1466" s="776" t="s">
        <v>260</v>
      </c>
      <c r="C1466" s="777" t="s">
        <v>260</v>
      </c>
      <c r="D1466" s="777" t="s">
        <v>260</v>
      </c>
      <c r="E1466" s="777" t="s">
        <v>260</v>
      </c>
      <c r="F1466" s="778" t="s">
        <v>260</v>
      </c>
      <c r="G1466" s="779"/>
      <c r="H1466" s="778"/>
      <c r="I1466" s="772" t="s">
        <v>120</v>
      </c>
      <c r="J1466" s="773"/>
      <c r="K1466" s="177">
        <v>7406</v>
      </c>
      <c r="L1466" s="780">
        <v>0.3</v>
      </c>
      <c r="M1466" s="781">
        <v>0.3</v>
      </c>
      <c r="N1466" s="416">
        <f t="shared" si="85"/>
        <v>2222</v>
      </c>
      <c r="O1466" s="95"/>
    </row>
    <row r="1467" spans="1:15" ht="14.4" thickBot="1">
      <c r="A1467" s="96"/>
      <c r="B1467" s="724" t="s">
        <v>59</v>
      </c>
      <c r="C1467" s="725"/>
      <c r="D1467" s="725"/>
      <c r="E1467" s="725"/>
      <c r="F1467" s="725"/>
      <c r="G1467" s="725"/>
      <c r="H1467" s="725"/>
      <c r="I1467" s="725"/>
      <c r="J1467" s="725"/>
      <c r="K1467" s="725"/>
      <c r="L1467" s="725"/>
      <c r="M1467" s="726"/>
      <c r="N1467" s="122">
        <f>SUM(N1464:N1466)</f>
        <v>5139</v>
      </c>
      <c r="O1467" s="95"/>
    </row>
    <row r="1468" spans="1:15" ht="13.8">
      <c r="A1468" s="96"/>
      <c r="B1468" s="735" t="s">
        <v>60</v>
      </c>
      <c r="C1468" s="736"/>
      <c r="D1468" s="736"/>
      <c r="E1468" s="736"/>
      <c r="F1468" s="736"/>
      <c r="G1468" s="736"/>
      <c r="H1468" s="736"/>
      <c r="I1468" s="736"/>
      <c r="J1468" s="736"/>
      <c r="K1468" s="736"/>
      <c r="L1468" s="736"/>
      <c r="M1468" s="736"/>
      <c r="N1468" s="737"/>
      <c r="O1468" s="95"/>
    </row>
    <row r="1469" spans="1:15" ht="13.8">
      <c r="A1469" s="96"/>
      <c r="B1469" s="738"/>
      <c r="C1469" s="739"/>
      <c r="D1469" s="739"/>
      <c r="E1469" s="739"/>
      <c r="F1469" s="739"/>
      <c r="G1469" s="739"/>
      <c r="H1469" s="739"/>
      <c r="I1469" s="739"/>
      <c r="J1469" s="739"/>
      <c r="K1469" s="739"/>
      <c r="L1469" s="739"/>
      <c r="M1469" s="739"/>
      <c r="N1469" s="740"/>
      <c r="O1469" s="95"/>
    </row>
    <row r="1470" spans="1:15" ht="14.4" thickBot="1">
      <c r="A1470" s="96"/>
      <c r="B1470" s="741"/>
      <c r="C1470" s="742"/>
      <c r="D1470" s="742"/>
      <c r="E1470" s="742"/>
      <c r="F1470" s="742"/>
      <c r="G1470" s="742"/>
      <c r="H1470" s="742"/>
      <c r="I1470" s="742"/>
      <c r="J1470" s="742"/>
      <c r="K1470" s="742"/>
      <c r="L1470" s="742"/>
      <c r="M1470" s="742"/>
      <c r="N1470" s="743"/>
      <c r="O1470" s="95"/>
    </row>
    <row r="1471" spans="1:15" ht="13.8">
      <c r="A1471" s="96"/>
      <c r="B1471" s="744" t="s">
        <v>51</v>
      </c>
      <c r="C1471" s="745"/>
      <c r="D1471" s="745"/>
      <c r="E1471" s="745"/>
      <c r="F1471" s="745"/>
      <c r="G1471" s="745"/>
      <c r="H1471" s="745"/>
      <c r="I1471" s="763"/>
      <c r="J1471" s="403" t="s">
        <v>52</v>
      </c>
      <c r="K1471" s="118" t="s">
        <v>11</v>
      </c>
      <c r="L1471" s="762" t="s">
        <v>61</v>
      </c>
      <c r="M1471" s="763"/>
      <c r="N1471" s="119" t="s">
        <v>58</v>
      </c>
      <c r="O1471" s="95"/>
    </row>
    <row r="1472" spans="1:15" ht="13.8">
      <c r="A1472" s="96"/>
      <c r="B1472" s="718" t="s">
        <v>261</v>
      </c>
      <c r="C1472" s="719" t="s">
        <v>261</v>
      </c>
      <c r="D1472" s="719" t="s">
        <v>261</v>
      </c>
      <c r="E1472" s="719" t="s">
        <v>261</v>
      </c>
      <c r="F1472" s="719" t="s">
        <v>261</v>
      </c>
      <c r="G1472" s="719" t="s">
        <v>261</v>
      </c>
      <c r="H1472" s="719" t="s">
        <v>261</v>
      </c>
      <c r="I1472" s="766" t="s">
        <v>261</v>
      </c>
      <c r="J1472" s="400" t="s">
        <v>265</v>
      </c>
      <c r="K1472" s="123">
        <v>0.1</v>
      </c>
      <c r="L1472" s="767">
        <v>92850</v>
      </c>
      <c r="M1472" s="768">
        <v>92850</v>
      </c>
      <c r="N1472" s="416">
        <f t="shared" ref="N1472:N1475" si="86">ROUND(K1472*L1472,0)</f>
        <v>9285</v>
      </c>
      <c r="O1472" s="95"/>
    </row>
    <row r="1473" spans="1:15" ht="13.8">
      <c r="A1473" s="96"/>
      <c r="B1473" s="718" t="s">
        <v>264</v>
      </c>
      <c r="C1473" s="719" t="s">
        <v>264</v>
      </c>
      <c r="D1473" s="719" t="s">
        <v>264</v>
      </c>
      <c r="E1473" s="719" t="s">
        <v>264</v>
      </c>
      <c r="F1473" s="719" t="s">
        <v>264</v>
      </c>
      <c r="G1473" s="719" t="s">
        <v>264</v>
      </c>
      <c r="H1473" s="719" t="s">
        <v>264</v>
      </c>
      <c r="I1473" s="766" t="s">
        <v>264</v>
      </c>
      <c r="J1473" s="400" t="s">
        <v>265</v>
      </c>
      <c r="K1473" s="123">
        <v>1.2500000000000001E-2</v>
      </c>
      <c r="L1473" s="767">
        <v>47630</v>
      </c>
      <c r="M1473" s="768">
        <v>47630</v>
      </c>
      <c r="N1473" s="416">
        <f t="shared" si="86"/>
        <v>595</v>
      </c>
      <c r="O1473" s="95"/>
    </row>
    <row r="1474" spans="1:15" ht="13.8">
      <c r="A1474" s="96"/>
      <c r="B1474" s="718"/>
      <c r="C1474" s="719"/>
      <c r="D1474" s="719"/>
      <c r="E1474" s="719"/>
      <c r="F1474" s="719"/>
      <c r="G1474" s="719"/>
      <c r="H1474" s="719"/>
      <c r="I1474" s="766"/>
      <c r="J1474" s="400"/>
      <c r="K1474" s="123"/>
      <c r="L1474" s="767"/>
      <c r="M1474" s="768"/>
      <c r="N1474" s="416">
        <f t="shared" si="86"/>
        <v>0</v>
      </c>
      <c r="O1474" s="95"/>
    </row>
    <row r="1475" spans="1:15" ht="14.4" thickBot="1">
      <c r="A1475" s="96"/>
      <c r="B1475" s="718"/>
      <c r="C1475" s="719"/>
      <c r="D1475" s="719"/>
      <c r="E1475" s="719"/>
      <c r="F1475" s="719"/>
      <c r="G1475" s="719"/>
      <c r="H1475" s="719"/>
      <c r="I1475" s="766"/>
      <c r="J1475" s="400"/>
      <c r="K1475" s="123"/>
      <c r="L1475" s="767"/>
      <c r="M1475" s="768"/>
      <c r="N1475" s="416">
        <f t="shared" si="86"/>
        <v>0</v>
      </c>
      <c r="O1475" s="95"/>
    </row>
    <row r="1476" spans="1:15" ht="14.4" thickBot="1">
      <c r="A1476" s="96"/>
      <c r="B1476" s="724" t="s">
        <v>59</v>
      </c>
      <c r="C1476" s="725"/>
      <c r="D1476" s="725"/>
      <c r="E1476" s="725"/>
      <c r="F1476" s="725"/>
      <c r="G1476" s="725"/>
      <c r="H1476" s="725"/>
      <c r="I1476" s="725"/>
      <c r="J1476" s="725"/>
      <c r="K1476" s="725"/>
      <c r="L1476" s="725"/>
      <c r="M1476" s="726"/>
      <c r="N1476" s="124">
        <f>SUM(N1472:N1475)</f>
        <v>9880</v>
      </c>
      <c r="O1476" s="95"/>
    </row>
    <row r="1477" spans="1:15" ht="13.8">
      <c r="A1477" s="96"/>
      <c r="B1477" s="735" t="s">
        <v>62</v>
      </c>
      <c r="C1477" s="736"/>
      <c r="D1477" s="736"/>
      <c r="E1477" s="736"/>
      <c r="F1477" s="736"/>
      <c r="G1477" s="736"/>
      <c r="H1477" s="736"/>
      <c r="I1477" s="736"/>
      <c r="J1477" s="736"/>
      <c r="K1477" s="736"/>
      <c r="L1477" s="736"/>
      <c r="M1477" s="736"/>
      <c r="N1477" s="737"/>
      <c r="O1477" s="95"/>
    </row>
    <row r="1478" spans="1:15" ht="13.8">
      <c r="A1478" s="96"/>
      <c r="B1478" s="738"/>
      <c r="C1478" s="739"/>
      <c r="D1478" s="739"/>
      <c r="E1478" s="739"/>
      <c r="F1478" s="739"/>
      <c r="G1478" s="739"/>
      <c r="H1478" s="739"/>
      <c r="I1478" s="739"/>
      <c r="J1478" s="739"/>
      <c r="K1478" s="739"/>
      <c r="L1478" s="739"/>
      <c r="M1478" s="739"/>
      <c r="N1478" s="740"/>
      <c r="O1478" s="95"/>
    </row>
    <row r="1479" spans="1:15" ht="14.4" thickBot="1">
      <c r="A1479" s="96"/>
      <c r="B1479" s="741"/>
      <c r="C1479" s="742"/>
      <c r="D1479" s="742"/>
      <c r="E1479" s="742"/>
      <c r="F1479" s="742"/>
      <c r="G1479" s="742"/>
      <c r="H1479" s="742"/>
      <c r="I1479" s="742"/>
      <c r="J1479" s="742"/>
      <c r="K1479" s="742"/>
      <c r="L1479" s="742"/>
      <c r="M1479" s="742"/>
      <c r="N1479" s="743"/>
      <c r="O1479" s="95"/>
    </row>
    <row r="1480" spans="1:15" ht="15.6">
      <c r="A1480" s="96"/>
      <c r="B1480" s="744" t="s">
        <v>63</v>
      </c>
      <c r="C1480" s="745"/>
      <c r="D1480" s="745"/>
      <c r="E1480" s="745"/>
      <c r="F1480" s="745"/>
      <c r="G1480" s="745"/>
      <c r="H1480" s="745"/>
      <c r="I1480" s="118" t="s">
        <v>64</v>
      </c>
      <c r="J1480" s="401" t="s">
        <v>65</v>
      </c>
      <c r="K1480" s="125" t="s">
        <v>66</v>
      </c>
      <c r="L1480" s="762" t="s">
        <v>67</v>
      </c>
      <c r="M1480" s="763"/>
      <c r="N1480" s="119" t="s">
        <v>58</v>
      </c>
      <c r="O1480" s="95"/>
    </row>
    <row r="1481" spans="1:15" ht="13.8">
      <c r="A1481" s="96"/>
      <c r="B1481" s="718"/>
      <c r="C1481" s="719"/>
      <c r="D1481" s="719"/>
      <c r="E1481" s="719"/>
      <c r="F1481" s="719"/>
      <c r="G1481" s="719"/>
      <c r="H1481" s="719"/>
      <c r="I1481" s="126"/>
      <c r="J1481" s="127"/>
      <c r="K1481" s="126"/>
      <c r="L1481" s="764"/>
      <c r="M1481" s="765"/>
      <c r="N1481" s="416">
        <f t="shared" ref="N1481:N1482" si="87">ROUND(K1481*L1481,0)</f>
        <v>0</v>
      </c>
      <c r="O1481" s="95"/>
    </row>
    <row r="1482" spans="1:15" ht="14.4" thickBot="1">
      <c r="A1482" s="96"/>
      <c r="B1482" s="758"/>
      <c r="C1482" s="759"/>
      <c r="D1482" s="759"/>
      <c r="E1482" s="759"/>
      <c r="F1482" s="759"/>
      <c r="G1482" s="759"/>
      <c r="H1482" s="759"/>
      <c r="I1482" s="128"/>
      <c r="J1482" s="129"/>
      <c r="K1482" s="128"/>
      <c r="L1482" s="760"/>
      <c r="M1482" s="761"/>
      <c r="N1482" s="416">
        <f t="shared" si="87"/>
        <v>0</v>
      </c>
      <c r="O1482" s="95"/>
    </row>
    <row r="1483" spans="1:15" ht="14.4" thickBot="1">
      <c r="A1483" s="96"/>
      <c r="B1483" s="724" t="s">
        <v>59</v>
      </c>
      <c r="C1483" s="725"/>
      <c r="D1483" s="725"/>
      <c r="E1483" s="725"/>
      <c r="F1483" s="725"/>
      <c r="G1483" s="725"/>
      <c r="H1483" s="725"/>
      <c r="I1483" s="725"/>
      <c r="J1483" s="725"/>
      <c r="K1483" s="725"/>
      <c r="L1483" s="725"/>
      <c r="M1483" s="726"/>
      <c r="N1483" s="122">
        <f>SUM(N1481:N1482)</f>
        <v>0</v>
      </c>
      <c r="O1483" s="95"/>
    </row>
    <row r="1484" spans="1:15" ht="13.8">
      <c r="A1484" s="96"/>
      <c r="B1484" s="735" t="s">
        <v>68</v>
      </c>
      <c r="C1484" s="736"/>
      <c r="D1484" s="736"/>
      <c r="E1484" s="736"/>
      <c r="F1484" s="736"/>
      <c r="G1484" s="736"/>
      <c r="H1484" s="736"/>
      <c r="I1484" s="736"/>
      <c r="J1484" s="736"/>
      <c r="K1484" s="736"/>
      <c r="L1484" s="736"/>
      <c r="M1484" s="736"/>
      <c r="N1484" s="737"/>
      <c r="O1484" s="95"/>
    </row>
    <row r="1485" spans="1:15" ht="13.8">
      <c r="A1485" s="96"/>
      <c r="B1485" s="738"/>
      <c r="C1485" s="739"/>
      <c r="D1485" s="739"/>
      <c r="E1485" s="739"/>
      <c r="F1485" s="739"/>
      <c r="G1485" s="739"/>
      <c r="H1485" s="739"/>
      <c r="I1485" s="739"/>
      <c r="J1485" s="739"/>
      <c r="K1485" s="739"/>
      <c r="L1485" s="739"/>
      <c r="M1485" s="739"/>
      <c r="N1485" s="740"/>
      <c r="O1485" s="95"/>
    </row>
    <row r="1486" spans="1:15" ht="14.4" thickBot="1">
      <c r="A1486" s="96"/>
      <c r="B1486" s="741"/>
      <c r="C1486" s="742"/>
      <c r="D1486" s="742"/>
      <c r="E1486" s="742"/>
      <c r="F1486" s="742"/>
      <c r="G1486" s="742"/>
      <c r="H1486" s="742"/>
      <c r="I1486" s="742"/>
      <c r="J1486" s="742"/>
      <c r="K1486" s="742"/>
      <c r="L1486" s="742"/>
      <c r="M1486" s="742"/>
      <c r="N1486" s="743"/>
      <c r="O1486" s="95"/>
    </row>
    <row r="1487" spans="1:15" ht="27.6">
      <c r="A1487" s="96"/>
      <c r="B1487" s="744" t="s">
        <v>69</v>
      </c>
      <c r="C1487" s="745"/>
      <c r="D1487" s="745"/>
      <c r="E1487" s="745"/>
      <c r="F1487" s="745"/>
      <c r="G1487" s="745"/>
      <c r="H1487" s="745"/>
      <c r="I1487" s="118" t="s">
        <v>70</v>
      </c>
      <c r="J1487" s="130" t="s">
        <v>71</v>
      </c>
      <c r="K1487" s="131" t="s">
        <v>72</v>
      </c>
      <c r="L1487" s="746" t="s">
        <v>57</v>
      </c>
      <c r="M1487" s="747"/>
      <c r="N1487" s="132" t="s">
        <v>58</v>
      </c>
      <c r="O1487" s="95"/>
    </row>
    <row r="1488" spans="1:15" ht="13.8">
      <c r="A1488" s="96"/>
      <c r="B1488" s="730" t="s">
        <v>263</v>
      </c>
      <c r="C1488" s="731" t="s">
        <v>263</v>
      </c>
      <c r="D1488" s="731" t="s">
        <v>263</v>
      </c>
      <c r="E1488" s="731" t="s">
        <v>263</v>
      </c>
      <c r="F1488" s="731" t="s">
        <v>263</v>
      </c>
      <c r="G1488" s="731" t="s">
        <v>263</v>
      </c>
      <c r="H1488" s="732" t="s">
        <v>263</v>
      </c>
      <c r="I1488" s="133" t="s">
        <v>120</v>
      </c>
      <c r="J1488" s="134"/>
      <c r="K1488" s="135">
        <v>56885</v>
      </c>
      <c r="L1488" s="752">
        <v>0.35709999999999997</v>
      </c>
      <c r="M1488" s="753">
        <v>0.35709999999999997</v>
      </c>
      <c r="N1488" s="416">
        <f t="shared" ref="N1488:N1491" si="88">ROUND(K1488*L1488,0)</f>
        <v>20314</v>
      </c>
      <c r="O1488" s="95"/>
    </row>
    <row r="1489" spans="1:15" ht="13.8">
      <c r="A1489" s="96"/>
      <c r="B1489" s="730"/>
      <c r="C1489" s="731"/>
      <c r="D1489" s="731"/>
      <c r="E1489" s="731"/>
      <c r="F1489" s="731"/>
      <c r="G1489" s="731"/>
      <c r="H1489" s="732"/>
      <c r="I1489" s="133"/>
      <c r="J1489" s="134"/>
      <c r="K1489" s="135"/>
      <c r="L1489" s="754"/>
      <c r="M1489" s="755"/>
      <c r="N1489" s="416">
        <f t="shared" si="88"/>
        <v>0</v>
      </c>
      <c r="O1489" s="95"/>
    </row>
    <row r="1490" spans="1:15" ht="13.8">
      <c r="A1490" s="96"/>
      <c r="B1490" s="730"/>
      <c r="C1490" s="731"/>
      <c r="D1490" s="731"/>
      <c r="E1490" s="731"/>
      <c r="F1490" s="731"/>
      <c r="G1490" s="731"/>
      <c r="H1490" s="732"/>
      <c r="I1490" s="133"/>
      <c r="J1490" s="134"/>
      <c r="K1490" s="135"/>
      <c r="L1490" s="756"/>
      <c r="M1490" s="757"/>
      <c r="N1490" s="416">
        <f t="shared" si="88"/>
        <v>0</v>
      </c>
      <c r="O1490" s="95"/>
    </row>
    <row r="1491" spans="1:15" ht="14.4" thickBot="1">
      <c r="A1491" s="96"/>
      <c r="B1491" s="730"/>
      <c r="C1491" s="731"/>
      <c r="D1491" s="731"/>
      <c r="E1491" s="731"/>
      <c r="F1491" s="731"/>
      <c r="G1491" s="731"/>
      <c r="H1491" s="732"/>
      <c r="I1491" s="128"/>
      <c r="J1491" s="129"/>
      <c r="K1491" s="128"/>
      <c r="L1491" s="733"/>
      <c r="M1491" s="734"/>
      <c r="N1491" s="416">
        <f t="shared" si="88"/>
        <v>0</v>
      </c>
      <c r="O1491" s="95"/>
    </row>
    <row r="1492" spans="1:15" ht="14.4" thickBot="1">
      <c r="A1492" s="96"/>
      <c r="B1492" s="724" t="s">
        <v>59</v>
      </c>
      <c r="C1492" s="725"/>
      <c r="D1492" s="725"/>
      <c r="E1492" s="725"/>
      <c r="F1492" s="725"/>
      <c r="G1492" s="725"/>
      <c r="H1492" s="725"/>
      <c r="I1492" s="725"/>
      <c r="J1492" s="725"/>
      <c r="K1492" s="725"/>
      <c r="L1492" s="725"/>
      <c r="M1492" s="726"/>
      <c r="N1492" s="124">
        <f>SUM(N1488:N1491)</f>
        <v>20314</v>
      </c>
      <c r="O1492" s="95"/>
    </row>
    <row r="1493" spans="1:15" ht="14.4" thickBot="1">
      <c r="A1493" s="96"/>
      <c r="B1493" s="115"/>
      <c r="C1493" s="94"/>
      <c r="D1493" s="94"/>
      <c r="E1493" s="94"/>
      <c r="F1493" s="94"/>
      <c r="G1493" s="94"/>
      <c r="H1493" s="94"/>
      <c r="I1493" s="94"/>
      <c r="J1493" s="94"/>
      <c r="K1493" s="94"/>
      <c r="L1493" s="94"/>
      <c r="M1493" s="94"/>
      <c r="N1493" s="116"/>
      <c r="O1493" s="95"/>
    </row>
    <row r="1494" spans="1:15" ht="14.4" thickBot="1">
      <c r="A1494" s="96"/>
      <c r="B1494" s="727" t="s">
        <v>73</v>
      </c>
      <c r="C1494" s="728"/>
      <c r="D1494" s="728"/>
      <c r="E1494" s="728"/>
      <c r="F1494" s="728"/>
      <c r="G1494" s="728"/>
      <c r="H1494" s="728"/>
      <c r="I1494" s="728"/>
      <c r="J1494" s="728"/>
      <c r="K1494" s="728"/>
      <c r="L1494" s="728"/>
      <c r="M1494" s="729"/>
      <c r="N1494" s="137">
        <f>N1467+N1476+N1483+N1492</f>
        <v>35333</v>
      </c>
      <c r="O1494" s="95"/>
    </row>
    <row r="1495" spans="1:15" ht="13.8">
      <c r="A1495" s="96"/>
      <c r="B1495" s="735" t="s">
        <v>74</v>
      </c>
      <c r="C1495" s="736"/>
      <c r="D1495" s="736"/>
      <c r="E1495" s="736"/>
      <c r="F1495" s="736"/>
      <c r="G1495" s="736"/>
      <c r="H1495" s="736"/>
      <c r="I1495" s="736"/>
      <c r="J1495" s="736"/>
      <c r="K1495" s="736"/>
      <c r="L1495" s="736"/>
      <c r="M1495" s="736"/>
      <c r="N1495" s="737"/>
      <c r="O1495" s="95"/>
    </row>
    <row r="1496" spans="1:15" ht="13.8">
      <c r="A1496" s="96"/>
      <c r="B1496" s="738"/>
      <c r="C1496" s="739"/>
      <c r="D1496" s="739"/>
      <c r="E1496" s="739"/>
      <c r="F1496" s="739"/>
      <c r="G1496" s="739"/>
      <c r="H1496" s="739"/>
      <c r="I1496" s="739"/>
      <c r="J1496" s="739"/>
      <c r="K1496" s="739"/>
      <c r="L1496" s="739"/>
      <c r="M1496" s="739"/>
      <c r="N1496" s="740"/>
      <c r="O1496" s="95"/>
    </row>
    <row r="1497" spans="1:15" ht="14.4" thickBot="1">
      <c r="A1497" s="96"/>
      <c r="B1497" s="741"/>
      <c r="C1497" s="742"/>
      <c r="D1497" s="742"/>
      <c r="E1497" s="742"/>
      <c r="F1497" s="742"/>
      <c r="G1497" s="742"/>
      <c r="H1497" s="742"/>
      <c r="I1497" s="742"/>
      <c r="J1497" s="742"/>
      <c r="K1497" s="742"/>
      <c r="L1497" s="742"/>
      <c r="M1497" s="742"/>
      <c r="N1497" s="743"/>
      <c r="O1497" s="95"/>
    </row>
    <row r="1498" spans="1:15" ht="13.8">
      <c r="A1498" s="96"/>
      <c r="B1498" s="744" t="s">
        <v>75</v>
      </c>
      <c r="C1498" s="745"/>
      <c r="D1498" s="745"/>
      <c r="E1498" s="745"/>
      <c r="F1498" s="745"/>
      <c r="G1498" s="745"/>
      <c r="H1498" s="745"/>
      <c r="I1498" s="401"/>
      <c r="J1498" s="402"/>
      <c r="K1498" s="131" t="s">
        <v>76</v>
      </c>
      <c r="L1498" s="746" t="s">
        <v>77</v>
      </c>
      <c r="M1498" s="747"/>
      <c r="N1498" s="132"/>
      <c r="O1498" s="95"/>
    </row>
    <row r="1499" spans="1:15" ht="13.8">
      <c r="A1499" s="96"/>
      <c r="B1499" s="718" t="s">
        <v>23</v>
      </c>
      <c r="C1499" s="719"/>
      <c r="D1499" s="719"/>
      <c r="E1499" s="719"/>
      <c r="F1499" s="719"/>
      <c r="G1499" s="719"/>
      <c r="H1499" s="719"/>
      <c r="I1499" s="138"/>
      <c r="J1499" s="139"/>
      <c r="K1499" s="418">
        <v>0.28000000000000003</v>
      </c>
      <c r="L1499" s="720">
        <f>+N1494</f>
        <v>35333</v>
      </c>
      <c r="M1499" s="721"/>
      <c r="N1499" s="416">
        <f t="shared" ref="N1499:N1501" si="89">ROUND(K1499*L1499,0)</f>
        <v>9893</v>
      </c>
      <c r="O1499" s="95"/>
    </row>
    <row r="1500" spans="1:15" ht="13.8">
      <c r="A1500" s="96"/>
      <c r="B1500" s="120" t="s">
        <v>78</v>
      </c>
      <c r="C1500" s="121"/>
      <c r="D1500" s="121"/>
      <c r="E1500" s="121"/>
      <c r="F1500" s="121"/>
      <c r="G1500" s="121"/>
      <c r="H1500" s="121"/>
      <c r="I1500" s="138"/>
      <c r="J1500" s="139"/>
      <c r="K1500" s="418">
        <v>0.01</v>
      </c>
      <c r="L1500" s="720">
        <f>+N1494</f>
        <v>35333</v>
      </c>
      <c r="M1500" s="721"/>
      <c r="N1500" s="416">
        <f t="shared" si="89"/>
        <v>353</v>
      </c>
      <c r="O1500" s="95"/>
    </row>
    <row r="1501" spans="1:15" ht="14.4" thickBot="1">
      <c r="A1501" s="96"/>
      <c r="B1501" s="406" t="s">
        <v>79</v>
      </c>
      <c r="C1501" s="407"/>
      <c r="D1501" s="407"/>
      <c r="E1501" s="407"/>
      <c r="F1501" s="407"/>
      <c r="G1501" s="407"/>
      <c r="H1501" s="407"/>
      <c r="I1501" s="141"/>
      <c r="J1501" s="142"/>
      <c r="K1501" s="418">
        <v>0.05</v>
      </c>
      <c r="L1501" s="722">
        <f>+N1494</f>
        <v>35333</v>
      </c>
      <c r="M1501" s="723"/>
      <c r="N1501" s="416">
        <f t="shared" si="89"/>
        <v>1767</v>
      </c>
      <c r="O1501" s="95"/>
    </row>
    <row r="1502" spans="1:15" ht="14.4" thickBot="1">
      <c r="A1502" s="96"/>
      <c r="B1502" s="724" t="s">
        <v>59</v>
      </c>
      <c r="C1502" s="725"/>
      <c r="D1502" s="725"/>
      <c r="E1502" s="725"/>
      <c r="F1502" s="725"/>
      <c r="G1502" s="725"/>
      <c r="H1502" s="725"/>
      <c r="I1502" s="725"/>
      <c r="J1502" s="725"/>
      <c r="K1502" s="725"/>
      <c r="L1502" s="725"/>
      <c r="M1502" s="726"/>
      <c r="N1502" s="143">
        <f>SUM(N1499:N1501)</f>
        <v>12013</v>
      </c>
      <c r="O1502" s="95"/>
    </row>
    <row r="1503" spans="1:15" ht="14.4" thickBot="1">
      <c r="A1503" s="96"/>
      <c r="B1503" s="115"/>
      <c r="C1503" s="94"/>
      <c r="D1503" s="94"/>
      <c r="E1503" s="94"/>
      <c r="F1503" s="94"/>
      <c r="G1503" s="94"/>
      <c r="H1503" s="94"/>
      <c r="I1503" s="94"/>
      <c r="J1503" s="94"/>
      <c r="K1503" s="94"/>
      <c r="L1503" s="94"/>
      <c r="M1503" s="94"/>
      <c r="N1503" s="116"/>
      <c r="O1503" s="95"/>
    </row>
    <row r="1504" spans="1:15" ht="14.4" thickBot="1">
      <c r="A1504" s="96"/>
      <c r="B1504" s="727" t="s">
        <v>80</v>
      </c>
      <c r="C1504" s="728"/>
      <c r="D1504" s="728"/>
      <c r="E1504" s="728"/>
      <c r="F1504" s="728"/>
      <c r="G1504" s="728"/>
      <c r="H1504" s="728"/>
      <c r="I1504" s="728"/>
      <c r="J1504" s="728"/>
      <c r="K1504" s="728"/>
      <c r="L1504" s="728"/>
      <c r="M1504" s="729"/>
      <c r="N1504" s="144">
        <f>N1494+N1502</f>
        <v>47346</v>
      </c>
      <c r="O1504" s="95"/>
    </row>
    <row r="1505" spans="1:15" ht="13.8">
      <c r="A1505" s="96"/>
      <c r="B1505" s="112"/>
      <c r="C1505" s="113"/>
      <c r="D1505" s="113"/>
      <c r="E1505" s="113"/>
      <c r="F1505" s="113"/>
      <c r="G1505" s="113"/>
      <c r="H1505" s="113"/>
      <c r="I1505" s="113"/>
      <c r="J1505" s="113"/>
      <c r="K1505" s="113"/>
      <c r="L1505" s="113"/>
      <c r="M1505" s="113"/>
      <c r="N1505" s="114"/>
      <c r="O1505" s="95"/>
    </row>
    <row r="1506" spans="1:15" ht="13.8">
      <c r="A1506" s="96"/>
      <c r="B1506" s="115"/>
      <c r="C1506" s="94"/>
      <c r="D1506" s="94"/>
      <c r="E1506" s="94"/>
      <c r="F1506" s="94"/>
      <c r="G1506" s="94"/>
      <c r="H1506" s="94"/>
      <c r="I1506" s="94"/>
      <c r="J1506" s="94"/>
      <c r="K1506" s="94"/>
      <c r="L1506" s="94"/>
      <c r="M1506" s="94"/>
      <c r="N1506" s="116"/>
      <c r="O1506" s="95"/>
    </row>
    <row r="1507" spans="1:15" ht="13.8">
      <c r="A1507" s="96"/>
      <c r="B1507" s="115"/>
      <c r="C1507" s="94"/>
      <c r="D1507" s="94"/>
      <c r="E1507" s="94"/>
      <c r="F1507" s="94"/>
      <c r="G1507" s="94"/>
      <c r="H1507" s="94"/>
      <c r="I1507" s="94"/>
      <c r="J1507" s="94"/>
      <c r="K1507" s="94"/>
      <c r="L1507" s="94"/>
      <c r="M1507" s="94"/>
      <c r="N1507" s="116"/>
      <c r="O1507" s="95"/>
    </row>
    <row r="1508" spans="1:15" ht="13.8">
      <c r="A1508" s="96"/>
      <c r="B1508" s="115"/>
      <c r="C1508" s="424" t="s">
        <v>81</v>
      </c>
      <c r="D1508" s="424"/>
      <c r="E1508" s="424"/>
      <c r="F1508" s="94"/>
      <c r="G1508" s="94"/>
      <c r="H1508" s="94"/>
      <c r="I1508" s="424" t="s">
        <v>81</v>
      </c>
      <c r="J1508" s="223"/>
      <c r="K1508" s="223"/>
      <c r="L1508" s="223"/>
      <c r="M1508" s="223"/>
      <c r="N1508" s="116"/>
      <c r="O1508" s="95"/>
    </row>
    <row r="1509" spans="1:15" ht="13.8">
      <c r="A1509" s="96"/>
      <c r="B1509" s="115"/>
      <c r="C1509" s="223" t="s">
        <v>385</v>
      </c>
      <c r="D1509" s="223" t="s">
        <v>147</v>
      </c>
      <c r="E1509" s="223"/>
      <c r="F1509" s="94"/>
      <c r="G1509" s="94"/>
      <c r="H1509" s="94"/>
      <c r="I1509" s="223" t="s">
        <v>82</v>
      </c>
      <c r="J1509" s="425" t="s">
        <v>142</v>
      </c>
      <c r="K1509" s="425"/>
      <c r="L1509" s="425"/>
      <c r="M1509" s="223"/>
      <c r="N1509" s="116"/>
      <c r="O1509" s="95"/>
    </row>
    <row r="1510" spans="1:15" ht="13.8">
      <c r="A1510" s="96"/>
      <c r="B1510" s="115"/>
      <c r="C1510" s="223" t="s">
        <v>177</v>
      </c>
      <c r="D1510" s="223"/>
      <c r="E1510" s="223"/>
      <c r="F1510" s="94"/>
      <c r="G1510" s="94"/>
      <c r="H1510" s="94"/>
      <c r="I1510" s="223" t="s">
        <v>146</v>
      </c>
      <c r="J1510" s="426"/>
      <c r="K1510" s="426"/>
      <c r="L1510" s="426"/>
      <c r="M1510" s="223"/>
      <c r="N1510" s="116"/>
      <c r="O1510" s="95"/>
    </row>
    <row r="1511" spans="1:15" ht="13.8">
      <c r="A1511" s="96"/>
      <c r="B1511" s="105"/>
      <c r="C1511" s="145"/>
      <c r="D1511" s="145"/>
      <c r="E1511" s="145"/>
      <c r="F1511" s="145"/>
      <c r="G1511" s="94"/>
      <c r="H1511" s="145"/>
      <c r="I1511" s="223" t="s">
        <v>178</v>
      </c>
      <c r="J1511" s="145"/>
      <c r="K1511" s="145"/>
      <c r="L1511" s="145"/>
      <c r="M1511" s="145"/>
      <c r="N1511" s="146"/>
      <c r="O1511" s="95"/>
    </row>
    <row r="1512" spans="1:15" ht="13.8">
      <c r="A1512" s="96"/>
      <c r="B1512" s="115"/>
      <c r="C1512" s="94"/>
      <c r="D1512" s="94"/>
      <c r="E1512" s="94"/>
      <c r="F1512" s="94"/>
      <c r="G1512" s="94" t="s">
        <v>83</v>
      </c>
      <c r="H1512" s="94"/>
      <c r="I1512" s="94"/>
      <c r="J1512" s="94"/>
      <c r="K1512" s="94"/>
      <c r="L1512" s="94"/>
      <c r="M1512" s="94"/>
      <c r="N1512" s="116"/>
      <c r="O1512" s="95"/>
    </row>
    <row r="1513" spans="1:15" ht="14.4" thickBot="1">
      <c r="A1513" s="96"/>
      <c r="B1513" s="748"/>
      <c r="C1513" s="749"/>
      <c r="D1513" s="749"/>
      <c r="E1513" s="129"/>
      <c r="F1513" s="129"/>
      <c r="G1513" s="129"/>
      <c r="H1513" s="129"/>
      <c r="I1513" s="129"/>
      <c r="J1513" s="750"/>
      <c r="K1513" s="750"/>
      <c r="L1513" s="750"/>
      <c r="M1513" s="750"/>
      <c r="N1513" s="751"/>
      <c r="O1513" s="95"/>
    </row>
    <row r="1514" spans="1:15" ht="14.4" thickBot="1">
      <c r="A1514" s="147"/>
      <c r="B1514" s="148"/>
      <c r="C1514" s="148"/>
      <c r="D1514" s="148"/>
      <c r="E1514" s="148"/>
      <c r="F1514" s="148"/>
      <c r="G1514" s="148"/>
      <c r="H1514" s="148"/>
      <c r="I1514" s="148"/>
      <c r="J1514" s="148"/>
      <c r="K1514" s="148"/>
      <c r="L1514" s="148"/>
      <c r="M1514" s="148"/>
      <c r="N1514" s="148"/>
      <c r="O1514" s="149"/>
    </row>
    <row r="1515" spans="1:15" ht="14.4" thickTop="1">
      <c r="A1515" s="584" t="s">
        <v>37</v>
      </c>
      <c r="B1515" s="584"/>
      <c r="C1515" s="584"/>
      <c r="D1515" s="584"/>
      <c r="E1515" s="584"/>
      <c r="F1515" s="584"/>
      <c r="G1515" s="584"/>
      <c r="H1515" s="584"/>
      <c r="I1515" s="584"/>
      <c r="J1515" s="584"/>
      <c r="K1515" s="584"/>
      <c r="L1515" s="94"/>
      <c r="M1515" s="94"/>
      <c r="N1515" s="94"/>
      <c r="O1515" s="94"/>
    </row>
    <row r="1516" spans="1:15" ht="13.8">
      <c r="A1516" s="584" t="s">
        <v>1</v>
      </c>
      <c r="B1516" s="584"/>
      <c r="C1516" s="584"/>
      <c r="D1516" s="584"/>
      <c r="E1516" s="94"/>
      <c r="F1516" s="94"/>
      <c r="G1516" s="94"/>
      <c r="H1516" s="94"/>
      <c r="I1516" s="94"/>
      <c r="J1516" s="94"/>
      <c r="K1516" s="94"/>
      <c r="L1516" s="94"/>
      <c r="M1516" s="94"/>
      <c r="N1516" s="94"/>
      <c r="O1516" s="94"/>
    </row>
    <row r="1517" spans="1:15" ht="14.4" thickBot="1">
      <c r="A1517" s="94"/>
      <c r="B1517" s="94"/>
      <c r="C1517" s="94"/>
      <c r="D1517" s="94"/>
      <c r="E1517" s="94"/>
      <c r="F1517" s="94"/>
      <c r="G1517" s="94"/>
      <c r="H1517" s="94"/>
      <c r="I1517" s="94"/>
      <c r="J1517" s="94"/>
      <c r="K1517" s="94"/>
      <c r="L1517" s="94"/>
      <c r="M1517" s="94"/>
      <c r="N1517" s="94"/>
      <c r="O1517" s="94"/>
    </row>
    <row r="1518" spans="1:15" ht="14.4" thickTop="1">
      <c r="A1518" s="822"/>
      <c r="B1518" s="823"/>
      <c r="C1518" s="823"/>
      <c r="D1518" s="823"/>
      <c r="E1518" s="823"/>
      <c r="F1518" s="823"/>
      <c r="G1518" s="823"/>
      <c r="H1518" s="823"/>
      <c r="I1518" s="823"/>
      <c r="J1518" s="823"/>
      <c r="K1518" s="823"/>
      <c r="L1518" s="823"/>
      <c r="M1518" s="823"/>
      <c r="N1518" s="823"/>
      <c r="O1518" s="824"/>
    </row>
    <row r="1519" spans="1:15" ht="13.8">
      <c r="A1519" s="96"/>
      <c r="B1519" s="825" t="s">
        <v>38</v>
      </c>
      <c r="C1519" s="825"/>
      <c r="D1519" s="825"/>
      <c r="E1519" s="825"/>
      <c r="F1519" s="825"/>
      <c r="G1519" s="825"/>
      <c r="H1519" s="825"/>
      <c r="I1519" s="825"/>
      <c r="J1519" s="825"/>
      <c r="K1519" s="825"/>
      <c r="L1519" s="825"/>
      <c r="M1519" s="825"/>
      <c r="N1519" s="825"/>
      <c r="O1519" s="95"/>
    </row>
    <row r="1520" spans="1:15" ht="14.4" thickBot="1">
      <c r="A1520" s="96"/>
      <c r="B1520" s="94"/>
      <c r="C1520" s="94"/>
      <c r="D1520" s="94"/>
      <c r="E1520" s="94"/>
      <c r="F1520" s="94"/>
      <c r="G1520" s="94"/>
      <c r="H1520" s="94"/>
      <c r="I1520" s="94"/>
      <c r="J1520" s="94"/>
      <c r="K1520" s="94"/>
      <c r="L1520" s="94"/>
      <c r="M1520" s="94"/>
      <c r="N1520" s="94"/>
      <c r="O1520" s="95"/>
    </row>
    <row r="1521" spans="1:15" ht="13.8">
      <c r="A1521" s="96"/>
      <c r="B1521" s="826"/>
      <c r="C1521" s="828"/>
      <c r="D1521" s="829"/>
      <c r="E1521" s="829"/>
      <c r="F1521" s="829"/>
      <c r="G1521" s="829"/>
      <c r="H1521" s="829"/>
      <c r="I1521" s="829"/>
      <c r="J1521" s="830"/>
      <c r="K1521" s="831"/>
      <c r="L1521" s="832"/>
      <c r="M1521" s="832"/>
      <c r="N1521" s="833"/>
      <c r="O1521" s="95"/>
    </row>
    <row r="1522" spans="1:15" ht="13.8">
      <c r="A1522" s="96"/>
      <c r="B1522" s="827"/>
      <c r="C1522" s="837" t="s">
        <v>118</v>
      </c>
      <c r="D1522" s="838"/>
      <c r="E1522" s="838"/>
      <c r="F1522" s="838"/>
      <c r="G1522" s="838"/>
      <c r="H1522" s="838"/>
      <c r="I1522" s="838"/>
      <c r="J1522" s="839"/>
      <c r="K1522" s="834"/>
      <c r="L1522" s="835"/>
      <c r="M1522" s="835"/>
      <c r="N1522" s="836"/>
      <c r="O1522" s="95"/>
    </row>
    <row r="1523" spans="1:15" ht="13.8">
      <c r="A1523" s="96"/>
      <c r="B1523" s="827"/>
      <c r="C1523" s="812"/>
      <c r="D1523" s="813"/>
      <c r="E1523" s="813"/>
      <c r="F1523" s="813"/>
      <c r="G1523" s="813"/>
      <c r="H1523" s="813"/>
      <c r="I1523" s="813"/>
      <c r="J1523" s="814"/>
      <c r="K1523" s="818" t="s">
        <v>39</v>
      </c>
      <c r="L1523" s="806"/>
      <c r="M1523" s="807"/>
      <c r="N1523" s="808"/>
      <c r="O1523" s="95"/>
    </row>
    <row r="1524" spans="1:15" ht="13.8">
      <c r="A1524" s="96"/>
      <c r="B1524" s="827"/>
      <c r="C1524" s="812" t="s">
        <v>40</v>
      </c>
      <c r="D1524" s="813"/>
      <c r="E1524" s="813"/>
      <c r="F1524" s="813"/>
      <c r="G1524" s="813"/>
      <c r="H1524" s="813"/>
      <c r="I1524" s="813"/>
      <c r="J1524" s="814"/>
      <c r="K1524" s="840"/>
      <c r="L1524" s="809"/>
      <c r="M1524" s="810"/>
      <c r="N1524" s="811"/>
      <c r="O1524" s="95"/>
    </row>
    <row r="1525" spans="1:15" ht="13.8">
      <c r="A1525" s="96"/>
      <c r="B1525" s="827"/>
      <c r="C1525" s="815"/>
      <c r="D1525" s="816"/>
      <c r="E1525" s="816"/>
      <c r="F1525" s="816"/>
      <c r="G1525" s="816"/>
      <c r="H1525" s="816"/>
      <c r="I1525" s="816"/>
      <c r="J1525" s="817"/>
      <c r="K1525" s="818" t="s">
        <v>41</v>
      </c>
      <c r="L1525" s="818">
        <v>1</v>
      </c>
      <c r="M1525" s="818" t="s">
        <v>42</v>
      </c>
      <c r="N1525" s="820">
        <v>1</v>
      </c>
      <c r="O1525" s="95"/>
    </row>
    <row r="1526" spans="1:15" ht="13.8">
      <c r="A1526" s="96"/>
      <c r="B1526" s="827"/>
      <c r="C1526" s="815"/>
      <c r="D1526" s="816"/>
      <c r="E1526" s="816"/>
      <c r="F1526" s="816"/>
      <c r="G1526" s="816"/>
      <c r="H1526" s="816"/>
      <c r="I1526" s="816"/>
      <c r="J1526" s="817"/>
      <c r="K1526" s="819"/>
      <c r="L1526" s="819"/>
      <c r="M1526" s="819"/>
      <c r="N1526" s="821"/>
      <c r="O1526" s="95"/>
    </row>
    <row r="1527" spans="1:15" ht="13.8">
      <c r="A1527" s="96"/>
      <c r="B1527" s="827"/>
      <c r="C1527" s="812" t="s">
        <v>43</v>
      </c>
      <c r="D1527" s="813"/>
      <c r="E1527" s="813"/>
      <c r="F1527" s="813"/>
      <c r="G1527" s="813"/>
      <c r="H1527" s="813"/>
      <c r="I1527" s="813"/>
      <c r="J1527" s="814"/>
      <c r="K1527" s="819"/>
      <c r="L1527" s="819"/>
      <c r="M1527" s="819"/>
      <c r="N1527" s="821"/>
      <c r="O1527" s="95"/>
    </row>
    <row r="1528" spans="1:15" ht="14.4" thickBot="1">
      <c r="A1528" s="96"/>
      <c r="B1528" s="97"/>
      <c r="C1528" s="98"/>
      <c r="D1528" s="98"/>
      <c r="E1528" s="98"/>
      <c r="F1528" s="98"/>
      <c r="G1528" s="98"/>
      <c r="H1528" s="98"/>
      <c r="I1528" s="98"/>
      <c r="J1528" s="98"/>
      <c r="K1528" s="98"/>
      <c r="L1528" s="99"/>
      <c r="M1528" s="99"/>
      <c r="N1528" s="100"/>
      <c r="O1528" s="95"/>
    </row>
    <row r="1529" spans="1:15" ht="13.8">
      <c r="A1529" s="96"/>
      <c r="B1529" s="101"/>
      <c r="C1529" s="405"/>
      <c r="D1529" s="405"/>
      <c r="E1529" s="405"/>
      <c r="F1529" s="405"/>
      <c r="G1529" s="405"/>
      <c r="H1529" s="405"/>
      <c r="I1529" s="405"/>
      <c r="J1529" s="405"/>
      <c r="K1529" s="102" t="s">
        <v>44</v>
      </c>
      <c r="L1529" s="103" t="s">
        <v>45</v>
      </c>
      <c r="M1529" s="103" t="s">
        <v>46</v>
      </c>
      <c r="N1529" s="104" t="s">
        <v>47</v>
      </c>
      <c r="O1529" s="95"/>
    </row>
    <row r="1530" spans="1:15" ht="13.8">
      <c r="A1530" s="96"/>
      <c r="B1530" s="105"/>
      <c r="C1530" s="404"/>
      <c r="D1530" s="404"/>
      <c r="E1530" s="404"/>
      <c r="F1530" s="404"/>
      <c r="G1530" s="404"/>
      <c r="H1530" s="404"/>
      <c r="I1530" s="404"/>
      <c r="J1530" s="404"/>
      <c r="K1530" s="106"/>
      <c r="L1530" s="107"/>
      <c r="M1530" s="107"/>
      <c r="N1530" s="108"/>
      <c r="O1530" s="95"/>
    </row>
    <row r="1531" spans="1:15" ht="13.8">
      <c r="A1531" s="96"/>
      <c r="B1531" s="792" t="s">
        <v>48</v>
      </c>
      <c r="C1531" s="793"/>
      <c r="D1531" s="793"/>
      <c r="E1531" s="793"/>
      <c r="F1531" s="404"/>
      <c r="G1531" s="404"/>
      <c r="H1531" s="404"/>
      <c r="I1531" s="94"/>
      <c r="J1531" s="404"/>
      <c r="K1531" s="106"/>
      <c r="L1531" s="94"/>
      <c r="M1531" s="94"/>
      <c r="N1531" s="109"/>
      <c r="O1531" s="95"/>
    </row>
    <row r="1532" spans="1:15" ht="13.8">
      <c r="A1532" s="96"/>
      <c r="B1532" s="110"/>
      <c r="C1532" s="408"/>
      <c r="D1532" s="408"/>
      <c r="E1532" s="408"/>
      <c r="F1532" s="408"/>
      <c r="G1532" s="408"/>
      <c r="H1532" s="408"/>
      <c r="I1532" s="408"/>
      <c r="J1532" s="408"/>
      <c r="K1532" s="408"/>
      <c r="L1532" s="408"/>
      <c r="M1532" s="408"/>
      <c r="N1532" s="409"/>
      <c r="O1532" s="95"/>
    </row>
    <row r="1533" spans="1:15" ht="14.4" thickBot="1">
      <c r="A1533" s="96"/>
      <c r="B1533" s="406"/>
      <c r="C1533" s="407"/>
      <c r="D1533" s="407"/>
      <c r="E1533" s="407"/>
      <c r="F1533" s="407"/>
      <c r="G1533" s="407"/>
      <c r="H1533" s="407"/>
      <c r="I1533" s="407"/>
      <c r="J1533" s="407"/>
      <c r="K1533" s="407"/>
      <c r="L1533" s="407"/>
      <c r="M1533" s="407"/>
      <c r="N1533" s="111"/>
      <c r="O1533" s="95"/>
    </row>
    <row r="1534" spans="1:15" ht="14.4" thickBot="1">
      <c r="A1534" s="96"/>
      <c r="B1534" s="112"/>
      <c r="C1534" s="113"/>
      <c r="D1534" s="113"/>
      <c r="E1534" s="113"/>
      <c r="F1534" s="113"/>
      <c r="G1534" s="113"/>
      <c r="H1534" s="94"/>
      <c r="I1534" s="94"/>
      <c r="J1534" s="113"/>
      <c r="K1534" s="113"/>
      <c r="L1534" s="113"/>
      <c r="M1534" s="113"/>
      <c r="N1534" s="114"/>
      <c r="O1534" s="95"/>
    </row>
    <row r="1535" spans="1:15" ht="13.8">
      <c r="A1535" s="96"/>
      <c r="B1535" s="794" t="s">
        <v>49</v>
      </c>
      <c r="C1535" s="795"/>
      <c r="D1535" s="795"/>
      <c r="E1535" s="795"/>
      <c r="F1535" s="795"/>
      <c r="G1535" s="795"/>
      <c r="H1535" s="795"/>
      <c r="I1535" s="795"/>
      <c r="J1535" s="795"/>
      <c r="K1535" s="795"/>
      <c r="L1535" s="795"/>
      <c r="M1535" s="795"/>
      <c r="N1535" s="796"/>
      <c r="O1535" s="95"/>
    </row>
    <row r="1536" spans="1:15" ht="14.4" thickBot="1">
      <c r="A1536" s="96"/>
      <c r="B1536" s="115"/>
      <c r="C1536" s="94"/>
      <c r="D1536" s="94"/>
      <c r="E1536" s="94"/>
      <c r="F1536" s="94"/>
      <c r="G1536" s="94"/>
      <c r="H1536" s="94"/>
      <c r="I1536" s="94"/>
      <c r="J1536" s="94"/>
      <c r="K1536" s="94"/>
      <c r="L1536" s="94"/>
      <c r="M1536" s="94"/>
      <c r="N1536" s="116"/>
      <c r="O1536" s="95"/>
    </row>
    <row r="1537" spans="1:15" ht="13.8">
      <c r="A1537" s="96"/>
      <c r="B1537" s="117" t="s">
        <v>50</v>
      </c>
      <c r="C1537" s="797" t="s">
        <v>51</v>
      </c>
      <c r="D1537" s="798"/>
      <c r="E1537" s="798"/>
      <c r="F1537" s="798"/>
      <c r="G1537" s="798"/>
      <c r="H1537" s="798"/>
      <c r="I1537" s="798"/>
      <c r="J1537" s="798"/>
      <c r="K1537" s="799"/>
      <c r="L1537" s="800" t="s">
        <v>52</v>
      </c>
      <c r="M1537" s="801"/>
      <c r="N1537" s="117" t="s">
        <v>11</v>
      </c>
      <c r="O1537" s="95"/>
    </row>
    <row r="1538" spans="1:15" ht="14.4" thickBot="1">
      <c r="A1538" s="96"/>
      <c r="B1538" s="175">
        <f>+'PRESUPUESTO OFICIAL (Entidad)'!D42</f>
        <v>5.3</v>
      </c>
      <c r="C1538" s="802" t="s">
        <v>106</v>
      </c>
      <c r="D1538" s="803"/>
      <c r="E1538" s="803"/>
      <c r="F1538" s="803"/>
      <c r="G1538" s="803"/>
      <c r="H1538" s="803"/>
      <c r="I1538" s="803"/>
      <c r="J1538" s="803"/>
      <c r="K1538" s="804"/>
      <c r="L1538" s="845" t="s">
        <v>85</v>
      </c>
      <c r="M1538" s="804"/>
      <c r="N1538" s="176"/>
      <c r="O1538" s="95"/>
    </row>
    <row r="1539" spans="1:15" ht="13.8">
      <c r="A1539" s="96"/>
      <c r="B1539" s="735" t="s">
        <v>53</v>
      </c>
      <c r="C1539" s="736"/>
      <c r="D1539" s="736"/>
      <c r="E1539" s="736"/>
      <c r="F1539" s="736"/>
      <c r="G1539" s="736"/>
      <c r="H1539" s="736"/>
      <c r="I1539" s="736"/>
      <c r="J1539" s="736"/>
      <c r="K1539" s="736"/>
      <c r="L1539" s="736"/>
      <c r="M1539" s="736"/>
      <c r="N1539" s="737"/>
      <c r="O1539" s="95"/>
    </row>
    <row r="1540" spans="1:15" ht="13.8">
      <c r="A1540" s="96"/>
      <c r="B1540" s="738"/>
      <c r="C1540" s="739"/>
      <c r="D1540" s="739"/>
      <c r="E1540" s="739"/>
      <c r="F1540" s="739"/>
      <c r="G1540" s="739"/>
      <c r="H1540" s="739"/>
      <c r="I1540" s="739"/>
      <c r="J1540" s="739"/>
      <c r="K1540" s="739"/>
      <c r="L1540" s="739"/>
      <c r="M1540" s="739"/>
      <c r="N1540" s="740"/>
      <c r="O1540" s="95"/>
    </row>
    <row r="1541" spans="1:15" ht="14.4" thickBot="1">
      <c r="A1541" s="96"/>
      <c r="B1541" s="741"/>
      <c r="C1541" s="742"/>
      <c r="D1541" s="742"/>
      <c r="E1541" s="742"/>
      <c r="F1541" s="742"/>
      <c r="G1541" s="742"/>
      <c r="H1541" s="742"/>
      <c r="I1541" s="742"/>
      <c r="J1541" s="742"/>
      <c r="K1541" s="742"/>
      <c r="L1541" s="742"/>
      <c r="M1541" s="742"/>
      <c r="N1541" s="743"/>
      <c r="O1541" s="95"/>
    </row>
    <row r="1542" spans="1:15" ht="13.8">
      <c r="A1542" s="96"/>
      <c r="B1542" s="744" t="s">
        <v>51</v>
      </c>
      <c r="C1542" s="782"/>
      <c r="D1542" s="782"/>
      <c r="E1542" s="782"/>
      <c r="F1542" s="783"/>
      <c r="G1542" s="762" t="s">
        <v>54</v>
      </c>
      <c r="H1542" s="782"/>
      <c r="I1542" s="784" t="s">
        <v>55</v>
      </c>
      <c r="J1542" s="785"/>
      <c r="K1542" s="118" t="s">
        <v>56</v>
      </c>
      <c r="L1542" s="762" t="s">
        <v>57</v>
      </c>
      <c r="M1542" s="763"/>
      <c r="N1542" s="119" t="s">
        <v>58</v>
      </c>
      <c r="O1542" s="95"/>
    </row>
    <row r="1543" spans="1:15" ht="13.8">
      <c r="A1543" s="96"/>
      <c r="B1543" s="786" t="s">
        <v>262</v>
      </c>
      <c r="C1543" s="787" t="s">
        <v>262</v>
      </c>
      <c r="D1543" s="787" t="s">
        <v>262</v>
      </c>
      <c r="E1543" s="787" t="s">
        <v>262</v>
      </c>
      <c r="F1543" s="788" t="s">
        <v>262</v>
      </c>
      <c r="G1543" s="789"/>
      <c r="H1543" s="788"/>
      <c r="I1543" s="772" t="s">
        <v>120</v>
      </c>
      <c r="J1543" s="773"/>
      <c r="K1543" s="177">
        <v>5689</v>
      </c>
      <c r="L1543" s="790">
        <v>0.2</v>
      </c>
      <c r="M1543" s="791"/>
      <c r="N1543" s="416">
        <f t="shared" ref="N1543:N1545" si="90">ROUND(K1543*L1543,0)</f>
        <v>1138</v>
      </c>
      <c r="O1543" s="95"/>
    </row>
    <row r="1544" spans="1:15" ht="13.8">
      <c r="A1544" s="96"/>
      <c r="B1544" s="769"/>
      <c r="C1544" s="770"/>
      <c r="D1544" s="770"/>
      <c r="E1544" s="770"/>
      <c r="F1544" s="771"/>
      <c r="G1544" s="178"/>
      <c r="H1544" s="179"/>
      <c r="I1544" s="772"/>
      <c r="J1544" s="773"/>
      <c r="K1544" s="177"/>
      <c r="L1544" s="774"/>
      <c r="M1544" s="775"/>
      <c r="N1544" s="416">
        <f t="shared" si="90"/>
        <v>0</v>
      </c>
      <c r="O1544" s="95"/>
    </row>
    <row r="1545" spans="1:15" ht="14.4" thickBot="1">
      <c r="A1545" s="96"/>
      <c r="B1545" s="776"/>
      <c r="C1545" s="777"/>
      <c r="D1545" s="777"/>
      <c r="E1545" s="777"/>
      <c r="F1545" s="778"/>
      <c r="G1545" s="779"/>
      <c r="H1545" s="778"/>
      <c r="I1545" s="772"/>
      <c r="J1545" s="773"/>
      <c r="K1545" s="177"/>
      <c r="L1545" s="780"/>
      <c r="M1545" s="781"/>
      <c r="N1545" s="416">
        <f t="shared" si="90"/>
        <v>0</v>
      </c>
      <c r="O1545" s="95"/>
    </row>
    <row r="1546" spans="1:15" ht="14.4" thickBot="1">
      <c r="A1546" s="96"/>
      <c r="B1546" s="724" t="s">
        <v>59</v>
      </c>
      <c r="C1546" s="725"/>
      <c r="D1546" s="725"/>
      <c r="E1546" s="725"/>
      <c r="F1546" s="725"/>
      <c r="G1546" s="725"/>
      <c r="H1546" s="725"/>
      <c r="I1546" s="725"/>
      <c r="J1546" s="725"/>
      <c r="K1546" s="725"/>
      <c r="L1546" s="725"/>
      <c r="M1546" s="726"/>
      <c r="N1546" s="122">
        <f>SUM(N1543:N1545)</f>
        <v>1138</v>
      </c>
      <c r="O1546" s="95"/>
    </row>
    <row r="1547" spans="1:15" ht="13.8">
      <c r="A1547" s="96"/>
      <c r="B1547" s="735" t="s">
        <v>60</v>
      </c>
      <c r="C1547" s="736"/>
      <c r="D1547" s="736"/>
      <c r="E1547" s="736"/>
      <c r="F1547" s="736"/>
      <c r="G1547" s="736"/>
      <c r="H1547" s="736"/>
      <c r="I1547" s="736"/>
      <c r="J1547" s="736"/>
      <c r="K1547" s="736"/>
      <c r="L1547" s="736"/>
      <c r="M1547" s="736"/>
      <c r="N1547" s="737"/>
      <c r="O1547" s="95"/>
    </row>
    <row r="1548" spans="1:15" ht="13.8">
      <c r="A1548" s="96"/>
      <c r="B1548" s="738"/>
      <c r="C1548" s="739"/>
      <c r="D1548" s="739"/>
      <c r="E1548" s="739"/>
      <c r="F1548" s="739"/>
      <c r="G1548" s="739"/>
      <c r="H1548" s="739"/>
      <c r="I1548" s="739"/>
      <c r="J1548" s="739"/>
      <c r="K1548" s="739"/>
      <c r="L1548" s="739"/>
      <c r="M1548" s="739"/>
      <c r="N1548" s="740"/>
      <c r="O1548" s="95"/>
    </row>
    <row r="1549" spans="1:15" ht="14.4" thickBot="1">
      <c r="A1549" s="96"/>
      <c r="B1549" s="741"/>
      <c r="C1549" s="742"/>
      <c r="D1549" s="742"/>
      <c r="E1549" s="742"/>
      <c r="F1549" s="742"/>
      <c r="G1549" s="742"/>
      <c r="H1549" s="742"/>
      <c r="I1549" s="742"/>
      <c r="J1549" s="742"/>
      <c r="K1549" s="742"/>
      <c r="L1549" s="742"/>
      <c r="M1549" s="742"/>
      <c r="N1549" s="743"/>
      <c r="O1549" s="95"/>
    </row>
    <row r="1550" spans="1:15" ht="13.8">
      <c r="A1550" s="96"/>
      <c r="B1550" s="744" t="s">
        <v>51</v>
      </c>
      <c r="C1550" s="745"/>
      <c r="D1550" s="745"/>
      <c r="E1550" s="745"/>
      <c r="F1550" s="745"/>
      <c r="G1550" s="745"/>
      <c r="H1550" s="745"/>
      <c r="I1550" s="763"/>
      <c r="J1550" s="403" t="s">
        <v>52</v>
      </c>
      <c r="K1550" s="118" t="s">
        <v>11</v>
      </c>
      <c r="L1550" s="762" t="s">
        <v>61</v>
      </c>
      <c r="M1550" s="763"/>
      <c r="N1550" s="119" t="s">
        <v>58</v>
      </c>
      <c r="O1550" s="95"/>
    </row>
    <row r="1551" spans="1:15" ht="13.8">
      <c r="A1551" s="96"/>
      <c r="B1551" s="718" t="s">
        <v>266</v>
      </c>
      <c r="C1551" s="719" t="s">
        <v>266</v>
      </c>
      <c r="D1551" s="719" t="s">
        <v>266</v>
      </c>
      <c r="E1551" s="719" t="s">
        <v>266</v>
      </c>
      <c r="F1551" s="719" t="s">
        <v>266</v>
      </c>
      <c r="G1551" s="719" t="s">
        <v>266</v>
      </c>
      <c r="H1551" s="719" t="s">
        <v>266</v>
      </c>
      <c r="I1551" s="766" t="s">
        <v>266</v>
      </c>
      <c r="J1551" s="400" t="s">
        <v>188</v>
      </c>
      <c r="K1551" s="123">
        <v>0.02</v>
      </c>
      <c r="L1551" s="767">
        <v>100</v>
      </c>
      <c r="M1551" s="768">
        <v>100</v>
      </c>
      <c r="N1551" s="416">
        <f t="shared" ref="N1551:N1554" si="91">ROUND(K1551*L1551,0)</f>
        <v>2</v>
      </c>
      <c r="O1551" s="95"/>
    </row>
    <row r="1552" spans="1:15" ht="13.8">
      <c r="A1552" s="96"/>
      <c r="B1552" s="718" t="s">
        <v>267</v>
      </c>
      <c r="C1552" s="719" t="s">
        <v>267</v>
      </c>
      <c r="D1552" s="719" t="s">
        <v>267</v>
      </c>
      <c r="E1552" s="719" t="s">
        <v>267</v>
      </c>
      <c r="F1552" s="719" t="s">
        <v>267</v>
      </c>
      <c r="G1552" s="719" t="s">
        <v>267</v>
      </c>
      <c r="H1552" s="719" t="s">
        <v>267</v>
      </c>
      <c r="I1552" s="766" t="s">
        <v>267</v>
      </c>
      <c r="J1552" s="400" t="s">
        <v>101</v>
      </c>
      <c r="K1552" s="123">
        <v>0.3</v>
      </c>
      <c r="L1552" s="767">
        <v>3130</v>
      </c>
      <c r="M1552" s="768">
        <v>3130</v>
      </c>
      <c r="N1552" s="416">
        <f t="shared" si="91"/>
        <v>939</v>
      </c>
      <c r="O1552" s="95"/>
    </row>
    <row r="1553" spans="1:15" ht="13.8">
      <c r="A1553" s="96"/>
      <c r="B1553" s="718" t="s">
        <v>268</v>
      </c>
      <c r="C1553" s="719" t="s">
        <v>268</v>
      </c>
      <c r="D1553" s="719" t="s">
        <v>268</v>
      </c>
      <c r="E1553" s="719" t="s">
        <v>268</v>
      </c>
      <c r="F1553" s="719" t="s">
        <v>268</v>
      </c>
      <c r="G1553" s="719" t="s">
        <v>268</v>
      </c>
      <c r="H1553" s="719" t="s">
        <v>268</v>
      </c>
      <c r="I1553" s="766" t="s">
        <v>268</v>
      </c>
      <c r="J1553" s="400" t="s">
        <v>265</v>
      </c>
      <c r="K1553" s="123">
        <v>6.5000000000000002E-2</v>
      </c>
      <c r="L1553" s="767">
        <v>104989</v>
      </c>
      <c r="M1553" s="768">
        <v>104989</v>
      </c>
      <c r="N1553" s="416">
        <f t="shared" si="91"/>
        <v>6824</v>
      </c>
      <c r="O1553" s="95"/>
    </row>
    <row r="1554" spans="1:15" ht="14.4" thickBot="1">
      <c r="A1554" s="96"/>
      <c r="B1554" s="718"/>
      <c r="C1554" s="719"/>
      <c r="D1554" s="719"/>
      <c r="E1554" s="719"/>
      <c r="F1554" s="719"/>
      <c r="G1554" s="719"/>
      <c r="H1554" s="719"/>
      <c r="I1554" s="766"/>
      <c r="J1554" s="400"/>
      <c r="K1554" s="123"/>
      <c r="L1554" s="767"/>
      <c r="M1554" s="768"/>
      <c r="N1554" s="416">
        <f t="shared" si="91"/>
        <v>0</v>
      </c>
      <c r="O1554" s="95"/>
    </row>
    <row r="1555" spans="1:15" ht="14.4" thickBot="1">
      <c r="A1555" s="96"/>
      <c r="B1555" s="724" t="s">
        <v>59</v>
      </c>
      <c r="C1555" s="725"/>
      <c r="D1555" s="725"/>
      <c r="E1555" s="725"/>
      <c r="F1555" s="725"/>
      <c r="G1555" s="725"/>
      <c r="H1555" s="725"/>
      <c r="I1555" s="725"/>
      <c r="J1555" s="725"/>
      <c r="K1555" s="725"/>
      <c r="L1555" s="725"/>
      <c r="M1555" s="726"/>
      <c r="N1555" s="124">
        <f>SUM(N1551:N1554)</f>
        <v>7765</v>
      </c>
      <c r="O1555" s="95"/>
    </row>
    <row r="1556" spans="1:15" ht="13.8">
      <c r="A1556" s="96"/>
      <c r="B1556" s="735" t="s">
        <v>62</v>
      </c>
      <c r="C1556" s="736"/>
      <c r="D1556" s="736"/>
      <c r="E1556" s="736"/>
      <c r="F1556" s="736"/>
      <c r="G1556" s="736"/>
      <c r="H1556" s="736"/>
      <c r="I1556" s="736"/>
      <c r="J1556" s="736"/>
      <c r="K1556" s="736"/>
      <c r="L1556" s="736"/>
      <c r="M1556" s="736"/>
      <c r="N1556" s="737"/>
      <c r="O1556" s="95"/>
    </row>
    <row r="1557" spans="1:15" ht="13.8">
      <c r="A1557" s="96"/>
      <c r="B1557" s="738"/>
      <c r="C1557" s="739"/>
      <c r="D1557" s="739"/>
      <c r="E1557" s="739"/>
      <c r="F1557" s="739"/>
      <c r="G1557" s="739"/>
      <c r="H1557" s="739"/>
      <c r="I1557" s="739"/>
      <c r="J1557" s="739"/>
      <c r="K1557" s="739"/>
      <c r="L1557" s="739"/>
      <c r="M1557" s="739"/>
      <c r="N1557" s="740"/>
      <c r="O1557" s="95"/>
    </row>
    <row r="1558" spans="1:15" ht="14.4" thickBot="1">
      <c r="A1558" s="96"/>
      <c r="B1558" s="741"/>
      <c r="C1558" s="742"/>
      <c r="D1558" s="742"/>
      <c r="E1558" s="742"/>
      <c r="F1558" s="742"/>
      <c r="G1558" s="742"/>
      <c r="H1558" s="742"/>
      <c r="I1558" s="742"/>
      <c r="J1558" s="742"/>
      <c r="K1558" s="742"/>
      <c r="L1558" s="742"/>
      <c r="M1558" s="742"/>
      <c r="N1558" s="743"/>
      <c r="O1558" s="95"/>
    </row>
    <row r="1559" spans="1:15" ht="15.6">
      <c r="A1559" s="96"/>
      <c r="B1559" s="744" t="s">
        <v>63</v>
      </c>
      <c r="C1559" s="745"/>
      <c r="D1559" s="745"/>
      <c r="E1559" s="745"/>
      <c r="F1559" s="745"/>
      <c r="G1559" s="745"/>
      <c r="H1559" s="745"/>
      <c r="I1559" s="118" t="s">
        <v>64</v>
      </c>
      <c r="J1559" s="401" t="s">
        <v>65</v>
      </c>
      <c r="K1559" s="125" t="s">
        <v>66</v>
      </c>
      <c r="L1559" s="762" t="s">
        <v>67</v>
      </c>
      <c r="M1559" s="763"/>
      <c r="N1559" s="119" t="s">
        <v>58</v>
      </c>
      <c r="O1559" s="95"/>
    </row>
    <row r="1560" spans="1:15" ht="13.8">
      <c r="A1560" s="96"/>
      <c r="B1560" s="718"/>
      <c r="C1560" s="719"/>
      <c r="D1560" s="719"/>
      <c r="E1560" s="719"/>
      <c r="F1560" s="719"/>
      <c r="G1560" s="719"/>
      <c r="H1560" s="719"/>
      <c r="I1560" s="126"/>
      <c r="J1560" s="127"/>
      <c r="K1560" s="126"/>
      <c r="L1560" s="764"/>
      <c r="M1560" s="765"/>
      <c r="N1560" s="416">
        <f t="shared" ref="N1560:N1561" si="92">ROUND(K1560*L1560,0)</f>
        <v>0</v>
      </c>
      <c r="O1560" s="95"/>
    </row>
    <row r="1561" spans="1:15" ht="14.4" thickBot="1">
      <c r="A1561" s="96"/>
      <c r="B1561" s="758"/>
      <c r="C1561" s="759"/>
      <c r="D1561" s="759"/>
      <c r="E1561" s="759"/>
      <c r="F1561" s="759"/>
      <c r="G1561" s="759"/>
      <c r="H1561" s="759"/>
      <c r="I1561" s="128"/>
      <c r="J1561" s="129"/>
      <c r="K1561" s="128"/>
      <c r="L1561" s="760"/>
      <c r="M1561" s="761"/>
      <c r="N1561" s="416">
        <f t="shared" si="92"/>
        <v>0</v>
      </c>
      <c r="O1561" s="95"/>
    </row>
    <row r="1562" spans="1:15" ht="14.4" thickBot="1">
      <c r="A1562" s="96"/>
      <c r="B1562" s="724" t="s">
        <v>59</v>
      </c>
      <c r="C1562" s="725"/>
      <c r="D1562" s="725"/>
      <c r="E1562" s="725"/>
      <c r="F1562" s="725"/>
      <c r="G1562" s="725"/>
      <c r="H1562" s="725"/>
      <c r="I1562" s="725"/>
      <c r="J1562" s="725"/>
      <c r="K1562" s="725"/>
      <c r="L1562" s="725"/>
      <c r="M1562" s="726"/>
      <c r="N1562" s="122">
        <f>SUM(N1560:N1561)</f>
        <v>0</v>
      </c>
      <c r="O1562" s="95"/>
    </row>
    <row r="1563" spans="1:15" ht="13.8">
      <c r="A1563" s="96"/>
      <c r="B1563" s="735" t="s">
        <v>68</v>
      </c>
      <c r="C1563" s="736"/>
      <c r="D1563" s="736"/>
      <c r="E1563" s="736"/>
      <c r="F1563" s="736"/>
      <c r="G1563" s="736"/>
      <c r="H1563" s="736"/>
      <c r="I1563" s="736"/>
      <c r="J1563" s="736"/>
      <c r="K1563" s="736"/>
      <c r="L1563" s="736"/>
      <c r="M1563" s="736"/>
      <c r="N1563" s="737"/>
      <c r="O1563" s="95"/>
    </row>
    <row r="1564" spans="1:15" ht="13.8">
      <c r="A1564" s="96"/>
      <c r="B1564" s="738"/>
      <c r="C1564" s="739"/>
      <c r="D1564" s="739"/>
      <c r="E1564" s="739"/>
      <c r="F1564" s="739"/>
      <c r="G1564" s="739"/>
      <c r="H1564" s="739"/>
      <c r="I1564" s="739"/>
      <c r="J1564" s="739"/>
      <c r="K1564" s="739"/>
      <c r="L1564" s="739"/>
      <c r="M1564" s="739"/>
      <c r="N1564" s="740"/>
      <c r="O1564" s="95"/>
    </row>
    <row r="1565" spans="1:15" ht="14.4" thickBot="1">
      <c r="A1565" s="96"/>
      <c r="B1565" s="741"/>
      <c r="C1565" s="742"/>
      <c r="D1565" s="742"/>
      <c r="E1565" s="742"/>
      <c r="F1565" s="742"/>
      <c r="G1565" s="742"/>
      <c r="H1565" s="742"/>
      <c r="I1565" s="742"/>
      <c r="J1565" s="742"/>
      <c r="K1565" s="742"/>
      <c r="L1565" s="742"/>
      <c r="M1565" s="742"/>
      <c r="N1565" s="743"/>
      <c r="O1565" s="95"/>
    </row>
    <row r="1566" spans="1:15" ht="27.6">
      <c r="A1566" s="96"/>
      <c r="B1566" s="744" t="s">
        <v>69</v>
      </c>
      <c r="C1566" s="745"/>
      <c r="D1566" s="745"/>
      <c r="E1566" s="745"/>
      <c r="F1566" s="745"/>
      <c r="G1566" s="745"/>
      <c r="H1566" s="745"/>
      <c r="I1566" s="118" t="s">
        <v>70</v>
      </c>
      <c r="J1566" s="130" t="s">
        <v>71</v>
      </c>
      <c r="K1566" s="131" t="s">
        <v>72</v>
      </c>
      <c r="L1566" s="746" t="s">
        <v>57</v>
      </c>
      <c r="M1566" s="747"/>
      <c r="N1566" s="132" t="s">
        <v>58</v>
      </c>
      <c r="O1566" s="95"/>
    </row>
    <row r="1567" spans="1:15" ht="13.8">
      <c r="A1567" s="96"/>
      <c r="B1567" s="730" t="s">
        <v>263</v>
      </c>
      <c r="C1567" s="731" t="s">
        <v>263</v>
      </c>
      <c r="D1567" s="731" t="s">
        <v>263</v>
      </c>
      <c r="E1567" s="731" t="s">
        <v>263</v>
      </c>
      <c r="F1567" s="731" t="s">
        <v>263</v>
      </c>
      <c r="G1567" s="731" t="s">
        <v>263</v>
      </c>
      <c r="H1567" s="732" t="s">
        <v>263</v>
      </c>
      <c r="I1567" s="133" t="s">
        <v>120</v>
      </c>
      <c r="J1567" s="134"/>
      <c r="K1567" s="135">
        <v>56885</v>
      </c>
      <c r="L1567" s="752">
        <v>0.2</v>
      </c>
      <c r="M1567" s="753"/>
      <c r="N1567" s="416">
        <f t="shared" ref="N1567:N1570" si="93">ROUND(K1567*L1567,0)</f>
        <v>11377</v>
      </c>
      <c r="O1567" s="95"/>
    </row>
    <row r="1568" spans="1:15" ht="13.8">
      <c r="A1568" s="96"/>
      <c r="B1568" s="730"/>
      <c r="C1568" s="731"/>
      <c r="D1568" s="731"/>
      <c r="E1568" s="731"/>
      <c r="F1568" s="731"/>
      <c r="G1568" s="731"/>
      <c r="H1568" s="732"/>
      <c r="I1568" s="133"/>
      <c r="J1568" s="134"/>
      <c r="K1568" s="135"/>
      <c r="L1568" s="841"/>
      <c r="M1568" s="842"/>
      <c r="N1568" s="416">
        <f t="shared" si="93"/>
        <v>0</v>
      </c>
      <c r="O1568" s="95"/>
    </row>
    <row r="1569" spans="1:15" ht="13.8">
      <c r="A1569" s="96"/>
      <c r="B1569" s="730"/>
      <c r="C1569" s="731"/>
      <c r="D1569" s="731"/>
      <c r="E1569" s="731"/>
      <c r="F1569" s="731"/>
      <c r="G1569" s="731"/>
      <c r="H1569" s="732"/>
      <c r="I1569" s="133"/>
      <c r="J1569" s="134"/>
      <c r="K1569" s="135"/>
      <c r="L1569" s="764"/>
      <c r="M1569" s="765"/>
      <c r="N1569" s="416">
        <f t="shared" si="93"/>
        <v>0</v>
      </c>
      <c r="O1569" s="95"/>
    </row>
    <row r="1570" spans="1:15" ht="14.4" thickBot="1">
      <c r="A1570" s="96"/>
      <c r="B1570" s="730"/>
      <c r="C1570" s="731"/>
      <c r="D1570" s="731"/>
      <c r="E1570" s="731"/>
      <c r="F1570" s="731"/>
      <c r="G1570" s="731"/>
      <c r="H1570" s="732"/>
      <c r="I1570" s="128"/>
      <c r="J1570" s="129"/>
      <c r="K1570" s="128"/>
      <c r="L1570" s="760"/>
      <c r="M1570" s="761"/>
      <c r="N1570" s="416">
        <f t="shared" si="93"/>
        <v>0</v>
      </c>
      <c r="O1570" s="95"/>
    </row>
    <row r="1571" spans="1:15" ht="14.4" thickBot="1">
      <c r="A1571" s="96"/>
      <c r="B1571" s="724" t="s">
        <v>59</v>
      </c>
      <c r="C1571" s="725"/>
      <c r="D1571" s="725"/>
      <c r="E1571" s="725"/>
      <c r="F1571" s="725"/>
      <c r="G1571" s="725"/>
      <c r="H1571" s="725"/>
      <c r="I1571" s="725"/>
      <c r="J1571" s="725"/>
      <c r="K1571" s="725"/>
      <c r="L1571" s="725"/>
      <c r="M1571" s="726"/>
      <c r="N1571" s="124">
        <f>SUM(N1567:N1570)</f>
        <v>11377</v>
      </c>
      <c r="O1571" s="95"/>
    </row>
    <row r="1572" spans="1:15" ht="14.4" thickBot="1">
      <c r="A1572" s="96"/>
      <c r="B1572" s="115"/>
      <c r="C1572" s="94"/>
      <c r="D1572" s="94"/>
      <c r="E1572" s="94"/>
      <c r="F1572" s="94"/>
      <c r="G1572" s="94"/>
      <c r="H1572" s="94"/>
      <c r="I1572" s="94"/>
      <c r="J1572" s="94"/>
      <c r="K1572" s="94"/>
      <c r="L1572" s="94"/>
      <c r="M1572" s="94"/>
      <c r="N1572" s="116"/>
      <c r="O1572" s="95"/>
    </row>
    <row r="1573" spans="1:15" ht="14.4" thickBot="1">
      <c r="A1573" s="96"/>
      <c r="B1573" s="727" t="s">
        <v>73</v>
      </c>
      <c r="C1573" s="728"/>
      <c r="D1573" s="728"/>
      <c r="E1573" s="728"/>
      <c r="F1573" s="728"/>
      <c r="G1573" s="728"/>
      <c r="H1573" s="728"/>
      <c r="I1573" s="728"/>
      <c r="J1573" s="728"/>
      <c r="K1573" s="728"/>
      <c r="L1573" s="728"/>
      <c r="M1573" s="729"/>
      <c r="N1573" s="137">
        <f>N1546+N1555+N1562+N1571</f>
        <v>20280</v>
      </c>
      <c r="O1573" s="95"/>
    </row>
    <row r="1574" spans="1:15" ht="13.8">
      <c r="A1574" s="96"/>
      <c r="B1574" s="735" t="s">
        <v>74</v>
      </c>
      <c r="C1574" s="736"/>
      <c r="D1574" s="736"/>
      <c r="E1574" s="736"/>
      <c r="F1574" s="736"/>
      <c r="G1574" s="736"/>
      <c r="H1574" s="736"/>
      <c r="I1574" s="736"/>
      <c r="J1574" s="736"/>
      <c r="K1574" s="736"/>
      <c r="L1574" s="736"/>
      <c r="M1574" s="736"/>
      <c r="N1574" s="737"/>
      <c r="O1574" s="95"/>
    </row>
    <row r="1575" spans="1:15" ht="13.8">
      <c r="A1575" s="96"/>
      <c r="B1575" s="738"/>
      <c r="C1575" s="739"/>
      <c r="D1575" s="739"/>
      <c r="E1575" s="739"/>
      <c r="F1575" s="739"/>
      <c r="G1575" s="739"/>
      <c r="H1575" s="739"/>
      <c r="I1575" s="739"/>
      <c r="J1575" s="739"/>
      <c r="K1575" s="739"/>
      <c r="L1575" s="739"/>
      <c r="M1575" s="739"/>
      <c r="N1575" s="740"/>
      <c r="O1575" s="95"/>
    </row>
    <row r="1576" spans="1:15" ht="14.4" thickBot="1">
      <c r="A1576" s="96"/>
      <c r="B1576" s="741"/>
      <c r="C1576" s="742"/>
      <c r="D1576" s="742"/>
      <c r="E1576" s="742"/>
      <c r="F1576" s="742"/>
      <c r="G1576" s="742"/>
      <c r="H1576" s="742"/>
      <c r="I1576" s="742"/>
      <c r="J1576" s="742"/>
      <c r="K1576" s="742"/>
      <c r="L1576" s="742"/>
      <c r="M1576" s="742"/>
      <c r="N1576" s="743"/>
      <c r="O1576" s="95"/>
    </row>
    <row r="1577" spans="1:15" ht="13.8">
      <c r="A1577" s="96"/>
      <c r="B1577" s="744" t="s">
        <v>75</v>
      </c>
      <c r="C1577" s="745"/>
      <c r="D1577" s="745"/>
      <c r="E1577" s="745"/>
      <c r="F1577" s="745"/>
      <c r="G1577" s="745"/>
      <c r="H1577" s="745"/>
      <c r="I1577" s="401"/>
      <c r="J1577" s="402"/>
      <c r="K1577" s="131" t="s">
        <v>76</v>
      </c>
      <c r="L1577" s="746" t="s">
        <v>77</v>
      </c>
      <c r="M1577" s="747"/>
      <c r="N1577" s="132"/>
      <c r="O1577" s="95"/>
    </row>
    <row r="1578" spans="1:15" ht="13.8">
      <c r="A1578" s="96"/>
      <c r="B1578" s="718" t="s">
        <v>23</v>
      </c>
      <c r="C1578" s="719"/>
      <c r="D1578" s="719"/>
      <c r="E1578" s="719"/>
      <c r="F1578" s="719"/>
      <c r="G1578" s="719"/>
      <c r="H1578" s="719"/>
      <c r="I1578" s="138"/>
      <c r="J1578" s="139"/>
      <c r="K1578" s="418">
        <v>0.28000000000000003</v>
      </c>
      <c r="L1578" s="720">
        <f>+N1573</f>
        <v>20280</v>
      </c>
      <c r="M1578" s="721"/>
      <c r="N1578" s="416">
        <f t="shared" ref="N1578:N1580" si="94">ROUND(K1578*L1578,0)</f>
        <v>5678</v>
      </c>
      <c r="O1578" s="95"/>
    </row>
    <row r="1579" spans="1:15" ht="13.8">
      <c r="A1579" s="96"/>
      <c r="B1579" s="120" t="s">
        <v>78</v>
      </c>
      <c r="C1579" s="121"/>
      <c r="D1579" s="121"/>
      <c r="E1579" s="121"/>
      <c r="F1579" s="121"/>
      <c r="G1579" s="121"/>
      <c r="H1579" s="121"/>
      <c r="I1579" s="138"/>
      <c r="J1579" s="139"/>
      <c r="K1579" s="418">
        <v>0.01</v>
      </c>
      <c r="L1579" s="720">
        <f>+N1573</f>
        <v>20280</v>
      </c>
      <c r="M1579" s="721"/>
      <c r="N1579" s="416">
        <f t="shared" si="94"/>
        <v>203</v>
      </c>
      <c r="O1579" s="95"/>
    </row>
    <row r="1580" spans="1:15" ht="14.4" thickBot="1">
      <c r="A1580" s="96"/>
      <c r="B1580" s="406" t="s">
        <v>79</v>
      </c>
      <c r="C1580" s="407"/>
      <c r="D1580" s="407"/>
      <c r="E1580" s="407"/>
      <c r="F1580" s="407"/>
      <c r="G1580" s="407"/>
      <c r="H1580" s="407"/>
      <c r="I1580" s="141"/>
      <c r="J1580" s="142"/>
      <c r="K1580" s="418">
        <v>0.05</v>
      </c>
      <c r="L1580" s="722">
        <f>+N1573</f>
        <v>20280</v>
      </c>
      <c r="M1580" s="723"/>
      <c r="N1580" s="416">
        <f t="shared" si="94"/>
        <v>1014</v>
      </c>
      <c r="O1580" s="95"/>
    </row>
    <row r="1581" spans="1:15" ht="14.4" thickBot="1">
      <c r="A1581" s="96"/>
      <c r="B1581" s="724" t="s">
        <v>59</v>
      </c>
      <c r="C1581" s="725"/>
      <c r="D1581" s="725"/>
      <c r="E1581" s="725"/>
      <c r="F1581" s="725"/>
      <c r="G1581" s="725"/>
      <c r="H1581" s="725"/>
      <c r="I1581" s="725"/>
      <c r="J1581" s="725"/>
      <c r="K1581" s="725"/>
      <c r="L1581" s="725"/>
      <c r="M1581" s="726"/>
      <c r="N1581" s="143">
        <f>SUM(N1578:N1580)</f>
        <v>6895</v>
      </c>
      <c r="O1581" s="95"/>
    </row>
    <row r="1582" spans="1:15" ht="14.4" thickBot="1">
      <c r="A1582" s="96"/>
      <c r="B1582" s="115"/>
      <c r="C1582" s="94"/>
      <c r="D1582" s="94"/>
      <c r="E1582" s="94"/>
      <c r="F1582" s="94"/>
      <c r="G1582" s="94"/>
      <c r="H1582" s="94"/>
      <c r="I1582" s="94"/>
      <c r="J1582" s="94"/>
      <c r="K1582" s="94"/>
      <c r="L1582" s="94"/>
      <c r="M1582" s="94"/>
      <c r="N1582" s="116"/>
      <c r="O1582" s="95"/>
    </row>
    <row r="1583" spans="1:15" ht="14.4" thickBot="1">
      <c r="A1583" s="96"/>
      <c r="B1583" s="727" t="s">
        <v>80</v>
      </c>
      <c r="C1583" s="728"/>
      <c r="D1583" s="728"/>
      <c r="E1583" s="728"/>
      <c r="F1583" s="728"/>
      <c r="G1583" s="728"/>
      <c r="H1583" s="728"/>
      <c r="I1583" s="728"/>
      <c r="J1583" s="728"/>
      <c r="K1583" s="728"/>
      <c r="L1583" s="728"/>
      <c r="M1583" s="729"/>
      <c r="N1583" s="144">
        <f>N1573+N1581</f>
        <v>27175</v>
      </c>
      <c r="O1583" s="95"/>
    </row>
    <row r="1584" spans="1:15" ht="13.8">
      <c r="A1584" s="96"/>
      <c r="B1584" s="112"/>
      <c r="C1584" s="113"/>
      <c r="D1584" s="113"/>
      <c r="E1584" s="113"/>
      <c r="F1584" s="113"/>
      <c r="G1584" s="113"/>
      <c r="H1584" s="113"/>
      <c r="I1584" s="113"/>
      <c r="J1584" s="113"/>
      <c r="K1584" s="113"/>
      <c r="L1584" s="113"/>
      <c r="M1584" s="113"/>
      <c r="N1584" s="114"/>
      <c r="O1584" s="95"/>
    </row>
    <row r="1585" spans="1:15" ht="13.8">
      <c r="A1585" s="96"/>
      <c r="B1585" s="115"/>
      <c r="C1585" s="94"/>
      <c r="D1585" s="94"/>
      <c r="E1585" s="94"/>
      <c r="F1585" s="94"/>
      <c r="G1585" s="94"/>
      <c r="H1585" s="94"/>
      <c r="I1585" s="94"/>
      <c r="J1585" s="94"/>
      <c r="K1585" s="94"/>
      <c r="L1585" s="94"/>
      <c r="M1585" s="94"/>
      <c r="N1585" s="116"/>
      <c r="O1585" s="95"/>
    </row>
    <row r="1586" spans="1:15" ht="13.8">
      <c r="A1586" s="96"/>
      <c r="B1586" s="115"/>
      <c r="C1586" s="94"/>
      <c r="D1586" s="94"/>
      <c r="E1586" s="94"/>
      <c r="F1586" s="94"/>
      <c r="G1586" s="94"/>
      <c r="H1586" s="94"/>
      <c r="I1586" s="94"/>
      <c r="J1586" s="94"/>
      <c r="K1586" s="94"/>
      <c r="L1586" s="94"/>
      <c r="M1586" s="94"/>
      <c r="N1586" s="116"/>
      <c r="O1586" s="95"/>
    </row>
    <row r="1587" spans="1:15" ht="13.8">
      <c r="A1587" s="96"/>
      <c r="B1587" s="115"/>
      <c r="C1587" s="424" t="s">
        <v>81</v>
      </c>
      <c r="D1587" s="424"/>
      <c r="E1587" s="424"/>
      <c r="F1587" s="94"/>
      <c r="G1587" s="94"/>
      <c r="H1587" s="94"/>
      <c r="I1587" s="424" t="s">
        <v>81</v>
      </c>
      <c r="J1587" s="223"/>
      <c r="K1587" s="223"/>
      <c r="L1587" s="223"/>
      <c r="M1587" s="223"/>
      <c r="N1587" s="116"/>
      <c r="O1587" s="95"/>
    </row>
    <row r="1588" spans="1:15" ht="13.8">
      <c r="A1588" s="96"/>
      <c r="B1588" s="115"/>
      <c r="C1588" s="223" t="s">
        <v>385</v>
      </c>
      <c r="D1588" s="223" t="s">
        <v>147</v>
      </c>
      <c r="E1588" s="223"/>
      <c r="F1588" s="94"/>
      <c r="G1588" s="94"/>
      <c r="H1588" s="94"/>
      <c r="I1588" s="223" t="s">
        <v>82</v>
      </c>
      <c r="J1588" s="425" t="s">
        <v>142</v>
      </c>
      <c r="K1588" s="425"/>
      <c r="L1588" s="425"/>
      <c r="M1588" s="223"/>
      <c r="N1588" s="116"/>
      <c r="O1588" s="95"/>
    </row>
    <row r="1589" spans="1:15" ht="13.8">
      <c r="A1589" s="96"/>
      <c r="B1589" s="115"/>
      <c r="C1589" s="223" t="s">
        <v>177</v>
      </c>
      <c r="D1589" s="223"/>
      <c r="E1589" s="223"/>
      <c r="F1589" s="94"/>
      <c r="G1589" s="94"/>
      <c r="H1589" s="94"/>
      <c r="I1589" s="223" t="s">
        <v>146</v>
      </c>
      <c r="J1589" s="426"/>
      <c r="K1589" s="426"/>
      <c r="L1589" s="426"/>
      <c r="M1589" s="223"/>
      <c r="N1589" s="116"/>
      <c r="O1589" s="95"/>
    </row>
    <row r="1590" spans="1:15" ht="13.8">
      <c r="A1590" s="96"/>
      <c r="B1590" s="105"/>
      <c r="C1590" s="145"/>
      <c r="D1590" s="145"/>
      <c r="E1590" s="145"/>
      <c r="F1590" s="145"/>
      <c r="G1590" s="94"/>
      <c r="H1590" s="145"/>
      <c r="I1590" s="223" t="s">
        <v>178</v>
      </c>
      <c r="J1590" s="145"/>
      <c r="K1590" s="145"/>
      <c r="L1590" s="145"/>
      <c r="M1590" s="145"/>
      <c r="N1590" s="146"/>
      <c r="O1590" s="95"/>
    </row>
    <row r="1591" spans="1:15" ht="13.8">
      <c r="A1591" s="96"/>
      <c r="B1591" s="115"/>
      <c r="C1591" s="94"/>
      <c r="D1591" s="94"/>
      <c r="E1591" s="94"/>
      <c r="F1591" s="94"/>
      <c r="G1591" s="94" t="s">
        <v>83</v>
      </c>
      <c r="H1591" s="94"/>
      <c r="I1591" s="94"/>
      <c r="J1591" s="94"/>
      <c r="K1591" s="94"/>
      <c r="L1591" s="94"/>
      <c r="M1591" s="94"/>
      <c r="N1591" s="116"/>
      <c r="O1591" s="95"/>
    </row>
    <row r="1592" spans="1:15" ht="14.4" thickBot="1">
      <c r="A1592" s="96"/>
      <c r="B1592" s="748"/>
      <c r="C1592" s="749"/>
      <c r="D1592" s="749"/>
      <c r="E1592" s="129"/>
      <c r="F1592" s="129"/>
      <c r="G1592" s="129"/>
      <c r="H1592" s="129"/>
      <c r="I1592" s="129"/>
      <c r="J1592" s="750"/>
      <c r="K1592" s="750"/>
      <c r="L1592" s="750"/>
      <c r="M1592" s="750"/>
      <c r="N1592" s="751"/>
      <c r="O1592" s="95"/>
    </row>
    <row r="1593" spans="1:15" ht="14.4" thickBot="1">
      <c r="A1593" s="147"/>
      <c r="B1593" s="148"/>
      <c r="C1593" s="148"/>
      <c r="D1593" s="148"/>
      <c r="E1593" s="148"/>
      <c r="F1593" s="148"/>
      <c r="G1593" s="148"/>
      <c r="H1593" s="148"/>
      <c r="I1593" s="148"/>
      <c r="J1593" s="148"/>
      <c r="K1593" s="148"/>
      <c r="L1593" s="148"/>
      <c r="M1593" s="148"/>
      <c r="N1593" s="148"/>
      <c r="O1593" s="149"/>
    </row>
    <row r="1594" spans="1:15" ht="14.4" thickTop="1">
      <c r="A1594" s="584" t="s">
        <v>37</v>
      </c>
      <c r="B1594" s="584"/>
      <c r="C1594" s="584"/>
      <c r="D1594" s="584"/>
      <c r="E1594" s="584"/>
      <c r="F1594" s="584"/>
      <c r="G1594" s="584"/>
      <c r="H1594" s="584"/>
      <c r="I1594" s="584"/>
      <c r="J1594" s="584"/>
      <c r="K1594" s="584"/>
      <c r="L1594" s="94"/>
      <c r="M1594" s="94"/>
      <c r="N1594" s="94"/>
      <c r="O1594" s="94"/>
    </row>
    <row r="1595" spans="1:15" ht="13.8">
      <c r="A1595" s="584" t="s">
        <v>1</v>
      </c>
      <c r="B1595" s="584"/>
      <c r="C1595" s="584"/>
      <c r="D1595" s="584"/>
      <c r="E1595" s="94"/>
      <c r="F1595" s="94"/>
      <c r="G1595" s="94"/>
      <c r="H1595" s="94"/>
      <c r="I1595" s="94"/>
      <c r="J1595" s="94"/>
      <c r="K1595" s="94"/>
      <c r="L1595" s="94"/>
      <c r="M1595" s="94"/>
      <c r="N1595" s="94"/>
      <c r="O1595" s="94"/>
    </row>
    <row r="1596" spans="1:15" ht="14.4" thickBot="1">
      <c r="A1596" s="94"/>
      <c r="B1596" s="94"/>
      <c r="C1596" s="94"/>
      <c r="D1596" s="94"/>
      <c r="E1596" s="94"/>
      <c r="F1596" s="94"/>
      <c r="G1596" s="94"/>
      <c r="H1596" s="94"/>
      <c r="I1596" s="94"/>
      <c r="J1596" s="94"/>
      <c r="K1596" s="94"/>
      <c r="L1596" s="94"/>
      <c r="M1596" s="94"/>
      <c r="N1596" s="94"/>
      <c r="O1596" s="94"/>
    </row>
    <row r="1597" spans="1:15" ht="14.4" thickTop="1">
      <c r="A1597" s="822"/>
      <c r="B1597" s="823"/>
      <c r="C1597" s="823"/>
      <c r="D1597" s="823"/>
      <c r="E1597" s="823"/>
      <c r="F1597" s="823"/>
      <c r="G1597" s="823"/>
      <c r="H1597" s="823"/>
      <c r="I1597" s="823"/>
      <c r="J1597" s="823"/>
      <c r="K1597" s="823"/>
      <c r="L1597" s="823"/>
      <c r="M1597" s="823"/>
      <c r="N1597" s="823"/>
      <c r="O1597" s="824"/>
    </row>
    <row r="1598" spans="1:15" ht="13.8">
      <c r="A1598" s="96"/>
      <c r="B1598" s="825" t="s">
        <v>38</v>
      </c>
      <c r="C1598" s="825"/>
      <c r="D1598" s="825"/>
      <c r="E1598" s="825"/>
      <c r="F1598" s="825"/>
      <c r="G1598" s="825"/>
      <c r="H1598" s="825"/>
      <c r="I1598" s="825"/>
      <c r="J1598" s="825"/>
      <c r="K1598" s="825"/>
      <c r="L1598" s="825"/>
      <c r="M1598" s="825"/>
      <c r="N1598" s="825"/>
      <c r="O1598" s="95"/>
    </row>
    <row r="1599" spans="1:15" ht="14.4" thickBot="1">
      <c r="A1599" s="96"/>
      <c r="B1599" s="94"/>
      <c r="C1599" s="94"/>
      <c r="D1599" s="94"/>
      <c r="E1599" s="94"/>
      <c r="F1599" s="94"/>
      <c r="G1599" s="94"/>
      <c r="H1599" s="94"/>
      <c r="I1599" s="94"/>
      <c r="J1599" s="94"/>
      <c r="K1599" s="94"/>
      <c r="L1599" s="94"/>
      <c r="M1599" s="94"/>
      <c r="N1599" s="94"/>
      <c r="O1599" s="95"/>
    </row>
    <row r="1600" spans="1:15" ht="13.8">
      <c r="A1600" s="96"/>
      <c r="B1600" s="826"/>
      <c r="C1600" s="828"/>
      <c r="D1600" s="829"/>
      <c r="E1600" s="829"/>
      <c r="F1600" s="829"/>
      <c r="G1600" s="829"/>
      <c r="H1600" s="829"/>
      <c r="I1600" s="829"/>
      <c r="J1600" s="830"/>
      <c r="K1600" s="831"/>
      <c r="L1600" s="832"/>
      <c r="M1600" s="832"/>
      <c r="N1600" s="833"/>
      <c r="O1600" s="95"/>
    </row>
    <row r="1601" spans="1:15" ht="13.8">
      <c r="A1601" s="96"/>
      <c r="B1601" s="827"/>
      <c r="C1601" s="837" t="s">
        <v>118</v>
      </c>
      <c r="D1601" s="838"/>
      <c r="E1601" s="838"/>
      <c r="F1601" s="838"/>
      <c r="G1601" s="838"/>
      <c r="H1601" s="838"/>
      <c r="I1601" s="838"/>
      <c r="J1601" s="839"/>
      <c r="K1601" s="834"/>
      <c r="L1601" s="835"/>
      <c r="M1601" s="835"/>
      <c r="N1601" s="836"/>
      <c r="O1601" s="95"/>
    </row>
    <row r="1602" spans="1:15" ht="13.8">
      <c r="A1602" s="96"/>
      <c r="B1602" s="827"/>
      <c r="C1602" s="812"/>
      <c r="D1602" s="813"/>
      <c r="E1602" s="813"/>
      <c r="F1602" s="813"/>
      <c r="G1602" s="813"/>
      <c r="H1602" s="813"/>
      <c r="I1602" s="813"/>
      <c r="J1602" s="814"/>
      <c r="K1602" s="818" t="s">
        <v>39</v>
      </c>
      <c r="L1602" s="806"/>
      <c r="M1602" s="807"/>
      <c r="N1602" s="808"/>
      <c r="O1602" s="95"/>
    </row>
    <row r="1603" spans="1:15" ht="13.8">
      <c r="A1603" s="96"/>
      <c r="B1603" s="827"/>
      <c r="C1603" s="812" t="s">
        <v>40</v>
      </c>
      <c r="D1603" s="813"/>
      <c r="E1603" s="813"/>
      <c r="F1603" s="813"/>
      <c r="G1603" s="813"/>
      <c r="H1603" s="813"/>
      <c r="I1603" s="813"/>
      <c r="J1603" s="814"/>
      <c r="K1603" s="840"/>
      <c r="L1603" s="809"/>
      <c r="M1603" s="810"/>
      <c r="N1603" s="811"/>
      <c r="O1603" s="95"/>
    </row>
    <row r="1604" spans="1:15" ht="13.8">
      <c r="A1604" s="96"/>
      <c r="B1604" s="827"/>
      <c r="C1604" s="815"/>
      <c r="D1604" s="816"/>
      <c r="E1604" s="816"/>
      <c r="F1604" s="816"/>
      <c r="G1604" s="816"/>
      <c r="H1604" s="816"/>
      <c r="I1604" s="816"/>
      <c r="J1604" s="817"/>
      <c r="K1604" s="818" t="s">
        <v>41</v>
      </c>
      <c r="L1604" s="818">
        <v>1</v>
      </c>
      <c r="M1604" s="818" t="s">
        <v>42</v>
      </c>
      <c r="N1604" s="820">
        <v>1</v>
      </c>
      <c r="O1604" s="95"/>
    </row>
    <row r="1605" spans="1:15" ht="13.8">
      <c r="A1605" s="96"/>
      <c r="B1605" s="827"/>
      <c r="C1605" s="815"/>
      <c r="D1605" s="816"/>
      <c r="E1605" s="816"/>
      <c r="F1605" s="816"/>
      <c r="G1605" s="816"/>
      <c r="H1605" s="816"/>
      <c r="I1605" s="816"/>
      <c r="J1605" s="817"/>
      <c r="K1605" s="819"/>
      <c r="L1605" s="819"/>
      <c r="M1605" s="819"/>
      <c r="N1605" s="821"/>
      <c r="O1605" s="95"/>
    </row>
    <row r="1606" spans="1:15" ht="13.8">
      <c r="A1606" s="96"/>
      <c r="B1606" s="827"/>
      <c r="C1606" s="812" t="s">
        <v>43</v>
      </c>
      <c r="D1606" s="813"/>
      <c r="E1606" s="813"/>
      <c r="F1606" s="813"/>
      <c r="G1606" s="813"/>
      <c r="H1606" s="813"/>
      <c r="I1606" s="813"/>
      <c r="J1606" s="814"/>
      <c r="K1606" s="819"/>
      <c r="L1606" s="819"/>
      <c r="M1606" s="819"/>
      <c r="N1606" s="821"/>
      <c r="O1606" s="95"/>
    </row>
    <row r="1607" spans="1:15" ht="14.4" thickBot="1">
      <c r="A1607" s="96"/>
      <c r="B1607" s="97"/>
      <c r="C1607" s="98"/>
      <c r="D1607" s="98"/>
      <c r="E1607" s="98"/>
      <c r="F1607" s="98"/>
      <c r="G1607" s="98"/>
      <c r="H1607" s="98"/>
      <c r="I1607" s="98"/>
      <c r="J1607" s="98"/>
      <c r="K1607" s="98"/>
      <c r="L1607" s="99"/>
      <c r="M1607" s="99"/>
      <c r="N1607" s="100"/>
      <c r="O1607" s="95"/>
    </row>
    <row r="1608" spans="1:15" ht="13.8">
      <c r="A1608" s="96"/>
      <c r="B1608" s="101"/>
      <c r="C1608" s="405"/>
      <c r="D1608" s="405"/>
      <c r="E1608" s="405"/>
      <c r="F1608" s="405"/>
      <c r="G1608" s="405"/>
      <c r="H1608" s="405"/>
      <c r="I1608" s="405"/>
      <c r="J1608" s="405"/>
      <c r="K1608" s="102" t="s">
        <v>44</v>
      </c>
      <c r="L1608" s="103" t="s">
        <v>45</v>
      </c>
      <c r="M1608" s="103" t="s">
        <v>46</v>
      </c>
      <c r="N1608" s="104" t="s">
        <v>47</v>
      </c>
      <c r="O1608" s="95"/>
    </row>
    <row r="1609" spans="1:15" ht="13.8">
      <c r="A1609" s="96"/>
      <c r="B1609" s="105"/>
      <c r="C1609" s="404"/>
      <c r="D1609" s="404"/>
      <c r="E1609" s="404"/>
      <c r="F1609" s="404"/>
      <c r="G1609" s="404"/>
      <c r="H1609" s="404"/>
      <c r="I1609" s="404"/>
      <c r="J1609" s="404"/>
      <c r="K1609" s="106"/>
      <c r="L1609" s="107"/>
      <c r="M1609" s="107"/>
      <c r="N1609" s="108"/>
      <c r="O1609" s="95"/>
    </row>
    <row r="1610" spans="1:15" ht="13.8">
      <c r="A1610" s="96"/>
      <c r="B1610" s="792" t="s">
        <v>48</v>
      </c>
      <c r="C1610" s="793"/>
      <c r="D1610" s="793"/>
      <c r="E1610" s="793"/>
      <c r="F1610" s="404"/>
      <c r="G1610" s="404"/>
      <c r="H1610" s="404"/>
      <c r="I1610" s="94"/>
      <c r="J1610" s="404"/>
      <c r="K1610" s="106"/>
      <c r="L1610" s="94"/>
      <c r="M1610" s="94"/>
      <c r="N1610" s="109"/>
      <c r="O1610" s="95"/>
    </row>
    <row r="1611" spans="1:15" ht="13.8">
      <c r="A1611" s="96"/>
      <c r="B1611" s="110"/>
      <c r="C1611" s="408"/>
      <c r="D1611" s="408"/>
      <c r="E1611" s="408"/>
      <c r="F1611" s="408"/>
      <c r="G1611" s="408"/>
      <c r="H1611" s="408"/>
      <c r="I1611" s="408"/>
      <c r="J1611" s="408"/>
      <c r="K1611" s="408"/>
      <c r="L1611" s="408"/>
      <c r="M1611" s="408"/>
      <c r="N1611" s="409"/>
      <c r="O1611" s="95"/>
    </row>
    <row r="1612" spans="1:15" ht="14.4" thickBot="1">
      <c r="A1612" s="96"/>
      <c r="B1612" s="406"/>
      <c r="C1612" s="407"/>
      <c r="D1612" s="407"/>
      <c r="E1612" s="407"/>
      <c r="F1612" s="407"/>
      <c r="G1612" s="407"/>
      <c r="H1612" s="407"/>
      <c r="I1612" s="407"/>
      <c r="J1612" s="407"/>
      <c r="K1612" s="407"/>
      <c r="L1612" s="407"/>
      <c r="M1612" s="407"/>
      <c r="N1612" s="111"/>
      <c r="O1612" s="95"/>
    </row>
    <row r="1613" spans="1:15" ht="14.4" thickBot="1">
      <c r="A1613" s="96"/>
      <c r="B1613" s="112"/>
      <c r="C1613" s="113"/>
      <c r="D1613" s="113"/>
      <c r="E1613" s="113"/>
      <c r="F1613" s="113"/>
      <c r="G1613" s="113"/>
      <c r="H1613" s="94"/>
      <c r="I1613" s="94"/>
      <c r="J1613" s="113"/>
      <c r="K1613" s="113"/>
      <c r="L1613" s="113"/>
      <c r="M1613" s="113"/>
      <c r="N1613" s="114"/>
      <c r="O1613" s="95"/>
    </row>
    <row r="1614" spans="1:15" ht="13.8">
      <c r="A1614" s="96"/>
      <c r="B1614" s="794" t="s">
        <v>49</v>
      </c>
      <c r="C1614" s="795"/>
      <c r="D1614" s="795"/>
      <c r="E1614" s="795"/>
      <c r="F1614" s="795"/>
      <c r="G1614" s="795"/>
      <c r="H1614" s="795"/>
      <c r="I1614" s="795"/>
      <c r="J1614" s="795"/>
      <c r="K1614" s="795"/>
      <c r="L1614" s="795"/>
      <c r="M1614" s="795"/>
      <c r="N1614" s="796"/>
      <c r="O1614" s="95"/>
    </row>
    <row r="1615" spans="1:15" ht="14.4" thickBot="1">
      <c r="A1615" s="96"/>
      <c r="B1615" s="115"/>
      <c r="C1615" s="94"/>
      <c r="D1615" s="94"/>
      <c r="E1615" s="94"/>
      <c r="F1615" s="94"/>
      <c r="G1615" s="94"/>
      <c r="H1615" s="94"/>
      <c r="I1615" s="94"/>
      <c r="J1615" s="94"/>
      <c r="K1615" s="94"/>
      <c r="L1615" s="94"/>
      <c r="M1615" s="94"/>
      <c r="N1615" s="116"/>
      <c r="O1615" s="95"/>
    </row>
    <row r="1616" spans="1:15" ht="13.8">
      <c r="A1616" s="96"/>
      <c r="B1616" s="117" t="s">
        <v>50</v>
      </c>
      <c r="C1616" s="797" t="s">
        <v>51</v>
      </c>
      <c r="D1616" s="798"/>
      <c r="E1616" s="798"/>
      <c r="F1616" s="798"/>
      <c r="G1616" s="798"/>
      <c r="H1616" s="798"/>
      <c r="I1616" s="798"/>
      <c r="J1616" s="798"/>
      <c r="K1616" s="799"/>
      <c r="L1616" s="800" t="s">
        <v>52</v>
      </c>
      <c r="M1616" s="801"/>
      <c r="N1616" s="117" t="s">
        <v>11</v>
      </c>
      <c r="O1616" s="95"/>
    </row>
    <row r="1617" spans="1:15" ht="14.4" thickBot="1">
      <c r="A1617" s="96"/>
      <c r="B1617" s="175">
        <f>+'PRESUPUESTO OFICIAL (Entidad)'!D43</f>
        <v>5.4</v>
      </c>
      <c r="C1617" s="845" t="s">
        <v>107</v>
      </c>
      <c r="D1617" s="803"/>
      <c r="E1617" s="803"/>
      <c r="F1617" s="803"/>
      <c r="G1617" s="803"/>
      <c r="H1617" s="803"/>
      <c r="I1617" s="803"/>
      <c r="J1617" s="803"/>
      <c r="K1617" s="804"/>
      <c r="L1617" s="845" t="s">
        <v>91</v>
      </c>
      <c r="M1617" s="804"/>
      <c r="N1617" s="176"/>
      <c r="O1617" s="95"/>
    </row>
    <row r="1618" spans="1:15" ht="13.8">
      <c r="A1618" s="96"/>
      <c r="B1618" s="735" t="s">
        <v>53</v>
      </c>
      <c r="C1618" s="736"/>
      <c r="D1618" s="736"/>
      <c r="E1618" s="736"/>
      <c r="F1618" s="736"/>
      <c r="G1618" s="736"/>
      <c r="H1618" s="736"/>
      <c r="I1618" s="736"/>
      <c r="J1618" s="736"/>
      <c r="K1618" s="736"/>
      <c r="L1618" s="736"/>
      <c r="M1618" s="736"/>
      <c r="N1618" s="737"/>
      <c r="O1618" s="95"/>
    </row>
    <row r="1619" spans="1:15" ht="13.8">
      <c r="A1619" s="96"/>
      <c r="B1619" s="738"/>
      <c r="C1619" s="739"/>
      <c r="D1619" s="739"/>
      <c r="E1619" s="739"/>
      <c r="F1619" s="739"/>
      <c r="G1619" s="739"/>
      <c r="H1619" s="739"/>
      <c r="I1619" s="739"/>
      <c r="J1619" s="739"/>
      <c r="K1619" s="739"/>
      <c r="L1619" s="739"/>
      <c r="M1619" s="739"/>
      <c r="N1619" s="740"/>
      <c r="O1619" s="95"/>
    </row>
    <row r="1620" spans="1:15" ht="14.4" thickBot="1">
      <c r="A1620" s="96"/>
      <c r="B1620" s="741"/>
      <c r="C1620" s="742"/>
      <c r="D1620" s="742"/>
      <c r="E1620" s="742"/>
      <c r="F1620" s="742"/>
      <c r="G1620" s="742"/>
      <c r="H1620" s="742"/>
      <c r="I1620" s="742"/>
      <c r="J1620" s="742"/>
      <c r="K1620" s="742"/>
      <c r="L1620" s="742"/>
      <c r="M1620" s="742"/>
      <c r="N1620" s="743"/>
      <c r="O1620" s="95"/>
    </row>
    <row r="1621" spans="1:15" ht="13.8">
      <c r="A1621" s="96"/>
      <c r="B1621" s="744" t="s">
        <v>51</v>
      </c>
      <c r="C1621" s="782"/>
      <c r="D1621" s="782"/>
      <c r="E1621" s="782"/>
      <c r="F1621" s="783"/>
      <c r="G1621" s="762" t="s">
        <v>54</v>
      </c>
      <c r="H1621" s="782"/>
      <c r="I1621" s="784" t="s">
        <v>55</v>
      </c>
      <c r="J1621" s="785"/>
      <c r="K1621" s="118" t="s">
        <v>56</v>
      </c>
      <c r="L1621" s="762" t="s">
        <v>57</v>
      </c>
      <c r="M1621" s="763"/>
      <c r="N1621" s="119" t="s">
        <v>58</v>
      </c>
      <c r="O1621" s="95"/>
    </row>
    <row r="1622" spans="1:15" ht="13.8">
      <c r="A1622" s="96"/>
      <c r="B1622" s="786" t="s">
        <v>262</v>
      </c>
      <c r="C1622" s="787" t="s">
        <v>262</v>
      </c>
      <c r="D1622" s="787" t="s">
        <v>262</v>
      </c>
      <c r="E1622" s="787" t="s">
        <v>262</v>
      </c>
      <c r="F1622" s="788" t="s">
        <v>262</v>
      </c>
      <c r="G1622" s="789"/>
      <c r="H1622" s="788"/>
      <c r="I1622" s="772" t="s">
        <v>120</v>
      </c>
      <c r="J1622" s="773"/>
      <c r="K1622" s="177">
        <v>5689</v>
      </c>
      <c r="L1622" s="843">
        <v>0.2424</v>
      </c>
      <c r="M1622" s="844">
        <v>0.2424</v>
      </c>
      <c r="N1622" s="416">
        <f t="shared" ref="N1622:N1624" si="95">ROUND(K1622*L1622,0)</f>
        <v>1379</v>
      </c>
      <c r="O1622" s="95"/>
    </row>
    <row r="1623" spans="1:15" ht="13.8">
      <c r="A1623" s="96"/>
      <c r="B1623" s="769" t="s">
        <v>260</v>
      </c>
      <c r="C1623" s="770" t="s">
        <v>260</v>
      </c>
      <c r="D1623" s="770" t="s">
        <v>260</v>
      </c>
      <c r="E1623" s="770" t="s">
        <v>260</v>
      </c>
      <c r="F1623" s="771" t="s">
        <v>260</v>
      </c>
      <c r="G1623" s="178"/>
      <c r="H1623" s="179"/>
      <c r="I1623" s="772" t="s">
        <v>120</v>
      </c>
      <c r="J1623" s="773"/>
      <c r="K1623" s="177">
        <v>7406</v>
      </c>
      <c r="L1623" s="843">
        <v>0.08</v>
      </c>
      <c r="M1623" s="844">
        <v>0.08</v>
      </c>
      <c r="N1623" s="416">
        <f t="shared" si="95"/>
        <v>592</v>
      </c>
      <c r="O1623" s="95"/>
    </row>
    <row r="1624" spans="1:15" ht="14.4" thickBot="1">
      <c r="A1624" s="96"/>
      <c r="B1624" s="776"/>
      <c r="C1624" s="777"/>
      <c r="D1624" s="777"/>
      <c r="E1624" s="777"/>
      <c r="F1624" s="778"/>
      <c r="G1624" s="779"/>
      <c r="H1624" s="778"/>
      <c r="I1624" s="772"/>
      <c r="J1624" s="773"/>
      <c r="K1624" s="177"/>
      <c r="L1624" s="780"/>
      <c r="M1624" s="781"/>
      <c r="N1624" s="416">
        <f t="shared" si="95"/>
        <v>0</v>
      </c>
      <c r="O1624" s="95"/>
    </row>
    <row r="1625" spans="1:15" ht="14.4" thickBot="1">
      <c r="A1625" s="96"/>
      <c r="B1625" s="724" t="s">
        <v>59</v>
      </c>
      <c r="C1625" s="725"/>
      <c r="D1625" s="725"/>
      <c r="E1625" s="725"/>
      <c r="F1625" s="725"/>
      <c r="G1625" s="725"/>
      <c r="H1625" s="725"/>
      <c r="I1625" s="725"/>
      <c r="J1625" s="725"/>
      <c r="K1625" s="725"/>
      <c r="L1625" s="725"/>
      <c r="M1625" s="726"/>
      <c r="N1625" s="122">
        <f>SUM(N1622:N1624)</f>
        <v>1971</v>
      </c>
      <c r="O1625" s="95"/>
    </row>
    <row r="1626" spans="1:15" ht="13.8">
      <c r="A1626" s="96"/>
      <c r="B1626" s="735" t="s">
        <v>60</v>
      </c>
      <c r="C1626" s="736"/>
      <c r="D1626" s="736"/>
      <c r="E1626" s="736"/>
      <c r="F1626" s="736"/>
      <c r="G1626" s="736"/>
      <c r="H1626" s="736"/>
      <c r="I1626" s="736"/>
      <c r="J1626" s="736"/>
      <c r="K1626" s="736"/>
      <c r="L1626" s="736"/>
      <c r="M1626" s="736"/>
      <c r="N1626" s="737"/>
      <c r="O1626" s="95"/>
    </row>
    <row r="1627" spans="1:15" ht="13.8">
      <c r="A1627" s="96"/>
      <c r="B1627" s="738"/>
      <c r="C1627" s="739"/>
      <c r="D1627" s="739"/>
      <c r="E1627" s="739"/>
      <c r="F1627" s="739"/>
      <c r="G1627" s="739"/>
      <c r="H1627" s="739"/>
      <c r="I1627" s="739"/>
      <c r="J1627" s="739"/>
      <c r="K1627" s="739"/>
      <c r="L1627" s="739"/>
      <c r="M1627" s="739"/>
      <c r="N1627" s="740"/>
      <c r="O1627" s="95"/>
    </row>
    <row r="1628" spans="1:15" ht="14.4" thickBot="1">
      <c r="A1628" s="96"/>
      <c r="B1628" s="741"/>
      <c r="C1628" s="742"/>
      <c r="D1628" s="742"/>
      <c r="E1628" s="742"/>
      <c r="F1628" s="742"/>
      <c r="G1628" s="742"/>
      <c r="H1628" s="742"/>
      <c r="I1628" s="742"/>
      <c r="J1628" s="742"/>
      <c r="K1628" s="742"/>
      <c r="L1628" s="742"/>
      <c r="M1628" s="742"/>
      <c r="N1628" s="743"/>
      <c r="O1628" s="95"/>
    </row>
    <row r="1629" spans="1:15" ht="13.8">
      <c r="A1629" s="96"/>
      <c r="B1629" s="744" t="s">
        <v>51</v>
      </c>
      <c r="C1629" s="745"/>
      <c r="D1629" s="745"/>
      <c r="E1629" s="745"/>
      <c r="F1629" s="745"/>
      <c r="G1629" s="745"/>
      <c r="H1629" s="745"/>
      <c r="I1629" s="763"/>
      <c r="J1629" s="403" t="s">
        <v>52</v>
      </c>
      <c r="K1629" s="118" t="s">
        <v>11</v>
      </c>
      <c r="L1629" s="762" t="s">
        <v>61</v>
      </c>
      <c r="M1629" s="763"/>
      <c r="N1629" s="119" t="s">
        <v>58</v>
      </c>
      <c r="O1629" s="95"/>
    </row>
    <row r="1630" spans="1:15" ht="13.8">
      <c r="A1630" s="96"/>
      <c r="B1630" s="718" t="s">
        <v>257</v>
      </c>
      <c r="C1630" s="719" t="s">
        <v>257</v>
      </c>
      <c r="D1630" s="719" t="s">
        <v>257</v>
      </c>
      <c r="E1630" s="719" t="s">
        <v>257</v>
      </c>
      <c r="F1630" s="719" t="s">
        <v>257</v>
      </c>
      <c r="G1630" s="719" t="s">
        <v>257</v>
      </c>
      <c r="H1630" s="719" t="s">
        <v>257</v>
      </c>
      <c r="I1630" s="766" t="s">
        <v>257</v>
      </c>
      <c r="J1630" s="400" t="s">
        <v>265</v>
      </c>
      <c r="K1630" s="123">
        <v>3.3000000000000002E-2</v>
      </c>
      <c r="L1630" s="767">
        <v>72820</v>
      </c>
      <c r="M1630" s="768">
        <v>72820</v>
      </c>
      <c r="N1630" s="416">
        <f t="shared" ref="N1630:N1632" si="96">ROUND(K1630*L1630,0)</f>
        <v>2403</v>
      </c>
      <c r="O1630" s="95"/>
    </row>
    <row r="1631" spans="1:15" ht="13.8">
      <c r="A1631" s="96"/>
      <c r="B1631" s="718" t="s">
        <v>269</v>
      </c>
      <c r="C1631" s="719" t="s">
        <v>269</v>
      </c>
      <c r="D1631" s="719" t="s">
        <v>269</v>
      </c>
      <c r="E1631" s="719" t="s">
        <v>269</v>
      </c>
      <c r="F1631" s="719" t="s">
        <v>269</v>
      </c>
      <c r="G1631" s="719" t="s">
        <v>269</v>
      </c>
      <c r="H1631" s="719" t="s">
        <v>269</v>
      </c>
      <c r="I1631" s="766" t="s">
        <v>269</v>
      </c>
      <c r="J1631" s="400" t="s">
        <v>265</v>
      </c>
      <c r="K1631" s="123">
        <v>0.05</v>
      </c>
      <c r="L1631" s="767">
        <v>107665</v>
      </c>
      <c r="M1631" s="768">
        <v>107665</v>
      </c>
      <c r="N1631" s="416">
        <f t="shared" si="96"/>
        <v>5383</v>
      </c>
      <c r="O1631" s="95"/>
    </row>
    <row r="1632" spans="1:15" ht="14.4" thickBot="1">
      <c r="A1632" s="96"/>
      <c r="B1632" s="718" t="s">
        <v>264</v>
      </c>
      <c r="C1632" s="719" t="s">
        <v>264</v>
      </c>
      <c r="D1632" s="719" t="s">
        <v>264</v>
      </c>
      <c r="E1632" s="719" t="s">
        <v>264</v>
      </c>
      <c r="F1632" s="719" t="s">
        <v>264</v>
      </c>
      <c r="G1632" s="719" t="s">
        <v>264</v>
      </c>
      <c r="H1632" s="719" t="s">
        <v>264</v>
      </c>
      <c r="I1632" s="766" t="s">
        <v>264</v>
      </c>
      <c r="J1632" s="400" t="s">
        <v>265</v>
      </c>
      <c r="K1632" s="123">
        <v>0.01</v>
      </c>
      <c r="L1632" s="767">
        <v>47630</v>
      </c>
      <c r="M1632" s="768">
        <v>47630</v>
      </c>
      <c r="N1632" s="416">
        <f t="shared" si="96"/>
        <v>476</v>
      </c>
      <c r="O1632" s="95"/>
    </row>
    <row r="1633" spans="1:15" ht="14.4" thickBot="1">
      <c r="A1633" s="96"/>
      <c r="B1633" s="724" t="s">
        <v>59</v>
      </c>
      <c r="C1633" s="725"/>
      <c r="D1633" s="725"/>
      <c r="E1633" s="725"/>
      <c r="F1633" s="725"/>
      <c r="G1633" s="725"/>
      <c r="H1633" s="725"/>
      <c r="I1633" s="725"/>
      <c r="J1633" s="725"/>
      <c r="K1633" s="725"/>
      <c r="L1633" s="725"/>
      <c r="M1633" s="726"/>
      <c r="N1633" s="124">
        <f>SUM(N1630:N1632)</f>
        <v>8262</v>
      </c>
      <c r="O1633" s="95"/>
    </row>
    <row r="1634" spans="1:15" ht="13.8">
      <c r="A1634" s="96"/>
      <c r="B1634" s="735" t="s">
        <v>62</v>
      </c>
      <c r="C1634" s="736"/>
      <c r="D1634" s="736"/>
      <c r="E1634" s="736"/>
      <c r="F1634" s="736"/>
      <c r="G1634" s="736"/>
      <c r="H1634" s="736"/>
      <c r="I1634" s="736"/>
      <c r="J1634" s="736"/>
      <c r="K1634" s="736"/>
      <c r="L1634" s="736"/>
      <c r="M1634" s="736"/>
      <c r="N1634" s="737"/>
      <c r="O1634" s="95"/>
    </row>
    <row r="1635" spans="1:15" ht="13.8">
      <c r="A1635" s="96"/>
      <c r="B1635" s="738"/>
      <c r="C1635" s="739"/>
      <c r="D1635" s="739"/>
      <c r="E1635" s="739"/>
      <c r="F1635" s="739"/>
      <c r="G1635" s="739"/>
      <c r="H1635" s="739"/>
      <c r="I1635" s="739"/>
      <c r="J1635" s="739"/>
      <c r="K1635" s="739"/>
      <c r="L1635" s="739"/>
      <c r="M1635" s="739"/>
      <c r="N1635" s="740"/>
      <c r="O1635" s="95"/>
    </row>
    <row r="1636" spans="1:15" ht="14.4" thickBot="1">
      <c r="A1636" s="96"/>
      <c r="B1636" s="741"/>
      <c r="C1636" s="742"/>
      <c r="D1636" s="742"/>
      <c r="E1636" s="742"/>
      <c r="F1636" s="742"/>
      <c r="G1636" s="742"/>
      <c r="H1636" s="742"/>
      <c r="I1636" s="742"/>
      <c r="J1636" s="742"/>
      <c r="K1636" s="742"/>
      <c r="L1636" s="742"/>
      <c r="M1636" s="742"/>
      <c r="N1636" s="743"/>
      <c r="O1636" s="95"/>
    </row>
    <row r="1637" spans="1:15" ht="15.6">
      <c r="A1637" s="96"/>
      <c r="B1637" s="744" t="s">
        <v>63</v>
      </c>
      <c r="C1637" s="745"/>
      <c r="D1637" s="745"/>
      <c r="E1637" s="745"/>
      <c r="F1637" s="745"/>
      <c r="G1637" s="745"/>
      <c r="H1637" s="745"/>
      <c r="I1637" s="118" t="s">
        <v>64</v>
      </c>
      <c r="J1637" s="401" t="s">
        <v>65</v>
      </c>
      <c r="K1637" s="125" t="s">
        <v>66</v>
      </c>
      <c r="L1637" s="762" t="s">
        <v>67</v>
      </c>
      <c r="M1637" s="763"/>
      <c r="N1637" s="119" t="s">
        <v>58</v>
      </c>
      <c r="O1637" s="95"/>
    </row>
    <row r="1638" spans="1:15" ht="13.8">
      <c r="A1638" s="96"/>
      <c r="B1638" s="718"/>
      <c r="C1638" s="719"/>
      <c r="D1638" s="719"/>
      <c r="E1638" s="719"/>
      <c r="F1638" s="719"/>
      <c r="G1638" s="719"/>
      <c r="H1638" s="719"/>
      <c r="I1638" s="126"/>
      <c r="J1638" s="127"/>
      <c r="K1638" s="126"/>
      <c r="L1638" s="764"/>
      <c r="M1638" s="765"/>
      <c r="N1638" s="416">
        <f t="shared" ref="N1638:N1639" si="97">ROUND(K1638*L1638,0)</f>
        <v>0</v>
      </c>
      <c r="O1638" s="95"/>
    </row>
    <row r="1639" spans="1:15" ht="14.4" thickBot="1">
      <c r="A1639" s="96"/>
      <c r="B1639" s="758"/>
      <c r="C1639" s="759"/>
      <c r="D1639" s="759"/>
      <c r="E1639" s="759"/>
      <c r="F1639" s="759"/>
      <c r="G1639" s="759"/>
      <c r="H1639" s="759"/>
      <c r="I1639" s="128"/>
      <c r="J1639" s="129"/>
      <c r="K1639" s="128"/>
      <c r="L1639" s="760"/>
      <c r="M1639" s="761"/>
      <c r="N1639" s="416">
        <f t="shared" si="97"/>
        <v>0</v>
      </c>
      <c r="O1639" s="95"/>
    </row>
    <row r="1640" spans="1:15" ht="14.4" thickBot="1">
      <c r="A1640" s="96"/>
      <c r="B1640" s="724" t="s">
        <v>59</v>
      </c>
      <c r="C1640" s="725"/>
      <c r="D1640" s="725"/>
      <c r="E1640" s="725"/>
      <c r="F1640" s="725"/>
      <c r="G1640" s="725"/>
      <c r="H1640" s="725"/>
      <c r="I1640" s="725"/>
      <c r="J1640" s="725"/>
      <c r="K1640" s="725"/>
      <c r="L1640" s="725"/>
      <c r="M1640" s="726"/>
      <c r="N1640" s="122">
        <f>SUM(N1638:N1639)</f>
        <v>0</v>
      </c>
      <c r="O1640" s="95"/>
    </row>
    <row r="1641" spans="1:15" ht="13.8">
      <c r="A1641" s="96"/>
      <c r="B1641" s="735" t="s">
        <v>68</v>
      </c>
      <c r="C1641" s="736"/>
      <c r="D1641" s="736"/>
      <c r="E1641" s="736"/>
      <c r="F1641" s="736"/>
      <c r="G1641" s="736"/>
      <c r="H1641" s="736"/>
      <c r="I1641" s="736"/>
      <c r="J1641" s="736"/>
      <c r="K1641" s="736"/>
      <c r="L1641" s="736"/>
      <c r="M1641" s="736"/>
      <c r="N1641" s="737"/>
      <c r="O1641" s="95"/>
    </row>
    <row r="1642" spans="1:15" ht="13.8">
      <c r="A1642" s="96"/>
      <c r="B1642" s="738"/>
      <c r="C1642" s="739"/>
      <c r="D1642" s="739"/>
      <c r="E1642" s="739"/>
      <c r="F1642" s="739"/>
      <c r="G1642" s="739"/>
      <c r="H1642" s="739"/>
      <c r="I1642" s="739"/>
      <c r="J1642" s="739"/>
      <c r="K1642" s="739"/>
      <c r="L1642" s="739"/>
      <c r="M1642" s="739"/>
      <c r="N1642" s="740"/>
      <c r="O1642" s="95"/>
    </row>
    <row r="1643" spans="1:15" ht="14.4" thickBot="1">
      <c r="A1643" s="96"/>
      <c r="B1643" s="741"/>
      <c r="C1643" s="742"/>
      <c r="D1643" s="742"/>
      <c r="E1643" s="742"/>
      <c r="F1643" s="742"/>
      <c r="G1643" s="742"/>
      <c r="H1643" s="742"/>
      <c r="I1643" s="742"/>
      <c r="J1643" s="742"/>
      <c r="K1643" s="742"/>
      <c r="L1643" s="742"/>
      <c r="M1643" s="742"/>
      <c r="N1643" s="743"/>
      <c r="O1643" s="95"/>
    </row>
    <row r="1644" spans="1:15" ht="27.6">
      <c r="A1644" s="96"/>
      <c r="B1644" s="744" t="s">
        <v>69</v>
      </c>
      <c r="C1644" s="745"/>
      <c r="D1644" s="745"/>
      <c r="E1644" s="745"/>
      <c r="F1644" s="745"/>
      <c r="G1644" s="745"/>
      <c r="H1644" s="745"/>
      <c r="I1644" s="118" t="s">
        <v>70</v>
      </c>
      <c r="J1644" s="130" t="s">
        <v>71</v>
      </c>
      <c r="K1644" s="131" t="s">
        <v>72</v>
      </c>
      <c r="L1644" s="746" t="s">
        <v>57</v>
      </c>
      <c r="M1644" s="747"/>
      <c r="N1644" s="132" t="s">
        <v>58</v>
      </c>
      <c r="O1644" s="95"/>
    </row>
    <row r="1645" spans="1:15" ht="13.8">
      <c r="A1645" s="96"/>
      <c r="B1645" s="730" t="s">
        <v>263</v>
      </c>
      <c r="C1645" s="731" t="s">
        <v>263</v>
      </c>
      <c r="D1645" s="731" t="s">
        <v>263</v>
      </c>
      <c r="E1645" s="731" t="s">
        <v>263</v>
      </c>
      <c r="F1645" s="731" t="s">
        <v>263</v>
      </c>
      <c r="G1645" s="731" t="s">
        <v>263</v>
      </c>
      <c r="H1645" s="732" t="s">
        <v>263</v>
      </c>
      <c r="I1645" s="133" t="s">
        <v>120</v>
      </c>
      <c r="J1645" s="134"/>
      <c r="K1645" s="135">
        <v>56885</v>
      </c>
      <c r="L1645" s="841">
        <v>0.2424</v>
      </c>
      <c r="M1645" s="842">
        <v>0.2424</v>
      </c>
      <c r="N1645" s="416">
        <f t="shared" ref="N1645:N1648" si="98">ROUND(K1645*L1645,0)</f>
        <v>13789</v>
      </c>
      <c r="O1645" s="95"/>
    </row>
    <row r="1646" spans="1:15" ht="13.8">
      <c r="A1646" s="96"/>
      <c r="B1646" s="730"/>
      <c r="C1646" s="731"/>
      <c r="D1646" s="731"/>
      <c r="E1646" s="731"/>
      <c r="F1646" s="731"/>
      <c r="G1646" s="731"/>
      <c r="H1646" s="732"/>
      <c r="I1646" s="133"/>
      <c r="J1646" s="134"/>
      <c r="K1646" s="135"/>
      <c r="L1646" s="841"/>
      <c r="M1646" s="842"/>
      <c r="N1646" s="416">
        <f t="shared" si="98"/>
        <v>0</v>
      </c>
      <c r="O1646" s="95"/>
    </row>
    <row r="1647" spans="1:15" ht="13.8">
      <c r="A1647" s="96"/>
      <c r="B1647" s="730"/>
      <c r="C1647" s="731"/>
      <c r="D1647" s="731"/>
      <c r="E1647" s="731"/>
      <c r="F1647" s="731"/>
      <c r="G1647" s="731"/>
      <c r="H1647" s="732"/>
      <c r="I1647" s="133"/>
      <c r="J1647" s="134"/>
      <c r="K1647" s="135"/>
      <c r="L1647" s="764"/>
      <c r="M1647" s="765"/>
      <c r="N1647" s="416">
        <f t="shared" si="98"/>
        <v>0</v>
      </c>
      <c r="O1647" s="95"/>
    </row>
    <row r="1648" spans="1:15" ht="14.4" thickBot="1">
      <c r="A1648" s="96"/>
      <c r="B1648" s="730"/>
      <c r="C1648" s="731"/>
      <c r="D1648" s="731"/>
      <c r="E1648" s="731"/>
      <c r="F1648" s="731"/>
      <c r="G1648" s="731"/>
      <c r="H1648" s="732"/>
      <c r="I1648" s="128"/>
      <c r="J1648" s="129"/>
      <c r="K1648" s="128"/>
      <c r="L1648" s="760"/>
      <c r="M1648" s="761"/>
      <c r="N1648" s="416">
        <f t="shared" si="98"/>
        <v>0</v>
      </c>
      <c r="O1648" s="95"/>
    </row>
    <row r="1649" spans="1:15" ht="14.4" thickBot="1">
      <c r="A1649" s="96"/>
      <c r="B1649" s="724" t="s">
        <v>59</v>
      </c>
      <c r="C1649" s="725"/>
      <c r="D1649" s="725"/>
      <c r="E1649" s="725"/>
      <c r="F1649" s="725"/>
      <c r="G1649" s="725"/>
      <c r="H1649" s="725"/>
      <c r="I1649" s="725"/>
      <c r="J1649" s="725"/>
      <c r="K1649" s="725"/>
      <c r="L1649" s="725"/>
      <c r="M1649" s="726"/>
      <c r="N1649" s="124">
        <f>SUM(N1645:N1648)</f>
        <v>13789</v>
      </c>
      <c r="O1649" s="95"/>
    </row>
    <row r="1650" spans="1:15" ht="14.4" thickBot="1">
      <c r="A1650" s="96"/>
      <c r="B1650" s="115"/>
      <c r="C1650" s="94"/>
      <c r="D1650" s="94"/>
      <c r="E1650" s="94"/>
      <c r="F1650" s="94"/>
      <c r="G1650" s="94"/>
      <c r="H1650" s="94"/>
      <c r="I1650" s="94"/>
      <c r="J1650" s="94"/>
      <c r="K1650" s="94"/>
      <c r="L1650" s="94"/>
      <c r="M1650" s="94"/>
      <c r="N1650" s="116"/>
      <c r="O1650" s="95"/>
    </row>
    <row r="1651" spans="1:15" ht="14.4" thickBot="1">
      <c r="A1651" s="96"/>
      <c r="B1651" s="727" t="s">
        <v>73</v>
      </c>
      <c r="C1651" s="728"/>
      <c r="D1651" s="728"/>
      <c r="E1651" s="728"/>
      <c r="F1651" s="728"/>
      <c r="G1651" s="728"/>
      <c r="H1651" s="728"/>
      <c r="I1651" s="728"/>
      <c r="J1651" s="728"/>
      <c r="K1651" s="728"/>
      <c r="L1651" s="728"/>
      <c r="M1651" s="729"/>
      <c r="N1651" s="137">
        <f>N1625+N1633+N1640+N1649</f>
        <v>24022</v>
      </c>
      <c r="O1651" s="95"/>
    </row>
    <row r="1652" spans="1:15" ht="13.8">
      <c r="A1652" s="96"/>
      <c r="B1652" s="735" t="s">
        <v>74</v>
      </c>
      <c r="C1652" s="736"/>
      <c r="D1652" s="736"/>
      <c r="E1652" s="736"/>
      <c r="F1652" s="736"/>
      <c r="G1652" s="736"/>
      <c r="H1652" s="736"/>
      <c r="I1652" s="736"/>
      <c r="J1652" s="736"/>
      <c r="K1652" s="736"/>
      <c r="L1652" s="736"/>
      <c r="M1652" s="736"/>
      <c r="N1652" s="737"/>
      <c r="O1652" s="95"/>
    </row>
    <row r="1653" spans="1:15" ht="13.8">
      <c r="A1653" s="96"/>
      <c r="B1653" s="738"/>
      <c r="C1653" s="739"/>
      <c r="D1653" s="739"/>
      <c r="E1653" s="739"/>
      <c r="F1653" s="739"/>
      <c r="G1653" s="739"/>
      <c r="H1653" s="739"/>
      <c r="I1653" s="739"/>
      <c r="J1653" s="739"/>
      <c r="K1653" s="739"/>
      <c r="L1653" s="739"/>
      <c r="M1653" s="739"/>
      <c r="N1653" s="740"/>
      <c r="O1653" s="95"/>
    </row>
    <row r="1654" spans="1:15" ht="14.4" thickBot="1">
      <c r="A1654" s="96"/>
      <c r="B1654" s="741"/>
      <c r="C1654" s="742"/>
      <c r="D1654" s="742"/>
      <c r="E1654" s="742"/>
      <c r="F1654" s="742"/>
      <c r="G1654" s="742"/>
      <c r="H1654" s="742"/>
      <c r="I1654" s="742"/>
      <c r="J1654" s="742"/>
      <c r="K1654" s="742"/>
      <c r="L1654" s="742"/>
      <c r="M1654" s="742"/>
      <c r="N1654" s="743"/>
      <c r="O1654" s="95"/>
    </row>
    <row r="1655" spans="1:15" ht="13.8">
      <c r="A1655" s="96"/>
      <c r="B1655" s="744" t="s">
        <v>75</v>
      </c>
      <c r="C1655" s="745"/>
      <c r="D1655" s="745"/>
      <c r="E1655" s="745"/>
      <c r="F1655" s="745"/>
      <c r="G1655" s="745"/>
      <c r="H1655" s="745"/>
      <c r="I1655" s="401"/>
      <c r="J1655" s="402"/>
      <c r="K1655" s="131" t="s">
        <v>76</v>
      </c>
      <c r="L1655" s="746" t="s">
        <v>77</v>
      </c>
      <c r="M1655" s="747"/>
      <c r="N1655" s="132"/>
      <c r="O1655" s="95"/>
    </row>
    <row r="1656" spans="1:15" ht="13.8">
      <c r="A1656" s="96"/>
      <c r="B1656" s="718" t="s">
        <v>23</v>
      </c>
      <c r="C1656" s="719"/>
      <c r="D1656" s="719"/>
      <c r="E1656" s="719"/>
      <c r="F1656" s="719"/>
      <c r="G1656" s="719"/>
      <c r="H1656" s="719"/>
      <c r="I1656" s="138"/>
      <c r="J1656" s="139"/>
      <c r="K1656" s="418">
        <v>0.28000000000000003</v>
      </c>
      <c r="L1656" s="720">
        <f>+N1651</f>
        <v>24022</v>
      </c>
      <c r="M1656" s="721"/>
      <c r="N1656" s="416">
        <f t="shared" ref="N1656:N1658" si="99">ROUND(K1656*L1656,0)</f>
        <v>6726</v>
      </c>
      <c r="O1656" s="95"/>
    </row>
    <row r="1657" spans="1:15" ht="13.8">
      <c r="A1657" s="96"/>
      <c r="B1657" s="120" t="s">
        <v>78</v>
      </c>
      <c r="C1657" s="121"/>
      <c r="D1657" s="121"/>
      <c r="E1657" s="121"/>
      <c r="F1657" s="121"/>
      <c r="G1657" s="121"/>
      <c r="H1657" s="121"/>
      <c r="I1657" s="138"/>
      <c r="J1657" s="139"/>
      <c r="K1657" s="418">
        <v>0.01</v>
      </c>
      <c r="L1657" s="720">
        <f>+N1651</f>
        <v>24022</v>
      </c>
      <c r="M1657" s="721"/>
      <c r="N1657" s="416">
        <f t="shared" si="99"/>
        <v>240</v>
      </c>
      <c r="O1657" s="95"/>
    </row>
    <row r="1658" spans="1:15" ht="14.4" thickBot="1">
      <c r="A1658" s="96"/>
      <c r="B1658" s="406" t="s">
        <v>79</v>
      </c>
      <c r="C1658" s="407"/>
      <c r="D1658" s="407"/>
      <c r="E1658" s="407"/>
      <c r="F1658" s="407"/>
      <c r="G1658" s="407"/>
      <c r="H1658" s="407"/>
      <c r="I1658" s="141"/>
      <c r="J1658" s="142"/>
      <c r="K1658" s="418">
        <v>0.05</v>
      </c>
      <c r="L1658" s="722">
        <f>+N1651</f>
        <v>24022</v>
      </c>
      <c r="M1658" s="723"/>
      <c r="N1658" s="416">
        <f t="shared" si="99"/>
        <v>1201</v>
      </c>
      <c r="O1658" s="95"/>
    </row>
    <row r="1659" spans="1:15" ht="14.4" thickBot="1">
      <c r="A1659" s="96"/>
      <c r="B1659" s="724" t="s">
        <v>59</v>
      </c>
      <c r="C1659" s="725"/>
      <c r="D1659" s="725"/>
      <c r="E1659" s="725"/>
      <c r="F1659" s="725"/>
      <c r="G1659" s="725"/>
      <c r="H1659" s="725"/>
      <c r="I1659" s="725"/>
      <c r="J1659" s="725"/>
      <c r="K1659" s="725"/>
      <c r="L1659" s="725"/>
      <c r="M1659" s="726"/>
      <c r="N1659" s="143">
        <f>SUM(N1656:N1658)</f>
        <v>8167</v>
      </c>
      <c r="O1659" s="95"/>
    </row>
    <row r="1660" spans="1:15" ht="14.4" thickBot="1">
      <c r="A1660" s="96"/>
      <c r="B1660" s="115"/>
      <c r="C1660" s="94"/>
      <c r="D1660" s="94"/>
      <c r="E1660" s="94"/>
      <c r="F1660" s="94"/>
      <c r="G1660" s="94"/>
      <c r="H1660" s="94"/>
      <c r="I1660" s="94"/>
      <c r="J1660" s="94"/>
      <c r="K1660" s="94"/>
      <c r="L1660" s="94"/>
      <c r="M1660" s="94"/>
      <c r="N1660" s="116"/>
      <c r="O1660" s="95"/>
    </row>
    <row r="1661" spans="1:15" ht="14.4" thickBot="1">
      <c r="A1661" s="96"/>
      <c r="B1661" s="727" t="s">
        <v>80</v>
      </c>
      <c r="C1661" s="728"/>
      <c r="D1661" s="728"/>
      <c r="E1661" s="728"/>
      <c r="F1661" s="728"/>
      <c r="G1661" s="728"/>
      <c r="H1661" s="728"/>
      <c r="I1661" s="728"/>
      <c r="J1661" s="728"/>
      <c r="K1661" s="728"/>
      <c r="L1661" s="728"/>
      <c r="M1661" s="729"/>
      <c r="N1661" s="144">
        <f>N1651+N1659</f>
        <v>32189</v>
      </c>
      <c r="O1661" s="95"/>
    </row>
    <row r="1662" spans="1:15" ht="13.8">
      <c r="A1662" s="96"/>
      <c r="B1662" s="112"/>
      <c r="C1662" s="113"/>
      <c r="D1662" s="113"/>
      <c r="E1662" s="113"/>
      <c r="F1662" s="113"/>
      <c r="G1662" s="113"/>
      <c r="H1662" s="113"/>
      <c r="I1662" s="113"/>
      <c r="J1662" s="113"/>
      <c r="K1662" s="113"/>
      <c r="L1662" s="113"/>
      <c r="M1662" s="113"/>
      <c r="N1662" s="114"/>
      <c r="O1662" s="95"/>
    </row>
    <row r="1663" spans="1:15" ht="13.8">
      <c r="A1663" s="96"/>
      <c r="B1663" s="115"/>
      <c r="C1663" s="94"/>
      <c r="D1663" s="94"/>
      <c r="E1663" s="94"/>
      <c r="F1663" s="94"/>
      <c r="G1663" s="94"/>
      <c r="H1663" s="94"/>
      <c r="I1663" s="94"/>
      <c r="J1663" s="94"/>
      <c r="K1663" s="94"/>
      <c r="L1663" s="94"/>
      <c r="M1663" s="94"/>
      <c r="N1663" s="116"/>
      <c r="O1663" s="95"/>
    </row>
    <row r="1664" spans="1:15" ht="13.8">
      <c r="A1664" s="96"/>
      <c r="B1664" s="115"/>
      <c r="C1664" s="94"/>
      <c r="D1664" s="94"/>
      <c r="E1664" s="94"/>
      <c r="F1664" s="94"/>
      <c r="G1664" s="94"/>
      <c r="H1664" s="94"/>
      <c r="I1664" s="94"/>
      <c r="J1664" s="94"/>
      <c r="K1664" s="94"/>
      <c r="L1664" s="94"/>
      <c r="M1664" s="94"/>
      <c r="N1664" s="116"/>
      <c r="O1664" s="95"/>
    </row>
    <row r="1665" spans="1:15" ht="13.8">
      <c r="A1665" s="96"/>
      <c r="B1665" s="115"/>
      <c r="C1665" s="424" t="s">
        <v>81</v>
      </c>
      <c r="D1665" s="424"/>
      <c r="E1665" s="424"/>
      <c r="F1665" s="94"/>
      <c r="G1665" s="94"/>
      <c r="H1665" s="94"/>
      <c r="I1665" s="424" t="s">
        <v>81</v>
      </c>
      <c r="J1665" s="223"/>
      <c r="K1665" s="223"/>
      <c r="L1665" s="223"/>
      <c r="M1665" s="223"/>
      <c r="N1665" s="116"/>
      <c r="O1665" s="95"/>
    </row>
    <row r="1666" spans="1:15" ht="13.8">
      <c r="A1666" s="96"/>
      <c r="B1666" s="115"/>
      <c r="C1666" s="223" t="s">
        <v>385</v>
      </c>
      <c r="D1666" s="223" t="s">
        <v>147</v>
      </c>
      <c r="E1666" s="223"/>
      <c r="F1666" s="94"/>
      <c r="G1666" s="94"/>
      <c r="H1666" s="94"/>
      <c r="I1666" s="223" t="s">
        <v>82</v>
      </c>
      <c r="J1666" s="425" t="s">
        <v>142</v>
      </c>
      <c r="K1666" s="425"/>
      <c r="L1666" s="425"/>
      <c r="M1666" s="223"/>
      <c r="N1666" s="116"/>
      <c r="O1666" s="95"/>
    </row>
    <row r="1667" spans="1:15" ht="13.8">
      <c r="A1667" s="96"/>
      <c r="B1667" s="115"/>
      <c r="C1667" s="223" t="s">
        <v>177</v>
      </c>
      <c r="D1667" s="223"/>
      <c r="E1667" s="223"/>
      <c r="F1667" s="94"/>
      <c r="G1667" s="94"/>
      <c r="H1667" s="94"/>
      <c r="I1667" s="223" t="s">
        <v>146</v>
      </c>
      <c r="J1667" s="426"/>
      <c r="K1667" s="426"/>
      <c r="L1667" s="426"/>
      <c r="M1667" s="223"/>
      <c r="N1667" s="116"/>
      <c r="O1667" s="95"/>
    </row>
    <row r="1668" spans="1:15" ht="13.8">
      <c r="A1668" s="96"/>
      <c r="B1668" s="105"/>
      <c r="C1668" s="145"/>
      <c r="D1668" s="145"/>
      <c r="E1668" s="145"/>
      <c r="F1668" s="145"/>
      <c r="G1668" s="94"/>
      <c r="H1668" s="145"/>
      <c r="I1668" s="223" t="s">
        <v>178</v>
      </c>
      <c r="J1668" s="145"/>
      <c r="K1668" s="145"/>
      <c r="L1668" s="145"/>
      <c r="M1668" s="145"/>
      <c r="N1668" s="146"/>
      <c r="O1668" s="95"/>
    </row>
    <row r="1669" spans="1:15" ht="13.8">
      <c r="A1669" s="96"/>
      <c r="B1669" s="115"/>
      <c r="C1669" s="94"/>
      <c r="D1669" s="94"/>
      <c r="E1669" s="94"/>
      <c r="F1669" s="94"/>
      <c r="G1669" s="94" t="s">
        <v>83</v>
      </c>
      <c r="H1669" s="94"/>
      <c r="I1669" s="94"/>
      <c r="J1669" s="94"/>
      <c r="K1669" s="94"/>
      <c r="L1669" s="94"/>
      <c r="M1669" s="94"/>
      <c r="N1669" s="116"/>
      <c r="O1669" s="95"/>
    </row>
    <row r="1670" spans="1:15" ht="14.4" thickBot="1">
      <c r="A1670" s="96"/>
      <c r="B1670" s="748"/>
      <c r="C1670" s="749"/>
      <c r="D1670" s="749"/>
      <c r="E1670" s="129"/>
      <c r="F1670" s="129"/>
      <c r="G1670" s="129"/>
      <c r="H1670" s="129"/>
      <c r="I1670" s="129"/>
      <c r="J1670" s="750"/>
      <c r="K1670" s="750"/>
      <c r="L1670" s="750"/>
      <c r="M1670" s="750"/>
      <c r="N1670" s="751"/>
      <c r="O1670" s="95"/>
    </row>
    <row r="1671" spans="1:15" ht="14.4" thickBot="1">
      <c r="A1671" s="147"/>
      <c r="B1671" s="148"/>
      <c r="C1671" s="148"/>
      <c r="D1671" s="148"/>
      <c r="E1671" s="148"/>
      <c r="F1671" s="148"/>
      <c r="G1671" s="148"/>
      <c r="H1671" s="148"/>
      <c r="I1671" s="148"/>
      <c r="J1671" s="148"/>
      <c r="K1671" s="148"/>
      <c r="L1671" s="148"/>
      <c r="M1671" s="148"/>
      <c r="N1671" s="148"/>
      <c r="O1671" s="149"/>
    </row>
    <row r="1672" spans="1:15" ht="14.4" thickTop="1">
      <c r="A1672" s="584" t="s">
        <v>37</v>
      </c>
      <c r="B1672" s="584"/>
      <c r="C1672" s="584"/>
      <c r="D1672" s="584"/>
      <c r="E1672" s="584"/>
      <c r="F1672" s="584"/>
      <c r="G1672" s="584"/>
      <c r="H1672" s="584"/>
      <c r="I1672" s="584"/>
      <c r="J1672" s="584"/>
      <c r="K1672" s="584"/>
      <c r="L1672" s="94"/>
      <c r="M1672" s="94"/>
      <c r="N1672" s="94"/>
      <c r="O1672" s="94"/>
    </row>
    <row r="1673" spans="1:15" ht="13.8">
      <c r="A1673" s="584" t="s">
        <v>1</v>
      </c>
      <c r="B1673" s="584"/>
      <c r="C1673" s="584"/>
      <c r="D1673" s="584"/>
      <c r="E1673" s="94"/>
      <c r="F1673" s="94"/>
      <c r="G1673" s="94"/>
      <c r="H1673" s="94"/>
      <c r="I1673" s="94"/>
      <c r="J1673" s="94"/>
      <c r="K1673" s="94"/>
      <c r="L1673" s="94"/>
      <c r="M1673" s="94"/>
      <c r="N1673" s="94"/>
      <c r="O1673" s="94"/>
    </row>
    <row r="1674" spans="1:15" ht="14.4" thickBot="1">
      <c r="A1674" s="94"/>
      <c r="B1674" s="94"/>
      <c r="C1674" s="94"/>
      <c r="D1674" s="94"/>
      <c r="E1674" s="94"/>
      <c r="F1674" s="94"/>
      <c r="G1674" s="94"/>
      <c r="H1674" s="94"/>
      <c r="I1674" s="94"/>
      <c r="J1674" s="94"/>
      <c r="K1674" s="94"/>
      <c r="L1674" s="94"/>
      <c r="M1674" s="94"/>
      <c r="N1674" s="94"/>
      <c r="O1674" s="94"/>
    </row>
    <row r="1675" spans="1:15" ht="14.4" thickTop="1">
      <c r="A1675" s="822"/>
      <c r="B1675" s="823"/>
      <c r="C1675" s="823"/>
      <c r="D1675" s="823"/>
      <c r="E1675" s="823"/>
      <c r="F1675" s="823"/>
      <c r="G1675" s="823"/>
      <c r="H1675" s="823"/>
      <c r="I1675" s="823"/>
      <c r="J1675" s="823"/>
      <c r="K1675" s="823"/>
      <c r="L1675" s="823"/>
      <c r="M1675" s="823"/>
      <c r="N1675" s="823"/>
      <c r="O1675" s="824"/>
    </row>
    <row r="1676" spans="1:15" ht="13.8">
      <c r="A1676" s="96"/>
      <c r="B1676" s="825" t="s">
        <v>38</v>
      </c>
      <c r="C1676" s="825"/>
      <c r="D1676" s="825"/>
      <c r="E1676" s="825"/>
      <c r="F1676" s="825"/>
      <c r="G1676" s="825"/>
      <c r="H1676" s="825"/>
      <c r="I1676" s="825"/>
      <c r="J1676" s="825"/>
      <c r="K1676" s="825"/>
      <c r="L1676" s="825"/>
      <c r="M1676" s="825"/>
      <c r="N1676" s="825"/>
      <c r="O1676" s="95"/>
    </row>
    <row r="1677" spans="1:15" ht="14.4" thickBot="1">
      <c r="A1677" s="96"/>
      <c r="B1677" s="94"/>
      <c r="C1677" s="94"/>
      <c r="D1677" s="94"/>
      <c r="E1677" s="94"/>
      <c r="F1677" s="94"/>
      <c r="G1677" s="94"/>
      <c r="H1677" s="94"/>
      <c r="I1677" s="94"/>
      <c r="J1677" s="94"/>
      <c r="K1677" s="94"/>
      <c r="L1677" s="94"/>
      <c r="M1677" s="94"/>
      <c r="N1677" s="94"/>
      <c r="O1677" s="95"/>
    </row>
    <row r="1678" spans="1:15" ht="13.8">
      <c r="A1678" s="96"/>
      <c r="B1678" s="826"/>
      <c r="C1678" s="828"/>
      <c r="D1678" s="829"/>
      <c r="E1678" s="829"/>
      <c r="F1678" s="829"/>
      <c r="G1678" s="829"/>
      <c r="H1678" s="829"/>
      <c r="I1678" s="829"/>
      <c r="J1678" s="830"/>
      <c r="K1678" s="831"/>
      <c r="L1678" s="832"/>
      <c r="M1678" s="832"/>
      <c r="N1678" s="833"/>
      <c r="O1678" s="95"/>
    </row>
    <row r="1679" spans="1:15" ht="13.8">
      <c r="A1679" s="96"/>
      <c r="B1679" s="827"/>
      <c r="C1679" s="837" t="s">
        <v>118</v>
      </c>
      <c r="D1679" s="838"/>
      <c r="E1679" s="838"/>
      <c r="F1679" s="838"/>
      <c r="G1679" s="838"/>
      <c r="H1679" s="838"/>
      <c r="I1679" s="838"/>
      <c r="J1679" s="839"/>
      <c r="K1679" s="834"/>
      <c r="L1679" s="835"/>
      <c r="M1679" s="835"/>
      <c r="N1679" s="836"/>
      <c r="O1679" s="95"/>
    </row>
    <row r="1680" spans="1:15" ht="13.8">
      <c r="A1680" s="96"/>
      <c r="B1680" s="827"/>
      <c r="C1680" s="812"/>
      <c r="D1680" s="813"/>
      <c r="E1680" s="813"/>
      <c r="F1680" s="813"/>
      <c r="G1680" s="813"/>
      <c r="H1680" s="813"/>
      <c r="I1680" s="813"/>
      <c r="J1680" s="814"/>
      <c r="K1680" s="818" t="s">
        <v>39</v>
      </c>
      <c r="L1680" s="806"/>
      <c r="M1680" s="807"/>
      <c r="N1680" s="808"/>
      <c r="O1680" s="95"/>
    </row>
    <row r="1681" spans="1:15" ht="13.8">
      <c r="A1681" s="96"/>
      <c r="B1681" s="827"/>
      <c r="C1681" s="812" t="s">
        <v>40</v>
      </c>
      <c r="D1681" s="813"/>
      <c r="E1681" s="813"/>
      <c r="F1681" s="813"/>
      <c r="G1681" s="813"/>
      <c r="H1681" s="813"/>
      <c r="I1681" s="813"/>
      <c r="J1681" s="814"/>
      <c r="K1681" s="840"/>
      <c r="L1681" s="809"/>
      <c r="M1681" s="810"/>
      <c r="N1681" s="811"/>
      <c r="O1681" s="95"/>
    </row>
    <row r="1682" spans="1:15" ht="13.8">
      <c r="A1682" s="96"/>
      <c r="B1682" s="827"/>
      <c r="C1682" s="815"/>
      <c r="D1682" s="816"/>
      <c r="E1682" s="816"/>
      <c r="F1682" s="816"/>
      <c r="G1682" s="816"/>
      <c r="H1682" s="816"/>
      <c r="I1682" s="816"/>
      <c r="J1682" s="817"/>
      <c r="K1682" s="818" t="s">
        <v>41</v>
      </c>
      <c r="L1682" s="818">
        <v>1</v>
      </c>
      <c r="M1682" s="818" t="s">
        <v>42</v>
      </c>
      <c r="N1682" s="820">
        <v>1</v>
      </c>
      <c r="O1682" s="95"/>
    </row>
    <row r="1683" spans="1:15" ht="13.8">
      <c r="A1683" s="96"/>
      <c r="B1683" s="827"/>
      <c r="C1683" s="815"/>
      <c r="D1683" s="816"/>
      <c r="E1683" s="816"/>
      <c r="F1683" s="816"/>
      <c r="G1683" s="816"/>
      <c r="H1683" s="816"/>
      <c r="I1683" s="816"/>
      <c r="J1683" s="817"/>
      <c r="K1683" s="819"/>
      <c r="L1683" s="819"/>
      <c r="M1683" s="819"/>
      <c r="N1683" s="821"/>
      <c r="O1683" s="95"/>
    </row>
    <row r="1684" spans="1:15" ht="13.8">
      <c r="A1684" s="96"/>
      <c r="B1684" s="827"/>
      <c r="C1684" s="812" t="s">
        <v>43</v>
      </c>
      <c r="D1684" s="813"/>
      <c r="E1684" s="813"/>
      <c r="F1684" s="813"/>
      <c r="G1684" s="813"/>
      <c r="H1684" s="813"/>
      <c r="I1684" s="813"/>
      <c r="J1684" s="814"/>
      <c r="K1684" s="819"/>
      <c r="L1684" s="819"/>
      <c r="M1684" s="819"/>
      <c r="N1684" s="821"/>
      <c r="O1684" s="95"/>
    </row>
    <row r="1685" spans="1:15" ht="14.4" thickBot="1">
      <c r="A1685" s="96"/>
      <c r="B1685" s="97"/>
      <c r="C1685" s="98"/>
      <c r="D1685" s="98"/>
      <c r="E1685" s="98"/>
      <c r="F1685" s="98"/>
      <c r="G1685" s="98"/>
      <c r="H1685" s="98"/>
      <c r="I1685" s="98"/>
      <c r="J1685" s="98"/>
      <c r="K1685" s="98"/>
      <c r="L1685" s="99"/>
      <c r="M1685" s="99"/>
      <c r="N1685" s="100"/>
      <c r="O1685" s="95"/>
    </row>
    <row r="1686" spans="1:15" ht="13.8">
      <c r="A1686" s="96"/>
      <c r="B1686" s="101"/>
      <c r="C1686" s="405"/>
      <c r="D1686" s="405"/>
      <c r="E1686" s="405"/>
      <c r="F1686" s="405"/>
      <c r="G1686" s="405"/>
      <c r="H1686" s="405"/>
      <c r="I1686" s="405"/>
      <c r="J1686" s="405"/>
      <c r="K1686" s="102" t="s">
        <v>44</v>
      </c>
      <c r="L1686" s="103" t="s">
        <v>45</v>
      </c>
      <c r="M1686" s="103" t="s">
        <v>46</v>
      </c>
      <c r="N1686" s="104" t="s">
        <v>47</v>
      </c>
      <c r="O1686" s="95"/>
    </row>
    <row r="1687" spans="1:15" ht="13.8">
      <c r="A1687" s="96"/>
      <c r="B1687" s="105"/>
      <c r="C1687" s="404"/>
      <c r="D1687" s="404"/>
      <c r="E1687" s="404"/>
      <c r="F1687" s="404"/>
      <c r="G1687" s="404"/>
      <c r="H1687" s="404"/>
      <c r="I1687" s="404"/>
      <c r="J1687" s="404"/>
      <c r="K1687" s="106"/>
      <c r="L1687" s="107"/>
      <c r="M1687" s="107"/>
      <c r="N1687" s="108"/>
      <c r="O1687" s="95"/>
    </row>
    <row r="1688" spans="1:15" ht="13.8">
      <c r="A1688" s="96"/>
      <c r="B1688" s="792" t="s">
        <v>48</v>
      </c>
      <c r="C1688" s="793"/>
      <c r="D1688" s="793"/>
      <c r="E1688" s="793"/>
      <c r="F1688" s="404"/>
      <c r="G1688" s="404"/>
      <c r="H1688" s="404"/>
      <c r="I1688" s="94"/>
      <c r="J1688" s="404"/>
      <c r="K1688" s="106"/>
      <c r="L1688" s="94"/>
      <c r="M1688" s="94"/>
      <c r="N1688" s="109"/>
      <c r="O1688" s="95"/>
    </row>
    <row r="1689" spans="1:15" ht="13.8">
      <c r="A1689" s="96"/>
      <c r="B1689" s="110"/>
      <c r="C1689" s="408"/>
      <c r="D1689" s="408"/>
      <c r="E1689" s="408"/>
      <c r="F1689" s="408"/>
      <c r="G1689" s="408"/>
      <c r="H1689" s="408"/>
      <c r="I1689" s="408"/>
      <c r="J1689" s="408"/>
      <c r="K1689" s="408"/>
      <c r="L1689" s="408"/>
      <c r="M1689" s="408"/>
      <c r="N1689" s="409"/>
      <c r="O1689" s="95"/>
    </row>
    <row r="1690" spans="1:15" ht="14.4" thickBot="1">
      <c r="A1690" s="96"/>
      <c r="B1690" s="406"/>
      <c r="C1690" s="407"/>
      <c r="D1690" s="407"/>
      <c r="E1690" s="407"/>
      <c r="F1690" s="407"/>
      <c r="G1690" s="407"/>
      <c r="H1690" s="407"/>
      <c r="I1690" s="407"/>
      <c r="J1690" s="407"/>
      <c r="K1690" s="407"/>
      <c r="L1690" s="407"/>
      <c r="M1690" s="407"/>
      <c r="N1690" s="111"/>
      <c r="O1690" s="95"/>
    </row>
    <row r="1691" spans="1:15" ht="14.4" thickBot="1">
      <c r="A1691" s="96"/>
      <c r="B1691" s="112"/>
      <c r="C1691" s="113"/>
      <c r="D1691" s="113"/>
      <c r="E1691" s="113"/>
      <c r="F1691" s="113"/>
      <c r="G1691" s="113"/>
      <c r="H1691" s="94"/>
      <c r="I1691" s="94"/>
      <c r="J1691" s="113"/>
      <c r="K1691" s="113"/>
      <c r="L1691" s="113"/>
      <c r="M1691" s="113"/>
      <c r="N1691" s="114"/>
      <c r="O1691" s="95"/>
    </row>
    <row r="1692" spans="1:15" ht="13.8">
      <c r="A1692" s="96"/>
      <c r="B1692" s="794" t="s">
        <v>49</v>
      </c>
      <c r="C1692" s="795"/>
      <c r="D1692" s="795"/>
      <c r="E1692" s="795"/>
      <c r="F1692" s="795"/>
      <c r="G1692" s="795"/>
      <c r="H1692" s="795"/>
      <c r="I1692" s="795"/>
      <c r="J1692" s="795"/>
      <c r="K1692" s="795"/>
      <c r="L1692" s="795"/>
      <c r="M1692" s="795"/>
      <c r="N1692" s="796"/>
      <c r="O1692" s="95"/>
    </row>
    <row r="1693" spans="1:15" ht="14.4" thickBot="1">
      <c r="A1693" s="96"/>
      <c r="B1693" s="115"/>
      <c r="C1693" s="94"/>
      <c r="D1693" s="94"/>
      <c r="E1693" s="94"/>
      <c r="F1693" s="94"/>
      <c r="G1693" s="94"/>
      <c r="H1693" s="94"/>
      <c r="I1693" s="94"/>
      <c r="J1693" s="94"/>
      <c r="K1693" s="94"/>
      <c r="L1693" s="94"/>
      <c r="M1693" s="94"/>
      <c r="N1693" s="116"/>
      <c r="O1693" s="95"/>
    </row>
    <row r="1694" spans="1:15" ht="13.8">
      <c r="A1694" s="96"/>
      <c r="B1694" s="117" t="s">
        <v>50</v>
      </c>
      <c r="C1694" s="797" t="s">
        <v>51</v>
      </c>
      <c r="D1694" s="798"/>
      <c r="E1694" s="798"/>
      <c r="F1694" s="798"/>
      <c r="G1694" s="798"/>
      <c r="H1694" s="798"/>
      <c r="I1694" s="798"/>
      <c r="J1694" s="798"/>
      <c r="K1694" s="799"/>
      <c r="L1694" s="800" t="s">
        <v>52</v>
      </c>
      <c r="M1694" s="801"/>
      <c r="N1694" s="117" t="s">
        <v>11</v>
      </c>
      <c r="O1694" s="95"/>
    </row>
    <row r="1695" spans="1:15" ht="14.4" thickBot="1">
      <c r="A1695" s="96"/>
      <c r="B1695" s="175">
        <f>+'PRESUPUESTO OFICIAL (Entidad)'!D44</f>
        <v>5.5</v>
      </c>
      <c r="C1695" s="802" t="s">
        <v>108</v>
      </c>
      <c r="D1695" s="803"/>
      <c r="E1695" s="803"/>
      <c r="F1695" s="803"/>
      <c r="G1695" s="803"/>
      <c r="H1695" s="803"/>
      <c r="I1695" s="803"/>
      <c r="J1695" s="803"/>
      <c r="K1695" s="804"/>
      <c r="L1695" s="805" t="s">
        <v>91</v>
      </c>
      <c r="M1695" s="804"/>
      <c r="N1695" s="176"/>
      <c r="O1695" s="95"/>
    </row>
    <row r="1696" spans="1:15" ht="13.8">
      <c r="A1696" s="96"/>
      <c r="B1696" s="735" t="s">
        <v>53</v>
      </c>
      <c r="C1696" s="736"/>
      <c r="D1696" s="736"/>
      <c r="E1696" s="736"/>
      <c r="F1696" s="736"/>
      <c r="G1696" s="736"/>
      <c r="H1696" s="736"/>
      <c r="I1696" s="736"/>
      <c r="J1696" s="736"/>
      <c r="K1696" s="736"/>
      <c r="L1696" s="736"/>
      <c r="M1696" s="736"/>
      <c r="N1696" s="737"/>
      <c r="O1696" s="95"/>
    </row>
    <row r="1697" spans="1:15" ht="13.8">
      <c r="A1697" s="96"/>
      <c r="B1697" s="738"/>
      <c r="C1697" s="739"/>
      <c r="D1697" s="739"/>
      <c r="E1697" s="739"/>
      <c r="F1697" s="739"/>
      <c r="G1697" s="739"/>
      <c r="H1697" s="739"/>
      <c r="I1697" s="739"/>
      <c r="J1697" s="739"/>
      <c r="K1697" s="739"/>
      <c r="L1697" s="739"/>
      <c r="M1697" s="739"/>
      <c r="N1697" s="740"/>
      <c r="O1697" s="95"/>
    </row>
    <row r="1698" spans="1:15" ht="14.4" thickBot="1">
      <c r="A1698" s="96"/>
      <c r="B1698" s="741"/>
      <c r="C1698" s="742"/>
      <c r="D1698" s="742"/>
      <c r="E1698" s="742"/>
      <c r="F1698" s="742"/>
      <c r="G1698" s="742"/>
      <c r="H1698" s="742"/>
      <c r="I1698" s="742"/>
      <c r="J1698" s="742"/>
      <c r="K1698" s="742"/>
      <c r="L1698" s="742"/>
      <c r="M1698" s="742"/>
      <c r="N1698" s="743"/>
      <c r="O1698" s="95"/>
    </row>
    <row r="1699" spans="1:15" ht="13.8">
      <c r="A1699" s="96"/>
      <c r="B1699" s="744" t="s">
        <v>51</v>
      </c>
      <c r="C1699" s="782"/>
      <c r="D1699" s="782"/>
      <c r="E1699" s="782"/>
      <c r="F1699" s="783"/>
      <c r="G1699" s="762" t="s">
        <v>54</v>
      </c>
      <c r="H1699" s="782"/>
      <c r="I1699" s="784" t="s">
        <v>55</v>
      </c>
      <c r="J1699" s="785"/>
      <c r="K1699" s="118" t="s">
        <v>56</v>
      </c>
      <c r="L1699" s="762" t="s">
        <v>57</v>
      </c>
      <c r="M1699" s="763"/>
      <c r="N1699" s="119" t="s">
        <v>58</v>
      </c>
      <c r="O1699" s="95"/>
    </row>
    <row r="1700" spans="1:15" ht="13.8">
      <c r="A1700" s="96"/>
      <c r="B1700" s="786" t="s">
        <v>262</v>
      </c>
      <c r="C1700" s="787" t="s">
        <v>262</v>
      </c>
      <c r="D1700" s="787" t="s">
        <v>262</v>
      </c>
      <c r="E1700" s="787" t="s">
        <v>262</v>
      </c>
      <c r="F1700" s="788" t="s">
        <v>262</v>
      </c>
      <c r="G1700" s="789"/>
      <c r="H1700" s="788"/>
      <c r="I1700" s="772" t="s">
        <v>120</v>
      </c>
      <c r="J1700" s="773"/>
      <c r="K1700" s="177">
        <v>5689</v>
      </c>
      <c r="L1700" s="790">
        <v>0.16</v>
      </c>
      <c r="M1700" s="791">
        <v>0.16</v>
      </c>
      <c r="N1700" s="416">
        <f t="shared" ref="N1700:N1702" si="100">ROUND(K1700*L1700,0)</f>
        <v>910</v>
      </c>
      <c r="O1700" s="95"/>
    </row>
    <row r="1701" spans="1:15" ht="13.8">
      <c r="A1701" s="96"/>
      <c r="B1701" s="769" t="s">
        <v>260</v>
      </c>
      <c r="C1701" s="770" t="s">
        <v>260</v>
      </c>
      <c r="D1701" s="770" t="s">
        <v>260</v>
      </c>
      <c r="E1701" s="770" t="s">
        <v>260</v>
      </c>
      <c r="F1701" s="771" t="s">
        <v>260</v>
      </c>
      <c r="G1701" s="178"/>
      <c r="H1701" s="179"/>
      <c r="I1701" s="772" t="s">
        <v>120</v>
      </c>
      <c r="J1701" s="773"/>
      <c r="K1701" s="177">
        <v>7406</v>
      </c>
      <c r="L1701" s="774">
        <v>6.2199999999999998E-2</v>
      </c>
      <c r="M1701" s="775">
        <v>6.2199999999999998E-2</v>
      </c>
      <c r="N1701" s="416">
        <f t="shared" si="100"/>
        <v>461</v>
      </c>
      <c r="O1701" s="95"/>
    </row>
    <row r="1702" spans="1:15" ht="14.4" thickBot="1">
      <c r="A1702" s="96"/>
      <c r="B1702" s="776"/>
      <c r="C1702" s="777"/>
      <c r="D1702" s="777"/>
      <c r="E1702" s="777"/>
      <c r="F1702" s="778"/>
      <c r="G1702" s="779"/>
      <c r="H1702" s="778"/>
      <c r="I1702" s="772"/>
      <c r="J1702" s="773"/>
      <c r="K1702" s="177"/>
      <c r="L1702" s="780"/>
      <c r="M1702" s="781"/>
      <c r="N1702" s="416">
        <f t="shared" si="100"/>
        <v>0</v>
      </c>
      <c r="O1702" s="95"/>
    </row>
    <row r="1703" spans="1:15" ht="14.4" thickBot="1">
      <c r="A1703" s="96"/>
      <c r="B1703" s="724" t="s">
        <v>59</v>
      </c>
      <c r="C1703" s="725"/>
      <c r="D1703" s="725"/>
      <c r="E1703" s="725"/>
      <c r="F1703" s="725"/>
      <c r="G1703" s="725"/>
      <c r="H1703" s="725"/>
      <c r="I1703" s="725"/>
      <c r="J1703" s="725"/>
      <c r="K1703" s="725"/>
      <c r="L1703" s="725"/>
      <c r="M1703" s="726"/>
      <c r="N1703" s="122">
        <f>SUM(N1700:N1702)</f>
        <v>1371</v>
      </c>
      <c r="O1703" s="95"/>
    </row>
    <row r="1704" spans="1:15" ht="13.8">
      <c r="A1704" s="96"/>
      <c r="B1704" s="735" t="s">
        <v>60</v>
      </c>
      <c r="C1704" s="736"/>
      <c r="D1704" s="736"/>
      <c r="E1704" s="736"/>
      <c r="F1704" s="736"/>
      <c r="G1704" s="736"/>
      <c r="H1704" s="736"/>
      <c r="I1704" s="736"/>
      <c r="J1704" s="736"/>
      <c r="K1704" s="736"/>
      <c r="L1704" s="736"/>
      <c r="M1704" s="736"/>
      <c r="N1704" s="737"/>
      <c r="O1704" s="95"/>
    </row>
    <row r="1705" spans="1:15" ht="13.8">
      <c r="A1705" s="96"/>
      <c r="B1705" s="738"/>
      <c r="C1705" s="739"/>
      <c r="D1705" s="739"/>
      <c r="E1705" s="739"/>
      <c r="F1705" s="739"/>
      <c r="G1705" s="739"/>
      <c r="H1705" s="739"/>
      <c r="I1705" s="739"/>
      <c r="J1705" s="739"/>
      <c r="K1705" s="739"/>
      <c r="L1705" s="739"/>
      <c r="M1705" s="739"/>
      <c r="N1705" s="740"/>
      <c r="O1705" s="95"/>
    </row>
    <row r="1706" spans="1:15" ht="14.4" thickBot="1">
      <c r="A1706" s="96"/>
      <c r="B1706" s="741"/>
      <c r="C1706" s="742"/>
      <c r="D1706" s="742"/>
      <c r="E1706" s="742"/>
      <c r="F1706" s="742"/>
      <c r="G1706" s="742"/>
      <c r="H1706" s="742"/>
      <c r="I1706" s="742"/>
      <c r="J1706" s="742"/>
      <c r="K1706" s="742"/>
      <c r="L1706" s="742"/>
      <c r="M1706" s="742"/>
      <c r="N1706" s="743"/>
      <c r="O1706" s="95"/>
    </row>
    <row r="1707" spans="1:15" ht="13.8">
      <c r="A1707" s="96"/>
      <c r="B1707" s="744" t="s">
        <v>51</v>
      </c>
      <c r="C1707" s="745"/>
      <c r="D1707" s="745"/>
      <c r="E1707" s="745"/>
      <c r="F1707" s="745"/>
      <c r="G1707" s="745"/>
      <c r="H1707" s="745"/>
      <c r="I1707" s="763"/>
      <c r="J1707" s="403" t="s">
        <v>52</v>
      </c>
      <c r="K1707" s="118" t="s">
        <v>11</v>
      </c>
      <c r="L1707" s="762" t="s">
        <v>61</v>
      </c>
      <c r="M1707" s="763"/>
      <c r="N1707" s="119" t="s">
        <v>58</v>
      </c>
      <c r="O1707" s="95"/>
    </row>
    <row r="1708" spans="1:15" ht="13.8">
      <c r="A1708" s="96"/>
      <c r="B1708" s="718" t="s">
        <v>257</v>
      </c>
      <c r="C1708" s="719" t="s">
        <v>257</v>
      </c>
      <c r="D1708" s="719" t="s">
        <v>257</v>
      </c>
      <c r="E1708" s="719" t="s">
        <v>257</v>
      </c>
      <c r="F1708" s="719" t="s">
        <v>257</v>
      </c>
      <c r="G1708" s="719" t="s">
        <v>257</v>
      </c>
      <c r="H1708" s="719" t="s">
        <v>257</v>
      </c>
      <c r="I1708" s="766" t="s">
        <v>257</v>
      </c>
      <c r="J1708" s="400" t="s">
        <v>265</v>
      </c>
      <c r="K1708" s="123">
        <v>2.1999999999999999E-2</v>
      </c>
      <c r="L1708" s="767">
        <v>72820</v>
      </c>
      <c r="M1708" s="768">
        <v>72820</v>
      </c>
      <c r="N1708" s="416">
        <f t="shared" ref="N1708:N1711" si="101">ROUND(K1708*L1708,0)</f>
        <v>1602</v>
      </c>
      <c r="O1708" s="95"/>
    </row>
    <row r="1709" spans="1:15" ht="13.8">
      <c r="A1709" s="96"/>
      <c r="B1709" s="718" t="s">
        <v>269</v>
      </c>
      <c r="C1709" s="719" t="s">
        <v>269</v>
      </c>
      <c r="D1709" s="719" t="s">
        <v>269</v>
      </c>
      <c r="E1709" s="719" t="s">
        <v>269</v>
      </c>
      <c r="F1709" s="719" t="s">
        <v>269</v>
      </c>
      <c r="G1709" s="719" t="s">
        <v>269</v>
      </c>
      <c r="H1709" s="719" t="s">
        <v>269</v>
      </c>
      <c r="I1709" s="766" t="s">
        <v>269</v>
      </c>
      <c r="J1709" s="400" t="s">
        <v>265</v>
      </c>
      <c r="K1709" s="123">
        <v>3.3000000000000002E-2</v>
      </c>
      <c r="L1709" s="767">
        <v>107665</v>
      </c>
      <c r="M1709" s="768">
        <v>107665</v>
      </c>
      <c r="N1709" s="416">
        <f t="shared" si="101"/>
        <v>3553</v>
      </c>
      <c r="O1709" s="95"/>
    </row>
    <row r="1710" spans="1:15" ht="13.8">
      <c r="A1710" s="96"/>
      <c r="B1710" s="718" t="s">
        <v>264</v>
      </c>
      <c r="C1710" s="719" t="s">
        <v>264</v>
      </c>
      <c r="D1710" s="719" t="s">
        <v>264</v>
      </c>
      <c r="E1710" s="719" t="s">
        <v>264</v>
      </c>
      <c r="F1710" s="719" t="s">
        <v>264</v>
      </c>
      <c r="G1710" s="719" t="s">
        <v>264</v>
      </c>
      <c r="H1710" s="719" t="s">
        <v>264</v>
      </c>
      <c r="I1710" s="766" t="s">
        <v>264</v>
      </c>
      <c r="J1710" s="400" t="s">
        <v>265</v>
      </c>
      <c r="K1710" s="123">
        <v>6.7999999999999996E-3</v>
      </c>
      <c r="L1710" s="767">
        <v>47630</v>
      </c>
      <c r="M1710" s="768">
        <v>47630</v>
      </c>
      <c r="N1710" s="416">
        <f t="shared" si="101"/>
        <v>324</v>
      </c>
      <c r="O1710" s="95"/>
    </row>
    <row r="1711" spans="1:15" ht="14.4" thickBot="1">
      <c r="A1711" s="96"/>
      <c r="B1711" s="718"/>
      <c r="C1711" s="719"/>
      <c r="D1711" s="719"/>
      <c r="E1711" s="719"/>
      <c r="F1711" s="719"/>
      <c r="G1711" s="719"/>
      <c r="H1711" s="719"/>
      <c r="I1711" s="766"/>
      <c r="J1711" s="400"/>
      <c r="K1711" s="123"/>
      <c r="L1711" s="767"/>
      <c r="M1711" s="768"/>
      <c r="N1711" s="416">
        <f t="shared" si="101"/>
        <v>0</v>
      </c>
      <c r="O1711" s="95"/>
    </row>
    <row r="1712" spans="1:15" ht="14.4" thickBot="1">
      <c r="A1712" s="96"/>
      <c r="B1712" s="724" t="s">
        <v>59</v>
      </c>
      <c r="C1712" s="725"/>
      <c r="D1712" s="725"/>
      <c r="E1712" s="725"/>
      <c r="F1712" s="725"/>
      <c r="G1712" s="725"/>
      <c r="H1712" s="725"/>
      <c r="I1712" s="725"/>
      <c r="J1712" s="725"/>
      <c r="K1712" s="725"/>
      <c r="L1712" s="725"/>
      <c r="M1712" s="726"/>
      <c r="N1712" s="124">
        <f>SUM(N1708:N1711)</f>
        <v>5479</v>
      </c>
      <c r="O1712" s="95"/>
    </row>
    <row r="1713" spans="1:15" ht="13.8">
      <c r="A1713" s="96"/>
      <c r="B1713" s="735" t="s">
        <v>62</v>
      </c>
      <c r="C1713" s="736"/>
      <c r="D1713" s="736"/>
      <c r="E1713" s="736"/>
      <c r="F1713" s="736"/>
      <c r="G1713" s="736"/>
      <c r="H1713" s="736"/>
      <c r="I1713" s="736"/>
      <c r="J1713" s="736"/>
      <c r="K1713" s="736"/>
      <c r="L1713" s="736"/>
      <c r="M1713" s="736"/>
      <c r="N1713" s="737"/>
      <c r="O1713" s="95"/>
    </row>
    <row r="1714" spans="1:15" ht="13.8">
      <c r="A1714" s="96"/>
      <c r="B1714" s="738"/>
      <c r="C1714" s="739"/>
      <c r="D1714" s="739"/>
      <c r="E1714" s="739"/>
      <c r="F1714" s="739"/>
      <c r="G1714" s="739"/>
      <c r="H1714" s="739"/>
      <c r="I1714" s="739"/>
      <c r="J1714" s="739"/>
      <c r="K1714" s="739"/>
      <c r="L1714" s="739"/>
      <c r="M1714" s="739"/>
      <c r="N1714" s="740"/>
      <c r="O1714" s="95"/>
    </row>
    <row r="1715" spans="1:15" ht="14.4" thickBot="1">
      <c r="A1715" s="96"/>
      <c r="B1715" s="741"/>
      <c r="C1715" s="742"/>
      <c r="D1715" s="742"/>
      <c r="E1715" s="742"/>
      <c r="F1715" s="742"/>
      <c r="G1715" s="742"/>
      <c r="H1715" s="742"/>
      <c r="I1715" s="742"/>
      <c r="J1715" s="742"/>
      <c r="K1715" s="742"/>
      <c r="L1715" s="742"/>
      <c r="M1715" s="742"/>
      <c r="N1715" s="743"/>
      <c r="O1715" s="95"/>
    </row>
    <row r="1716" spans="1:15" ht="15.6">
      <c r="A1716" s="96"/>
      <c r="B1716" s="744" t="s">
        <v>63</v>
      </c>
      <c r="C1716" s="745"/>
      <c r="D1716" s="745"/>
      <c r="E1716" s="745"/>
      <c r="F1716" s="745"/>
      <c r="G1716" s="745"/>
      <c r="H1716" s="745"/>
      <c r="I1716" s="118" t="s">
        <v>64</v>
      </c>
      <c r="J1716" s="401" t="s">
        <v>65</v>
      </c>
      <c r="K1716" s="125" t="s">
        <v>66</v>
      </c>
      <c r="L1716" s="762" t="s">
        <v>67</v>
      </c>
      <c r="M1716" s="763"/>
      <c r="N1716" s="119" t="s">
        <v>58</v>
      </c>
      <c r="O1716" s="95"/>
    </row>
    <row r="1717" spans="1:15" ht="13.8">
      <c r="A1717" s="96"/>
      <c r="B1717" s="718"/>
      <c r="C1717" s="719"/>
      <c r="D1717" s="719"/>
      <c r="E1717" s="719"/>
      <c r="F1717" s="719"/>
      <c r="G1717" s="719"/>
      <c r="H1717" s="719"/>
      <c r="I1717" s="126"/>
      <c r="J1717" s="127"/>
      <c r="K1717" s="126"/>
      <c r="L1717" s="764"/>
      <c r="M1717" s="765"/>
      <c r="N1717" s="416">
        <f t="shared" ref="N1717:N1718" si="102">ROUND(K1717*L1717,0)</f>
        <v>0</v>
      </c>
      <c r="O1717" s="95"/>
    </row>
    <row r="1718" spans="1:15" ht="14.4" thickBot="1">
      <c r="A1718" s="96"/>
      <c r="B1718" s="758"/>
      <c r="C1718" s="759"/>
      <c r="D1718" s="759"/>
      <c r="E1718" s="759"/>
      <c r="F1718" s="759"/>
      <c r="G1718" s="759"/>
      <c r="H1718" s="759"/>
      <c r="I1718" s="128"/>
      <c r="J1718" s="129"/>
      <c r="K1718" s="128"/>
      <c r="L1718" s="760"/>
      <c r="M1718" s="761"/>
      <c r="N1718" s="416">
        <f t="shared" si="102"/>
        <v>0</v>
      </c>
      <c r="O1718" s="95"/>
    </row>
    <row r="1719" spans="1:15" ht="14.4" thickBot="1">
      <c r="A1719" s="96"/>
      <c r="B1719" s="724" t="s">
        <v>59</v>
      </c>
      <c r="C1719" s="725"/>
      <c r="D1719" s="725"/>
      <c r="E1719" s="725"/>
      <c r="F1719" s="725"/>
      <c r="G1719" s="725"/>
      <c r="H1719" s="725"/>
      <c r="I1719" s="725"/>
      <c r="J1719" s="725"/>
      <c r="K1719" s="725"/>
      <c r="L1719" s="725"/>
      <c r="M1719" s="726"/>
      <c r="N1719" s="122">
        <f>SUM(N1717:N1718)</f>
        <v>0</v>
      </c>
      <c r="O1719" s="95"/>
    </row>
    <row r="1720" spans="1:15" ht="13.8">
      <c r="A1720" s="96"/>
      <c r="B1720" s="735" t="s">
        <v>68</v>
      </c>
      <c r="C1720" s="736"/>
      <c r="D1720" s="736"/>
      <c r="E1720" s="736"/>
      <c r="F1720" s="736"/>
      <c r="G1720" s="736"/>
      <c r="H1720" s="736"/>
      <c r="I1720" s="736"/>
      <c r="J1720" s="736"/>
      <c r="K1720" s="736"/>
      <c r="L1720" s="736"/>
      <c r="M1720" s="736"/>
      <c r="N1720" s="737"/>
      <c r="O1720" s="95"/>
    </row>
    <row r="1721" spans="1:15" ht="13.8">
      <c r="A1721" s="96"/>
      <c r="B1721" s="738"/>
      <c r="C1721" s="739"/>
      <c r="D1721" s="739"/>
      <c r="E1721" s="739"/>
      <c r="F1721" s="739"/>
      <c r="G1721" s="739"/>
      <c r="H1721" s="739"/>
      <c r="I1721" s="739"/>
      <c r="J1721" s="739"/>
      <c r="K1721" s="739"/>
      <c r="L1721" s="739"/>
      <c r="M1721" s="739"/>
      <c r="N1721" s="740"/>
      <c r="O1721" s="95"/>
    </row>
    <row r="1722" spans="1:15" ht="14.4" thickBot="1">
      <c r="A1722" s="96"/>
      <c r="B1722" s="741"/>
      <c r="C1722" s="742"/>
      <c r="D1722" s="742"/>
      <c r="E1722" s="742"/>
      <c r="F1722" s="742"/>
      <c r="G1722" s="742"/>
      <c r="H1722" s="742"/>
      <c r="I1722" s="742"/>
      <c r="J1722" s="742"/>
      <c r="K1722" s="742"/>
      <c r="L1722" s="742"/>
      <c r="M1722" s="742"/>
      <c r="N1722" s="743"/>
      <c r="O1722" s="95"/>
    </row>
    <row r="1723" spans="1:15" ht="27.6">
      <c r="A1723" s="96"/>
      <c r="B1723" s="744" t="s">
        <v>69</v>
      </c>
      <c r="C1723" s="745"/>
      <c r="D1723" s="745"/>
      <c r="E1723" s="745"/>
      <c r="F1723" s="745"/>
      <c r="G1723" s="745"/>
      <c r="H1723" s="745"/>
      <c r="I1723" s="118" t="s">
        <v>70</v>
      </c>
      <c r="J1723" s="130" t="s">
        <v>71</v>
      </c>
      <c r="K1723" s="131" t="s">
        <v>72</v>
      </c>
      <c r="L1723" s="746" t="s">
        <v>57</v>
      </c>
      <c r="M1723" s="747"/>
      <c r="N1723" s="132" t="s">
        <v>58</v>
      </c>
      <c r="O1723" s="95"/>
    </row>
    <row r="1724" spans="1:15" ht="13.8">
      <c r="A1724" s="96"/>
      <c r="B1724" s="730" t="s">
        <v>263</v>
      </c>
      <c r="C1724" s="731" t="s">
        <v>263</v>
      </c>
      <c r="D1724" s="731" t="s">
        <v>263</v>
      </c>
      <c r="E1724" s="731" t="s">
        <v>263</v>
      </c>
      <c r="F1724" s="731" t="s">
        <v>263</v>
      </c>
      <c r="G1724" s="731" t="s">
        <v>263</v>
      </c>
      <c r="H1724" s="732" t="s">
        <v>263</v>
      </c>
      <c r="I1724" s="133" t="s">
        <v>120</v>
      </c>
      <c r="J1724" s="134"/>
      <c r="K1724" s="135">
        <v>56885</v>
      </c>
      <c r="L1724" s="752">
        <v>0.16</v>
      </c>
      <c r="M1724" s="753">
        <v>0.16</v>
      </c>
      <c r="N1724" s="416">
        <f t="shared" ref="N1724:N1727" si="103">ROUND(K1724*L1724,0)</f>
        <v>9102</v>
      </c>
      <c r="O1724" s="95"/>
    </row>
    <row r="1725" spans="1:15" ht="13.8">
      <c r="A1725" s="96"/>
      <c r="B1725" s="730"/>
      <c r="C1725" s="731"/>
      <c r="D1725" s="731"/>
      <c r="E1725" s="731"/>
      <c r="F1725" s="731"/>
      <c r="G1725" s="731"/>
      <c r="H1725" s="732"/>
      <c r="I1725" s="133"/>
      <c r="J1725" s="134"/>
      <c r="K1725" s="135"/>
      <c r="L1725" s="754"/>
      <c r="M1725" s="755"/>
      <c r="N1725" s="416">
        <f t="shared" si="103"/>
        <v>0</v>
      </c>
      <c r="O1725" s="95"/>
    </row>
    <row r="1726" spans="1:15" ht="13.8">
      <c r="A1726" s="96"/>
      <c r="B1726" s="730"/>
      <c r="C1726" s="731"/>
      <c r="D1726" s="731"/>
      <c r="E1726" s="731"/>
      <c r="F1726" s="731"/>
      <c r="G1726" s="731"/>
      <c r="H1726" s="732"/>
      <c r="I1726" s="133"/>
      <c r="J1726" s="134"/>
      <c r="K1726" s="135"/>
      <c r="L1726" s="756"/>
      <c r="M1726" s="757"/>
      <c r="N1726" s="416">
        <f t="shared" si="103"/>
        <v>0</v>
      </c>
      <c r="O1726" s="95"/>
    </row>
    <row r="1727" spans="1:15" ht="14.4" thickBot="1">
      <c r="A1727" s="96"/>
      <c r="B1727" s="730"/>
      <c r="C1727" s="731"/>
      <c r="D1727" s="731"/>
      <c r="E1727" s="731"/>
      <c r="F1727" s="731"/>
      <c r="G1727" s="731"/>
      <c r="H1727" s="732"/>
      <c r="I1727" s="128"/>
      <c r="J1727" s="129"/>
      <c r="K1727" s="128"/>
      <c r="L1727" s="733"/>
      <c r="M1727" s="734"/>
      <c r="N1727" s="416">
        <f t="shared" si="103"/>
        <v>0</v>
      </c>
      <c r="O1727" s="95"/>
    </row>
    <row r="1728" spans="1:15" ht="14.4" thickBot="1">
      <c r="A1728" s="96"/>
      <c r="B1728" s="724" t="s">
        <v>59</v>
      </c>
      <c r="C1728" s="725"/>
      <c r="D1728" s="725"/>
      <c r="E1728" s="725"/>
      <c r="F1728" s="725"/>
      <c r="G1728" s="725"/>
      <c r="H1728" s="725"/>
      <c r="I1728" s="725"/>
      <c r="J1728" s="725"/>
      <c r="K1728" s="725"/>
      <c r="L1728" s="725"/>
      <c r="M1728" s="726"/>
      <c r="N1728" s="124">
        <f>SUM(N1724:N1727)</f>
        <v>9102</v>
      </c>
      <c r="O1728" s="95"/>
    </row>
    <row r="1729" spans="1:15" ht="14.4" thickBot="1">
      <c r="A1729" s="96"/>
      <c r="B1729" s="115"/>
      <c r="C1729" s="94"/>
      <c r="D1729" s="94"/>
      <c r="E1729" s="94"/>
      <c r="F1729" s="94"/>
      <c r="G1729" s="94"/>
      <c r="H1729" s="94"/>
      <c r="I1729" s="94"/>
      <c r="J1729" s="94"/>
      <c r="K1729" s="94"/>
      <c r="L1729" s="94"/>
      <c r="M1729" s="94"/>
      <c r="N1729" s="116"/>
      <c r="O1729" s="95"/>
    </row>
    <row r="1730" spans="1:15" ht="14.4" thickBot="1">
      <c r="A1730" s="96"/>
      <c r="B1730" s="727" t="s">
        <v>73</v>
      </c>
      <c r="C1730" s="728"/>
      <c r="D1730" s="728"/>
      <c r="E1730" s="728"/>
      <c r="F1730" s="728"/>
      <c r="G1730" s="728"/>
      <c r="H1730" s="728"/>
      <c r="I1730" s="728"/>
      <c r="J1730" s="728"/>
      <c r="K1730" s="728"/>
      <c r="L1730" s="728"/>
      <c r="M1730" s="729"/>
      <c r="N1730" s="137">
        <f>N1703+N1712+N1719+N1728</f>
        <v>15952</v>
      </c>
      <c r="O1730" s="95"/>
    </row>
    <row r="1731" spans="1:15" ht="13.8">
      <c r="A1731" s="96"/>
      <c r="B1731" s="735" t="s">
        <v>74</v>
      </c>
      <c r="C1731" s="736"/>
      <c r="D1731" s="736"/>
      <c r="E1731" s="736"/>
      <c r="F1731" s="736"/>
      <c r="G1731" s="736"/>
      <c r="H1731" s="736"/>
      <c r="I1731" s="736"/>
      <c r="J1731" s="736"/>
      <c r="K1731" s="736"/>
      <c r="L1731" s="736"/>
      <c r="M1731" s="736"/>
      <c r="N1731" s="737"/>
      <c r="O1731" s="95"/>
    </row>
    <row r="1732" spans="1:15" ht="13.8">
      <c r="A1732" s="96"/>
      <c r="B1732" s="738"/>
      <c r="C1732" s="739"/>
      <c r="D1732" s="739"/>
      <c r="E1732" s="739"/>
      <c r="F1732" s="739"/>
      <c r="G1732" s="739"/>
      <c r="H1732" s="739"/>
      <c r="I1732" s="739"/>
      <c r="J1732" s="739"/>
      <c r="K1732" s="739"/>
      <c r="L1732" s="739"/>
      <c r="M1732" s="739"/>
      <c r="N1732" s="740"/>
      <c r="O1732" s="95"/>
    </row>
    <row r="1733" spans="1:15" ht="14.4" thickBot="1">
      <c r="A1733" s="96"/>
      <c r="B1733" s="741"/>
      <c r="C1733" s="742"/>
      <c r="D1733" s="742"/>
      <c r="E1733" s="742"/>
      <c r="F1733" s="742"/>
      <c r="G1733" s="742"/>
      <c r="H1733" s="742"/>
      <c r="I1733" s="742"/>
      <c r="J1733" s="742"/>
      <c r="K1733" s="742"/>
      <c r="L1733" s="742"/>
      <c r="M1733" s="742"/>
      <c r="N1733" s="743"/>
      <c r="O1733" s="95"/>
    </row>
    <row r="1734" spans="1:15" ht="13.8">
      <c r="A1734" s="96"/>
      <c r="B1734" s="744" t="s">
        <v>75</v>
      </c>
      <c r="C1734" s="745"/>
      <c r="D1734" s="745"/>
      <c r="E1734" s="745"/>
      <c r="F1734" s="745"/>
      <c r="G1734" s="745"/>
      <c r="H1734" s="745"/>
      <c r="I1734" s="401"/>
      <c r="J1734" s="402"/>
      <c r="K1734" s="131" t="s">
        <v>76</v>
      </c>
      <c r="L1734" s="746" t="s">
        <v>77</v>
      </c>
      <c r="M1734" s="747"/>
      <c r="N1734" s="132"/>
      <c r="O1734" s="95"/>
    </row>
    <row r="1735" spans="1:15" ht="13.8">
      <c r="A1735" s="96"/>
      <c r="B1735" s="718" t="s">
        <v>23</v>
      </c>
      <c r="C1735" s="719"/>
      <c r="D1735" s="719"/>
      <c r="E1735" s="719"/>
      <c r="F1735" s="719"/>
      <c r="G1735" s="719"/>
      <c r="H1735" s="719"/>
      <c r="I1735" s="138"/>
      <c r="J1735" s="139"/>
      <c r="K1735" s="418">
        <v>0.28000000000000003</v>
      </c>
      <c r="L1735" s="720">
        <f>+N1730</f>
        <v>15952</v>
      </c>
      <c r="M1735" s="721"/>
      <c r="N1735" s="416">
        <f t="shared" ref="N1735:N1737" si="104">ROUND(K1735*L1735,0)</f>
        <v>4467</v>
      </c>
      <c r="O1735" s="95"/>
    </row>
    <row r="1736" spans="1:15" ht="13.8">
      <c r="A1736" s="96"/>
      <c r="B1736" s="120" t="s">
        <v>78</v>
      </c>
      <c r="C1736" s="121"/>
      <c r="D1736" s="121"/>
      <c r="E1736" s="121"/>
      <c r="F1736" s="121"/>
      <c r="G1736" s="121"/>
      <c r="H1736" s="121"/>
      <c r="I1736" s="138"/>
      <c r="J1736" s="139"/>
      <c r="K1736" s="418">
        <v>0.01</v>
      </c>
      <c r="L1736" s="720">
        <f>+N1730</f>
        <v>15952</v>
      </c>
      <c r="M1736" s="721"/>
      <c r="N1736" s="416">
        <f t="shared" si="104"/>
        <v>160</v>
      </c>
      <c r="O1736" s="95"/>
    </row>
    <row r="1737" spans="1:15" ht="14.4" thickBot="1">
      <c r="A1737" s="96"/>
      <c r="B1737" s="406" t="s">
        <v>79</v>
      </c>
      <c r="C1737" s="407"/>
      <c r="D1737" s="407"/>
      <c r="E1737" s="407"/>
      <c r="F1737" s="407"/>
      <c r="G1737" s="407"/>
      <c r="H1737" s="407"/>
      <c r="I1737" s="141"/>
      <c r="J1737" s="142"/>
      <c r="K1737" s="418">
        <v>0.05</v>
      </c>
      <c r="L1737" s="722">
        <f>+N1730</f>
        <v>15952</v>
      </c>
      <c r="M1737" s="723"/>
      <c r="N1737" s="416">
        <f t="shared" si="104"/>
        <v>798</v>
      </c>
      <c r="O1737" s="95"/>
    </row>
    <row r="1738" spans="1:15" ht="14.4" thickBot="1">
      <c r="A1738" s="96"/>
      <c r="B1738" s="724" t="s">
        <v>59</v>
      </c>
      <c r="C1738" s="725"/>
      <c r="D1738" s="725"/>
      <c r="E1738" s="725"/>
      <c r="F1738" s="725"/>
      <c r="G1738" s="725"/>
      <c r="H1738" s="725"/>
      <c r="I1738" s="725"/>
      <c r="J1738" s="725"/>
      <c r="K1738" s="725"/>
      <c r="L1738" s="725"/>
      <c r="M1738" s="726"/>
      <c r="N1738" s="143">
        <f>SUM(N1735:N1737)</f>
        <v>5425</v>
      </c>
      <c r="O1738" s="95"/>
    </row>
    <row r="1739" spans="1:15" ht="14.4" thickBot="1">
      <c r="A1739" s="96"/>
      <c r="B1739" s="115"/>
      <c r="C1739" s="94"/>
      <c r="D1739" s="94"/>
      <c r="E1739" s="94"/>
      <c r="F1739" s="94"/>
      <c r="G1739" s="94"/>
      <c r="H1739" s="94"/>
      <c r="I1739" s="94"/>
      <c r="J1739" s="94"/>
      <c r="K1739" s="94"/>
      <c r="L1739" s="94"/>
      <c r="M1739" s="94"/>
      <c r="N1739" s="116"/>
      <c r="O1739" s="95"/>
    </row>
    <row r="1740" spans="1:15" ht="14.4" thickBot="1">
      <c r="A1740" s="96"/>
      <c r="B1740" s="727" t="s">
        <v>80</v>
      </c>
      <c r="C1740" s="728"/>
      <c r="D1740" s="728"/>
      <c r="E1740" s="728"/>
      <c r="F1740" s="728"/>
      <c r="G1740" s="728"/>
      <c r="H1740" s="728"/>
      <c r="I1740" s="728"/>
      <c r="J1740" s="728"/>
      <c r="K1740" s="728"/>
      <c r="L1740" s="728"/>
      <c r="M1740" s="729"/>
      <c r="N1740" s="144">
        <f>N1730+N1738</f>
        <v>21377</v>
      </c>
      <c r="O1740" s="95"/>
    </row>
    <row r="1741" spans="1:15" ht="13.8">
      <c r="A1741" s="96"/>
      <c r="B1741" s="112"/>
      <c r="C1741" s="113"/>
      <c r="D1741" s="113"/>
      <c r="E1741" s="113"/>
      <c r="F1741" s="113"/>
      <c r="G1741" s="113"/>
      <c r="H1741" s="113"/>
      <c r="I1741" s="113"/>
      <c r="J1741" s="113"/>
      <c r="K1741" s="113"/>
      <c r="L1741" s="113"/>
      <c r="M1741" s="113"/>
      <c r="N1741" s="114"/>
      <c r="O1741" s="95"/>
    </row>
    <row r="1742" spans="1:15" ht="13.8">
      <c r="A1742" s="96"/>
      <c r="B1742" s="115"/>
      <c r="C1742" s="94"/>
      <c r="D1742" s="94"/>
      <c r="E1742" s="94"/>
      <c r="F1742" s="94"/>
      <c r="G1742" s="94"/>
      <c r="H1742" s="94"/>
      <c r="I1742" s="94"/>
      <c r="J1742" s="94"/>
      <c r="K1742" s="94"/>
      <c r="L1742" s="94"/>
      <c r="M1742" s="94"/>
      <c r="N1742" s="116"/>
      <c r="O1742" s="95"/>
    </row>
    <row r="1743" spans="1:15" ht="13.8">
      <c r="A1743" s="96"/>
      <c r="B1743" s="115"/>
      <c r="C1743" s="94"/>
      <c r="D1743" s="94"/>
      <c r="E1743" s="94"/>
      <c r="F1743" s="94"/>
      <c r="G1743" s="94"/>
      <c r="H1743" s="94"/>
      <c r="I1743" s="94"/>
      <c r="J1743" s="94"/>
      <c r="K1743" s="94"/>
      <c r="L1743" s="94"/>
      <c r="M1743" s="94"/>
      <c r="N1743" s="116"/>
      <c r="O1743" s="95"/>
    </row>
    <row r="1744" spans="1:15" ht="13.8">
      <c r="A1744" s="96"/>
      <c r="B1744" s="115"/>
      <c r="C1744" s="424" t="s">
        <v>81</v>
      </c>
      <c r="D1744" s="424"/>
      <c r="E1744" s="424"/>
      <c r="F1744" s="94"/>
      <c r="G1744" s="94"/>
      <c r="H1744" s="94"/>
      <c r="I1744" s="424" t="s">
        <v>81</v>
      </c>
      <c r="J1744" s="223"/>
      <c r="K1744" s="223"/>
      <c r="L1744" s="223"/>
      <c r="M1744" s="223"/>
      <c r="N1744" s="116"/>
      <c r="O1744" s="95"/>
    </row>
    <row r="1745" spans="1:15" ht="13.8">
      <c r="A1745" s="96"/>
      <c r="B1745" s="115"/>
      <c r="C1745" s="223" t="s">
        <v>385</v>
      </c>
      <c r="D1745" s="223" t="s">
        <v>147</v>
      </c>
      <c r="E1745" s="223"/>
      <c r="F1745" s="94"/>
      <c r="G1745" s="94"/>
      <c r="H1745" s="94"/>
      <c r="I1745" s="223" t="s">
        <v>82</v>
      </c>
      <c r="J1745" s="425" t="s">
        <v>142</v>
      </c>
      <c r="K1745" s="425"/>
      <c r="L1745" s="425"/>
      <c r="M1745" s="223"/>
      <c r="N1745" s="116"/>
      <c r="O1745" s="95"/>
    </row>
    <row r="1746" spans="1:15" ht="13.8">
      <c r="A1746" s="96"/>
      <c r="B1746" s="115"/>
      <c r="C1746" s="223" t="s">
        <v>177</v>
      </c>
      <c r="D1746" s="223"/>
      <c r="E1746" s="223"/>
      <c r="F1746" s="94"/>
      <c r="G1746" s="94"/>
      <c r="H1746" s="94"/>
      <c r="I1746" s="223" t="s">
        <v>146</v>
      </c>
      <c r="J1746" s="426"/>
      <c r="K1746" s="426"/>
      <c r="L1746" s="426"/>
      <c r="M1746" s="223"/>
      <c r="N1746" s="116"/>
      <c r="O1746" s="95"/>
    </row>
    <row r="1747" spans="1:15" ht="13.8">
      <c r="A1747" s="96"/>
      <c r="B1747" s="105"/>
      <c r="C1747" s="145"/>
      <c r="D1747" s="145"/>
      <c r="E1747" s="145"/>
      <c r="F1747" s="145"/>
      <c r="G1747" s="94"/>
      <c r="H1747" s="145"/>
      <c r="I1747" s="223" t="s">
        <v>178</v>
      </c>
      <c r="J1747" s="145"/>
      <c r="K1747" s="145"/>
      <c r="L1747" s="145"/>
      <c r="M1747" s="145"/>
      <c r="N1747" s="146"/>
      <c r="O1747" s="95"/>
    </row>
    <row r="1748" spans="1:15" ht="13.8">
      <c r="A1748" s="96"/>
      <c r="B1748" s="115"/>
      <c r="C1748" s="94"/>
      <c r="D1748" s="94"/>
      <c r="E1748" s="94"/>
      <c r="F1748" s="94"/>
      <c r="G1748" s="94" t="s">
        <v>83</v>
      </c>
      <c r="H1748" s="94"/>
      <c r="I1748" s="94"/>
      <c r="J1748" s="94"/>
      <c r="K1748" s="94"/>
      <c r="L1748" s="94"/>
      <c r="M1748" s="94"/>
      <c r="N1748" s="116"/>
      <c r="O1748" s="95"/>
    </row>
    <row r="1749" spans="1:15" ht="14.4" thickBot="1">
      <c r="A1749" s="96"/>
      <c r="B1749" s="748"/>
      <c r="C1749" s="749"/>
      <c r="D1749" s="749"/>
      <c r="E1749" s="129"/>
      <c r="F1749" s="129"/>
      <c r="G1749" s="129"/>
      <c r="H1749" s="129"/>
      <c r="I1749" s="129"/>
      <c r="J1749" s="750"/>
      <c r="K1749" s="750"/>
      <c r="L1749" s="750"/>
      <c r="M1749" s="750"/>
      <c r="N1749" s="751"/>
      <c r="O1749" s="95"/>
    </row>
    <row r="1750" spans="1:15" ht="14.4" thickBot="1">
      <c r="A1750" s="147"/>
      <c r="B1750" s="148"/>
      <c r="C1750" s="148"/>
      <c r="D1750" s="148"/>
      <c r="E1750" s="148"/>
      <c r="F1750" s="148"/>
      <c r="G1750" s="148"/>
      <c r="H1750" s="148"/>
      <c r="I1750" s="148"/>
      <c r="J1750" s="148"/>
      <c r="K1750" s="148"/>
      <c r="L1750" s="148"/>
      <c r="M1750" s="148"/>
      <c r="N1750" s="148"/>
      <c r="O1750" s="149"/>
    </row>
    <row r="1751" spans="1:15" ht="13.8" thickTop="1">
      <c r="A1751" s="419"/>
      <c r="B1751" s="419"/>
      <c r="C1751" s="419"/>
      <c r="D1751" s="419"/>
      <c r="E1751" s="419"/>
      <c r="F1751" s="419"/>
      <c r="G1751" s="419"/>
      <c r="H1751" s="419"/>
      <c r="I1751" s="419"/>
      <c r="J1751" s="419"/>
      <c r="K1751" s="419"/>
      <c r="L1751" s="419"/>
      <c r="M1751" s="419"/>
      <c r="N1751" s="419"/>
      <c r="O1751" s="419"/>
    </row>
    <row r="1752" spans="1:15">
      <c r="A1752" s="419"/>
      <c r="B1752" s="419"/>
      <c r="C1752" s="419"/>
      <c r="D1752" s="419"/>
      <c r="E1752" s="419"/>
      <c r="F1752" s="419"/>
      <c r="G1752" s="419"/>
      <c r="H1752" s="419"/>
      <c r="I1752" s="419"/>
      <c r="J1752" s="419"/>
      <c r="K1752" s="419"/>
      <c r="L1752" s="419"/>
      <c r="M1752" s="419"/>
      <c r="N1752" s="419"/>
      <c r="O1752" s="419"/>
    </row>
    <row r="1753" spans="1:15">
      <c r="A1753" s="419"/>
      <c r="B1753" s="419"/>
      <c r="C1753" s="419"/>
      <c r="D1753" s="419"/>
      <c r="E1753" s="419"/>
      <c r="F1753" s="419"/>
      <c r="G1753" s="419"/>
      <c r="H1753" s="419"/>
      <c r="I1753" s="419"/>
      <c r="J1753" s="419"/>
      <c r="K1753" s="419"/>
      <c r="L1753" s="419"/>
      <c r="M1753" s="419"/>
      <c r="N1753" s="419"/>
      <c r="O1753" s="419"/>
    </row>
  </sheetData>
  <mergeCells count="1899">
    <mergeCell ref="B394:D394"/>
    <mergeCell ref="J394:N394"/>
    <mergeCell ref="B476:D476"/>
    <mergeCell ref="J476:N476"/>
    <mergeCell ref="B555:D555"/>
    <mergeCell ref="J555:N555"/>
    <mergeCell ref="B635:D635"/>
    <mergeCell ref="J635:N635"/>
    <mergeCell ref="B715:D715"/>
    <mergeCell ref="J715:N715"/>
    <mergeCell ref="B795:D795"/>
    <mergeCell ref="J795:N795"/>
    <mergeCell ref="B874:D874"/>
    <mergeCell ref="J874:N874"/>
    <mergeCell ref="B954:D954"/>
    <mergeCell ref="J954:N954"/>
    <mergeCell ref="B1033:D1033"/>
    <mergeCell ref="J1033:N1033"/>
    <mergeCell ref="B436:I436"/>
    <mergeCell ref="L436:M436"/>
    <mergeCell ref="B437:I437"/>
    <mergeCell ref="L437:M437"/>
    <mergeCell ref="B438:I438"/>
    <mergeCell ref="L438:M438"/>
    <mergeCell ref="B435:I435"/>
    <mergeCell ref="L435:M435"/>
    <mergeCell ref="B433:I433"/>
    <mergeCell ref="L433:M433"/>
    <mergeCell ref="B454:H454"/>
    <mergeCell ref="L454:M454"/>
    <mergeCell ref="B455:M455"/>
    <mergeCell ref="B457:M457"/>
    <mergeCell ref="B458:N460"/>
    <mergeCell ref="B461:H461"/>
    <mergeCell ref="L461:M461"/>
    <mergeCell ref="B462:H462"/>
    <mergeCell ref="L462:M462"/>
    <mergeCell ref="L463:M463"/>
    <mergeCell ref="L464:M464"/>
    <mergeCell ref="B465:M465"/>
    <mergeCell ref="B467:M467"/>
    <mergeCell ref="B440:N442"/>
    <mergeCell ref="B443:H443"/>
    <mergeCell ref="L443:M443"/>
    <mergeCell ref="B444:H444"/>
    <mergeCell ref="L444:M444"/>
    <mergeCell ref="B445:H445"/>
    <mergeCell ref="L445:M445"/>
    <mergeCell ref="B446:M446"/>
    <mergeCell ref="B447:N449"/>
    <mergeCell ref="B450:H450"/>
    <mergeCell ref="L450:M450"/>
    <mergeCell ref="B451:H451"/>
    <mergeCell ref="L451:M451"/>
    <mergeCell ref="B452:H452"/>
    <mergeCell ref="L452:M452"/>
    <mergeCell ref="B453:H453"/>
    <mergeCell ref="L453:M453"/>
    <mergeCell ref="B431:I431"/>
    <mergeCell ref="L431:M431"/>
    <mergeCell ref="B432:I432"/>
    <mergeCell ref="L432:M432"/>
    <mergeCell ref="B434:I434"/>
    <mergeCell ref="L434:M434"/>
    <mergeCell ref="B439:M439"/>
    <mergeCell ref="B416:N416"/>
    <mergeCell ref="C418:K418"/>
    <mergeCell ref="L418:M418"/>
    <mergeCell ref="C419:K419"/>
    <mergeCell ref="L419:M419"/>
    <mergeCell ref="B420:N422"/>
    <mergeCell ref="B423:F423"/>
    <mergeCell ref="G423:H423"/>
    <mergeCell ref="I423:J423"/>
    <mergeCell ref="L423:M423"/>
    <mergeCell ref="B424:F424"/>
    <mergeCell ref="G424:H424"/>
    <mergeCell ref="I424:J424"/>
    <mergeCell ref="L424:M424"/>
    <mergeCell ref="B425:F425"/>
    <mergeCell ref="G425:H425"/>
    <mergeCell ref="I425:J425"/>
    <mergeCell ref="L425:M425"/>
    <mergeCell ref="C404:J404"/>
    <mergeCell ref="K404:K405"/>
    <mergeCell ref="L404:N405"/>
    <mergeCell ref="C405:J405"/>
    <mergeCell ref="C406:J407"/>
    <mergeCell ref="K406:K408"/>
    <mergeCell ref="L406:L408"/>
    <mergeCell ref="M406:M408"/>
    <mergeCell ref="N406:N408"/>
    <mergeCell ref="C408:J408"/>
    <mergeCell ref="B412:E412"/>
    <mergeCell ref="B426:F426"/>
    <mergeCell ref="G426:H426"/>
    <mergeCell ref="I426:J426"/>
    <mergeCell ref="L426:M426"/>
    <mergeCell ref="B427:M427"/>
    <mergeCell ref="B428:N430"/>
    <mergeCell ref="L9:N10"/>
    <mergeCell ref="C10:J10"/>
    <mergeCell ref="C11:J12"/>
    <mergeCell ref="K11:K13"/>
    <mergeCell ref="L11:L13"/>
    <mergeCell ref="M11:M13"/>
    <mergeCell ref="N11:N13"/>
    <mergeCell ref="C13:J13"/>
    <mergeCell ref="A1:K1"/>
    <mergeCell ref="A2:D2"/>
    <mergeCell ref="A4:O4"/>
    <mergeCell ref="B5:N5"/>
    <mergeCell ref="B7:B13"/>
    <mergeCell ref="C7:J7"/>
    <mergeCell ref="K7:N8"/>
    <mergeCell ref="C8:J8"/>
    <mergeCell ref="C9:J9"/>
    <mergeCell ref="K9:K10"/>
    <mergeCell ref="B30:F30"/>
    <mergeCell ref="I30:J30"/>
    <mergeCell ref="L30:M30"/>
    <mergeCell ref="B31:F31"/>
    <mergeCell ref="G31:H31"/>
    <mergeCell ref="I31:J31"/>
    <mergeCell ref="L31:M31"/>
    <mergeCell ref="B25:N27"/>
    <mergeCell ref="B28:F28"/>
    <mergeCell ref="G28:H28"/>
    <mergeCell ref="I28:J28"/>
    <mergeCell ref="L28:M28"/>
    <mergeCell ref="B29:F29"/>
    <mergeCell ref="G29:H29"/>
    <mergeCell ref="I29:J29"/>
    <mergeCell ref="L29:M29"/>
    <mergeCell ref="B17:E17"/>
    <mergeCell ref="B21:N21"/>
    <mergeCell ref="C23:K23"/>
    <mergeCell ref="L23:M23"/>
    <mergeCell ref="C24:K24"/>
    <mergeCell ref="L24:M24"/>
    <mergeCell ref="B41:M41"/>
    <mergeCell ref="B42:N44"/>
    <mergeCell ref="B45:H45"/>
    <mergeCell ref="L45:M45"/>
    <mergeCell ref="B46:H46"/>
    <mergeCell ref="L46:M46"/>
    <mergeCell ref="B38:I38"/>
    <mergeCell ref="L38:M38"/>
    <mergeCell ref="B39:I39"/>
    <mergeCell ref="L39:M39"/>
    <mergeCell ref="B40:I40"/>
    <mergeCell ref="L40:M40"/>
    <mergeCell ref="B32:M32"/>
    <mergeCell ref="B33:N35"/>
    <mergeCell ref="B36:I36"/>
    <mergeCell ref="L36:M36"/>
    <mergeCell ref="B37:I37"/>
    <mergeCell ref="L37:M37"/>
    <mergeCell ref="B56:H56"/>
    <mergeCell ref="L56:M56"/>
    <mergeCell ref="B57:M57"/>
    <mergeCell ref="B59:M59"/>
    <mergeCell ref="B60:N62"/>
    <mergeCell ref="B63:H63"/>
    <mergeCell ref="L63:M63"/>
    <mergeCell ref="B53:H53"/>
    <mergeCell ref="L53:M53"/>
    <mergeCell ref="B54:H54"/>
    <mergeCell ref="L54:M54"/>
    <mergeCell ref="B55:H55"/>
    <mergeCell ref="L55:M55"/>
    <mergeCell ref="B47:H47"/>
    <mergeCell ref="L47:M47"/>
    <mergeCell ref="B48:M48"/>
    <mergeCell ref="B49:N51"/>
    <mergeCell ref="B52:H52"/>
    <mergeCell ref="L52:M52"/>
    <mergeCell ref="A80:K80"/>
    <mergeCell ref="A81:D81"/>
    <mergeCell ref="A83:O83"/>
    <mergeCell ref="B84:N84"/>
    <mergeCell ref="B86:B92"/>
    <mergeCell ref="C86:J86"/>
    <mergeCell ref="K86:N87"/>
    <mergeCell ref="C87:J87"/>
    <mergeCell ref="C88:J88"/>
    <mergeCell ref="K88:K89"/>
    <mergeCell ref="B64:H64"/>
    <mergeCell ref="L64:M64"/>
    <mergeCell ref="L65:M65"/>
    <mergeCell ref="L66:M66"/>
    <mergeCell ref="B67:M67"/>
    <mergeCell ref="B69:M69"/>
    <mergeCell ref="B78:D78"/>
    <mergeCell ref="J78:N78"/>
    <mergeCell ref="B104:N106"/>
    <mergeCell ref="B107:F107"/>
    <mergeCell ref="G107:H107"/>
    <mergeCell ref="I107:J107"/>
    <mergeCell ref="L107:M107"/>
    <mergeCell ref="B108:F108"/>
    <mergeCell ref="G108:H108"/>
    <mergeCell ref="I108:J108"/>
    <mergeCell ref="L108:M108"/>
    <mergeCell ref="B96:E96"/>
    <mergeCell ref="B100:N100"/>
    <mergeCell ref="C102:K102"/>
    <mergeCell ref="L102:M102"/>
    <mergeCell ref="C103:K103"/>
    <mergeCell ref="L103:M103"/>
    <mergeCell ref="L88:N89"/>
    <mergeCell ref="C89:J89"/>
    <mergeCell ref="C90:J91"/>
    <mergeCell ref="K90:K92"/>
    <mergeCell ref="L90:L92"/>
    <mergeCell ref="M90:M92"/>
    <mergeCell ref="N90:N92"/>
    <mergeCell ref="C92:J92"/>
    <mergeCell ref="B117:I117"/>
    <mergeCell ref="L117:M117"/>
    <mergeCell ref="B118:I118"/>
    <mergeCell ref="L118:M118"/>
    <mergeCell ref="B119:I119"/>
    <mergeCell ref="L119:M119"/>
    <mergeCell ref="B111:M111"/>
    <mergeCell ref="B112:N114"/>
    <mergeCell ref="B115:I115"/>
    <mergeCell ref="L115:M115"/>
    <mergeCell ref="B116:I116"/>
    <mergeCell ref="L116:M116"/>
    <mergeCell ref="B109:F109"/>
    <mergeCell ref="I109:J109"/>
    <mergeCell ref="L109:M109"/>
    <mergeCell ref="B110:F110"/>
    <mergeCell ref="G110:H110"/>
    <mergeCell ref="I110:J110"/>
    <mergeCell ref="L110:M110"/>
    <mergeCell ref="G109:H109"/>
    <mergeCell ref="B132:H132"/>
    <mergeCell ref="L132:M132"/>
    <mergeCell ref="B133:H133"/>
    <mergeCell ref="L133:M133"/>
    <mergeCell ref="B134:H134"/>
    <mergeCell ref="L134:M134"/>
    <mergeCell ref="B126:H126"/>
    <mergeCell ref="L126:M126"/>
    <mergeCell ref="B127:M127"/>
    <mergeCell ref="B128:N130"/>
    <mergeCell ref="B131:H131"/>
    <mergeCell ref="L131:M131"/>
    <mergeCell ref="B120:M120"/>
    <mergeCell ref="B121:N123"/>
    <mergeCell ref="B124:H124"/>
    <mergeCell ref="L124:M124"/>
    <mergeCell ref="B125:H125"/>
    <mergeCell ref="L125:M125"/>
    <mergeCell ref="B143:H143"/>
    <mergeCell ref="L143:M143"/>
    <mergeCell ref="L144:M144"/>
    <mergeCell ref="L145:M145"/>
    <mergeCell ref="B146:M146"/>
    <mergeCell ref="B148:M148"/>
    <mergeCell ref="B135:H135"/>
    <mergeCell ref="L135:M135"/>
    <mergeCell ref="B136:M136"/>
    <mergeCell ref="B138:M138"/>
    <mergeCell ref="B139:N141"/>
    <mergeCell ref="B142:H142"/>
    <mergeCell ref="L142:M142"/>
    <mergeCell ref="B157:D157"/>
    <mergeCell ref="J157:N157"/>
    <mergeCell ref="L167:N168"/>
    <mergeCell ref="C168:J168"/>
    <mergeCell ref="C169:J170"/>
    <mergeCell ref="K169:K171"/>
    <mergeCell ref="L169:L171"/>
    <mergeCell ref="M169:M171"/>
    <mergeCell ref="N169:N171"/>
    <mergeCell ref="C171:J171"/>
    <mergeCell ref="A159:K159"/>
    <mergeCell ref="A160:D160"/>
    <mergeCell ref="A162:O162"/>
    <mergeCell ref="B163:N163"/>
    <mergeCell ref="B165:B171"/>
    <mergeCell ref="C165:J165"/>
    <mergeCell ref="K165:N166"/>
    <mergeCell ref="C166:J166"/>
    <mergeCell ref="C167:J167"/>
    <mergeCell ref="K167:K168"/>
    <mergeCell ref="B188:F188"/>
    <mergeCell ref="I188:J188"/>
    <mergeCell ref="L188:M188"/>
    <mergeCell ref="B189:F189"/>
    <mergeCell ref="G189:H189"/>
    <mergeCell ref="I189:J189"/>
    <mergeCell ref="L189:M189"/>
    <mergeCell ref="B183:N185"/>
    <mergeCell ref="B186:F186"/>
    <mergeCell ref="G186:H186"/>
    <mergeCell ref="I186:J186"/>
    <mergeCell ref="L186:M186"/>
    <mergeCell ref="B187:F187"/>
    <mergeCell ref="G187:H187"/>
    <mergeCell ref="I187:J187"/>
    <mergeCell ref="L187:M187"/>
    <mergeCell ref="B175:E175"/>
    <mergeCell ref="B179:N179"/>
    <mergeCell ref="C181:K181"/>
    <mergeCell ref="L181:M181"/>
    <mergeCell ref="C182:K182"/>
    <mergeCell ref="L182:M182"/>
    <mergeCell ref="B199:M199"/>
    <mergeCell ref="B200:N202"/>
    <mergeCell ref="B203:H203"/>
    <mergeCell ref="L203:M203"/>
    <mergeCell ref="B204:H204"/>
    <mergeCell ref="L204:M204"/>
    <mergeCell ref="B196:I196"/>
    <mergeCell ref="L196:M196"/>
    <mergeCell ref="B197:I197"/>
    <mergeCell ref="L197:M197"/>
    <mergeCell ref="B198:I198"/>
    <mergeCell ref="L198:M198"/>
    <mergeCell ref="B190:M190"/>
    <mergeCell ref="B191:N193"/>
    <mergeCell ref="B194:I194"/>
    <mergeCell ref="L194:M194"/>
    <mergeCell ref="B195:I195"/>
    <mergeCell ref="L195:M195"/>
    <mergeCell ref="B214:H214"/>
    <mergeCell ref="L214:M214"/>
    <mergeCell ref="B215:M215"/>
    <mergeCell ref="B217:M217"/>
    <mergeCell ref="B218:N220"/>
    <mergeCell ref="B221:H221"/>
    <mergeCell ref="L221:M221"/>
    <mergeCell ref="B211:H211"/>
    <mergeCell ref="L211:M211"/>
    <mergeCell ref="B212:H212"/>
    <mergeCell ref="L212:M212"/>
    <mergeCell ref="B213:H213"/>
    <mergeCell ref="L213:M213"/>
    <mergeCell ref="B205:H205"/>
    <mergeCell ref="L205:M205"/>
    <mergeCell ref="B206:M206"/>
    <mergeCell ref="B207:N209"/>
    <mergeCell ref="B210:H210"/>
    <mergeCell ref="L210:M210"/>
    <mergeCell ref="A238:K238"/>
    <mergeCell ref="A239:D239"/>
    <mergeCell ref="A241:O241"/>
    <mergeCell ref="B242:N242"/>
    <mergeCell ref="B244:B250"/>
    <mergeCell ref="C244:J244"/>
    <mergeCell ref="K244:N245"/>
    <mergeCell ref="C245:J245"/>
    <mergeCell ref="C246:J246"/>
    <mergeCell ref="K246:K247"/>
    <mergeCell ref="B222:H222"/>
    <mergeCell ref="L222:M222"/>
    <mergeCell ref="L223:M223"/>
    <mergeCell ref="L224:M224"/>
    <mergeCell ref="B225:M225"/>
    <mergeCell ref="B227:M227"/>
    <mergeCell ref="B236:D236"/>
    <mergeCell ref="J236:N236"/>
    <mergeCell ref="B262:N264"/>
    <mergeCell ref="B265:F265"/>
    <mergeCell ref="G265:H265"/>
    <mergeCell ref="I265:J265"/>
    <mergeCell ref="L265:M265"/>
    <mergeCell ref="B266:F266"/>
    <mergeCell ref="G266:H266"/>
    <mergeCell ref="I266:J266"/>
    <mergeCell ref="L266:M266"/>
    <mergeCell ref="B254:E254"/>
    <mergeCell ref="B258:N258"/>
    <mergeCell ref="C260:K260"/>
    <mergeCell ref="L260:M260"/>
    <mergeCell ref="C261:K261"/>
    <mergeCell ref="L261:M261"/>
    <mergeCell ref="L246:N247"/>
    <mergeCell ref="C247:J247"/>
    <mergeCell ref="C248:J249"/>
    <mergeCell ref="K248:K250"/>
    <mergeCell ref="L248:L250"/>
    <mergeCell ref="M248:M250"/>
    <mergeCell ref="N248:N250"/>
    <mergeCell ref="C250:J250"/>
    <mergeCell ref="B275:I275"/>
    <mergeCell ref="L275:M275"/>
    <mergeCell ref="B276:I276"/>
    <mergeCell ref="L276:M276"/>
    <mergeCell ref="B277:I277"/>
    <mergeCell ref="L277:M277"/>
    <mergeCell ref="B269:M269"/>
    <mergeCell ref="B270:N272"/>
    <mergeCell ref="B273:I273"/>
    <mergeCell ref="L273:M273"/>
    <mergeCell ref="B274:I274"/>
    <mergeCell ref="L274:M274"/>
    <mergeCell ref="B267:F267"/>
    <mergeCell ref="I267:J267"/>
    <mergeCell ref="L267:M267"/>
    <mergeCell ref="B268:F268"/>
    <mergeCell ref="G268:H268"/>
    <mergeCell ref="I268:J268"/>
    <mergeCell ref="L268:M268"/>
    <mergeCell ref="G267:H267"/>
    <mergeCell ref="B290:H290"/>
    <mergeCell ref="L290:M290"/>
    <mergeCell ref="B291:H291"/>
    <mergeCell ref="L291:M291"/>
    <mergeCell ref="B292:H292"/>
    <mergeCell ref="L292:M292"/>
    <mergeCell ref="B284:H284"/>
    <mergeCell ref="L284:M284"/>
    <mergeCell ref="B285:M285"/>
    <mergeCell ref="B286:N288"/>
    <mergeCell ref="B289:H289"/>
    <mergeCell ref="L289:M289"/>
    <mergeCell ref="B278:M278"/>
    <mergeCell ref="B279:N281"/>
    <mergeCell ref="B282:H282"/>
    <mergeCell ref="L282:M282"/>
    <mergeCell ref="B283:H283"/>
    <mergeCell ref="L283:M283"/>
    <mergeCell ref="J315:N315"/>
    <mergeCell ref="B315:D315"/>
    <mergeCell ref="B301:H301"/>
    <mergeCell ref="L301:M301"/>
    <mergeCell ref="L302:M302"/>
    <mergeCell ref="L303:M303"/>
    <mergeCell ref="B304:M304"/>
    <mergeCell ref="B306:M306"/>
    <mergeCell ref="B293:H293"/>
    <mergeCell ref="L293:M293"/>
    <mergeCell ref="B294:M294"/>
    <mergeCell ref="B296:M296"/>
    <mergeCell ref="B297:N299"/>
    <mergeCell ref="B300:H300"/>
    <mergeCell ref="L300:M300"/>
    <mergeCell ref="L325:N326"/>
    <mergeCell ref="C326:J326"/>
    <mergeCell ref="C327:J328"/>
    <mergeCell ref="K327:K329"/>
    <mergeCell ref="L327:L329"/>
    <mergeCell ref="M327:M329"/>
    <mergeCell ref="N327:N329"/>
    <mergeCell ref="C329:J329"/>
    <mergeCell ref="A317:K317"/>
    <mergeCell ref="A318:D318"/>
    <mergeCell ref="A320:O320"/>
    <mergeCell ref="B321:N321"/>
    <mergeCell ref="B323:B329"/>
    <mergeCell ref="C323:J323"/>
    <mergeCell ref="K323:N324"/>
    <mergeCell ref="C324:J324"/>
    <mergeCell ref="C325:J325"/>
    <mergeCell ref="K325:K326"/>
    <mergeCell ref="B346:F346"/>
    <mergeCell ref="I346:J346"/>
    <mergeCell ref="L346:M346"/>
    <mergeCell ref="B347:F347"/>
    <mergeCell ref="G347:H347"/>
    <mergeCell ref="I347:J347"/>
    <mergeCell ref="L347:M347"/>
    <mergeCell ref="B341:N343"/>
    <mergeCell ref="B344:F344"/>
    <mergeCell ref="G344:H344"/>
    <mergeCell ref="I344:J344"/>
    <mergeCell ref="L344:M344"/>
    <mergeCell ref="B345:F345"/>
    <mergeCell ref="G345:H345"/>
    <mergeCell ref="I345:J345"/>
    <mergeCell ref="L345:M345"/>
    <mergeCell ref="B333:E333"/>
    <mergeCell ref="B337:N337"/>
    <mergeCell ref="C339:K339"/>
    <mergeCell ref="L339:M339"/>
    <mergeCell ref="C340:K340"/>
    <mergeCell ref="L340:M340"/>
    <mergeCell ref="B357:M357"/>
    <mergeCell ref="B358:N360"/>
    <mergeCell ref="B361:H361"/>
    <mergeCell ref="L361:M361"/>
    <mergeCell ref="B362:H362"/>
    <mergeCell ref="L362:M362"/>
    <mergeCell ref="B354:I354"/>
    <mergeCell ref="L354:M354"/>
    <mergeCell ref="B355:I355"/>
    <mergeCell ref="L355:M355"/>
    <mergeCell ref="B356:I356"/>
    <mergeCell ref="L356:M356"/>
    <mergeCell ref="B348:M348"/>
    <mergeCell ref="B349:N351"/>
    <mergeCell ref="B352:I352"/>
    <mergeCell ref="L352:M352"/>
    <mergeCell ref="B353:I353"/>
    <mergeCell ref="L353:M353"/>
    <mergeCell ref="B372:H372"/>
    <mergeCell ref="L372:M372"/>
    <mergeCell ref="B373:M373"/>
    <mergeCell ref="B375:M375"/>
    <mergeCell ref="B376:N378"/>
    <mergeCell ref="B379:H379"/>
    <mergeCell ref="L379:M379"/>
    <mergeCell ref="B369:H369"/>
    <mergeCell ref="L369:M369"/>
    <mergeCell ref="B370:H370"/>
    <mergeCell ref="L370:M370"/>
    <mergeCell ref="B371:H371"/>
    <mergeCell ref="L371:M371"/>
    <mergeCell ref="B363:H363"/>
    <mergeCell ref="L363:M363"/>
    <mergeCell ref="B364:M364"/>
    <mergeCell ref="B365:N367"/>
    <mergeCell ref="B368:H368"/>
    <mergeCell ref="L368:M368"/>
    <mergeCell ref="B380:H380"/>
    <mergeCell ref="L380:M380"/>
    <mergeCell ref="L381:M381"/>
    <mergeCell ref="L382:M382"/>
    <mergeCell ref="B383:M383"/>
    <mergeCell ref="B385:M385"/>
    <mergeCell ref="L486:N487"/>
    <mergeCell ref="C487:J487"/>
    <mergeCell ref="C488:J489"/>
    <mergeCell ref="K488:K490"/>
    <mergeCell ref="L488:L490"/>
    <mergeCell ref="M488:M490"/>
    <mergeCell ref="N488:N490"/>
    <mergeCell ref="C490:J490"/>
    <mergeCell ref="A478:K478"/>
    <mergeCell ref="A479:D479"/>
    <mergeCell ref="A481:O481"/>
    <mergeCell ref="B482:N482"/>
    <mergeCell ref="B484:B490"/>
    <mergeCell ref="C484:J484"/>
    <mergeCell ref="K484:N485"/>
    <mergeCell ref="C485:J485"/>
    <mergeCell ref="C486:J486"/>
    <mergeCell ref="K486:K487"/>
    <mergeCell ref="A396:K396"/>
    <mergeCell ref="A397:D397"/>
    <mergeCell ref="A399:O399"/>
    <mergeCell ref="B400:N400"/>
    <mergeCell ref="B402:B408"/>
    <mergeCell ref="C402:J402"/>
    <mergeCell ref="K402:N403"/>
    <mergeCell ref="C403:J403"/>
    <mergeCell ref="B507:F507"/>
    <mergeCell ref="I507:J507"/>
    <mergeCell ref="L507:M507"/>
    <mergeCell ref="B508:F508"/>
    <mergeCell ref="G508:H508"/>
    <mergeCell ref="I508:J508"/>
    <mergeCell ref="L508:M508"/>
    <mergeCell ref="B502:N504"/>
    <mergeCell ref="B505:F505"/>
    <mergeCell ref="G505:H505"/>
    <mergeCell ref="I505:J505"/>
    <mergeCell ref="L505:M505"/>
    <mergeCell ref="B506:F506"/>
    <mergeCell ref="G506:H506"/>
    <mergeCell ref="I506:J506"/>
    <mergeCell ref="L506:M506"/>
    <mergeCell ref="B494:E494"/>
    <mergeCell ref="B498:N498"/>
    <mergeCell ref="C500:K500"/>
    <mergeCell ref="L500:M500"/>
    <mergeCell ref="C501:K501"/>
    <mergeCell ref="L501:M501"/>
    <mergeCell ref="B518:M518"/>
    <mergeCell ref="B519:N521"/>
    <mergeCell ref="B522:H522"/>
    <mergeCell ref="L522:M522"/>
    <mergeCell ref="B523:H523"/>
    <mergeCell ref="L523:M523"/>
    <mergeCell ref="B515:I515"/>
    <mergeCell ref="L515:M515"/>
    <mergeCell ref="B516:I516"/>
    <mergeCell ref="L516:M516"/>
    <mergeCell ref="B517:I517"/>
    <mergeCell ref="L517:M517"/>
    <mergeCell ref="B509:M509"/>
    <mergeCell ref="B510:N512"/>
    <mergeCell ref="B513:I513"/>
    <mergeCell ref="L513:M513"/>
    <mergeCell ref="B514:I514"/>
    <mergeCell ref="L514:M514"/>
    <mergeCell ref="B533:H533"/>
    <mergeCell ref="L533:M533"/>
    <mergeCell ref="B534:M534"/>
    <mergeCell ref="B536:M536"/>
    <mergeCell ref="B537:N539"/>
    <mergeCell ref="B540:H540"/>
    <mergeCell ref="L540:M540"/>
    <mergeCell ref="B530:H530"/>
    <mergeCell ref="L530:M530"/>
    <mergeCell ref="B531:H531"/>
    <mergeCell ref="L531:M531"/>
    <mergeCell ref="B532:H532"/>
    <mergeCell ref="L532:M532"/>
    <mergeCell ref="B524:H524"/>
    <mergeCell ref="L524:M524"/>
    <mergeCell ref="B525:M525"/>
    <mergeCell ref="B526:N528"/>
    <mergeCell ref="B529:H529"/>
    <mergeCell ref="L529:M529"/>
    <mergeCell ref="A557:K557"/>
    <mergeCell ref="A558:D558"/>
    <mergeCell ref="A560:O560"/>
    <mergeCell ref="B561:N561"/>
    <mergeCell ref="B563:B569"/>
    <mergeCell ref="C563:J563"/>
    <mergeCell ref="K563:N564"/>
    <mergeCell ref="C564:J564"/>
    <mergeCell ref="C565:J565"/>
    <mergeCell ref="K565:K566"/>
    <mergeCell ref="B541:H541"/>
    <mergeCell ref="L541:M541"/>
    <mergeCell ref="L542:M542"/>
    <mergeCell ref="L543:M543"/>
    <mergeCell ref="B544:M544"/>
    <mergeCell ref="B546:M546"/>
    <mergeCell ref="B581:N583"/>
    <mergeCell ref="B584:F584"/>
    <mergeCell ref="G584:H584"/>
    <mergeCell ref="I584:J584"/>
    <mergeCell ref="L584:M584"/>
    <mergeCell ref="B585:F585"/>
    <mergeCell ref="G585:H585"/>
    <mergeCell ref="I585:J585"/>
    <mergeCell ref="L585:M585"/>
    <mergeCell ref="B573:E573"/>
    <mergeCell ref="B577:N577"/>
    <mergeCell ref="C579:K579"/>
    <mergeCell ref="L579:M579"/>
    <mergeCell ref="C580:K580"/>
    <mergeCell ref="L580:M580"/>
    <mergeCell ref="L565:N566"/>
    <mergeCell ref="C566:J566"/>
    <mergeCell ref="C567:J568"/>
    <mergeCell ref="K567:K569"/>
    <mergeCell ref="L567:L569"/>
    <mergeCell ref="M567:M569"/>
    <mergeCell ref="N567:N569"/>
    <mergeCell ref="C569:J569"/>
    <mergeCell ref="B594:I594"/>
    <mergeCell ref="L594:M594"/>
    <mergeCell ref="B595:I595"/>
    <mergeCell ref="L595:M595"/>
    <mergeCell ref="B597:I597"/>
    <mergeCell ref="L597:M597"/>
    <mergeCell ref="B588:M588"/>
    <mergeCell ref="B589:N591"/>
    <mergeCell ref="B592:I592"/>
    <mergeCell ref="L592:M592"/>
    <mergeCell ref="B593:I593"/>
    <mergeCell ref="L593:M593"/>
    <mergeCell ref="B586:F586"/>
    <mergeCell ref="I586:J586"/>
    <mergeCell ref="L586:M586"/>
    <mergeCell ref="B587:F587"/>
    <mergeCell ref="G587:H587"/>
    <mergeCell ref="I587:J587"/>
    <mergeCell ref="L587:M587"/>
    <mergeCell ref="B596:I596"/>
    <mergeCell ref="L596:M596"/>
    <mergeCell ref="B610:H610"/>
    <mergeCell ref="L610:M610"/>
    <mergeCell ref="B611:H611"/>
    <mergeCell ref="L611:M611"/>
    <mergeCell ref="B612:H612"/>
    <mergeCell ref="L612:M612"/>
    <mergeCell ref="B604:H604"/>
    <mergeCell ref="L604:M604"/>
    <mergeCell ref="B605:M605"/>
    <mergeCell ref="B606:N608"/>
    <mergeCell ref="B609:H609"/>
    <mergeCell ref="L609:M609"/>
    <mergeCell ref="B598:M598"/>
    <mergeCell ref="B599:N601"/>
    <mergeCell ref="B602:H602"/>
    <mergeCell ref="L602:M602"/>
    <mergeCell ref="B603:H603"/>
    <mergeCell ref="L603:M603"/>
    <mergeCell ref="B621:H621"/>
    <mergeCell ref="L621:M621"/>
    <mergeCell ref="L622:M622"/>
    <mergeCell ref="L623:M623"/>
    <mergeCell ref="B624:M624"/>
    <mergeCell ref="B626:M626"/>
    <mergeCell ref="B613:H613"/>
    <mergeCell ref="L613:M613"/>
    <mergeCell ref="B614:M614"/>
    <mergeCell ref="B616:M616"/>
    <mergeCell ref="B617:N619"/>
    <mergeCell ref="B620:H620"/>
    <mergeCell ref="L620:M620"/>
    <mergeCell ref="L645:N646"/>
    <mergeCell ref="C646:J646"/>
    <mergeCell ref="C647:J648"/>
    <mergeCell ref="K647:K649"/>
    <mergeCell ref="L647:L649"/>
    <mergeCell ref="M647:M649"/>
    <mergeCell ref="N647:N649"/>
    <mergeCell ref="C649:J649"/>
    <mergeCell ref="A637:K637"/>
    <mergeCell ref="A638:D638"/>
    <mergeCell ref="A640:O640"/>
    <mergeCell ref="B641:N641"/>
    <mergeCell ref="B643:B649"/>
    <mergeCell ref="C643:J643"/>
    <mergeCell ref="K643:N644"/>
    <mergeCell ref="C644:J644"/>
    <mergeCell ref="C645:J645"/>
    <mergeCell ref="K645:K646"/>
    <mergeCell ref="B666:F666"/>
    <mergeCell ref="I666:J666"/>
    <mergeCell ref="L666:M666"/>
    <mergeCell ref="B667:F667"/>
    <mergeCell ref="G667:H667"/>
    <mergeCell ref="I667:J667"/>
    <mergeCell ref="L667:M667"/>
    <mergeCell ref="B661:N663"/>
    <mergeCell ref="B664:F664"/>
    <mergeCell ref="G664:H664"/>
    <mergeCell ref="I664:J664"/>
    <mergeCell ref="L664:M664"/>
    <mergeCell ref="B665:F665"/>
    <mergeCell ref="G665:H665"/>
    <mergeCell ref="I665:J665"/>
    <mergeCell ref="L665:M665"/>
    <mergeCell ref="B653:E653"/>
    <mergeCell ref="B657:N657"/>
    <mergeCell ref="C659:K659"/>
    <mergeCell ref="L659:M659"/>
    <mergeCell ref="C660:K660"/>
    <mergeCell ref="L660:M660"/>
    <mergeCell ref="B678:M678"/>
    <mergeCell ref="B679:N681"/>
    <mergeCell ref="B682:H682"/>
    <mergeCell ref="L682:M682"/>
    <mergeCell ref="B690:H690"/>
    <mergeCell ref="L683:M683"/>
    <mergeCell ref="B674:I674"/>
    <mergeCell ref="L674:M674"/>
    <mergeCell ref="B676:I676"/>
    <mergeCell ref="L676:M676"/>
    <mergeCell ref="B677:I677"/>
    <mergeCell ref="L677:M677"/>
    <mergeCell ref="B668:M668"/>
    <mergeCell ref="B669:N671"/>
    <mergeCell ref="B672:I672"/>
    <mergeCell ref="L672:M672"/>
    <mergeCell ref="B673:I673"/>
    <mergeCell ref="L673:M673"/>
    <mergeCell ref="B683:H683"/>
    <mergeCell ref="B675:I675"/>
    <mergeCell ref="L675:M675"/>
    <mergeCell ref="B693:H693"/>
    <mergeCell ref="L693:M693"/>
    <mergeCell ref="B694:M694"/>
    <mergeCell ref="B696:M696"/>
    <mergeCell ref="B697:N699"/>
    <mergeCell ref="B700:H700"/>
    <mergeCell ref="L700:M700"/>
    <mergeCell ref="L690:M690"/>
    <mergeCell ref="B691:H691"/>
    <mergeCell ref="L691:M691"/>
    <mergeCell ref="B692:H692"/>
    <mergeCell ref="L692:M692"/>
    <mergeCell ref="B684:H684"/>
    <mergeCell ref="L684:M684"/>
    <mergeCell ref="B685:M685"/>
    <mergeCell ref="B686:N688"/>
    <mergeCell ref="B689:H689"/>
    <mergeCell ref="L689:M689"/>
    <mergeCell ref="A717:K717"/>
    <mergeCell ref="A718:D718"/>
    <mergeCell ref="A720:O720"/>
    <mergeCell ref="B721:N721"/>
    <mergeCell ref="B723:B729"/>
    <mergeCell ref="C723:J723"/>
    <mergeCell ref="K723:N724"/>
    <mergeCell ref="C724:J724"/>
    <mergeCell ref="C725:J725"/>
    <mergeCell ref="K725:K726"/>
    <mergeCell ref="B701:H701"/>
    <mergeCell ref="L701:M701"/>
    <mergeCell ref="L702:M702"/>
    <mergeCell ref="L703:M703"/>
    <mergeCell ref="B704:M704"/>
    <mergeCell ref="B706:M706"/>
    <mergeCell ref="B741:N743"/>
    <mergeCell ref="B744:F744"/>
    <mergeCell ref="G744:H744"/>
    <mergeCell ref="I744:J744"/>
    <mergeCell ref="L744:M744"/>
    <mergeCell ref="B745:F745"/>
    <mergeCell ref="G745:H745"/>
    <mergeCell ref="I745:J745"/>
    <mergeCell ref="L745:M745"/>
    <mergeCell ref="B733:E733"/>
    <mergeCell ref="B737:N737"/>
    <mergeCell ref="C739:K739"/>
    <mergeCell ref="L739:M739"/>
    <mergeCell ref="C740:K740"/>
    <mergeCell ref="L740:M740"/>
    <mergeCell ref="L725:N726"/>
    <mergeCell ref="C726:J726"/>
    <mergeCell ref="C727:J728"/>
    <mergeCell ref="K727:K729"/>
    <mergeCell ref="L727:L729"/>
    <mergeCell ref="M727:M729"/>
    <mergeCell ref="N727:N729"/>
    <mergeCell ref="C729:J729"/>
    <mergeCell ref="B754:I754"/>
    <mergeCell ref="L754:M754"/>
    <mergeCell ref="B757:I757"/>
    <mergeCell ref="L757:M757"/>
    <mergeCell ref="B756:I756"/>
    <mergeCell ref="L756:M756"/>
    <mergeCell ref="B748:M748"/>
    <mergeCell ref="B749:N751"/>
    <mergeCell ref="B752:I752"/>
    <mergeCell ref="L752:M752"/>
    <mergeCell ref="B753:I753"/>
    <mergeCell ref="L753:M753"/>
    <mergeCell ref="B746:F746"/>
    <mergeCell ref="I746:J746"/>
    <mergeCell ref="L746:M746"/>
    <mergeCell ref="B747:F747"/>
    <mergeCell ref="G747:H747"/>
    <mergeCell ref="I747:J747"/>
    <mergeCell ref="L747:M747"/>
    <mergeCell ref="B755:I755"/>
    <mergeCell ref="L755:M755"/>
    <mergeCell ref="B770:H770"/>
    <mergeCell ref="L770:M770"/>
    <mergeCell ref="B771:H771"/>
    <mergeCell ref="L771:M771"/>
    <mergeCell ref="B772:H772"/>
    <mergeCell ref="L772:M772"/>
    <mergeCell ref="B764:H764"/>
    <mergeCell ref="L764:M764"/>
    <mergeCell ref="B765:M765"/>
    <mergeCell ref="B766:N768"/>
    <mergeCell ref="B769:H769"/>
    <mergeCell ref="L769:M769"/>
    <mergeCell ref="B758:M758"/>
    <mergeCell ref="B759:N761"/>
    <mergeCell ref="B762:H762"/>
    <mergeCell ref="L762:M762"/>
    <mergeCell ref="B763:H763"/>
    <mergeCell ref="L763:M763"/>
    <mergeCell ref="B781:H781"/>
    <mergeCell ref="L781:M781"/>
    <mergeCell ref="L782:M782"/>
    <mergeCell ref="L783:M783"/>
    <mergeCell ref="B784:M784"/>
    <mergeCell ref="B786:M786"/>
    <mergeCell ref="B773:H773"/>
    <mergeCell ref="L773:M773"/>
    <mergeCell ref="B774:M774"/>
    <mergeCell ref="B776:M776"/>
    <mergeCell ref="B777:N779"/>
    <mergeCell ref="B780:H780"/>
    <mergeCell ref="L780:M780"/>
    <mergeCell ref="L805:N806"/>
    <mergeCell ref="C806:J806"/>
    <mergeCell ref="C807:J808"/>
    <mergeCell ref="K807:K809"/>
    <mergeCell ref="L807:L809"/>
    <mergeCell ref="M807:M809"/>
    <mergeCell ref="N807:N809"/>
    <mergeCell ref="C809:J809"/>
    <mergeCell ref="A797:K797"/>
    <mergeCell ref="A798:D798"/>
    <mergeCell ref="A800:O800"/>
    <mergeCell ref="B801:N801"/>
    <mergeCell ref="B803:B809"/>
    <mergeCell ref="C803:J803"/>
    <mergeCell ref="K803:N804"/>
    <mergeCell ref="C804:J804"/>
    <mergeCell ref="C805:J805"/>
    <mergeCell ref="K805:K806"/>
    <mergeCell ref="B826:F826"/>
    <mergeCell ref="I826:J826"/>
    <mergeCell ref="L826:M826"/>
    <mergeCell ref="B827:F827"/>
    <mergeCell ref="G827:H827"/>
    <mergeCell ref="I827:J827"/>
    <mergeCell ref="L827:M827"/>
    <mergeCell ref="B821:N823"/>
    <mergeCell ref="B824:F824"/>
    <mergeCell ref="G824:H824"/>
    <mergeCell ref="I824:J824"/>
    <mergeCell ref="L824:M824"/>
    <mergeCell ref="B825:F825"/>
    <mergeCell ref="G825:H825"/>
    <mergeCell ref="I825:J825"/>
    <mergeCell ref="L825:M825"/>
    <mergeCell ref="B813:E813"/>
    <mergeCell ref="B817:N817"/>
    <mergeCell ref="C819:K819"/>
    <mergeCell ref="L819:M819"/>
    <mergeCell ref="C820:K820"/>
    <mergeCell ref="L820:M820"/>
    <mergeCell ref="B837:M837"/>
    <mergeCell ref="B838:N840"/>
    <mergeCell ref="B841:H841"/>
    <mergeCell ref="L841:M841"/>
    <mergeCell ref="B842:H842"/>
    <mergeCell ref="L842:M842"/>
    <mergeCell ref="B834:I834"/>
    <mergeCell ref="L834:M834"/>
    <mergeCell ref="B835:I835"/>
    <mergeCell ref="L835:M835"/>
    <mergeCell ref="B836:I836"/>
    <mergeCell ref="L836:M836"/>
    <mergeCell ref="B828:M828"/>
    <mergeCell ref="B829:N831"/>
    <mergeCell ref="B832:I832"/>
    <mergeCell ref="L832:M832"/>
    <mergeCell ref="B833:I833"/>
    <mergeCell ref="L833:M833"/>
    <mergeCell ref="B852:H852"/>
    <mergeCell ref="L852:M852"/>
    <mergeCell ref="B853:M853"/>
    <mergeCell ref="B855:M855"/>
    <mergeCell ref="B856:N858"/>
    <mergeCell ref="B859:H859"/>
    <mergeCell ref="L859:M859"/>
    <mergeCell ref="B849:H849"/>
    <mergeCell ref="L849:M849"/>
    <mergeCell ref="B850:H850"/>
    <mergeCell ref="L850:M850"/>
    <mergeCell ref="B851:H851"/>
    <mergeCell ref="L851:M851"/>
    <mergeCell ref="B843:H843"/>
    <mergeCell ref="L843:M843"/>
    <mergeCell ref="B844:M844"/>
    <mergeCell ref="B845:N847"/>
    <mergeCell ref="B848:H848"/>
    <mergeCell ref="L848:M848"/>
    <mergeCell ref="A876:K876"/>
    <mergeCell ref="A877:D877"/>
    <mergeCell ref="A879:O879"/>
    <mergeCell ref="B880:N880"/>
    <mergeCell ref="B882:B888"/>
    <mergeCell ref="C882:J882"/>
    <mergeCell ref="K882:N883"/>
    <mergeCell ref="C883:J883"/>
    <mergeCell ref="C884:J884"/>
    <mergeCell ref="K884:K885"/>
    <mergeCell ref="B860:H860"/>
    <mergeCell ref="L860:M860"/>
    <mergeCell ref="L861:M861"/>
    <mergeCell ref="L862:M862"/>
    <mergeCell ref="B863:M863"/>
    <mergeCell ref="B865:M865"/>
    <mergeCell ref="B900:N902"/>
    <mergeCell ref="B903:F903"/>
    <mergeCell ref="G903:H903"/>
    <mergeCell ref="I903:J903"/>
    <mergeCell ref="L903:M903"/>
    <mergeCell ref="B904:F904"/>
    <mergeCell ref="G904:H904"/>
    <mergeCell ref="I904:J904"/>
    <mergeCell ref="L904:M904"/>
    <mergeCell ref="B892:E892"/>
    <mergeCell ref="B896:N896"/>
    <mergeCell ref="C898:K898"/>
    <mergeCell ref="L898:M898"/>
    <mergeCell ref="C899:K899"/>
    <mergeCell ref="L899:M899"/>
    <mergeCell ref="L884:N885"/>
    <mergeCell ref="C885:J885"/>
    <mergeCell ref="C886:J887"/>
    <mergeCell ref="K886:K888"/>
    <mergeCell ref="L886:L888"/>
    <mergeCell ref="M886:M888"/>
    <mergeCell ref="N886:N888"/>
    <mergeCell ref="C888:J888"/>
    <mergeCell ref="B912:I912"/>
    <mergeCell ref="L912:M912"/>
    <mergeCell ref="B914:I914"/>
    <mergeCell ref="L914:M914"/>
    <mergeCell ref="B915:I915"/>
    <mergeCell ref="L915:M915"/>
    <mergeCell ref="B907:M907"/>
    <mergeCell ref="B908:N910"/>
    <mergeCell ref="B911:I911"/>
    <mergeCell ref="L911:M911"/>
    <mergeCell ref="B916:I916"/>
    <mergeCell ref="L916:M916"/>
    <mergeCell ref="B905:F905"/>
    <mergeCell ref="I905:J905"/>
    <mergeCell ref="L905:M905"/>
    <mergeCell ref="B906:F906"/>
    <mergeCell ref="G906:H906"/>
    <mergeCell ref="I906:J906"/>
    <mergeCell ref="L906:M906"/>
    <mergeCell ref="B913:I913"/>
    <mergeCell ref="L913:M913"/>
    <mergeCell ref="B929:H929"/>
    <mergeCell ref="L929:M929"/>
    <mergeCell ref="B930:H930"/>
    <mergeCell ref="L930:M930"/>
    <mergeCell ref="B931:H931"/>
    <mergeCell ref="L931:M931"/>
    <mergeCell ref="B923:H923"/>
    <mergeCell ref="L923:M923"/>
    <mergeCell ref="B924:M924"/>
    <mergeCell ref="B925:N927"/>
    <mergeCell ref="B928:H928"/>
    <mergeCell ref="L928:M928"/>
    <mergeCell ref="B917:M917"/>
    <mergeCell ref="B918:N920"/>
    <mergeCell ref="B921:H921"/>
    <mergeCell ref="L921:M921"/>
    <mergeCell ref="B922:H922"/>
    <mergeCell ref="L922:M922"/>
    <mergeCell ref="B940:H940"/>
    <mergeCell ref="L940:M940"/>
    <mergeCell ref="L941:M941"/>
    <mergeCell ref="L942:M942"/>
    <mergeCell ref="B943:M943"/>
    <mergeCell ref="B945:M945"/>
    <mergeCell ref="B932:H932"/>
    <mergeCell ref="L932:M932"/>
    <mergeCell ref="B933:M933"/>
    <mergeCell ref="B935:M935"/>
    <mergeCell ref="B936:N938"/>
    <mergeCell ref="B939:H939"/>
    <mergeCell ref="L939:M939"/>
    <mergeCell ref="L964:N965"/>
    <mergeCell ref="C965:J965"/>
    <mergeCell ref="C966:J967"/>
    <mergeCell ref="K966:K968"/>
    <mergeCell ref="L966:L968"/>
    <mergeCell ref="M966:M968"/>
    <mergeCell ref="N966:N968"/>
    <mergeCell ref="C968:J968"/>
    <mergeCell ref="A956:K956"/>
    <mergeCell ref="A957:D957"/>
    <mergeCell ref="A959:O959"/>
    <mergeCell ref="B960:N960"/>
    <mergeCell ref="B962:B968"/>
    <mergeCell ref="C962:J962"/>
    <mergeCell ref="K962:N963"/>
    <mergeCell ref="C963:J963"/>
    <mergeCell ref="C964:J964"/>
    <mergeCell ref="K964:K965"/>
    <mergeCell ref="B985:F985"/>
    <mergeCell ref="I985:J985"/>
    <mergeCell ref="L985:M985"/>
    <mergeCell ref="B986:F986"/>
    <mergeCell ref="G986:H986"/>
    <mergeCell ref="I986:J986"/>
    <mergeCell ref="L986:M986"/>
    <mergeCell ref="B980:N982"/>
    <mergeCell ref="B983:F983"/>
    <mergeCell ref="G983:H983"/>
    <mergeCell ref="I983:J983"/>
    <mergeCell ref="L983:M983"/>
    <mergeCell ref="B984:F984"/>
    <mergeCell ref="G984:H984"/>
    <mergeCell ref="I984:J984"/>
    <mergeCell ref="L984:M984"/>
    <mergeCell ref="B972:E972"/>
    <mergeCell ref="B976:N976"/>
    <mergeCell ref="C978:K978"/>
    <mergeCell ref="L978:M978"/>
    <mergeCell ref="C979:K979"/>
    <mergeCell ref="L979:M979"/>
    <mergeCell ref="B996:M996"/>
    <mergeCell ref="B997:N999"/>
    <mergeCell ref="B1000:H1000"/>
    <mergeCell ref="L1000:M1000"/>
    <mergeCell ref="B1001:H1001"/>
    <mergeCell ref="L1001:M1001"/>
    <mergeCell ref="B992:I992"/>
    <mergeCell ref="L992:M992"/>
    <mergeCell ref="B993:I993"/>
    <mergeCell ref="L993:M993"/>
    <mergeCell ref="B995:I995"/>
    <mergeCell ref="L995:M995"/>
    <mergeCell ref="B987:M987"/>
    <mergeCell ref="B988:N990"/>
    <mergeCell ref="B991:I991"/>
    <mergeCell ref="L991:M991"/>
    <mergeCell ref="B994:I994"/>
    <mergeCell ref="L994:M994"/>
    <mergeCell ref="B1011:H1011"/>
    <mergeCell ref="L1011:M1011"/>
    <mergeCell ref="B1012:M1012"/>
    <mergeCell ref="B1014:M1014"/>
    <mergeCell ref="B1015:N1017"/>
    <mergeCell ref="B1018:H1018"/>
    <mergeCell ref="L1018:M1018"/>
    <mergeCell ref="B1008:H1008"/>
    <mergeCell ref="L1008:M1008"/>
    <mergeCell ref="B1009:H1009"/>
    <mergeCell ref="L1009:M1009"/>
    <mergeCell ref="B1010:H1010"/>
    <mergeCell ref="L1010:M1010"/>
    <mergeCell ref="B1002:H1002"/>
    <mergeCell ref="L1002:M1002"/>
    <mergeCell ref="B1003:M1003"/>
    <mergeCell ref="B1004:N1006"/>
    <mergeCell ref="B1007:H1007"/>
    <mergeCell ref="L1007:M1007"/>
    <mergeCell ref="A1035:K1035"/>
    <mergeCell ref="A1036:D1036"/>
    <mergeCell ref="A1038:O1038"/>
    <mergeCell ref="B1039:N1039"/>
    <mergeCell ref="B1041:B1047"/>
    <mergeCell ref="C1041:J1041"/>
    <mergeCell ref="K1041:N1042"/>
    <mergeCell ref="C1042:J1042"/>
    <mergeCell ref="C1043:J1043"/>
    <mergeCell ref="K1043:K1044"/>
    <mergeCell ref="B1019:H1019"/>
    <mergeCell ref="L1019:M1019"/>
    <mergeCell ref="L1020:M1020"/>
    <mergeCell ref="L1021:M1021"/>
    <mergeCell ref="B1022:M1022"/>
    <mergeCell ref="B1024:M1024"/>
    <mergeCell ref="B1059:N1061"/>
    <mergeCell ref="B1062:F1062"/>
    <mergeCell ref="G1062:H1062"/>
    <mergeCell ref="I1062:J1062"/>
    <mergeCell ref="L1062:M1062"/>
    <mergeCell ref="B1063:F1063"/>
    <mergeCell ref="G1063:H1063"/>
    <mergeCell ref="I1063:J1063"/>
    <mergeCell ref="L1063:M1063"/>
    <mergeCell ref="B1051:E1051"/>
    <mergeCell ref="B1055:N1055"/>
    <mergeCell ref="C1057:K1057"/>
    <mergeCell ref="L1057:M1057"/>
    <mergeCell ref="C1058:K1058"/>
    <mergeCell ref="L1058:M1058"/>
    <mergeCell ref="L1043:N1044"/>
    <mergeCell ref="C1044:J1044"/>
    <mergeCell ref="C1045:J1046"/>
    <mergeCell ref="K1045:K1047"/>
    <mergeCell ref="L1045:L1047"/>
    <mergeCell ref="M1045:M1047"/>
    <mergeCell ref="N1045:N1047"/>
    <mergeCell ref="C1047:J1047"/>
    <mergeCell ref="B1071:I1071"/>
    <mergeCell ref="L1071:M1071"/>
    <mergeCell ref="B1072:I1072"/>
    <mergeCell ref="L1072:M1072"/>
    <mergeCell ref="B1074:I1074"/>
    <mergeCell ref="L1074:M1074"/>
    <mergeCell ref="B1066:M1066"/>
    <mergeCell ref="B1067:N1069"/>
    <mergeCell ref="B1070:I1070"/>
    <mergeCell ref="L1070:M1070"/>
    <mergeCell ref="B1073:I1073"/>
    <mergeCell ref="L1073:M1073"/>
    <mergeCell ref="B1064:F1064"/>
    <mergeCell ref="I1064:J1064"/>
    <mergeCell ref="L1064:M1064"/>
    <mergeCell ref="B1065:F1065"/>
    <mergeCell ref="G1065:H1065"/>
    <mergeCell ref="I1065:J1065"/>
    <mergeCell ref="L1065:M1065"/>
    <mergeCell ref="B1087:H1087"/>
    <mergeCell ref="L1087:M1087"/>
    <mergeCell ref="B1088:H1088"/>
    <mergeCell ref="L1088:M1088"/>
    <mergeCell ref="B1089:H1089"/>
    <mergeCell ref="L1089:M1089"/>
    <mergeCell ref="B1081:H1081"/>
    <mergeCell ref="L1081:M1081"/>
    <mergeCell ref="B1082:M1082"/>
    <mergeCell ref="B1083:N1085"/>
    <mergeCell ref="B1086:H1086"/>
    <mergeCell ref="L1086:M1086"/>
    <mergeCell ref="B1075:M1075"/>
    <mergeCell ref="B1076:N1078"/>
    <mergeCell ref="B1079:H1079"/>
    <mergeCell ref="L1079:M1079"/>
    <mergeCell ref="B1080:H1080"/>
    <mergeCell ref="L1080:M1080"/>
    <mergeCell ref="B1098:H1098"/>
    <mergeCell ref="L1098:M1098"/>
    <mergeCell ref="L1099:M1099"/>
    <mergeCell ref="L1100:M1100"/>
    <mergeCell ref="B1101:M1101"/>
    <mergeCell ref="B1103:M1103"/>
    <mergeCell ref="B1090:H1090"/>
    <mergeCell ref="L1090:M1090"/>
    <mergeCell ref="B1091:M1091"/>
    <mergeCell ref="B1093:M1093"/>
    <mergeCell ref="B1094:N1096"/>
    <mergeCell ref="B1097:H1097"/>
    <mergeCell ref="L1097:M1097"/>
    <mergeCell ref="B1112:D1112"/>
    <mergeCell ref="J1112:N1112"/>
    <mergeCell ref="L1122:N1123"/>
    <mergeCell ref="C1123:J1123"/>
    <mergeCell ref="C1124:J1125"/>
    <mergeCell ref="K1124:K1126"/>
    <mergeCell ref="L1124:L1126"/>
    <mergeCell ref="M1124:M1126"/>
    <mergeCell ref="N1124:N1126"/>
    <mergeCell ref="C1126:J1126"/>
    <mergeCell ref="A1114:K1114"/>
    <mergeCell ref="A1115:D1115"/>
    <mergeCell ref="A1117:O1117"/>
    <mergeCell ref="B1118:N1118"/>
    <mergeCell ref="B1120:B1126"/>
    <mergeCell ref="C1120:J1120"/>
    <mergeCell ref="K1120:N1121"/>
    <mergeCell ref="C1121:J1121"/>
    <mergeCell ref="C1122:J1122"/>
    <mergeCell ref="K1122:K1123"/>
    <mergeCell ref="B1143:F1143"/>
    <mergeCell ref="I1143:J1143"/>
    <mergeCell ref="L1143:M1143"/>
    <mergeCell ref="B1144:F1144"/>
    <mergeCell ref="G1144:H1144"/>
    <mergeCell ref="I1144:J1144"/>
    <mergeCell ref="L1144:M1144"/>
    <mergeCell ref="B1138:N1140"/>
    <mergeCell ref="B1141:F1141"/>
    <mergeCell ref="G1141:H1141"/>
    <mergeCell ref="I1141:J1141"/>
    <mergeCell ref="L1141:M1141"/>
    <mergeCell ref="B1142:F1142"/>
    <mergeCell ref="G1142:H1142"/>
    <mergeCell ref="I1142:J1142"/>
    <mergeCell ref="L1142:M1142"/>
    <mergeCell ref="B1130:E1130"/>
    <mergeCell ref="B1134:N1134"/>
    <mergeCell ref="C1136:K1136"/>
    <mergeCell ref="L1136:M1136"/>
    <mergeCell ref="C1137:K1137"/>
    <mergeCell ref="L1137:M1137"/>
    <mergeCell ref="B1154:M1154"/>
    <mergeCell ref="B1155:N1157"/>
    <mergeCell ref="B1158:H1158"/>
    <mergeCell ref="L1158:M1158"/>
    <mergeCell ref="B1159:H1159"/>
    <mergeCell ref="L1159:M1159"/>
    <mergeCell ref="B1151:I1151"/>
    <mergeCell ref="L1151:M1151"/>
    <mergeCell ref="B1152:I1152"/>
    <mergeCell ref="L1152:M1152"/>
    <mergeCell ref="B1153:I1153"/>
    <mergeCell ref="L1153:M1153"/>
    <mergeCell ref="B1145:M1145"/>
    <mergeCell ref="B1146:N1148"/>
    <mergeCell ref="B1149:I1149"/>
    <mergeCell ref="L1149:M1149"/>
    <mergeCell ref="B1150:I1150"/>
    <mergeCell ref="L1150:M1150"/>
    <mergeCell ref="B1169:H1169"/>
    <mergeCell ref="L1169:M1169"/>
    <mergeCell ref="B1170:M1170"/>
    <mergeCell ref="B1172:M1172"/>
    <mergeCell ref="B1173:N1175"/>
    <mergeCell ref="B1176:H1176"/>
    <mergeCell ref="L1176:M1176"/>
    <mergeCell ref="B1166:H1166"/>
    <mergeCell ref="L1166:M1166"/>
    <mergeCell ref="B1167:H1167"/>
    <mergeCell ref="L1167:M1167"/>
    <mergeCell ref="B1168:H1168"/>
    <mergeCell ref="L1168:M1168"/>
    <mergeCell ref="B1160:H1160"/>
    <mergeCell ref="L1160:M1160"/>
    <mergeCell ref="B1161:M1161"/>
    <mergeCell ref="B1162:N1164"/>
    <mergeCell ref="B1165:H1165"/>
    <mergeCell ref="L1165:M1165"/>
    <mergeCell ref="A1193:K1193"/>
    <mergeCell ref="A1194:D1194"/>
    <mergeCell ref="A1196:O1196"/>
    <mergeCell ref="B1197:N1197"/>
    <mergeCell ref="B1199:B1205"/>
    <mergeCell ref="C1199:J1199"/>
    <mergeCell ref="K1199:N1200"/>
    <mergeCell ref="C1200:J1200"/>
    <mergeCell ref="C1201:J1201"/>
    <mergeCell ref="K1201:K1202"/>
    <mergeCell ref="B1177:H1177"/>
    <mergeCell ref="L1177:M1177"/>
    <mergeCell ref="L1178:M1178"/>
    <mergeCell ref="L1179:M1179"/>
    <mergeCell ref="B1180:M1180"/>
    <mergeCell ref="B1182:M1182"/>
    <mergeCell ref="B1191:D1191"/>
    <mergeCell ref="J1191:N1191"/>
    <mergeCell ref="B1217:N1219"/>
    <mergeCell ref="B1220:F1220"/>
    <mergeCell ref="G1220:H1220"/>
    <mergeCell ref="I1220:J1220"/>
    <mergeCell ref="L1220:M1220"/>
    <mergeCell ref="B1221:F1221"/>
    <mergeCell ref="G1221:H1221"/>
    <mergeCell ref="I1221:J1221"/>
    <mergeCell ref="L1221:M1221"/>
    <mergeCell ref="B1209:E1209"/>
    <mergeCell ref="B1213:N1213"/>
    <mergeCell ref="C1215:K1215"/>
    <mergeCell ref="L1215:M1215"/>
    <mergeCell ref="C1216:K1216"/>
    <mergeCell ref="L1216:M1216"/>
    <mergeCell ref="L1201:N1202"/>
    <mergeCell ref="C1202:J1202"/>
    <mergeCell ref="C1203:J1204"/>
    <mergeCell ref="K1203:K1205"/>
    <mergeCell ref="L1203:L1205"/>
    <mergeCell ref="M1203:M1205"/>
    <mergeCell ref="N1203:N1205"/>
    <mergeCell ref="C1205:J1205"/>
    <mergeCell ref="B1222:F1222"/>
    <mergeCell ref="I1222:J1222"/>
    <mergeCell ref="L1222:M1222"/>
    <mergeCell ref="B1225:F1225"/>
    <mergeCell ref="G1225:H1225"/>
    <mergeCell ref="I1225:J1225"/>
    <mergeCell ref="L1225:M1225"/>
    <mergeCell ref="B1233:I1233"/>
    <mergeCell ref="L1233:M1233"/>
    <mergeCell ref="B1234:I1234"/>
    <mergeCell ref="L1234:M1234"/>
    <mergeCell ref="B1235:I1235"/>
    <mergeCell ref="L1235:M1235"/>
    <mergeCell ref="B1236:I1236"/>
    <mergeCell ref="L1236:M1236"/>
    <mergeCell ref="B1223:F1223"/>
    <mergeCell ref="I1223:J1223"/>
    <mergeCell ref="L1223:M1223"/>
    <mergeCell ref="B1224:F1224"/>
    <mergeCell ref="I1224:J1224"/>
    <mergeCell ref="L1224:M1224"/>
    <mergeCell ref="B1239:M1239"/>
    <mergeCell ref="B1240:N1242"/>
    <mergeCell ref="B1243:H1243"/>
    <mergeCell ref="L1243:M1243"/>
    <mergeCell ref="B1244:H1244"/>
    <mergeCell ref="L1244:M1244"/>
    <mergeCell ref="B1232:I1232"/>
    <mergeCell ref="L1232:M1232"/>
    <mergeCell ref="B1237:I1237"/>
    <mergeCell ref="L1237:M1237"/>
    <mergeCell ref="B1238:I1238"/>
    <mergeCell ref="L1238:M1238"/>
    <mergeCell ref="B1226:M1226"/>
    <mergeCell ref="B1227:N1229"/>
    <mergeCell ref="B1230:I1230"/>
    <mergeCell ref="L1230:M1230"/>
    <mergeCell ref="B1231:I1231"/>
    <mergeCell ref="L1231:M1231"/>
    <mergeCell ref="B1254:H1254"/>
    <mergeCell ref="L1254:M1254"/>
    <mergeCell ref="B1255:M1255"/>
    <mergeCell ref="B1257:M1257"/>
    <mergeCell ref="B1258:N1260"/>
    <mergeCell ref="B1261:H1261"/>
    <mergeCell ref="L1261:M1261"/>
    <mergeCell ref="B1251:H1251"/>
    <mergeCell ref="L1251:M1251"/>
    <mergeCell ref="B1252:H1252"/>
    <mergeCell ref="L1252:M1252"/>
    <mergeCell ref="B1253:H1253"/>
    <mergeCell ref="L1253:M1253"/>
    <mergeCell ref="B1245:H1245"/>
    <mergeCell ref="L1245:M1245"/>
    <mergeCell ref="B1246:M1246"/>
    <mergeCell ref="B1247:N1249"/>
    <mergeCell ref="B1250:H1250"/>
    <mergeCell ref="L1250:M1250"/>
    <mergeCell ref="A1278:K1278"/>
    <mergeCell ref="A1279:D1279"/>
    <mergeCell ref="A1281:O1281"/>
    <mergeCell ref="B1282:N1282"/>
    <mergeCell ref="B1284:B1290"/>
    <mergeCell ref="C1284:J1284"/>
    <mergeCell ref="K1284:N1285"/>
    <mergeCell ref="C1285:J1285"/>
    <mergeCell ref="C1286:J1286"/>
    <mergeCell ref="K1286:K1287"/>
    <mergeCell ref="B1262:H1262"/>
    <mergeCell ref="L1262:M1262"/>
    <mergeCell ref="L1263:M1263"/>
    <mergeCell ref="L1264:M1264"/>
    <mergeCell ref="B1265:M1265"/>
    <mergeCell ref="B1267:M1267"/>
    <mergeCell ref="B1276:D1276"/>
    <mergeCell ref="J1276:N1276"/>
    <mergeCell ref="B1302:N1304"/>
    <mergeCell ref="B1305:F1305"/>
    <mergeCell ref="G1305:H1305"/>
    <mergeCell ref="I1305:J1305"/>
    <mergeCell ref="L1305:M1305"/>
    <mergeCell ref="B1306:F1306"/>
    <mergeCell ref="G1306:H1306"/>
    <mergeCell ref="I1306:J1306"/>
    <mergeCell ref="L1306:M1306"/>
    <mergeCell ref="B1294:E1294"/>
    <mergeCell ref="B1298:N1298"/>
    <mergeCell ref="C1300:K1300"/>
    <mergeCell ref="L1300:M1300"/>
    <mergeCell ref="C1301:K1301"/>
    <mergeCell ref="L1301:M1301"/>
    <mergeCell ref="L1286:N1287"/>
    <mergeCell ref="C1287:J1287"/>
    <mergeCell ref="C1288:J1289"/>
    <mergeCell ref="K1288:K1290"/>
    <mergeCell ref="L1288:L1290"/>
    <mergeCell ref="M1288:M1290"/>
    <mergeCell ref="N1288:N1290"/>
    <mergeCell ref="C1290:J1290"/>
    <mergeCell ref="B1315:I1315"/>
    <mergeCell ref="L1315:M1315"/>
    <mergeCell ref="B1316:I1316"/>
    <mergeCell ref="L1316:M1316"/>
    <mergeCell ref="B1317:I1317"/>
    <mergeCell ref="L1317:M1317"/>
    <mergeCell ref="B1309:M1309"/>
    <mergeCell ref="B1310:N1312"/>
    <mergeCell ref="B1313:I1313"/>
    <mergeCell ref="L1313:M1313"/>
    <mergeCell ref="B1314:I1314"/>
    <mergeCell ref="L1314:M1314"/>
    <mergeCell ref="B1307:F1307"/>
    <mergeCell ref="I1307:J1307"/>
    <mergeCell ref="L1307:M1307"/>
    <mergeCell ref="B1308:F1308"/>
    <mergeCell ref="G1308:H1308"/>
    <mergeCell ref="I1308:J1308"/>
    <mergeCell ref="L1308:M1308"/>
    <mergeCell ref="B1330:H1330"/>
    <mergeCell ref="L1330:M1330"/>
    <mergeCell ref="B1331:H1331"/>
    <mergeCell ref="L1331:M1331"/>
    <mergeCell ref="B1332:H1332"/>
    <mergeCell ref="L1332:M1332"/>
    <mergeCell ref="B1324:H1324"/>
    <mergeCell ref="L1324:M1324"/>
    <mergeCell ref="B1325:M1325"/>
    <mergeCell ref="B1326:N1328"/>
    <mergeCell ref="B1329:H1329"/>
    <mergeCell ref="L1329:M1329"/>
    <mergeCell ref="B1318:M1318"/>
    <mergeCell ref="B1319:N1321"/>
    <mergeCell ref="B1322:H1322"/>
    <mergeCell ref="L1322:M1322"/>
    <mergeCell ref="B1323:H1323"/>
    <mergeCell ref="L1323:M1323"/>
    <mergeCell ref="B1341:H1341"/>
    <mergeCell ref="L1341:M1341"/>
    <mergeCell ref="L1342:M1342"/>
    <mergeCell ref="L1343:M1343"/>
    <mergeCell ref="B1344:M1344"/>
    <mergeCell ref="B1346:M1346"/>
    <mergeCell ref="B1333:H1333"/>
    <mergeCell ref="L1333:M1333"/>
    <mergeCell ref="B1334:M1334"/>
    <mergeCell ref="B1336:M1336"/>
    <mergeCell ref="B1337:N1339"/>
    <mergeCell ref="B1340:H1340"/>
    <mergeCell ref="L1340:M1340"/>
    <mergeCell ref="B1355:D1355"/>
    <mergeCell ref="J1355:N1355"/>
    <mergeCell ref="L1365:N1366"/>
    <mergeCell ref="C1366:J1366"/>
    <mergeCell ref="C1367:J1368"/>
    <mergeCell ref="K1367:K1369"/>
    <mergeCell ref="L1367:L1369"/>
    <mergeCell ref="M1367:M1369"/>
    <mergeCell ref="N1367:N1369"/>
    <mergeCell ref="C1369:J1369"/>
    <mergeCell ref="A1357:K1357"/>
    <mergeCell ref="A1358:D1358"/>
    <mergeCell ref="A1360:O1360"/>
    <mergeCell ref="B1361:N1361"/>
    <mergeCell ref="B1363:B1369"/>
    <mergeCell ref="C1363:J1363"/>
    <mergeCell ref="K1363:N1364"/>
    <mergeCell ref="C1364:J1364"/>
    <mergeCell ref="C1365:J1365"/>
    <mergeCell ref="K1365:K1366"/>
    <mergeCell ref="B1386:F1386"/>
    <mergeCell ref="I1386:J1386"/>
    <mergeCell ref="L1386:M1386"/>
    <mergeCell ref="B1387:F1387"/>
    <mergeCell ref="G1387:H1387"/>
    <mergeCell ref="I1387:J1387"/>
    <mergeCell ref="L1387:M1387"/>
    <mergeCell ref="B1381:N1383"/>
    <mergeCell ref="B1384:F1384"/>
    <mergeCell ref="G1384:H1384"/>
    <mergeCell ref="I1384:J1384"/>
    <mergeCell ref="L1384:M1384"/>
    <mergeCell ref="B1385:F1385"/>
    <mergeCell ref="G1385:H1385"/>
    <mergeCell ref="I1385:J1385"/>
    <mergeCell ref="L1385:M1385"/>
    <mergeCell ref="B1373:E1373"/>
    <mergeCell ref="B1377:N1377"/>
    <mergeCell ref="C1379:K1379"/>
    <mergeCell ref="L1379:M1379"/>
    <mergeCell ref="C1380:K1380"/>
    <mergeCell ref="L1380:M1380"/>
    <mergeCell ref="B1397:M1397"/>
    <mergeCell ref="B1398:N1400"/>
    <mergeCell ref="B1401:H1401"/>
    <mergeCell ref="L1401:M1401"/>
    <mergeCell ref="B1402:H1402"/>
    <mergeCell ref="L1402:M1402"/>
    <mergeCell ref="B1394:I1394"/>
    <mergeCell ref="L1394:M1394"/>
    <mergeCell ref="B1395:I1395"/>
    <mergeCell ref="L1395:M1395"/>
    <mergeCell ref="B1396:I1396"/>
    <mergeCell ref="L1396:M1396"/>
    <mergeCell ref="B1388:M1388"/>
    <mergeCell ref="B1389:N1391"/>
    <mergeCell ref="B1392:I1392"/>
    <mergeCell ref="L1392:M1392"/>
    <mergeCell ref="B1393:I1393"/>
    <mergeCell ref="L1393:M1393"/>
    <mergeCell ref="B1412:H1412"/>
    <mergeCell ref="L1412:M1412"/>
    <mergeCell ref="B1413:M1413"/>
    <mergeCell ref="B1415:M1415"/>
    <mergeCell ref="B1416:N1418"/>
    <mergeCell ref="B1419:H1419"/>
    <mergeCell ref="L1419:M1419"/>
    <mergeCell ref="B1409:H1409"/>
    <mergeCell ref="L1409:M1409"/>
    <mergeCell ref="B1410:H1410"/>
    <mergeCell ref="L1410:M1410"/>
    <mergeCell ref="B1411:H1411"/>
    <mergeCell ref="L1411:M1411"/>
    <mergeCell ref="B1403:H1403"/>
    <mergeCell ref="L1403:M1403"/>
    <mergeCell ref="B1404:M1404"/>
    <mergeCell ref="B1405:N1407"/>
    <mergeCell ref="B1408:H1408"/>
    <mergeCell ref="L1408:M1408"/>
    <mergeCell ref="A1436:K1436"/>
    <mergeCell ref="A1437:D1437"/>
    <mergeCell ref="A1439:O1439"/>
    <mergeCell ref="B1440:N1440"/>
    <mergeCell ref="B1442:B1448"/>
    <mergeCell ref="C1442:J1442"/>
    <mergeCell ref="K1442:N1443"/>
    <mergeCell ref="C1443:J1443"/>
    <mergeCell ref="C1444:J1444"/>
    <mergeCell ref="K1444:K1445"/>
    <mergeCell ref="B1420:H1420"/>
    <mergeCell ref="L1420:M1420"/>
    <mergeCell ref="L1421:M1421"/>
    <mergeCell ref="L1422:M1422"/>
    <mergeCell ref="B1423:M1423"/>
    <mergeCell ref="B1425:M1425"/>
    <mergeCell ref="B1434:D1434"/>
    <mergeCell ref="J1434:N1434"/>
    <mergeCell ref="B1460:N1462"/>
    <mergeCell ref="B1463:F1463"/>
    <mergeCell ref="G1463:H1463"/>
    <mergeCell ref="I1463:J1463"/>
    <mergeCell ref="L1463:M1463"/>
    <mergeCell ref="B1464:F1464"/>
    <mergeCell ref="G1464:H1464"/>
    <mergeCell ref="I1464:J1464"/>
    <mergeCell ref="L1464:M1464"/>
    <mergeCell ref="B1452:E1452"/>
    <mergeCell ref="B1456:N1456"/>
    <mergeCell ref="C1458:K1458"/>
    <mergeCell ref="L1458:M1458"/>
    <mergeCell ref="C1459:K1459"/>
    <mergeCell ref="L1459:M1459"/>
    <mergeCell ref="L1444:N1445"/>
    <mergeCell ref="C1445:J1445"/>
    <mergeCell ref="C1446:J1447"/>
    <mergeCell ref="K1446:K1448"/>
    <mergeCell ref="L1446:L1448"/>
    <mergeCell ref="M1446:M1448"/>
    <mergeCell ref="N1446:N1448"/>
    <mergeCell ref="C1448:J1448"/>
    <mergeCell ref="B1473:I1473"/>
    <mergeCell ref="L1473:M1473"/>
    <mergeCell ref="B1474:I1474"/>
    <mergeCell ref="L1474:M1474"/>
    <mergeCell ref="B1475:I1475"/>
    <mergeCell ref="L1475:M1475"/>
    <mergeCell ref="B1467:M1467"/>
    <mergeCell ref="B1468:N1470"/>
    <mergeCell ref="B1471:I1471"/>
    <mergeCell ref="L1471:M1471"/>
    <mergeCell ref="B1472:I1472"/>
    <mergeCell ref="L1472:M1472"/>
    <mergeCell ref="B1465:F1465"/>
    <mergeCell ref="I1465:J1465"/>
    <mergeCell ref="L1465:M1465"/>
    <mergeCell ref="B1466:F1466"/>
    <mergeCell ref="G1466:H1466"/>
    <mergeCell ref="I1466:J1466"/>
    <mergeCell ref="L1466:M1466"/>
    <mergeCell ref="B1488:H1488"/>
    <mergeCell ref="L1488:M1488"/>
    <mergeCell ref="B1489:H1489"/>
    <mergeCell ref="L1489:M1489"/>
    <mergeCell ref="B1490:H1490"/>
    <mergeCell ref="L1490:M1490"/>
    <mergeCell ref="B1482:H1482"/>
    <mergeCell ref="L1482:M1482"/>
    <mergeCell ref="B1483:M1483"/>
    <mergeCell ref="B1484:N1486"/>
    <mergeCell ref="B1487:H1487"/>
    <mergeCell ref="L1487:M1487"/>
    <mergeCell ref="B1476:M1476"/>
    <mergeCell ref="B1477:N1479"/>
    <mergeCell ref="B1480:H1480"/>
    <mergeCell ref="L1480:M1480"/>
    <mergeCell ref="B1481:H1481"/>
    <mergeCell ref="L1481:M1481"/>
    <mergeCell ref="B1499:H1499"/>
    <mergeCell ref="L1499:M1499"/>
    <mergeCell ref="L1500:M1500"/>
    <mergeCell ref="L1501:M1501"/>
    <mergeCell ref="B1502:M1502"/>
    <mergeCell ref="B1504:M1504"/>
    <mergeCell ref="B1491:H1491"/>
    <mergeCell ref="L1491:M1491"/>
    <mergeCell ref="B1492:M1492"/>
    <mergeCell ref="B1494:M1494"/>
    <mergeCell ref="B1495:N1497"/>
    <mergeCell ref="B1498:H1498"/>
    <mergeCell ref="L1498:M1498"/>
    <mergeCell ref="B1513:D1513"/>
    <mergeCell ref="J1513:N1513"/>
    <mergeCell ref="L1523:N1524"/>
    <mergeCell ref="C1524:J1524"/>
    <mergeCell ref="B1531:E1531"/>
    <mergeCell ref="B1535:N1535"/>
    <mergeCell ref="C1537:K1537"/>
    <mergeCell ref="L1537:M1537"/>
    <mergeCell ref="C1538:K1538"/>
    <mergeCell ref="L1538:M1538"/>
    <mergeCell ref="C1525:J1526"/>
    <mergeCell ref="K1525:K1527"/>
    <mergeCell ref="L1525:L1527"/>
    <mergeCell ref="M1525:M1527"/>
    <mergeCell ref="N1525:N1527"/>
    <mergeCell ref="C1527:J1527"/>
    <mergeCell ref="A1515:K1515"/>
    <mergeCell ref="A1516:D1516"/>
    <mergeCell ref="A1518:O1518"/>
    <mergeCell ref="B1519:N1519"/>
    <mergeCell ref="B1521:B1527"/>
    <mergeCell ref="C1521:J1521"/>
    <mergeCell ref="K1521:N1522"/>
    <mergeCell ref="C1522:J1522"/>
    <mergeCell ref="C1523:J1523"/>
    <mergeCell ref="K1523:K1524"/>
    <mergeCell ref="B1546:M1546"/>
    <mergeCell ref="B1547:N1549"/>
    <mergeCell ref="B1550:I1550"/>
    <mergeCell ref="L1550:M1550"/>
    <mergeCell ref="B1551:I1551"/>
    <mergeCell ref="L1551:M1551"/>
    <mergeCell ref="B1545:F1545"/>
    <mergeCell ref="G1545:H1545"/>
    <mergeCell ref="I1545:J1545"/>
    <mergeCell ref="L1545:M1545"/>
    <mergeCell ref="B1539:N1541"/>
    <mergeCell ref="B1542:F1542"/>
    <mergeCell ref="G1542:H1542"/>
    <mergeCell ref="I1542:J1542"/>
    <mergeCell ref="L1542:M1542"/>
    <mergeCell ref="B1543:F1543"/>
    <mergeCell ref="G1543:H1543"/>
    <mergeCell ref="I1543:J1543"/>
    <mergeCell ref="L1543:M1543"/>
    <mergeCell ref="B1544:F1544"/>
    <mergeCell ref="I1544:J1544"/>
    <mergeCell ref="L1544:M1544"/>
    <mergeCell ref="B1561:H1561"/>
    <mergeCell ref="L1561:M1561"/>
    <mergeCell ref="B1562:M1562"/>
    <mergeCell ref="B1563:N1565"/>
    <mergeCell ref="B1566:H1566"/>
    <mergeCell ref="L1566:M1566"/>
    <mergeCell ref="B1555:M1555"/>
    <mergeCell ref="B1556:N1558"/>
    <mergeCell ref="B1559:H1559"/>
    <mergeCell ref="L1559:M1559"/>
    <mergeCell ref="B1560:H1560"/>
    <mergeCell ref="L1560:M1560"/>
    <mergeCell ref="B1552:I1552"/>
    <mergeCell ref="L1552:M1552"/>
    <mergeCell ref="B1553:I1553"/>
    <mergeCell ref="L1553:M1553"/>
    <mergeCell ref="B1554:I1554"/>
    <mergeCell ref="L1554:M1554"/>
    <mergeCell ref="B1578:H1578"/>
    <mergeCell ref="L1578:M1578"/>
    <mergeCell ref="L1579:M1579"/>
    <mergeCell ref="L1580:M1580"/>
    <mergeCell ref="B1581:M1581"/>
    <mergeCell ref="B1583:M1583"/>
    <mergeCell ref="B1592:D1592"/>
    <mergeCell ref="J1592:N1592"/>
    <mergeCell ref="B1570:H1570"/>
    <mergeCell ref="L1570:M1570"/>
    <mergeCell ref="B1571:M1571"/>
    <mergeCell ref="B1573:M1573"/>
    <mergeCell ref="B1574:N1576"/>
    <mergeCell ref="B1577:H1577"/>
    <mergeCell ref="L1577:M1577"/>
    <mergeCell ref="B1567:H1567"/>
    <mergeCell ref="L1567:M1567"/>
    <mergeCell ref="B1568:H1568"/>
    <mergeCell ref="L1568:M1568"/>
    <mergeCell ref="B1569:H1569"/>
    <mergeCell ref="L1569:M1569"/>
    <mergeCell ref="L1602:N1603"/>
    <mergeCell ref="C1603:J1603"/>
    <mergeCell ref="C1604:J1605"/>
    <mergeCell ref="K1604:K1606"/>
    <mergeCell ref="L1604:L1606"/>
    <mergeCell ref="M1604:M1606"/>
    <mergeCell ref="N1604:N1606"/>
    <mergeCell ref="C1606:J1606"/>
    <mergeCell ref="A1594:K1594"/>
    <mergeCell ref="A1595:D1595"/>
    <mergeCell ref="A1597:O1597"/>
    <mergeCell ref="B1598:N1598"/>
    <mergeCell ref="B1600:B1606"/>
    <mergeCell ref="C1600:J1600"/>
    <mergeCell ref="K1600:N1601"/>
    <mergeCell ref="C1601:J1601"/>
    <mergeCell ref="C1602:J1602"/>
    <mergeCell ref="K1602:K1603"/>
    <mergeCell ref="B1623:F1623"/>
    <mergeCell ref="I1623:J1623"/>
    <mergeCell ref="L1623:M1623"/>
    <mergeCell ref="B1624:F1624"/>
    <mergeCell ref="G1624:H1624"/>
    <mergeCell ref="I1624:J1624"/>
    <mergeCell ref="L1624:M1624"/>
    <mergeCell ref="B1618:N1620"/>
    <mergeCell ref="B1621:F1621"/>
    <mergeCell ref="G1621:H1621"/>
    <mergeCell ref="I1621:J1621"/>
    <mergeCell ref="L1621:M1621"/>
    <mergeCell ref="B1622:F1622"/>
    <mergeCell ref="G1622:H1622"/>
    <mergeCell ref="I1622:J1622"/>
    <mergeCell ref="L1622:M1622"/>
    <mergeCell ref="B1610:E1610"/>
    <mergeCell ref="B1614:N1614"/>
    <mergeCell ref="C1616:K1616"/>
    <mergeCell ref="L1616:M1616"/>
    <mergeCell ref="C1617:K1617"/>
    <mergeCell ref="L1617:M1617"/>
    <mergeCell ref="B1639:H1639"/>
    <mergeCell ref="L1639:M1639"/>
    <mergeCell ref="B1640:M1640"/>
    <mergeCell ref="B1641:N1643"/>
    <mergeCell ref="B1644:H1644"/>
    <mergeCell ref="L1644:M1644"/>
    <mergeCell ref="B1633:M1633"/>
    <mergeCell ref="B1634:N1636"/>
    <mergeCell ref="B1637:H1637"/>
    <mergeCell ref="L1637:M1637"/>
    <mergeCell ref="B1638:H1638"/>
    <mergeCell ref="L1638:M1638"/>
    <mergeCell ref="B1631:I1631"/>
    <mergeCell ref="L1631:M1631"/>
    <mergeCell ref="B1632:I1632"/>
    <mergeCell ref="L1632:M1632"/>
    <mergeCell ref="B1625:M1625"/>
    <mergeCell ref="B1626:N1628"/>
    <mergeCell ref="B1629:I1629"/>
    <mergeCell ref="L1629:M1629"/>
    <mergeCell ref="B1630:I1630"/>
    <mergeCell ref="L1630:M1630"/>
    <mergeCell ref="B1656:H1656"/>
    <mergeCell ref="L1656:M1656"/>
    <mergeCell ref="L1657:M1657"/>
    <mergeCell ref="L1658:M1658"/>
    <mergeCell ref="B1659:M1659"/>
    <mergeCell ref="B1661:M1661"/>
    <mergeCell ref="B1670:D1670"/>
    <mergeCell ref="J1670:N1670"/>
    <mergeCell ref="B1648:H1648"/>
    <mergeCell ref="L1648:M1648"/>
    <mergeCell ref="B1649:M1649"/>
    <mergeCell ref="B1651:M1651"/>
    <mergeCell ref="B1652:N1654"/>
    <mergeCell ref="B1655:H1655"/>
    <mergeCell ref="L1655:M1655"/>
    <mergeCell ref="B1645:H1645"/>
    <mergeCell ref="L1645:M1645"/>
    <mergeCell ref="B1646:H1646"/>
    <mergeCell ref="L1646:M1646"/>
    <mergeCell ref="B1647:H1647"/>
    <mergeCell ref="L1647:M1647"/>
    <mergeCell ref="B1688:E1688"/>
    <mergeCell ref="B1692:N1692"/>
    <mergeCell ref="C1694:K1694"/>
    <mergeCell ref="L1694:M1694"/>
    <mergeCell ref="C1695:K1695"/>
    <mergeCell ref="L1695:M1695"/>
    <mergeCell ref="L1680:N1681"/>
    <mergeCell ref="C1681:J1681"/>
    <mergeCell ref="C1682:J1683"/>
    <mergeCell ref="K1682:K1684"/>
    <mergeCell ref="L1682:L1684"/>
    <mergeCell ref="M1682:M1684"/>
    <mergeCell ref="N1682:N1684"/>
    <mergeCell ref="C1684:J1684"/>
    <mergeCell ref="A1672:K1672"/>
    <mergeCell ref="A1673:D1673"/>
    <mergeCell ref="A1675:O1675"/>
    <mergeCell ref="B1676:N1676"/>
    <mergeCell ref="B1678:B1684"/>
    <mergeCell ref="C1678:J1678"/>
    <mergeCell ref="K1678:N1679"/>
    <mergeCell ref="C1679:J1679"/>
    <mergeCell ref="C1680:J1680"/>
    <mergeCell ref="K1680:K1681"/>
    <mergeCell ref="B1703:M1703"/>
    <mergeCell ref="B1704:N1706"/>
    <mergeCell ref="B1707:I1707"/>
    <mergeCell ref="L1707:M1707"/>
    <mergeCell ref="B1708:I1708"/>
    <mergeCell ref="L1708:M1708"/>
    <mergeCell ref="B1701:F1701"/>
    <mergeCell ref="I1701:J1701"/>
    <mergeCell ref="L1701:M1701"/>
    <mergeCell ref="B1702:F1702"/>
    <mergeCell ref="G1702:H1702"/>
    <mergeCell ref="I1702:J1702"/>
    <mergeCell ref="L1702:M1702"/>
    <mergeCell ref="B1696:N1698"/>
    <mergeCell ref="B1699:F1699"/>
    <mergeCell ref="G1699:H1699"/>
    <mergeCell ref="I1699:J1699"/>
    <mergeCell ref="L1699:M1699"/>
    <mergeCell ref="B1700:F1700"/>
    <mergeCell ref="G1700:H1700"/>
    <mergeCell ref="I1700:J1700"/>
    <mergeCell ref="L1700:M1700"/>
    <mergeCell ref="B1718:H1718"/>
    <mergeCell ref="L1718:M1718"/>
    <mergeCell ref="B1719:M1719"/>
    <mergeCell ref="B1720:N1722"/>
    <mergeCell ref="B1723:H1723"/>
    <mergeCell ref="L1723:M1723"/>
    <mergeCell ref="B1712:M1712"/>
    <mergeCell ref="B1713:N1715"/>
    <mergeCell ref="B1716:H1716"/>
    <mergeCell ref="L1716:M1716"/>
    <mergeCell ref="B1717:H1717"/>
    <mergeCell ref="L1717:M1717"/>
    <mergeCell ref="B1709:I1709"/>
    <mergeCell ref="L1709:M1709"/>
    <mergeCell ref="B1710:I1710"/>
    <mergeCell ref="L1710:M1710"/>
    <mergeCell ref="B1711:I1711"/>
    <mergeCell ref="L1711:M1711"/>
    <mergeCell ref="B1735:H1735"/>
    <mergeCell ref="L1735:M1735"/>
    <mergeCell ref="L1736:M1736"/>
    <mergeCell ref="L1737:M1737"/>
    <mergeCell ref="B1738:M1738"/>
    <mergeCell ref="B1740:M1740"/>
    <mergeCell ref="B1727:H1727"/>
    <mergeCell ref="L1727:M1727"/>
    <mergeCell ref="B1728:M1728"/>
    <mergeCell ref="B1730:M1730"/>
    <mergeCell ref="B1731:N1733"/>
    <mergeCell ref="B1734:H1734"/>
    <mergeCell ref="L1734:M1734"/>
    <mergeCell ref="B1749:D1749"/>
    <mergeCell ref="J1749:N1749"/>
    <mergeCell ref="B1724:H1724"/>
    <mergeCell ref="L1724:M1724"/>
    <mergeCell ref="B1725:H1725"/>
    <mergeCell ref="L1725:M1725"/>
    <mergeCell ref="B1726:H1726"/>
    <mergeCell ref="L1726:M1726"/>
  </mergeCells>
  <pageMargins left="0.7" right="0.7" top="0.75" bottom="0.75" header="0.3" footer="0.3"/>
  <pageSetup scale="52" orientation="portrait" r:id="rId1"/>
  <rowBreaks count="21" manualBreakCount="21">
    <brk id="79" max="14" man="1"/>
    <brk id="157" max="14" man="1"/>
    <brk id="236" max="14" man="1"/>
    <brk id="315" max="14" man="1"/>
    <brk id="394" max="14" man="1"/>
    <brk id="476" max="14" man="1"/>
    <brk id="555" max="14" man="1"/>
    <brk id="635" max="14" man="1"/>
    <brk id="715" max="14" man="1"/>
    <brk id="795" max="14" man="1"/>
    <brk id="874" max="14" man="1"/>
    <brk id="954" max="14" man="1"/>
    <brk id="1033" max="14" man="1"/>
    <brk id="1112" max="14" man="1"/>
    <brk id="1191" max="14" man="1"/>
    <brk id="1276" max="14" man="1"/>
    <brk id="1355" max="14" man="1"/>
    <brk id="1434" max="14" man="1"/>
    <brk id="1513" max="14" man="1"/>
    <brk id="1592" max="14" man="1"/>
    <brk id="1670" max="14" man="1"/>
  </rowBreaks>
  <colBreaks count="1" manualBreakCount="1">
    <brk id="15" max="1974" man="1"/>
  </col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392"/>
  <sheetViews>
    <sheetView showGridLines="0" view="pageBreakPreview" topLeftCell="A187" zoomScale="80" zoomScaleNormal="80" zoomScaleSheetLayoutView="80" zoomScalePageLayoutView="85" workbookViewId="0">
      <selection activeCell="I17" sqref="I17"/>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9" style="94" bestFit="1" customWidth="1"/>
    <col min="13" max="14" width="11.44140625" style="94"/>
    <col min="15" max="15" width="20.5546875" style="94" bestFit="1" customWidth="1"/>
    <col min="16" max="17" width="3.109375" style="94" customWidth="1"/>
    <col min="18" max="16384" width="11.44140625" style="94"/>
  </cols>
  <sheetData>
    <row r="1" spans="2:16">
      <c r="B1" s="584" t="s">
        <v>37</v>
      </c>
      <c r="C1" s="584"/>
      <c r="D1" s="584"/>
      <c r="E1" s="584"/>
      <c r="F1" s="584"/>
      <c r="G1" s="584"/>
      <c r="H1" s="584"/>
      <c r="I1" s="584"/>
      <c r="J1" s="584"/>
      <c r="K1" s="584"/>
      <c r="L1" s="584"/>
    </row>
    <row r="2" spans="2:16">
      <c r="B2" s="584" t="s">
        <v>1</v>
      </c>
      <c r="C2" s="584"/>
      <c r="D2" s="584"/>
      <c r="E2" s="584"/>
    </row>
    <row r="3" spans="2:16" ht="14.4" thickBot="1"/>
    <row r="4" spans="2:16" ht="25.5" customHeight="1" thickTop="1">
      <c r="B4" s="822"/>
      <c r="C4" s="823"/>
      <c r="D4" s="823"/>
      <c r="E4" s="823"/>
      <c r="F4" s="823"/>
      <c r="G4" s="823"/>
      <c r="H4" s="823"/>
      <c r="I4" s="823"/>
      <c r="J4" s="823"/>
      <c r="K4" s="823"/>
      <c r="L4" s="823"/>
      <c r="M4" s="823"/>
      <c r="N4" s="823"/>
      <c r="O4" s="823"/>
      <c r="P4" s="824"/>
    </row>
    <row r="5" spans="2:16" ht="36.75" customHeight="1">
      <c r="B5" s="96"/>
      <c r="C5" s="825" t="s">
        <v>38</v>
      </c>
      <c r="D5" s="825"/>
      <c r="E5" s="825"/>
      <c r="F5" s="825"/>
      <c r="G5" s="825"/>
      <c r="H5" s="825"/>
      <c r="I5" s="825"/>
      <c r="J5" s="825"/>
      <c r="K5" s="825"/>
      <c r="L5" s="825"/>
      <c r="M5" s="825"/>
      <c r="N5" s="825"/>
      <c r="O5" s="825"/>
      <c r="P5" s="95"/>
    </row>
    <row r="6" spans="2:16" ht="14.4" thickBot="1">
      <c r="B6" s="96"/>
      <c r="P6" s="95"/>
    </row>
    <row r="7" spans="2:16">
      <c r="B7" s="96"/>
      <c r="C7" s="826"/>
      <c r="D7" s="828"/>
      <c r="E7" s="829"/>
      <c r="F7" s="829"/>
      <c r="G7" s="829"/>
      <c r="H7" s="829"/>
      <c r="I7" s="829"/>
      <c r="J7" s="829"/>
      <c r="K7" s="830"/>
      <c r="L7" s="831"/>
      <c r="M7" s="832"/>
      <c r="N7" s="832"/>
      <c r="O7" s="833"/>
      <c r="P7" s="95"/>
    </row>
    <row r="8" spans="2:16">
      <c r="B8" s="96"/>
      <c r="C8" s="827"/>
      <c r="D8" s="837" t="s">
        <v>118</v>
      </c>
      <c r="E8" s="838"/>
      <c r="F8" s="838"/>
      <c r="G8" s="838"/>
      <c r="H8" s="838"/>
      <c r="I8" s="838"/>
      <c r="J8" s="838"/>
      <c r="K8" s="839"/>
      <c r="L8" s="834"/>
      <c r="M8" s="835"/>
      <c r="N8" s="835"/>
      <c r="O8" s="836"/>
      <c r="P8" s="95"/>
    </row>
    <row r="9" spans="2:16">
      <c r="B9" s="96"/>
      <c r="C9" s="827"/>
      <c r="D9" s="812"/>
      <c r="E9" s="813"/>
      <c r="F9" s="813"/>
      <c r="G9" s="813"/>
      <c r="H9" s="813"/>
      <c r="I9" s="813"/>
      <c r="J9" s="813"/>
      <c r="K9" s="814"/>
      <c r="L9" s="818" t="s">
        <v>39</v>
      </c>
      <c r="M9" s="806"/>
      <c r="N9" s="807"/>
      <c r="O9" s="808"/>
      <c r="P9" s="95"/>
    </row>
    <row r="10" spans="2:16">
      <c r="B10" s="96"/>
      <c r="C10" s="827"/>
      <c r="D10" s="812" t="s">
        <v>40</v>
      </c>
      <c r="E10" s="813"/>
      <c r="F10" s="813"/>
      <c r="G10" s="813"/>
      <c r="H10" s="813"/>
      <c r="I10" s="813"/>
      <c r="J10" s="813"/>
      <c r="K10" s="814"/>
      <c r="L10" s="840"/>
      <c r="M10" s="809"/>
      <c r="N10" s="810"/>
      <c r="O10" s="811"/>
      <c r="P10" s="95"/>
    </row>
    <row r="11" spans="2:16" ht="12.75" customHeight="1">
      <c r="B11" s="96"/>
      <c r="C11" s="827"/>
      <c r="D11" s="815"/>
      <c r="E11" s="816"/>
      <c r="F11" s="816"/>
      <c r="G11" s="816"/>
      <c r="H11" s="816"/>
      <c r="I11" s="816"/>
      <c r="J11" s="816"/>
      <c r="K11" s="817"/>
      <c r="L11" s="818" t="s">
        <v>41</v>
      </c>
      <c r="M11" s="818">
        <v>1</v>
      </c>
      <c r="N11" s="818" t="s">
        <v>42</v>
      </c>
      <c r="O11" s="820">
        <v>1</v>
      </c>
      <c r="P11" s="95"/>
    </row>
    <row r="12" spans="2:16">
      <c r="B12" s="96"/>
      <c r="C12" s="827"/>
      <c r="D12" s="815"/>
      <c r="E12" s="816"/>
      <c r="F12" s="816"/>
      <c r="G12" s="816"/>
      <c r="H12" s="816"/>
      <c r="I12" s="816"/>
      <c r="J12" s="816"/>
      <c r="K12" s="817"/>
      <c r="L12" s="819"/>
      <c r="M12" s="819"/>
      <c r="N12" s="819"/>
      <c r="O12" s="821"/>
      <c r="P12" s="95"/>
    </row>
    <row r="13" spans="2:16">
      <c r="B13" s="96"/>
      <c r="C13" s="827"/>
      <c r="D13" s="812" t="s">
        <v>43</v>
      </c>
      <c r="E13" s="813"/>
      <c r="F13" s="813"/>
      <c r="G13" s="813"/>
      <c r="H13" s="813"/>
      <c r="I13" s="813"/>
      <c r="J13" s="813"/>
      <c r="K13" s="814"/>
      <c r="L13" s="819"/>
      <c r="M13" s="819"/>
      <c r="N13" s="819"/>
      <c r="O13" s="821"/>
      <c r="P13" s="95"/>
    </row>
    <row r="14" spans="2:16" ht="14.4" thickBot="1">
      <c r="B14" s="96"/>
      <c r="C14" s="97"/>
      <c r="D14" s="98"/>
      <c r="E14" s="98"/>
      <c r="F14" s="98"/>
      <c r="G14" s="98"/>
      <c r="H14" s="98"/>
      <c r="I14" s="98"/>
      <c r="J14" s="98"/>
      <c r="K14" s="98"/>
      <c r="L14" s="98"/>
      <c r="M14" s="99"/>
      <c r="N14" s="99"/>
      <c r="O14" s="100"/>
      <c r="P14" s="95"/>
    </row>
    <row r="15" spans="2:16">
      <c r="B15" s="96"/>
      <c r="C15" s="101"/>
      <c r="D15" s="405"/>
      <c r="E15" s="405"/>
      <c r="F15" s="405"/>
      <c r="G15" s="405"/>
      <c r="H15" s="405"/>
      <c r="I15" s="405"/>
      <c r="J15" s="405"/>
      <c r="K15" s="405"/>
      <c r="L15" s="102" t="s">
        <v>44</v>
      </c>
      <c r="M15" s="103" t="s">
        <v>45</v>
      </c>
      <c r="N15" s="103" t="s">
        <v>46</v>
      </c>
      <c r="O15" s="104" t="s">
        <v>47</v>
      </c>
      <c r="P15" s="95"/>
    </row>
    <row r="16" spans="2:16">
      <c r="B16" s="96"/>
      <c r="C16" s="105"/>
      <c r="D16" s="404"/>
      <c r="E16" s="404"/>
      <c r="F16" s="404"/>
      <c r="G16" s="404"/>
      <c r="H16" s="404"/>
      <c r="I16" s="404"/>
      <c r="J16" s="404"/>
      <c r="K16" s="404"/>
      <c r="L16" s="106"/>
      <c r="M16" s="107"/>
      <c r="N16" s="107"/>
      <c r="O16" s="108"/>
      <c r="P16" s="95"/>
    </row>
    <row r="17" spans="2:16" ht="18" customHeight="1">
      <c r="B17" s="96"/>
      <c r="C17" s="792" t="s">
        <v>48</v>
      </c>
      <c r="D17" s="793"/>
      <c r="E17" s="793"/>
      <c r="F17" s="793"/>
      <c r="G17" s="404"/>
      <c r="H17" s="404"/>
      <c r="I17" s="404"/>
      <c r="K17" s="404"/>
      <c r="L17" s="106"/>
      <c r="O17" s="109"/>
      <c r="P17" s="95"/>
    </row>
    <row r="18" spans="2:16">
      <c r="B18" s="96"/>
      <c r="C18" s="110"/>
      <c r="D18" s="408"/>
      <c r="E18" s="408"/>
      <c r="F18" s="408"/>
      <c r="G18" s="408"/>
      <c r="H18" s="408"/>
      <c r="I18" s="408"/>
      <c r="J18" s="408"/>
      <c r="K18" s="408"/>
      <c r="L18" s="408"/>
      <c r="M18" s="408"/>
      <c r="N18" s="408"/>
      <c r="O18" s="409"/>
      <c r="P18" s="95"/>
    </row>
    <row r="19" spans="2:16" ht="14.4" thickBot="1">
      <c r="B19" s="96"/>
      <c r="C19" s="406"/>
      <c r="D19" s="407"/>
      <c r="E19" s="407"/>
      <c r="F19" s="407"/>
      <c r="G19" s="407"/>
      <c r="H19" s="407"/>
      <c r="I19" s="407"/>
      <c r="J19" s="407"/>
      <c r="K19" s="407"/>
      <c r="L19" s="407"/>
      <c r="M19" s="407"/>
      <c r="N19" s="407"/>
      <c r="O19" s="111"/>
      <c r="P19" s="95"/>
    </row>
    <row r="20" spans="2:16" ht="14.4" thickBot="1">
      <c r="B20" s="96"/>
      <c r="C20" s="112"/>
      <c r="D20" s="113"/>
      <c r="E20" s="113"/>
      <c r="F20" s="113"/>
      <c r="G20" s="113"/>
      <c r="H20" s="113"/>
      <c r="K20" s="113"/>
      <c r="L20" s="113"/>
      <c r="M20" s="113"/>
      <c r="N20" s="113"/>
      <c r="O20" s="114"/>
      <c r="P20" s="95"/>
    </row>
    <row r="21" spans="2:16">
      <c r="B21" s="96"/>
      <c r="C21" s="794" t="s">
        <v>49</v>
      </c>
      <c r="D21" s="795"/>
      <c r="E21" s="795"/>
      <c r="F21" s="795"/>
      <c r="G21" s="795"/>
      <c r="H21" s="795"/>
      <c r="I21" s="795"/>
      <c r="J21" s="795"/>
      <c r="K21" s="795"/>
      <c r="L21" s="795"/>
      <c r="M21" s="795"/>
      <c r="N21" s="795"/>
      <c r="O21" s="796"/>
      <c r="P21" s="95"/>
    </row>
    <row r="22" spans="2:16" ht="14.4" thickBot="1">
      <c r="B22" s="96"/>
      <c r="C22" s="115"/>
      <c r="O22" s="116"/>
      <c r="P22" s="95"/>
    </row>
    <row r="23" spans="2:16">
      <c r="B23" s="96"/>
      <c r="C23" s="117" t="s">
        <v>50</v>
      </c>
      <c r="D23" s="797" t="s">
        <v>51</v>
      </c>
      <c r="E23" s="798"/>
      <c r="F23" s="798"/>
      <c r="G23" s="798"/>
      <c r="H23" s="798"/>
      <c r="I23" s="798"/>
      <c r="J23" s="798"/>
      <c r="K23" s="798"/>
      <c r="L23" s="799"/>
      <c r="M23" s="800" t="s">
        <v>52</v>
      </c>
      <c r="N23" s="801"/>
      <c r="O23" s="117" t="s">
        <v>11</v>
      </c>
      <c r="P23" s="95"/>
    </row>
    <row r="24" spans="2:16" ht="14.4" thickBot="1">
      <c r="B24" s="96"/>
      <c r="C24" s="175">
        <f>+'PRESUPUESTO OFICIAL (Entidad)'!D48</f>
        <v>6.1</v>
      </c>
      <c r="D24" s="870" t="s">
        <v>110</v>
      </c>
      <c r="E24" s="803"/>
      <c r="F24" s="803"/>
      <c r="G24" s="803"/>
      <c r="H24" s="803"/>
      <c r="I24" s="803"/>
      <c r="J24" s="803"/>
      <c r="K24" s="803"/>
      <c r="L24" s="804"/>
      <c r="M24" s="805" t="s">
        <v>85</v>
      </c>
      <c r="N24" s="804"/>
      <c r="O24" s="176"/>
      <c r="P24" s="95"/>
    </row>
    <row r="25" spans="2:16">
      <c r="B25" s="96"/>
      <c r="C25" s="735" t="s">
        <v>53</v>
      </c>
      <c r="D25" s="736"/>
      <c r="E25" s="736"/>
      <c r="F25" s="736"/>
      <c r="G25" s="736"/>
      <c r="H25" s="736"/>
      <c r="I25" s="736"/>
      <c r="J25" s="736"/>
      <c r="K25" s="736"/>
      <c r="L25" s="736"/>
      <c r="M25" s="736"/>
      <c r="N25" s="736"/>
      <c r="O25" s="737"/>
      <c r="P25" s="95"/>
    </row>
    <row r="26" spans="2:16">
      <c r="B26" s="96"/>
      <c r="C26" s="738"/>
      <c r="D26" s="739"/>
      <c r="E26" s="739"/>
      <c r="F26" s="739"/>
      <c r="G26" s="739"/>
      <c r="H26" s="739"/>
      <c r="I26" s="739"/>
      <c r="J26" s="739"/>
      <c r="K26" s="739"/>
      <c r="L26" s="739"/>
      <c r="M26" s="739"/>
      <c r="N26" s="739"/>
      <c r="O26" s="740"/>
      <c r="P26" s="95"/>
    </row>
    <row r="27" spans="2:16" ht="14.4" thickBot="1">
      <c r="B27" s="96"/>
      <c r="C27" s="741"/>
      <c r="D27" s="742"/>
      <c r="E27" s="742"/>
      <c r="F27" s="742"/>
      <c r="G27" s="742"/>
      <c r="H27" s="742"/>
      <c r="I27" s="742"/>
      <c r="J27" s="742"/>
      <c r="K27" s="742"/>
      <c r="L27" s="742"/>
      <c r="M27" s="742"/>
      <c r="N27" s="742"/>
      <c r="O27" s="743"/>
      <c r="P27" s="95"/>
    </row>
    <row r="28" spans="2:16">
      <c r="B28" s="96"/>
      <c r="C28" s="744" t="s">
        <v>51</v>
      </c>
      <c r="D28" s="782"/>
      <c r="E28" s="782"/>
      <c r="F28" s="782"/>
      <c r="G28" s="783"/>
      <c r="H28" s="762" t="s">
        <v>54</v>
      </c>
      <c r="I28" s="782"/>
      <c r="J28" s="784" t="s">
        <v>55</v>
      </c>
      <c r="K28" s="785"/>
      <c r="L28" s="118" t="s">
        <v>56</v>
      </c>
      <c r="M28" s="762" t="s">
        <v>57</v>
      </c>
      <c r="N28" s="763"/>
      <c r="O28" s="119" t="s">
        <v>58</v>
      </c>
      <c r="P28" s="95"/>
    </row>
    <row r="29" spans="2:16">
      <c r="B29" s="96"/>
      <c r="C29" s="786" t="s">
        <v>119</v>
      </c>
      <c r="D29" s="787"/>
      <c r="E29" s="787"/>
      <c r="F29" s="787"/>
      <c r="G29" s="788"/>
      <c r="H29" s="789"/>
      <c r="I29" s="788"/>
      <c r="J29" s="772" t="s">
        <v>120</v>
      </c>
      <c r="K29" s="773"/>
      <c r="L29" s="177">
        <v>4842</v>
      </c>
      <c r="M29" s="790">
        <v>4.7100000000000003E-2</v>
      </c>
      <c r="N29" s="791"/>
      <c r="O29" s="416">
        <f t="shared" ref="O29:O31" si="0">ROUND(L29*M29,0)</f>
        <v>228</v>
      </c>
      <c r="P29" s="95"/>
    </row>
    <row r="30" spans="2:16">
      <c r="B30" s="96"/>
      <c r="C30" s="769" t="s">
        <v>122</v>
      </c>
      <c r="D30" s="770"/>
      <c r="E30" s="770"/>
      <c r="F30" s="770"/>
      <c r="G30" s="771"/>
      <c r="H30" s="178"/>
      <c r="I30" s="179"/>
      <c r="J30" s="772" t="s">
        <v>120</v>
      </c>
      <c r="K30" s="773"/>
      <c r="L30" s="177">
        <v>248</v>
      </c>
      <c r="M30" s="774">
        <v>0.56000000000000005</v>
      </c>
      <c r="N30" s="775"/>
      <c r="O30" s="416">
        <f t="shared" si="0"/>
        <v>139</v>
      </c>
      <c r="P30" s="95"/>
    </row>
    <row r="31" spans="2:16" ht="14.4" thickBot="1">
      <c r="B31" s="96"/>
      <c r="C31" s="776"/>
      <c r="D31" s="777"/>
      <c r="E31" s="777"/>
      <c r="F31" s="777"/>
      <c r="G31" s="778"/>
      <c r="H31" s="779"/>
      <c r="I31" s="778"/>
      <c r="J31" s="772"/>
      <c r="K31" s="773"/>
      <c r="L31" s="177"/>
      <c r="M31" s="780"/>
      <c r="N31" s="781"/>
      <c r="O31" s="416">
        <f t="shared" si="0"/>
        <v>0</v>
      </c>
      <c r="P31" s="95"/>
    </row>
    <row r="32" spans="2:16" ht="14.4" thickBot="1">
      <c r="B32" s="96"/>
      <c r="C32" s="724" t="s">
        <v>59</v>
      </c>
      <c r="D32" s="725"/>
      <c r="E32" s="725"/>
      <c r="F32" s="725"/>
      <c r="G32" s="725"/>
      <c r="H32" s="725"/>
      <c r="I32" s="725"/>
      <c r="J32" s="725"/>
      <c r="K32" s="725"/>
      <c r="L32" s="725"/>
      <c r="M32" s="725"/>
      <c r="N32" s="726"/>
      <c r="O32" s="122">
        <f>SUM(O29:O31)</f>
        <v>367</v>
      </c>
      <c r="P32" s="95"/>
    </row>
    <row r="33" spans="2:16" ht="13.5" customHeight="1">
      <c r="B33" s="96"/>
      <c r="C33" s="735" t="s">
        <v>60</v>
      </c>
      <c r="D33" s="736"/>
      <c r="E33" s="736"/>
      <c r="F33" s="736"/>
      <c r="G33" s="736"/>
      <c r="H33" s="736"/>
      <c r="I33" s="736"/>
      <c r="J33" s="736"/>
      <c r="K33" s="736"/>
      <c r="L33" s="736"/>
      <c r="M33" s="736"/>
      <c r="N33" s="736"/>
      <c r="O33" s="737"/>
      <c r="P33" s="95"/>
    </row>
    <row r="34" spans="2:16">
      <c r="B34" s="96"/>
      <c r="C34" s="738"/>
      <c r="D34" s="739"/>
      <c r="E34" s="739"/>
      <c r="F34" s="739"/>
      <c r="G34" s="739"/>
      <c r="H34" s="739"/>
      <c r="I34" s="739"/>
      <c r="J34" s="739"/>
      <c r="K34" s="739"/>
      <c r="L34" s="739"/>
      <c r="M34" s="739"/>
      <c r="N34" s="739"/>
      <c r="O34" s="740"/>
      <c r="P34" s="95"/>
    </row>
    <row r="35" spans="2:16" ht="14.4" thickBot="1">
      <c r="B35" s="96"/>
      <c r="C35" s="741"/>
      <c r="D35" s="742"/>
      <c r="E35" s="742"/>
      <c r="F35" s="742"/>
      <c r="G35" s="742"/>
      <c r="H35" s="742"/>
      <c r="I35" s="742"/>
      <c r="J35" s="742"/>
      <c r="K35" s="742"/>
      <c r="L35" s="742"/>
      <c r="M35" s="742"/>
      <c r="N35" s="742"/>
      <c r="O35" s="743"/>
      <c r="P35" s="95"/>
    </row>
    <row r="36" spans="2:16">
      <c r="B36" s="96"/>
      <c r="C36" s="744" t="s">
        <v>51</v>
      </c>
      <c r="D36" s="745"/>
      <c r="E36" s="745"/>
      <c r="F36" s="745"/>
      <c r="G36" s="745"/>
      <c r="H36" s="745"/>
      <c r="I36" s="745"/>
      <c r="J36" s="763"/>
      <c r="K36" s="403" t="s">
        <v>52</v>
      </c>
      <c r="L36" s="118" t="s">
        <v>11</v>
      </c>
      <c r="M36" s="762" t="s">
        <v>61</v>
      </c>
      <c r="N36" s="763"/>
      <c r="O36" s="119" t="s">
        <v>58</v>
      </c>
      <c r="P36" s="95"/>
    </row>
    <row r="37" spans="2:16">
      <c r="B37" s="96"/>
      <c r="C37" s="718" t="s">
        <v>121</v>
      </c>
      <c r="D37" s="719"/>
      <c r="E37" s="719"/>
      <c r="F37" s="719"/>
      <c r="G37" s="719"/>
      <c r="H37" s="719"/>
      <c r="I37" s="719"/>
      <c r="J37" s="766"/>
      <c r="K37" s="400" t="s">
        <v>85</v>
      </c>
      <c r="L37" s="123">
        <v>1</v>
      </c>
      <c r="M37" s="767">
        <v>10956</v>
      </c>
      <c r="N37" s="768"/>
      <c r="O37" s="416">
        <f t="shared" ref="O37:O40" si="1">ROUND(L37*M37,0)</f>
        <v>10956</v>
      </c>
      <c r="P37" s="95"/>
    </row>
    <row r="38" spans="2:16">
      <c r="B38" s="96"/>
      <c r="C38" s="718"/>
      <c r="D38" s="719"/>
      <c r="E38" s="719"/>
      <c r="F38" s="719"/>
      <c r="G38" s="719"/>
      <c r="H38" s="719"/>
      <c r="I38" s="719"/>
      <c r="J38" s="766"/>
      <c r="K38" s="400"/>
      <c r="L38" s="123"/>
      <c r="M38" s="767"/>
      <c r="N38" s="768"/>
      <c r="O38" s="416">
        <f t="shared" si="1"/>
        <v>0</v>
      </c>
      <c r="P38" s="95"/>
    </row>
    <row r="39" spans="2:16">
      <c r="B39" s="96"/>
      <c r="C39" s="718"/>
      <c r="D39" s="719"/>
      <c r="E39" s="719"/>
      <c r="F39" s="719"/>
      <c r="G39" s="719"/>
      <c r="H39" s="719"/>
      <c r="I39" s="719"/>
      <c r="J39" s="766"/>
      <c r="K39" s="400"/>
      <c r="L39" s="123"/>
      <c r="M39" s="767"/>
      <c r="N39" s="768"/>
      <c r="O39" s="416">
        <f t="shared" si="1"/>
        <v>0</v>
      </c>
      <c r="P39" s="95"/>
    </row>
    <row r="40" spans="2:16" ht="14.4" thickBot="1">
      <c r="B40" s="96"/>
      <c r="C40" s="718"/>
      <c r="D40" s="719"/>
      <c r="E40" s="719"/>
      <c r="F40" s="719"/>
      <c r="G40" s="719"/>
      <c r="H40" s="719"/>
      <c r="I40" s="719"/>
      <c r="J40" s="766"/>
      <c r="K40" s="400"/>
      <c r="L40" s="123"/>
      <c r="M40" s="767"/>
      <c r="N40" s="768"/>
      <c r="O40" s="416">
        <f t="shared" si="1"/>
        <v>0</v>
      </c>
      <c r="P40" s="95"/>
    </row>
    <row r="41" spans="2:16" ht="14.4" thickBot="1">
      <c r="B41" s="96"/>
      <c r="C41" s="724" t="s">
        <v>59</v>
      </c>
      <c r="D41" s="725"/>
      <c r="E41" s="725"/>
      <c r="F41" s="725"/>
      <c r="G41" s="725"/>
      <c r="H41" s="725"/>
      <c r="I41" s="725"/>
      <c r="J41" s="725"/>
      <c r="K41" s="725"/>
      <c r="L41" s="725"/>
      <c r="M41" s="725"/>
      <c r="N41" s="726"/>
      <c r="O41" s="124">
        <f>SUM(O37:O40)</f>
        <v>10956</v>
      </c>
      <c r="P41" s="95"/>
    </row>
    <row r="42" spans="2:16">
      <c r="B42" s="96"/>
      <c r="C42" s="735" t="s">
        <v>62</v>
      </c>
      <c r="D42" s="736"/>
      <c r="E42" s="736"/>
      <c r="F42" s="736"/>
      <c r="G42" s="736"/>
      <c r="H42" s="736"/>
      <c r="I42" s="736"/>
      <c r="J42" s="736"/>
      <c r="K42" s="736"/>
      <c r="L42" s="736"/>
      <c r="M42" s="736"/>
      <c r="N42" s="736"/>
      <c r="O42" s="737"/>
      <c r="P42" s="95"/>
    </row>
    <row r="43" spans="2:16">
      <c r="B43" s="96"/>
      <c r="C43" s="738"/>
      <c r="D43" s="739"/>
      <c r="E43" s="739"/>
      <c r="F43" s="739"/>
      <c r="G43" s="739"/>
      <c r="H43" s="739"/>
      <c r="I43" s="739"/>
      <c r="J43" s="739"/>
      <c r="K43" s="739"/>
      <c r="L43" s="739"/>
      <c r="M43" s="739"/>
      <c r="N43" s="739"/>
      <c r="O43" s="740"/>
      <c r="P43" s="95"/>
    </row>
    <row r="44" spans="2:16" ht="14.4" thickBot="1">
      <c r="B44" s="96"/>
      <c r="C44" s="741"/>
      <c r="D44" s="742"/>
      <c r="E44" s="742"/>
      <c r="F44" s="742"/>
      <c r="G44" s="742"/>
      <c r="H44" s="742"/>
      <c r="I44" s="742"/>
      <c r="J44" s="742"/>
      <c r="K44" s="742"/>
      <c r="L44" s="742"/>
      <c r="M44" s="742"/>
      <c r="N44" s="742"/>
      <c r="O44" s="743"/>
      <c r="P44" s="95"/>
    </row>
    <row r="45" spans="2:16" ht="15.6">
      <c r="B45" s="96"/>
      <c r="C45" s="744" t="s">
        <v>63</v>
      </c>
      <c r="D45" s="745"/>
      <c r="E45" s="745"/>
      <c r="F45" s="745"/>
      <c r="G45" s="745"/>
      <c r="H45" s="745"/>
      <c r="I45" s="745"/>
      <c r="J45" s="118" t="s">
        <v>64</v>
      </c>
      <c r="K45" s="401" t="s">
        <v>65</v>
      </c>
      <c r="L45" s="125" t="s">
        <v>66</v>
      </c>
      <c r="M45" s="762" t="s">
        <v>67</v>
      </c>
      <c r="N45" s="763"/>
      <c r="O45" s="119" t="s">
        <v>58</v>
      </c>
      <c r="P45" s="95"/>
    </row>
    <row r="46" spans="2:16">
      <c r="B46" s="96"/>
      <c r="C46" s="718"/>
      <c r="D46" s="719"/>
      <c r="E46" s="719"/>
      <c r="F46" s="719"/>
      <c r="G46" s="719"/>
      <c r="H46" s="719"/>
      <c r="I46" s="719"/>
      <c r="J46" s="126"/>
      <c r="K46" s="127"/>
      <c r="L46" s="126"/>
      <c r="M46" s="764"/>
      <c r="N46" s="765"/>
      <c r="O46" s="416">
        <f t="shared" ref="O46:O47" si="2">ROUND(L46*M46,0)</f>
        <v>0</v>
      </c>
      <c r="P46" s="95"/>
    </row>
    <row r="47" spans="2:16" ht="14.4" thickBot="1">
      <c r="B47" s="96"/>
      <c r="C47" s="758"/>
      <c r="D47" s="759"/>
      <c r="E47" s="759"/>
      <c r="F47" s="759"/>
      <c r="G47" s="759"/>
      <c r="H47" s="759"/>
      <c r="I47" s="759"/>
      <c r="J47" s="128"/>
      <c r="K47" s="129"/>
      <c r="L47" s="128"/>
      <c r="M47" s="760"/>
      <c r="N47" s="761"/>
      <c r="O47" s="416">
        <f t="shared" si="2"/>
        <v>0</v>
      </c>
      <c r="P47" s="95"/>
    </row>
    <row r="48" spans="2:16" ht="14.4" thickBot="1">
      <c r="B48" s="96"/>
      <c r="C48" s="724" t="s">
        <v>59</v>
      </c>
      <c r="D48" s="725"/>
      <c r="E48" s="725"/>
      <c r="F48" s="725"/>
      <c r="G48" s="725"/>
      <c r="H48" s="725"/>
      <c r="I48" s="725"/>
      <c r="J48" s="725"/>
      <c r="K48" s="725"/>
      <c r="L48" s="725"/>
      <c r="M48" s="725"/>
      <c r="N48" s="726"/>
      <c r="O48" s="122">
        <f>SUM(O46:O47)</f>
        <v>0</v>
      </c>
      <c r="P48" s="95"/>
    </row>
    <row r="49" spans="2:16">
      <c r="B49" s="96"/>
      <c r="C49" s="735" t="s">
        <v>68</v>
      </c>
      <c r="D49" s="736"/>
      <c r="E49" s="736"/>
      <c r="F49" s="736"/>
      <c r="G49" s="736"/>
      <c r="H49" s="736"/>
      <c r="I49" s="736"/>
      <c r="J49" s="736"/>
      <c r="K49" s="736"/>
      <c r="L49" s="736"/>
      <c r="M49" s="736"/>
      <c r="N49" s="736"/>
      <c r="O49" s="737"/>
      <c r="P49" s="95"/>
    </row>
    <row r="50" spans="2:16">
      <c r="B50" s="96"/>
      <c r="C50" s="738"/>
      <c r="D50" s="739"/>
      <c r="E50" s="739"/>
      <c r="F50" s="739"/>
      <c r="G50" s="739"/>
      <c r="H50" s="739"/>
      <c r="I50" s="739"/>
      <c r="J50" s="739"/>
      <c r="K50" s="739"/>
      <c r="L50" s="739"/>
      <c r="M50" s="739"/>
      <c r="N50" s="739"/>
      <c r="O50" s="740"/>
      <c r="P50" s="95"/>
    </row>
    <row r="51" spans="2:16" ht="14.4" thickBot="1">
      <c r="B51" s="96"/>
      <c r="C51" s="741"/>
      <c r="D51" s="742"/>
      <c r="E51" s="742"/>
      <c r="F51" s="742"/>
      <c r="G51" s="742"/>
      <c r="H51" s="742"/>
      <c r="I51" s="742"/>
      <c r="J51" s="742"/>
      <c r="K51" s="742"/>
      <c r="L51" s="742"/>
      <c r="M51" s="742"/>
      <c r="N51" s="742"/>
      <c r="O51" s="743"/>
      <c r="P51" s="95"/>
    </row>
    <row r="52" spans="2:16" ht="31.5" customHeight="1">
      <c r="B52" s="96"/>
      <c r="C52" s="744" t="s">
        <v>69</v>
      </c>
      <c r="D52" s="745"/>
      <c r="E52" s="745"/>
      <c r="F52" s="745"/>
      <c r="G52" s="745"/>
      <c r="H52" s="745"/>
      <c r="I52" s="745"/>
      <c r="J52" s="118" t="s">
        <v>70</v>
      </c>
      <c r="K52" s="130" t="s">
        <v>71</v>
      </c>
      <c r="L52" s="131" t="s">
        <v>72</v>
      </c>
      <c r="M52" s="746" t="s">
        <v>57</v>
      </c>
      <c r="N52" s="747"/>
      <c r="O52" s="132" t="s">
        <v>58</v>
      </c>
      <c r="P52" s="95"/>
    </row>
    <row r="53" spans="2:16">
      <c r="B53" s="96"/>
      <c r="C53" s="730" t="s">
        <v>123</v>
      </c>
      <c r="D53" s="731"/>
      <c r="E53" s="731"/>
      <c r="F53" s="731"/>
      <c r="G53" s="731"/>
      <c r="H53" s="731"/>
      <c r="I53" s="732"/>
      <c r="J53" s="133" t="s">
        <v>120</v>
      </c>
      <c r="K53" s="134"/>
      <c r="L53" s="135">
        <v>48421</v>
      </c>
      <c r="M53" s="752">
        <v>4.7100000000000003E-2</v>
      </c>
      <c r="N53" s="753"/>
      <c r="O53" s="416">
        <f t="shared" ref="O53:O56" si="3">ROUND(L53*M53,0)</f>
        <v>2281</v>
      </c>
      <c r="P53" s="95"/>
    </row>
    <row r="54" spans="2:16">
      <c r="B54" s="96"/>
      <c r="C54" s="730"/>
      <c r="D54" s="731"/>
      <c r="E54" s="731"/>
      <c r="F54" s="731"/>
      <c r="G54" s="731"/>
      <c r="H54" s="731"/>
      <c r="I54" s="732"/>
      <c r="J54" s="133"/>
      <c r="K54" s="134"/>
      <c r="L54" s="135"/>
      <c r="M54" s="754"/>
      <c r="N54" s="755"/>
      <c r="O54" s="416">
        <f t="shared" si="3"/>
        <v>0</v>
      </c>
      <c r="P54" s="95"/>
    </row>
    <row r="55" spans="2:16">
      <c r="B55" s="96"/>
      <c r="C55" s="730"/>
      <c r="D55" s="731"/>
      <c r="E55" s="731"/>
      <c r="F55" s="731"/>
      <c r="G55" s="731"/>
      <c r="H55" s="731"/>
      <c r="I55" s="732"/>
      <c r="J55" s="133"/>
      <c r="K55" s="134"/>
      <c r="L55" s="135"/>
      <c r="M55" s="756"/>
      <c r="N55" s="757"/>
      <c r="O55" s="416">
        <f t="shared" si="3"/>
        <v>0</v>
      </c>
      <c r="P55" s="95"/>
    </row>
    <row r="56" spans="2:16" ht="14.4" thickBot="1">
      <c r="B56" s="96"/>
      <c r="C56" s="730"/>
      <c r="D56" s="731"/>
      <c r="E56" s="731"/>
      <c r="F56" s="731"/>
      <c r="G56" s="731"/>
      <c r="H56" s="731"/>
      <c r="I56" s="732"/>
      <c r="J56" s="128"/>
      <c r="K56" s="129"/>
      <c r="L56" s="128"/>
      <c r="M56" s="733"/>
      <c r="N56" s="734"/>
      <c r="O56" s="416">
        <f t="shared" si="3"/>
        <v>0</v>
      </c>
      <c r="P56" s="95"/>
    </row>
    <row r="57" spans="2:16" ht="14.4" thickBot="1">
      <c r="B57" s="96"/>
      <c r="C57" s="724" t="s">
        <v>59</v>
      </c>
      <c r="D57" s="725"/>
      <c r="E57" s="725"/>
      <c r="F57" s="725"/>
      <c r="G57" s="725"/>
      <c r="H57" s="725"/>
      <c r="I57" s="725"/>
      <c r="J57" s="725"/>
      <c r="K57" s="725"/>
      <c r="L57" s="725"/>
      <c r="M57" s="725"/>
      <c r="N57" s="726"/>
      <c r="O57" s="124">
        <f>SUM(O53:O56)</f>
        <v>2281</v>
      </c>
      <c r="P57" s="95"/>
    </row>
    <row r="58" spans="2:16" ht="14.4" thickBot="1">
      <c r="B58" s="96"/>
      <c r="C58" s="115"/>
      <c r="O58" s="116"/>
      <c r="P58" s="95"/>
    </row>
    <row r="59" spans="2:16" ht="14.4" thickBot="1">
      <c r="B59" s="96"/>
      <c r="C59" s="727" t="s">
        <v>73</v>
      </c>
      <c r="D59" s="728"/>
      <c r="E59" s="728"/>
      <c r="F59" s="728"/>
      <c r="G59" s="728"/>
      <c r="H59" s="728"/>
      <c r="I59" s="728"/>
      <c r="J59" s="728"/>
      <c r="K59" s="728"/>
      <c r="L59" s="728"/>
      <c r="M59" s="728"/>
      <c r="N59" s="729"/>
      <c r="O59" s="137">
        <f>O32+O41+O48+O57</f>
        <v>13604</v>
      </c>
      <c r="P59" s="95"/>
    </row>
    <row r="60" spans="2:16">
      <c r="B60" s="96"/>
      <c r="C60" s="735" t="s">
        <v>74</v>
      </c>
      <c r="D60" s="736"/>
      <c r="E60" s="736"/>
      <c r="F60" s="736"/>
      <c r="G60" s="736"/>
      <c r="H60" s="736"/>
      <c r="I60" s="736"/>
      <c r="J60" s="736"/>
      <c r="K60" s="736"/>
      <c r="L60" s="736"/>
      <c r="M60" s="736"/>
      <c r="N60" s="736"/>
      <c r="O60" s="737"/>
      <c r="P60" s="95"/>
    </row>
    <row r="61" spans="2:16">
      <c r="B61" s="96"/>
      <c r="C61" s="738"/>
      <c r="D61" s="739"/>
      <c r="E61" s="739"/>
      <c r="F61" s="739"/>
      <c r="G61" s="739"/>
      <c r="H61" s="739"/>
      <c r="I61" s="739"/>
      <c r="J61" s="739"/>
      <c r="K61" s="739"/>
      <c r="L61" s="739"/>
      <c r="M61" s="739"/>
      <c r="N61" s="739"/>
      <c r="O61" s="740"/>
      <c r="P61" s="95"/>
    </row>
    <row r="62" spans="2:16" ht="14.4" thickBot="1">
      <c r="B62" s="96"/>
      <c r="C62" s="741"/>
      <c r="D62" s="742"/>
      <c r="E62" s="742"/>
      <c r="F62" s="742"/>
      <c r="G62" s="742"/>
      <c r="H62" s="742"/>
      <c r="I62" s="742"/>
      <c r="J62" s="742"/>
      <c r="K62" s="742"/>
      <c r="L62" s="742"/>
      <c r="M62" s="742"/>
      <c r="N62" s="742"/>
      <c r="O62" s="743"/>
      <c r="P62" s="95"/>
    </row>
    <row r="63" spans="2:16">
      <c r="B63" s="96"/>
      <c r="C63" s="744" t="s">
        <v>75</v>
      </c>
      <c r="D63" s="745"/>
      <c r="E63" s="745"/>
      <c r="F63" s="745"/>
      <c r="G63" s="745"/>
      <c r="H63" s="745"/>
      <c r="I63" s="745"/>
      <c r="J63" s="401"/>
      <c r="K63" s="402"/>
      <c r="L63" s="131" t="s">
        <v>76</v>
      </c>
      <c r="M63" s="746" t="s">
        <v>77</v>
      </c>
      <c r="N63" s="747"/>
      <c r="O63" s="132"/>
      <c r="P63" s="95"/>
    </row>
    <row r="64" spans="2:16">
      <c r="B64" s="96"/>
      <c r="C64" s="718" t="s">
        <v>23</v>
      </c>
      <c r="D64" s="719"/>
      <c r="E64" s="719"/>
      <c r="F64" s="719"/>
      <c r="G64" s="719"/>
      <c r="H64" s="719"/>
      <c r="I64" s="719"/>
      <c r="J64" s="138"/>
      <c r="K64" s="139"/>
      <c r="L64" s="418">
        <v>0.28000000000000003</v>
      </c>
      <c r="M64" s="720">
        <f>+O59</f>
        <v>13604</v>
      </c>
      <c r="N64" s="721"/>
      <c r="O64" s="416">
        <f t="shared" ref="O64:O66" si="4">ROUND(L64*M64,0)</f>
        <v>3809</v>
      </c>
      <c r="P64" s="95"/>
    </row>
    <row r="65" spans="2:16">
      <c r="B65" s="96"/>
      <c r="C65" s="120" t="s">
        <v>78</v>
      </c>
      <c r="D65" s="121"/>
      <c r="E65" s="121"/>
      <c r="F65" s="121"/>
      <c r="G65" s="121"/>
      <c r="H65" s="121"/>
      <c r="I65" s="121"/>
      <c r="J65" s="138"/>
      <c r="K65" s="139"/>
      <c r="L65" s="418">
        <v>0.01</v>
      </c>
      <c r="M65" s="720">
        <f>+O59</f>
        <v>13604</v>
      </c>
      <c r="N65" s="721"/>
      <c r="O65" s="416">
        <f t="shared" si="4"/>
        <v>136</v>
      </c>
      <c r="P65" s="95"/>
    </row>
    <row r="66" spans="2:16" ht="14.4" thickBot="1">
      <c r="B66" s="96"/>
      <c r="C66" s="406" t="s">
        <v>79</v>
      </c>
      <c r="D66" s="407"/>
      <c r="E66" s="407"/>
      <c r="F66" s="407"/>
      <c r="G66" s="407"/>
      <c r="H66" s="407"/>
      <c r="I66" s="407"/>
      <c r="J66" s="141"/>
      <c r="K66" s="142"/>
      <c r="L66" s="418">
        <v>0.05</v>
      </c>
      <c r="M66" s="722">
        <f>+O59</f>
        <v>13604</v>
      </c>
      <c r="N66" s="723"/>
      <c r="O66" s="416">
        <f t="shared" si="4"/>
        <v>680</v>
      </c>
      <c r="P66" s="95"/>
    </row>
    <row r="67" spans="2:16" ht="14.4" thickBot="1">
      <c r="B67" s="96"/>
      <c r="C67" s="724" t="s">
        <v>59</v>
      </c>
      <c r="D67" s="725"/>
      <c r="E67" s="725"/>
      <c r="F67" s="725"/>
      <c r="G67" s="725"/>
      <c r="H67" s="725"/>
      <c r="I67" s="725"/>
      <c r="J67" s="725"/>
      <c r="K67" s="725"/>
      <c r="L67" s="725"/>
      <c r="M67" s="725"/>
      <c r="N67" s="726"/>
      <c r="O67" s="143">
        <f>SUM(O64:O66)</f>
        <v>4625</v>
      </c>
      <c r="P67" s="95"/>
    </row>
    <row r="68" spans="2:16" ht="14.4" thickBot="1">
      <c r="B68" s="96"/>
      <c r="C68" s="115"/>
      <c r="O68" s="116"/>
      <c r="P68" s="95"/>
    </row>
    <row r="69" spans="2:16" ht="14.4" thickBot="1">
      <c r="B69" s="96"/>
      <c r="C69" s="727" t="s">
        <v>80</v>
      </c>
      <c r="D69" s="728"/>
      <c r="E69" s="728"/>
      <c r="F69" s="728"/>
      <c r="G69" s="728"/>
      <c r="H69" s="728"/>
      <c r="I69" s="728"/>
      <c r="J69" s="728"/>
      <c r="K69" s="728"/>
      <c r="L69" s="728"/>
      <c r="M69" s="728"/>
      <c r="N69" s="729"/>
      <c r="O69" s="144">
        <f>O59+O67</f>
        <v>18229</v>
      </c>
      <c r="P69" s="95"/>
    </row>
    <row r="70" spans="2:16">
      <c r="B70" s="96"/>
      <c r="C70" s="112"/>
      <c r="D70" s="113"/>
      <c r="E70" s="113"/>
      <c r="F70" s="113"/>
      <c r="G70" s="113"/>
      <c r="H70" s="113"/>
      <c r="I70" s="113"/>
      <c r="J70" s="113"/>
      <c r="K70" s="113"/>
      <c r="L70" s="113"/>
      <c r="M70" s="113"/>
      <c r="N70" s="113"/>
      <c r="O70" s="114"/>
      <c r="P70" s="95"/>
    </row>
    <row r="71" spans="2:16">
      <c r="B71" s="96"/>
      <c r="C71" s="115"/>
      <c r="O71" s="116"/>
      <c r="P71" s="95"/>
    </row>
    <row r="72" spans="2:16">
      <c r="B72" s="96"/>
      <c r="C72" s="115"/>
      <c r="O72" s="116"/>
      <c r="P72" s="95"/>
    </row>
    <row r="73" spans="2:16">
      <c r="B73" s="96"/>
      <c r="C73" s="115"/>
      <c r="D73" s="424" t="s">
        <v>81</v>
      </c>
      <c r="E73" s="424"/>
      <c r="F73" s="424"/>
      <c r="J73" s="424" t="s">
        <v>81</v>
      </c>
      <c r="K73" s="223"/>
      <c r="L73" s="223"/>
      <c r="M73" s="223"/>
      <c r="N73" s="223"/>
      <c r="O73" s="116"/>
      <c r="P73" s="95"/>
    </row>
    <row r="74" spans="2:16">
      <c r="B74" s="96"/>
      <c r="C74" s="115"/>
      <c r="D74" s="223" t="s">
        <v>385</v>
      </c>
      <c r="E74" s="223" t="s">
        <v>147</v>
      </c>
      <c r="F74" s="223"/>
      <c r="J74" s="223" t="s">
        <v>82</v>
      </c>
      <c r="K74" s="425" t="s">
        <v>142</v>
      </c>
      <c r="L74" s="425"/>
      <c r="M74" s="425"/>
      <c r="N74" s="223"/>
      <c r="O74" s="116"/>
      <c r="P74" s="95"/>
    </row>
    <row r="75" spans="2:16">
      <c r="B75" s="96"/>
      <c r="C75" s="115"/>
      <c r="D75" s="223" t="s">
        <v>177</v>
      </c>
      <c r="E75" s="223"/>
      <c r="F75" s="223"/>
      <c r="J75" s="223" t="s">
        <v>146</v>
      </c>
      <c r="K75" s="426"/>
      <c r="L75" s="426"/>
      <c r="M75" s="426"/>
      <c r="N75" s="223"/>
      <c r="O75" s="116"/>
      <c r="P75" s="95"/>
    </row>
    <row r="76" spans="2:16">
      <c r="B76" s="96"/>
      <c r="C76" s="105"/>
      <c r="D76" s="145"/>
      <c r="E76" s="145"/>
      <c r="F76" s="145"/>
      <c r="G76" s="145"/>
      <c r="I76" s="145"/>
      <c r="J76" s="223" t="s">
        <v>178</v>
      </c>
      <c r="K76" s="145"/>
      <c r="L76" s="145"/>
      <c r="M76" s="145"/>
      <c r="N76" s="145"/>
      <c r="O76" s="146"/>
      <c r="P76" s="95"/>
    </row>
    <row r="77" spans="2:16">
      <c r="B77" s="96"/>
      <c r="C77" s="115"/>
      <c r="H77" s="94" t="s">
        <v>83</v>
      </c>
      <c r="O77" s="116"/>
      <c r="P77" s="95"/>
    </row>
    <row r="78" spans="2:16" ht="14.4" thickBot="1">
      <c r="B78" s="96"/>
      <c r="C78" s="748"/>
      <c r="D78" s="749"/>
      <c r="E78" s="749"/>
      <c r="F78" s="129"/>
      <c r="G78" s="129"/>
      <c r="H78" s="129"/>
      <c r="I78" s="129"/>
      <c r="J78" s="129"/>
      <c r="K78" s="750"/>
      <c r="L78" s="750"/>
      <c r="M78" s="750"/>
      <c r="N78" s="750"/>
      <c r="O78" s="751"/>
      <c r="P78" s="95"/>
    </row>
    <row r="79" spans="2:16" ht="14.4" thickBot="1">
      <c r="B79" s="147"/>
      <c r="C79" s="148"/>
      <c r="D79" s="148"/>
      <c r="E79" s="148"/>
      <c r="F79" s="148"/>
      <c r="G79" s="148"/>
      <c r="H79" s="148"/>
      <c r="I79" s="148"/>
      <c r="J79" s="148"/>
      <c r="K79" s="148"/>
      <c r="L79" s="148"/>
      <c r="M79" s="148"/>
      <c r="N79" s="148"/>
      <c r="O79" s="148"/>
      <c r="P79" s="149"/>
    </row>
    <row r="80" spans="2:16" ht="14.4" thickTop="1">
      <c r="B80" s="584" t="s">
        <v>37</v>
      </c>
      <c r="C80" s="584"/>
      <c r="D80" s="584"/>
      <c r="E80" s="584"/>
      <c r="F80" s="584"/>
      <c r="G80" s="584"/>
      <c r="H80" s="584"/>
      <c r="I80" s="584"/>
      <c r="J80" s="584"/>
      <c r="K80" s="584"/>
      <c r="L80" s="584"/>
    </row>
    <row r="81" spans="2:16">
      <c r="B81" s="584" t="s">
        <v>1</v>
      </c>
      <c r="C81" s="584"/>
      <c r="D81" s="584"/>
      <c r="E81" s="584"/>
    </row>
    <row r="82" spans="2:16" ht="14.4" thickBot="1"/>
    <row r="83" spans="2:16" ht="14.4" thickTop="1">
      <c r="B83" s="822"/>
      <c r="C83" s="823"/>
      <c r="D83" s="823"/>
      <c r="E83" s="823"/>
      <c r="F83" s="823"/>
      <c r="G83" s="823"/>
      <c r="H83" s="823"/>
      <c r="I83" s="823"/>
      <c r="J83" s="823"/>
      <c r="K83" s="823"/>
      <c r="L83" s="823"/>
      <c r="M83" s="823"/>
      <c r="N83" s="823"/>
      <c r="O83" s="823"/>
      <c r="P83" s="824"/>
    </row>
    <row r="84" spans="2:16">
      <c r="B84" s="96"/>
      <c r="C84" s="825" t="s">
        <v>38</v>
      </c>
      <c r="D84" s="825"/>
      <c r="E84" s="825"/>
      <c r="F84" s="825"/>
      <c r="G84" s="825"/>
      <c r="H84" s="825"/>
      <c r="I84" s="825"/>
      <c r="J84" s="825"/>
      <c r="K84" s="825"/>
      <c r="L84" s="825"/>
      <c r="M84" s="825"/>
      <c r="N84" s="825"/>
      <c r="O84" s="825"/>
      <c r="P84" s="95"/>
    </row>
    <row r="85" spans="2:16" ht="14.4" thickBot="1">
      <c r="B85" s="96"/>
      <c r="P85" s="95"/>
    </row>
    <row r="86" spans="2:16">
      <c r="B86" s="96"/>
      <c r="C86" s="826"/>
      <c r="D86" s="828"/>
      <c r="E86" s="829"/>
      <c r="F86" s="829"/>
      <c r="G86" s="829"/>
      <c r="H86" s="829"/>
      <c r="I86" s="829"/>
      <c r="J86" s="829"/>
      <c r="K86" s="830"/>
      <c r="L86" s="831"/>
      <c r="M86" s="832"/>
      <c r="N86" s="832"/>
      <c r="O86" s="833"/>
      <c r="P86" s="95"/>
    </row>
    <row r="87" spans="2:16">
      <c r="B87" s="96"/>
      <c r="C87" s="827"/>
      <c r="D87" s="837" t="s">
        <v>118</v>
      </c>
      <c r="E87" s="838"/>
      <c r="F87" s="838"/>
      <c r="G87" s="838"/>
      <c r="H87" s="838"/>
      <c r="I87" s="838"/>
      <c r="J87" s="838"/>
      <c r="K87" s="839"/>
      <c r="L87" s="834"/>
      <c r="M87" s="835"/>
      <c r="N87" s="835"/>
      <c r="O87" s="836"/>
      <c r="P87" s="95"/>
    </row>
    <row r="88" spans="2:16">
      <c r="B88" s="96"/>
      <c r="C88" s="827"/>
      <c r="D88" s="812"/>
      <c r="E88" s="813"/>
      <c r="F88" s="813"/>
      <c r="G88" s="813"/>
      <c r="H88" s="813"/>
      <c r="I88" s="813"/>
      <c r="J88" s="813"/>
      <c r="K88" s="814"/>
      <c r="L88" s="818" t="s">
        <v>39</v>
      </c>
      <c r="M88" s="806"/>
      <c r="N88" s="807"/>
      <c r="O88" s="808"/>
      <c r="P88" s="95"/>
    </row>
    <row r="89" spans="2:16">
      <c r="B89" s="96"/>
      <c r="C89" s="827"/>
      <c r="D89" s="812" t="s">
        <v>40</v>
      </c>
      <c r="E89" s="813"/>
      <c r="F89" s="813"/>
      <c r="G89" s="813"/>
      <c r="H89" s="813"/>
      <c r="I89" s="813"/>
      <c r="J89" s="813"/>
      <c r="K89" s="814"/>
      <c r="L89" s="840"/>
      <c r="M89" s="809"/>
      <c r="N89" s="810"/>
      <c r="O89" s="811"/>
      <c r="P89" s="95"/>
    </row>
    <row r="90" spans="2:16">
      <c r="B90" s="96"/>
      <c r="C90" s="827"/>
      <c r="D90" s="815"/>
      <c r="E90" s="816"/>
      <c r="F90" s="816"/>
      <c r="G90" s="816"/>
      <c r="H90" s="816"/>
      <c r="I90" s="816"/>
      <c r="J90" s="816"/>
      <c r="K90" s="817"/>
      <c r="L90" s="818" t="s">
        <v>41</v>
      </c>
      <c r="M90" s="818">
        <v>1</v>
      </c>
      <c r="N90" s="818" t="s">
        <v>42</v>
      </c>
      <c r="O90" s="820">
        <v>1</v>
      </c>
      <c r="P90" s="95"/>
    </row>
    <row r="91" spans="2:16">
      <c r="B91" s="96"/>
      <c r="C91" s="827"/>
      <c r="D91" s="815"/>
      <c r="E91" s="816"/>
      <c r="F91" s="816"/>
      <c r="G91" s="816"/>
      <c r="H91" s="816"/>
      <c r="I91" s="816"/>
      <c r="J91" s="816"/>
      <c r="K91" s="817"/>
      <c r="L91" s="819"/>
      <c r="M91" s="819"/>
      <c r="N91" s="819"/>
      <c r="O91" s="821"/>
      <c r="P91" s="95"/>
    </row>
    <row r="92" spans="2:16">
      <c r="B92" s="96"/>
      <c r="C92" s="827"/>
      <c r="D92" s="812" t="s">
        <v>43</v>
      </c>
      <c r="E92" s="813"/>
      <c r="F92" s="813"/>
      <c r="G92" s="813"/>
      <c r="H92" s="813"/>
      <c r="I92" s="813"/>
      <c r="J92" s="813"/>
      <c r="K92" s="814"/>
      <c r="L92" s="819"/>
      <c r="M92" s="819"/>
      <c r="N92" s="819"/>
      <c r="O92" s="821"/>
      <c r="P92" s="95"/>
    </row>
    <row r="93" spans="2:16" ht="14.4" thickBot="1">
      <c r="B93" s="96"/>
      <c r="C93" s="97"/>
      <c r="D93" s="98"/>
      <c r="E93" s="98"/>
      <c r="F93" s="98"/>
      <c r="G93" s="98"/>
      <c r="H93" s="98"/>
      <c r="I93" s="98"/>
      <c r="J93" s="98"/>
      <c r="K93" s="98"/>
      <c r="L93" s="98"/>
      <c r="M93" s="99"/>
      <c r="N93" s="99"/>
      <c r="O93" s="100"/>
      <c r="P93" s="95"/>
    </row>
    <row r="94" spans="2:16">
      <c r="B94" s="96"/>
      <c r="C94" s="101"/>
      <c r="D94" s="405"/>
      <c r="E94" s="405"/>
      <c r="F94" s="405"/>
      <c r="G94" s="405"/>
      <c r="H94" s="405"/>
      <c r="I94" s="405"/>
      <c r="J94" s="405"/>
      <c r="K94" s="405"/>
      <c r="L94" s="102" t="s">
        <v>44</v>
      </c>
      <c r="M94" s="103" t="s">
        <v>45</v>
      </c>
      <c r="N94" s="103" t="s">
        <v>46</v>
      </c>
      <c r="O94" s="104" t="s">
        <v>47</v>
      </c>
      <c r="P94" s="95"/>
    </row>
    <row r="95" spans="2:16">
      <c r="B95" s="96"/>
      <c r="C95" s="105"/>
      <c r="D95" s="404"/>
      <c r="E95" s="404"/>
      <c r="F95" s="404"/>
      <c r="G95" s="404"/>
      <c r="H95" s="404"/>
      <c r="I95" s="404"/>
      <c r="J95" s="404"/>
      <c r="K95" s="404"/>
      <c r="L95" s="106"/>
      <c r="M95" s="107"/>
      <c r="N95" s="107"/>
      <c r="O95" s="108"/>
      <c r="P95" s="95"/>
    </row>
    <row r="96" spans="2:16">
      <c r="B96" s="96"/>
      <c r="C96" s="792" t="s">
        <v>48</v>
      </c>
      <c r="D96" s="793"/>
      <c r="E96" s="793"/>
      <c r="F96" s="793"/>
      <c r="G96" s="404"/>
      <c r="H96" s="404"/>
      <c r="I96" s="404"/>
      <c r="K96" s="404"/>
      <c r="L96" s="106"/>
      <c r="O96" s="109"/>
      <c r="P96" s="95"/>
    </row>
    <row r="97" spans="2:16">
      <c r="B97" s="96"/>
      <c r="C97" s="110"/>
      <c r="D97" s="408"/>
      <c r="E97" s="408"/>
      <c r="F97" s="408"/>
      <c r="G97" s="408"/>
      <c r="H97" s="408"/>
      <c r="I97" s="408"/>
      <c r="J97" s="408"/>
      <c r="K97" s="408"/>
      <c r="L97" s="408"/>
      <c r="M97" s="408"/>
      <c r="N97" s="408"/>
      <c r="O97" s="409"/>
      <c r="P97" s="95"/>
    </row>
    <row r="98" spans="2:16" ht="14.4" thickBot="1">
      <c r="B98" s="96"/>
      <c r="C98" s="406"/>
      <c r="D98" s="407"/>
      <c r="E98" s="407"/>
      <c r="F98" s="407"/>
      <c r="G98" s="407"/>
      <c r="H98" s="407"/>
      <c r="I98" s="407"/>
      <c r="J98" s="407"/>
      <c r="K98" s="407"/>
      <c r="L98" s="407"/>
      <c r="M98" s="407"/>
      <c r="N98" s="407"/>
      <c r="O98" s="111"/>
      <c r="P98" s="95"/>
    </row>
    <row r="99" spans="2:16" ht="14.4" thickBot="1">
      <c r="B99" s="96"/>
      <c r="C99" s="112"/>
      <c r="D99" s="113"/>
      <c r="E99" s="113"/>
      <c r="F99" s="113"/>
      <c r="G99" s="113"/>
      <c r="H99" s="113"/>
      <c r="K99" s="113"/>
      <c r="L99" s="113"/>
      <c r="M99" s="113"/>
      <c r="N99" s="113"/>
      <c r="O99" s="114"/>
      <c r="P99" s="95"/>
    </row>
    <row r="100" spans="2:16">
      <c r="B100" s="96"/>
      <c r="C100" s="794" t="s">
        <v>49</v>
      </c>
      <c r="D100" s="795"/>
      <c r="E100" s="795"/>
      <c r="F100" s="795"/>
      <c r="G100" s="795"/>
      <c r="H100" s="795"/>
      <c r="I100" s="795"/>
      <c r="J100" s="795"/>
      <c r="K100" s="795"/>
      <c r="L100" s="795"/>
      <c r="M100" s="795"/>
      <c r="N100" s="795"/>
      <c r="O100" s="796"/>
      <c r="P100" s="95"/>
    </row>
    <row r="101" spans="2:16" ht="14.4" thickBot="1">
      <c r="B101" s="96"/>
      <c r="C101" s="115"/>
      <c r="O101" s="116"/>
      <c r="P101" s="95"/>
    </row>
    <row r="102" spans="2:16">
      <c r="B102" s="96"/>
      <c r="C102" s="117" t="s">
        <v>50</v>
      </c>
      <c r="D102" s="797" t="s">
        <v>51</v>
      </c>
      <c r="E102" s="798"/>
      <c r="F102" s="798"/>
      <c r="G102" s="798"/>
      <c r="H102" s="798"/>
      <c r="I102" s="798"/>
      <c r="J102" s="798"/>
      <c r="K102" s="798"/>
      <c r="L102" s="799"/>
      <c r="M102" s="800" t="s">
        <v>52</v>
      </c>
      <c r="N102" s="801"/>
      <c r="O102" s="117" t="s">
        <v>11</v>
      </c>
      <c r="P102" s="95"/>
    </row>
    <row r="103" spans="2:16" ht="14.4" thickBot="1">
      <c r="B103" s="96"/>
      <c r="C103" s="175">
        <f>+'PRESUPUESTO OFICIAL (Entidad)'!D49</f>
        <v>6.2</v>
      </c>
      <c r="D103" s="870" t="s">
        <v>111</v>
      </c>
      <c r="E103" s="803"/>
      <c r="F103" s="803"/>
      <c r="G103" s="803"/>
      <c r="H103" s="803"/>
      <c r="I103" s="803"/>
      <c r="J103" s="803"/>
      <c r="K103" s="803"/>
      <c r="L103" s="804"/>
      <c r="M103" s="845" t="s">
        <v>85</v>
      </c>
      <c r="N103" s="804"/>
      <c r="O103" s="176"/>
      <c r="P103" s="95"/>
    </row>
    <row r="104" spans="2:16">
      <c r="B104" s="96"/>
      <c r="C104" s="735" t="s">
        <v>53</v>
      </c>
      <c r="D104" s="736"/>
      <c r="E104" s="736"/>
      <c r="F104" s="736"/>
      <c r="G104" s="736"/>
      <c r="H104" s="736"/>
      <c r="I104" s="736"/>
      <c r="J104" s="736"/>
      <c r="K104" s="736"/>
      <c r="L104" s="736"/>
      <c r="M104" s="736"/>
      <c r="N104" s="736"/>
      <c r="O104" s="737"/>
      <c r="P104" s="95"/>
    </row>
    <row r="105" spans="2:16">
      <c r="B105" s="96"/>
      <c r="C105" s="738"/>
      <c r="D105" s="739"/>
      <c r="E105" s="739"/>
      <c r="F105" s="739"/>
      <c r="G105" s="739"/>
      <c r="H105" s="739"/>
      <c r="I105" s="739"/>
      <c r="J105" s="739"/>
      <c r="K105" s="739"/>
      <c r="L105" s="739"/>
      <c r="M105" s="739"/>
      <c r="N105" s="739"/>
      <c r="O105" s="740"/>
      <c r="P105" s="95"/>
    </row>
    <row r="106" spans="2:16" ht="14.4" thickBot="1">
      <c r="B106" s="96"/>
      <c r="C106" s="741"/>
      <c r="D106" s="742"/>
      <c r="E106" s="742"/>
      <c r="F106" s="742"/>
      <c r="G106" s="742"/>
      <c r="H106" s="742"/>
      <c r="I106" s="742"/>
      <c r="J106" s="742"/>
      <c r="K106" s="742"/>
      <c r="L106" s="742"/>
      <c r="M106" s="742"/>
      <c r="N106" s="742"/>
      <c r="O106" s="743"/>
      <c r="P106" s="95"/>
    </row>
    <row r="107" spans="2:16">
      <c r="B107" s="96"/>
      <c r="C107" s="744" t="s">
        <v>51</v>
      </c>
      <c r="D107" s="782"/>
      <c r="E107" s="782"/>
      <c r="F107" s="782"/>
      <c r="G107" s="783"/>
      <c r="H107" s="762" t="s">
        <v>54</v>
      </c>
      <c r="I107" s="782"/>
      <c r="J107" s="784" t="s">
        <v>55</v>
      </c>
      <c r="K107" s="785"/>
      <c r="L107" s="118" t="s">
        <v>56</v>
      </c>
      <c r="M107" s="762" t="s">
        <v>57</v>
      </c>
      <c r="N107" s="763"/>
      <c r="O107" s="119" t="s">
        <v>58</v>
      </c>
      <c r="P107" s="95"/>
    </row>
    <row r="108" spans="2:16">
      <c r="B108" s="96"/>
      <c r="C108" s="786" t="s">
        <v>119</v>
      </c>
      <c r="D108" s="787"/>
      <c r="E108" s="787"/>
      <c r="F108" s="787"/>
      <c r="G108" s="788"/>
      <c r="H108" s="789"/>
      <c r="I108" s="788"/>
      <c r="J108" s="772" t="s">
        <v>120</v>
      </c>
      <c r="K108" s="773"/>
      <c r="L108" s="177">
        <v>4842</v>
      </c>
      <c r="M108" s="790">
        <v>4.7100000000000003E-2</v>
      </c>
      <c r="N108" s="791"/>
      <c r="O108" s="416">
        <f t="shared" ref="O108:O110" si="5">ROUND(L108*M108,0)</f>
        <v>228</v>
      </c>
      <c r="P108" s="95"/>
    </row>
    <row r="109" spans="2:16">
      <c r="B109" s="96"/>
      <c r="C109" s="769" t="s">
        <v>122</v>
      </c>
      <c r="D109" s="770"/>
      <c r="E109" s="770"/>
      <c r="F109" s="770"/>
      <c r="G109" s="771"/>
      <c r="H109" s="178"/>
      <c r="I109" s="179"/>
      <c r="J109" s="772" t="s">
        <v>120</v>
      </c>
      <c r="K109" s="773"/>
      <c r="L109" s="177">
        <v>248</v>
      </c>
      <c r="M109" s="774">
        <v>0.56000000000000005</v>
      </c>
      <c r="N109" s="775"/>
      <c r="O109" s="416">
        <f t="shared" si="5"/>
        <v>139</v>
      </c>
      <c r="P109" s="95"/>
    </row>
    <row r="110" spans="2:16" ht="14.4" thickBot="1">
      <c r="B110" s="96"/>
      <c r="C110" s="776"/>
      <c r="D110" s="777"/>
      <c r="E110" s="777"/>
      <c r="F110" s="777"/>
      <c r="G110" s="778"/>
      <c r="H110" s="779"/>
      <c r="I110" s="778"/>
      <c r="J110" s="772"/>
      <c r="K110" s="773"/>
      <c r="L110" s="177"/>
      <c r="M110" s="780"/>
      <c r="N110" s="781"/>
      <c r="O110" s="416">
        <f t="shared" si="5"/>
        <v>0</v>
      </c>
      <c r="P110" s="95"/>
    </row>
    <row r="111" spans="2:16" ht="14.4" thickBot="1">
      <c r="B111" s="96"/>
      <c r="C111" s="724" t="s">
        <v>59</v>
      </c>
      <c r="D111" s="725"/>
      <c r="E111" s="725"/>
      <c r="F111" s="725"/>
      <c r="G111" s="725"/>
      <c r="H111" s="725"/>
      <c r="I111" s="725"/>
      <c r="J111" s="725"/>
      <c r="K111" s="725"/>
      <c r="L111" s="725"/>
      <c r="M111" s="725"/>
      <c r="N111" s="726"/>
      <c r="O111" s="122">
        <f>SUM(O108:O110)</f>
        <v>367</v>
      </c>
      <c r="P111" s="95"/>
    </row>
    <row r="112" spans="2:16">
      <c r="B112" s="96"/>
      <c r="C112" s="735" t="s">
        <v>60</v>
      </c>
      <c r="D112" s="736"/>
      <c r="E112" s="736"/>
      <c r="F112" s="736"/>
      <c r="G112" s="736"/>
      <c r="H112" s="736"/>
      <c r="I112" s="736"/>
      <c r="J112" s="736"/>
      <c r="K112" s="736"/>
      <c r="L112" s="736"/>
      <c r="M112" s="736"/>
      <c r="N112" s="736"/>
      <c r="O112" s="737"/>
      <c r="P112" s="95"/>
    </row>
    <row r="113" spans="2:16">
      <c r="B113" s="96"/>
      <c r="C113" s="738"/>
      <c r="D113" s="739"/>
      <c r="E113" s="739"/>
      <c r="F113" s="739"/>
      <c r="G113" s="739"/>
      <c r="H113" s="739"/>
      <c r="I113" s="739"/>
      <c r="J113" s="739"/>
      <c r="K113" s="739"/>
      <c r="L113" s="739"/>
      <c r="M113" s="739"/>
      <c r="N113" s="739"/>
      <c r="O113" s="740"/>
      <c r="P113" s="95"/>
    </row>
    <row r="114" spans="2:16" ht="14.4" thickBot="1">
      <c r="B114" s="96"/>
      <c r="C114" s="741"/>
      <c r="D114" s="742"/>
      <c r="E114" s="742"/>
      <c r="F114" s="742"/>
      <c r="G114" s="742"/>
      <c r="H114" s="742"/>
      <c r="I114" s="742"/>
      <c r="J114" s="742"/>
      <c r="K114" s="742"/>
      <c r="L114" s="742"/>
      <c r="M114" s="742"/>
      <c r="N114" s="742"/>
      <c r="O114" s="743"/>
      <c r="P114" s="95"/>
    </row>
    <row r="115" spans="2:16">
      <c r="B115" s="96"/>
      <c r="C115" s="744" t="s">
        <v>51</v>
      </c>
      <c r="D115" s="745"/>
      <c r="E115" s="745"/>
      <c r="F115" s="745"/>
      <c r="G115" s="745"/>
      <c r="H115" s="745"/>
      <c r="I115" s="745"/>
      <c r="J115" s="763"/>
      <c r="K115" s="403" t="s">
        <v>52</v>
      </c>
      <c r="L115" s="118" t="s">
        <v>11</v>
      </c>
      <c r="M115" s="762" t="s">
        <v>61</v>
      </c>
      <c r="N115" s="763"/>
      <c r="O115" s="119" t="s">
        <v>58</v>
      </c>
      <c r="P115" s="95"/>
    </row>
    <row r="116" spans="2:16">
      <c r="B116" s="96"/>
      <c r="C116" s="718" t="s">
        <v>454</v>
      </c>
      <c r="D116" s="719"/>
      <c r="E116" s="719"/>
      <c r="F116" s="719"/>
      <c r="G116" s="719"/>
      <c r="H116" s="719"/>
      <c r="I116" s="719"/>
      <c r="J116" s="766"/>
      <c r="K116" s="400" t="s">
        <v>85</v>
      </c>
      <c r="L116" s="123">
        <v>1</v>
      </c>
      <c r="M116" s="767">
        <v>8013</v>
      </c>
      <c r="N116" s="768"/>
      <c r="O116" s="416">
        <f t="shared" ref="O116:O119" si="6">ROUND(L116*M116,0)</f>
        <v>8013</v>
      </c>
      <c r="P116" s="95"/>
    </row>
    <row r="117" spans="2:16">
      <c r="B117" s="96"/>
      <c r="C117" s="718"/>
      <c r="D117" s="719"/>
      <c r="E117" s="719"/>
      <c r="F117" s="719"/>
      <c r="G117" s="719"/>
      <c r="H117" s="719"/>
      <c r="I117" s="719"/>
      <c r="J117" s="766"/>
      <c r="K117" s="400"/>
      <c r="L117" s="123"/>
      <c r="M117" s="767"/>
      <c r="N117" s="768"/>
      <c r="O117" s="416">
        <f t="shared" si="6"/>
        <v>0</v>
      </c>
      <c r="P117" s="95"/>
    </row>
    <row r="118" spans="2:16">
      <c r="B118" s="96"/>
      <c r="C118" s="718"/>
      <c r="D118" s="719"/>
      <c r="E118" s="719"/>
      <c r="F118" s="719"/>
      <c r="G118" s="719"/>
      <c r="H118" s="719"/>
      <c r="I118" s="719"/>
      <c r="J118" s="766"/>
      <c r="K118" s="400"/>
      <c r="L118" s="123"/>
      <c r="M118" s="767"/>
      <c r="N118" s="768"/>
      <c r="O118" s="416">
        <f t="shared" si="6"/>
        <v>0</v>
      </c>
      <c r="P118" s="95"/>
    </row>
    <row r="119" spans="2:16" ht="14.4" thickBot="1">
      <c r="B119" s="96"/>
      <c r="C119" s="718"/>
      <c r="D119" s="719"/>
      <c r="E119" s="719"/>
      <c r="F119" s="719"/>
      <c r="G119" s="719"/>
      <c r="H119" s="719"/>
      <c r="I119" s="719"/>
      <c r="J119" s="766"/>
      <c r="K119" s="400"/>
      <c r="L119" s="123"/>
      <c r="M119" s="767"/>
      <c r="N119" s="768"/>
      <c r="O119" s="416">
        <f t="shared" si="6"/>
        <v>0</v>
      </c>
      <c r="P119" s="95"/>
    </row>
    <row r="120" spans="2:16" ht="14.4" thickBot="1">
      <c r="B120" s="96"/>
      <c r="C120" s="724" t="s">
        <v>59</v>
      </c>
      <c r="D120" s="725"/>
      <c r="E120" s="725"/>
      <c r="F120" s="725"/>
      <c r="G120" s="725"/>
      <c r="H120" s="725"/>
      <c r="I120" s="725"/>
      <c r="J120" s="725"/>
      <c r="K120" s="725"/>
      <c r="L120" s="725"/>
      <c r="M120" s="725"/>
      <c r="N120" s="726"/>
      <c r="O120" s="124">
        <f>SUM(O116:O119)</f>
        <v>8013</v>
      </c>
      <c r="P120" s="95"/>
    </row>
    <row r="121" spans="2:16">
      <c r="B121" s="96"/>
      <c r="C121" s="735" t="s">
        <v>62</v>
      </c>
      <c r="D121" s="736"/>
      <c r="E121" s="736"/>
      <c r="F121" s="736"/>
      <c r="G121" s="736"/>
      <c r="H121" s="736"/>
      <c r="I121" s="736"/>
      <c r="J121" s="736"/>
      <c r="K121" s="736"/>
      <c r="L121" s="736"/>
      <c r="M121" s="736"/>
      <c r="N121" s="736"/>
      <c r="O121" s="737"/>
      <c r="P121" s="95"/>
    </row>
    <row r="122" spans="2:16">
      <c r="B122" s="96"/>
      <c r="C122" s="738"/>
      <c r="D122" s="739"/>
      <c r="E122" s="739"/>
      <c r="F122" s="739"/>
      <c r="G122" s="739"/>
      <c r="H122" s="739"/>
      <c r="I122" s="739"/>
      <c r="J122" s="739"/>
      <c r="K122" s="739"/>
      <c r="L122" s="739"/>
      <c r="M122" s="739"/>
      <c r="N122" s="739"/>
      <c r="O122" s="740"/>
      <c r="P122" s="95"/>
    </row>
    <row r="123" spans="2:16" ht="14.4" thickBot="1">
      <c r="B123" s="96"/>
      <c r="C123" s="741"/>
      <c r="D123" s="742"/>
      <c r="E123" s="742"/>
      <c r="F123" s="742"/>
      <c r="G123" s="742"/>
      <c r="H123" s="742"/>
      <c r="I123" s="742"/>
      <c r="J123" s="742"/>
      <c r="K123" s="742"/>
      <c r="L123" s="742"/>
      <c r="M123" s="742"/>
      <c r="N123" s="742"/>
      <c r="O123" s="743"/>
      <c r="P123" s="95"/>
    </row>
    <row r="124" spans="2:16" ht="15.6">
      <c r="B124" s="96"/>
      <c r="C124" s="744" t="s">
        <v>63</v>
      </c>
      <c r="D124" s="745"/>
      <c r="E124" s="745"/>
      <c r="F124" s="745"/>
      <c r="G124" s="745"/>
      <c r="H124" s="745"/>
      <c r="I124" s="745"/>
      <c r="J124" s="118" t="s">
        <v>64</v>
      </c>
      <c r="K124" s="401" t="s">
        <v>65</v>
      </c>
      <c r="L124" s="125" t="s">
        <v>66</v>
      </c>
      <c r="M124" s="762" t="s">
        <v>67</v>
      </c>
      <c r="N124" s="763"/>
      <c r="O124" s="119" t="s">
        <v>58</v>
      </c>
      <c r="P124" s="95"/>
    </row>
    <row r="125" spans="2:16">
      <c r="B125" s="96"/>
      <c r="C125" s="718"/>
      <c r="D125" s="719"/>
      <c r="E125" s="719"/>
      <c r="F125" s="719"/>
      <c r="G125" s="719"/>
      <c r="H125" s="719"/>
      <c r="I125" s="719"/>
      <c r="J125" s="126"/>
      <c r="K125" s="127"/>
      <c r="L125" s="126"/>
      <c r="M125" s="764"/>
      <c r="N125" s="765"/>
      <c r="O125" s="416">
        <f t="shared" ref="O125:O126" si="7">ROUND(L125*M125,0)</f>
        <v>0</v>
      </c>
      <c r="P125" s="95"/>
    </row>
    <row r="126" spans="2:16" ht="14.4" thickBot="1">
      <c r="B126" s="96"/>
      <c r="C126" s="758"/>
      <c r="D126" s="759"/>
      <c r="E126" s="759"/>
      <c r="F126" s="759"/>
      <c r="G126" s="759"/>
      <c r="H126" s="759"/>
      <c r="I126" s="759"/>
      <c r="J126" s="128"/>
      <c r="K126" s="129"/>
      <c r="L126" s="128"/>
      <c r="M126" s="760"/>
      <c r="N126" s="761"/>
      <c r="O126" s="416">
        <f t="shared" si="7"/>
        <v>0</v>
      </c>
      <c r="P126" s="95"/>
    </row>
    <row r="127" spans="2:16" ht="14.4" thickBot="1">
      <c r="B127" s="96"/>
      <c r="C127" s="724" t="s">
        <v>59</v>
      </c>
      <c r="D127" s="725"/>
      <c r="E127" s="725"/>
      <c r="F127" s="725"/>
      <c r="G127" s="725"/>
      <c r="H127" s="725"/>
      <c r="I127" s="725"/>
      <c r="J127" s="725"/>
      <c r="K127" s="725"/>
      <c r="L127" s="725"/>
      <c r="M127" s="725"/>
      <c r="N127" s="726"/>
      <c r="O127" s="122">
        <f>SUM(O125:O126)</f>
        <v>0</v>
      </c>
      <c r="P127" s="95"/>
    </row>
    <row r="128" spans="2:16">
      <c r="B128" s="96"/>
      <c r="C128" s="735" t="s">
        <v>68</v>
      </c>
      <c r="D128" s="736"/>
      <c r="E128" s="736"/>
      <c r="F128" s="736"/>
      <c r="G128" s="736"/>
      <c r="H128" s="736"/>
      <c r="I128" s="736"/>
      <c r="J128" s="736"/>
      <c r="K128" s="736"/>
      <c r="L128" s="736"/>
      <c r="M128" s="736"/>
      <c r="N128" s="736"/>
      <c r="O128" s="737"/>
      <c r="P128" s="95"/>
    </row>
    <row r="129" spans="2:16">
      <c r="B129" s="96"/>
      <c r="C129" s="738"/>
      <c r="D129" s="739"/>
      <c r="E129" s="739"/>
      <c r="F129" s="739"/>
      <c r="G129" s="739"/>
      <c r="H129" s="739"/>
      <c r="I129" s="739"/>
      <c r="J129" s="739"/>
      <c r="K129" s="739"/>
      <c r="L129" s="739"/>
      <c r="M129" s="739"/>
      <c r="N129" s="739"/>
      <c r="O129" s="740"/>
      <c r="P129" s="95"/>
    </row>
    <row r="130" spans="2:16" ht="14.4" thickBot="1">
      <c r="B130" s="96"/>
      <c r="C130" s="741"/>
      <c r="D130" s="742"/>
      <c r="E130" s="742"/>
      <c r="F130" s="742"/>
      <c r="G130" s="742"/>
      <c r="H130" s="742"/>
      <c r="I130" s="742"/>
      <c r="J130" s="742"/>
      <c r="K130" s="742"/>
      <c r="L130" s="742"/>
      <c r="M130" s="742"/>
      <c r="N130" s="742"/>
      <c r="O130" s="743"/>
      <c r="P130" s="95"/>
    </row>
    <row r="131" spans="2:16" ht="27.6">
      <c r="B131" s="96"/>
      <c r="C131" s="744" t="s">
        <v>69</v>
      </c>
      <c r="D131" s="745"/>
      <c r="E131" s="745"/>
      <c r="F131" s="745"/>
      <c r="G131" s="745"/>
      <c r="H131" s="745"/>
      <c r="I131" s="745"/>
      <c r="J131" s="118" t="s">
        <v>70</v>
      </c>
      <c r="K131" s="130" t="s">
        <v>71</v>
      </c>
      <c r="L131" s="131" t="s">
        <v>72</v>
      </c>
      <c r="M131" s="746" t="s">
        <v>57</v>
      </c>
      <c r="N131" s="747"/>
      <c r="O131" s="132" t="s">
        <v>58</v>
      </c>
      <c r="P131" s="95"/>
    </row>
    <row r="132" spans="2:16">
      <c r="B132" s="96"/>
      <c r="C132" s="730" t="s">
        <v>123</v>
      </c>
      <c r="D132" s="731"/>
      <c r="E132" s="731"/>
      <c r="F132" s="731"/>
      <c r="G132" s="731"/>
      <c r="H132" s="731"/>
      <c r="I132" s="732"/>
      <c r="J132" s="133" t="s">
        <v>120</v>
      </c>
      <c r="K132" s="134"/>
      <c r="L132" s="135">
        <v>48421</v>
      </c>
      <c r="M132" s="752">
        <v>4.7100000000000003E-2</v>
      </c>
      <c r="N132" s="753"/>
      <c r="O132" s="416">
        <f t="shared" ref="O132:O135" si="8">ROUND(L132*M132,0)</f>
        <v>2281</v>
      </c>
      <c r="P132" s="95"/>
    </row>
    <row r="133" spans="2:16">
      <c r="B133" s="96"/>
      <c r="C133" s="730"/>
      <c r="D133" s="731"/>
      <c r="E133" s="731"/>
      <c r="F133" s="731"/>
      <c r="G133" s="731"/>
      <c r="H133" s="731"/>
      <c r="I133" s="732"/>
      <c r="J133" s="133"/>
      <c r="K133" s="134"/>
      <c r="L133" s="135"/>
      <c r="M133" s="841"/>
      <c r="N133" s="842"/>
      <c r="O133" s="416">
        <f t="shared" si="8"/>
        <v>0</v>
      </c>
      <c r="P133" s="95"/>
    </row>
    <row r="134" spans="2:16">
      <c r="B134" s="96"/>
      <c r="C134" s="730"/>
      <c r="D134" s="731"/>
      <c r="E134" s="731"/>
      <c r="F134" s="731"/>
      <c r="G134" s="731"/>
      <c r="H134" s="731"/>
      <c r="I134" s="732"/>
      <c r="J134" s="133"/>
      <c r="K134" s="134"/>
      <c r="L134" s="135"/>
      <c r="M134" s="764"/>
      <c r="N134" s="765"/>
      <c r="O134" s="416">
        <f t="shared" si="8"/>
        <v>0</v>
      </c>
      <c r="P134" s="95"/>
    </row>
    <row r="135" spans="2:16" ht="14.4" thickBot="1">
      <c r="B135" s="96"/>
      <c r="C135" s="730"/>
      <c r="D135" s="731"/>
      <c r="E135" s="731"/>
      <c r="F135" s="731"/>
      <c r="G135" s="731"/>
      <c r="H135" s="731"/>
      <c r="I135" s="732"/>
      <c r="J135" s="128"/>
      <c r="K135" s="129"/>
      <c r="L135" s="128"/>
      <c r="M135" s="760"/>
      <c r="N135" s="761"/>
      <c r="O135" s="416">
        <f t="shared" si="8"/>
        <v>0</v>
      </c>
      <c r="P135" s="95"/>
    </row>
    <row r="136" spans="2:16" ht="14.4" thickBot="1">
      <c r="B136" s="96"/>
      <c r="C136" s="724" t="s">
        <v>59</v>
      </c>
      <c r="D136" s="725"/>
      <c r="E136" s="725"/>
      <c r="F136" s="725"/>
      <c r="G136" s="725"/>
      <c r="H136" s="725"/>
      <c r="I136" s="725"/>
      <c r="J136" s="725"/>
      <c r="K136" s="725"/>
      <c r="L136" s="725"/>
      <c r="M136" s="725"/>
      <c r="N136" s="726"/>
      <c r="O136" s="124">
        <f>SUM(O132:O135)</f>
        <v>2281</v>
      </c>
      <c r="P136" s="95"/>
    </row>
    <row r="137" spans="2:16" ht="14.4" thickBot="1">
      <c r="B137" s="96"/>
      <c r="C137" s="115"/>
      <c r="O137" s="116"/>
      <c r="P137" s="95"/>
    </row>
    <row r="138" spans="2:16" ht="14.4" thickBot="1">
      <c r="B138" s="96"/>
      <c r="C138" s="727" t="s">
        <v>73</v>
      </c>
      <c r="D138" s="728"/>
      <c r="E138" s="728"/>
      <c r="F138" s="728"/>
      <c r="G138" s="728"/>
      <c r="H138" s="728"/>
      <c r="I138" s="728"/>
      <c r="J138" s="728"/>
      <c r="K138" s="728"/>
      <c r="L138" s="728"/>
      <c r="M138" s="728"/>
      <c r="N138" s="729"/>
      <c r="O138" s="137">
        <f>O111+O120+O127+O136</f>
        <v>10661</v>
      </c>
      <c r="P138" s="95"/>
    </row>
    <row r="139" spans="2:16">
      <c r="B139" s="96"/>
      <c r="C139" s="735" t="s">
        <v>74</v>
      </c>
      <c r="D139" s="736"/>
      <c r="E139" s="736"/>
      <c r="F139" s="736"/>
      <c r="G139" s="736"/>
      <c r="H139" s="736"/>
      <c r="I139" s="736"/>
      <c r="J139" s="736"/>
      <c r="K139" s="736"/>
      <c r="L139" s="736"/>
      <c r="M139" s="736"/>
      <c r="N139" s="736"/>
      <c r="O139" s="737"/>
      <c r="P139" s="95"/>
    </row>
    <row r="140" spans="2:16">
      <c r="B140" s="96"/>
      <c r="C140" s="738"/>
      <c r="D140" s="739"/>
      <c r="E140" s="739"/>
      <c r="F140" s="739"/>
      <c r="G140" s="739"/>
      <c r="H140" s="739"/>
      <c r="I140" s="739"/>
      <c r="J140" s="739"/>
      <c r="K140" s="739"/>
      <c r="L140" s="739"/>
      <c r="M140" s="739"/>
      <c r="N140" s="739"/>
      <c r="O140" s="740"/>
      <c r="P140" s="95"/>
    </row>
    <row r="141" spans="2:16" ht="14.4" thickBot="1">
      <c r="B141" s="96"/>
      <c r="C141" s="741"/>
      <c r="D141" s="742"/>
      <c r="E141" s="742"/>
      <c r="F141" s="742"/>
      <c r="G141" s="742"/>
      <c r="H141" s="742"/>
      <c r="I141" s="742"/>
      <c r="J141" s="742"/>
      <c r="K141" s="742"/>
      <c r="L141" s="742"/>
      <c r="M141" s="742"/>
      <c r="N141" s="742"/>
      <c r="O141" s="743"/>
      <c r="P141" s="95"/>
    </row>
    <row r="142" spans="2:16">
      <c r="B142" s="96"/>
      <c r="C142" s="744" t="s">
        <v>75</v>
      </c>
      <c r="D142" s="745"/>
      <c r="E142" s="745"/>
      <c r="F142" s="745"/>
      <c r="G142" s="745"/>
      <c r="H142" s="745"/>
      <c r="I142" s="745"/>
      <c r="J142" s="401"/>
      <c r="K142" s="402"/>
      <c r="L142" s="131" t="s">
        <v>76</v>
      </c>
      <c r="M142" s="746" t="s">
        <v>77</v>
      </c>
      <c r="N142" s="747"/>
      <c r="O142" s="132"/>
      <c r="P142" s="95"/>
    </row>
    <row r="143" spans="2:16">
      <c r="B143" s="96"/>
      <c r="C143" s="718" t="s">
        <v>23</v>
      </c>
      <c r="D143" s="719"/>
      <c r="E143" s="719"/>
      <c r="F143" s="719"/>
      <c r="G143" s="719"/>
      <c r="H143" s="719"/>
      <c r="I143" s="719"/>
      <c r="J143" s="138"/>
      <c r="K143" s="139"/>
      <c r="L143" s="418">
        <v>0.28000000000000003</v>
      </c>
      <c r="M143" s="720">
        <f>+O138</f>
        <v>10661</v>
      </c>
      <c r="N143" s="721"/>
      <c r="O143" s="416">
        <f t="shared" ref="O143:O145" si="9">ROUND(L143*M143,0)</f>
        <v>2985</v>
      </c>
      <c r="P143" s="95"/>
    </row>
    <row r="144" spans="2:16">
      <c r="B144" s="96"/>
      <c r="C144" s="120" t="s">
        <v>78</v>
      </c>
      <c r="D144" s="121"/>
      <c r="E144" s="121"/>
      <c r="F144" s="121"/>
      <c r="G144" s="121"/>
      <c r="H144" s="121"/>
      <c r="I144" s="121"/>
      <c r="J144" s="138"/>
      <c r="K144" s="139"/>
      <c r="L144" s="418">
        <v>0.01</v>
      </c>
      <c r="M144" s="720">
        <f>+O138</f>
        <v>10661</v>
      </c>
      <c r="N144" s="721"/>
      <c r="O144" s="416">
        <f t="shared" si="9"/>
        <v>107</v>
      </c>
      <c r="P144" s="95"/>
    </row>
    <row r="145" spans="2:16" ht="14.4" thickBot="1">
      <c r="B145" s="96"/>
      <c r="C145" s="406" t="s">
        <v>79</v>
      </c>
      <c r="D145" s="407"/>
      <c r="E145" s="407"/>
      <c r="F145" s="407"/>
      <c r="G145" s="407"/>
      <c r="H145" s="407"/>
      <c r="I145" s="407"/>
      <c r="J145" s="141"/>
      <c r="K145" s="142"/>
      <c r="L145" s="418">
        <v>0.05</v>
      </c>
      <c r="M145" s="722">
        <f>+O138</f>
        <v>10661</v>
      </c>
      <c r="N145" s="723"/>
      <c r="O145" s="416">
        <f t="shared" si="9"/>
        <v>533</v>
      </c>
      <c r="P145" s="95"/>
    </row>
    <row r="146" spans="2:16" ht="14.4" thickBot="1">
      <c r="B146" s="96"/>
      <c r="C146" s="724" t="s">
        <v>59</v>
      </c>
      <c r="D146" s="725"/>
      <c r="E146" s="725"/>
      <c r="F146" s="725"/>
      <c r="G146" s="725"/>
      <c r="H146" s="725"/>
      <c r="I146" s="725"/>
      <c r="J146" s="725"/>
      <c r="K146" s="725"/>
      <c r="L146" s="725"/>
      <c r="M146" s="725"/>
      <c r="N146" s="726"/>
      <c r="O146" s="143">
        <f>SUM(O143:O145)</f>
        <v>3625</v>
      </c>
      <c r="P146" s="95"/>
    </row>
    <row r="147" spans="2:16" ht="14.4" thickBot="1">
      <c r="B147" s="96"/>
      <c r="C147" s="115"/>
      <c r="O147" s="116"/>
      <c r="P147" s="95"/>
    </row>
    <row r="148" spans="2:16" ht="14.4" thickBot="1">
      <c r="B148" s="96"/>
      <c r="C148" s="727" t="s">
        <v>80</v>
      </c>
      <c r="D148" s="728"/>
      <c r="E148" s="728"/>
      <c r="F148" s="728"/>
      <c r="G148" s="728"/>
      <c r="H148" s="728"/>
      <c r="I148" s="728"/>
      <c r="J148" s="728"/>
      <c r="K148" s="728"/>
      <c r="L148" s="728"/>
      <c r="M148" s="728"/>
      <c r="N148" s="729"/>
      <c r="O148" s="144">
        <f>O138+O146</f>
        <v>14286</v>
      </c>
      <c r="P148" s="95"/>
    </row>
    <row r="149" spans="2:16">
      <c r="B149" s="96"/>
      <c r="C149" s="112"/>
      <c r="D149" s="113"/>
      <c r="E149" s="113"/>
      <c r="F149" s="113"/>
      <c r="G149" s="113"/>
      <c r="H149" s="113"/>
      <c r="I149" s="113"/>
      <c r="J149" s="113"/>
      <c r="K149" s="113"/>
      <c r="L149" s="113"/>
      <c r="M149" s="113"/>
      <c r="N149" s="113"/>
      <c r="O149" s="114"/>
      <c r="P149" s="95"/>
    </row>
    <row r="150" spans="2:16">
      <c r="B150" s="96"/>
      <c r="C150" s="115"/>
      <c r="O150" s="116"/>
      <c r="P150" s="95"/>
    </row>
    <row r="151" spans="2:16">
      <c r="B151" s="96"/>
      <c r="C151" s="115"/>
      <c r="O151" s="116"/>
      <c r="P151" s="95"/>
    </row>
    <row r="152" spans="2:16">
      <c r="B152" s="96"/>
      <c r="C152" s="115"/>
      <c r="D152" s="424" t="s">
        <v>81</v>
      </c>
      <c r="E152" s="424"/>
      <c r="F152" s="424"/>
      <c r="J152" s="424" t="s">
        <v>81</v>
      </c>
      <c r="K152" s="223"/>
      <c r="L152" s="223"/>
      <c r="M152" s="223"/>
      <c r="N152" s="223"/>
      <c r="O152" s="116"/>
      <c r="P152" s="95"/>
    </row>
    <row r="153" spans="2:16">
      <c r="B153" s="96"/>
      <c r="C153" s="115"/>
      <c r="D153" s="223" t="s">
        <v>385</v>
      </c>
      <c r="E153" s="223" t="s">
        <v>147</v>
      </c>
      <c r="F153" s="223"/>
      <c r="J153" s="223" t="s">
        <v>82</v>
      </c>
      <c r="K153" s="425" t="s">
        <v>142</v>
      </c>
      <c r="L153" s="425"/>
      <c r="M153" s="425"/>
      <c r="N153" s="223"/>
      <c r="O153" s="116"/>
      <c r="P153" s="95"/>
    </row>
    <row r="154" spans="2:16">
      <c r="B154" s="96"/>
      <c r="C154" s="115"/>
      <c r="D154" s="223" t="s">
        <v>177</v>
      </c>
      <c r="E154" s="223"/>
      <c r="F154" s="223"/>
      <c r="J154" s="223" t="s">
        <v>146</v>
      </c>
      <c r="K154" s="426"/>
      <c r="L154" s="426"/>
      <c r="M154" s="426"/>
      <c r="N154" s="223"/>
      <c r="O154" s="116"/>
      <c r="P154" s="95"/>
    </row>
    <row r="155" spans="2:16">
      <c r="B155" s="96"/>
      <c r="C155" s="105"/>
      <c r="D155" s="145"/>
      <c r="E155" s="145"/>
      <c r="F155" s="145"/>
      <c r="G155" s="145"/>
      <c r="I155" s="145"/>
      <c r="J155" s="223" t="s">
        <v>178</v>
      </c>
      <c r="K155" s="145"/>
      <c r="L155" s="145"/>
      <c r="M155" s="145"/>
      <c r="N155" s="145"/>
      <c r="O155" s="146"/>
      <c r="P155" s="95"/>
    </row>
    <row r="156" spans="2:16">
      <c r="B156" s="96"/>
      <c r="C156" s="115"/>
      <c r="H156" s="94" t="s">
        <v>83</v>
      </c>
      <c r="O156" s="116"/>
      <c r="P156" s="95"/>
    </row>
    <row r="157" spans="2:16" ht="14.4" thickBot="1">
      <c r="B157" s="96"/>
      <c r="C157" s="748"/>
      <c r="D157" s="749"/>
      <c r="E157" s="749"/>
      <c r="F157" s="129"/>
      <c r="G157" s="129"/>
      <c r="H157" s="129"/>
      <c r="I157" s="129"/>
      <c r="J157" s="129"/>
      <c r="K157" s="750"/>
      <c r="L157" s="750"/>
      <c r="M157" s="750"/>
      <c r="N157" s="750"/>
      <c r="O157" s="751"/>
      <c r="P157" s="95"/>
    </row>
    <row r="158" spans="2:16" ht="14.4" thickBot="1">
      <c r="B158" s="147"/>
      <c r="C158" s="148"/>
      <c r="D158" s="148"/>
      <c r="E158" s="148"/>
      <c r="F158" s="148"/>
      <c r="G158" s="148"/>
      <c r="H158" s="148"/>
      <c r="I158" s="148"/>
      <c r="J158" s="148"/>
      <c r="K158" s="148"/>
      <c r="L158" s="148"/>
      <c r="M158" s="148"/>
      <c r="N158" s="148"/>
      <c r="O158" s="148"/>
      <c r="P158" s="149"/>
    </row>
    <row r="159" spans="2:16" ht="14.4" thickTop="1">
      <c r="B159" s="584" t="s">
        <v>37</v>
      </c>
      <c r="C159" s="584"/>
      <c r="D159" s="584"/>
      <c r="E159" s="584"/>
      <c r="F159" s="584"/>
      <c r="G159" s="584"/>
      <c r="H159" s="584"/>
      <c r="I159" s="584"/>
      <c r="J159" s="584"/>
      <c r="K159" s="584"/>
      <c r="L159" s="584"/>
    </row>
    <row r="160" spans="2:16">
      <c r="B160" s="584" t="s">
        <v>1</v>
      </c>
      <c r="C160" s="584"/>
      <c r="D160" s="584"/>
      <c r="E160" s="584"/>
    </row>
    <row r="161" spans="2:16" ht="14.4" thickBot="1"/>
    <row r="162" spans="2:16" ht="14.4" thickTop="1">
      <c r="B162" s="822"/>
      <c r="C162" s="823"/>
      <c r="D162" s="823"/>
      <c r="E162" s="823"/>
      <c r="F162" s="823"/>
      <c r="G162" s="823"/>
      <c r="H162" s="823"/>
      <c r="I162" s="823"/>
      <c r="J162" s="823"/>
      <c r="K162" s="823"/>
      <c r="L162" s="823"/>
      <c r="M162" s="823"/>
      <c r="N162" s="823"/>
      <c r="O162" s="823"/>
      <c r="P162" s="824"/>
    </row>
    <row r="163" spans="2:16">
      <c r="B163" s="96"/>
      <c r="C163" s="825" t="s">
        <v>38</v>
      </c>
      <c r="D163" s="825"/>
      <c r="E163" s="825"/>
      <c r="F163" s="825"/>
      <c r="G163" s="825"/>
      <c r="H163" s="825"/>
      <c r="I163" s="825"/>
      <c r="J163" s="825"/>
      <c r="K163" s="825"/>
      <c r="L163" s="825"/>
      <c r="M163" s="825"/>
      <c r="N163" s="825"/>
      <c r="O163" s="825"/>
      <c r="P163" s="95"/>
    </row>
    <row r="164" spans="2:16" ht="14.4" thickBot="1">
      <c r="B164" s="96"/>
      <c r="P164" s="95"/>
    </row>
    <row r="165" spans="2:16">
      <c r="B165" s="96"/>
      <c r="C165" s="826"/>
      <c r="D165" s="828"/>
      <c r="E165" s="829"/>
      <c r="F165" s="829"/>
      <c r="G165" s="829"/>
      <c r="H165" s="829"/>
      <c r="I165" s="829"/>
      <c r="J165" s="829"/>
      <c r="K165" s="830"/>
      <c r="L165" s="831"/>
      <c r="M165" s="832"/>
      <c r="N165" s="832"/>
      <c r="O165" s="833"/>
      <c r="P165" s="95"/>
    </row>
    <row r="166" spans="2:16">
      <c r="B166" s="96"/>
      <c r="C166" s="827"/>
      <c r="D166" s="837" t="s">
        <v>118</v>
      </c>
      <c r="E166" s="838"/>
      <c r="F166" s="838"/>
      <c r="G166" s="838"/>
      <c r="H166" s="838"/>
      <c r="I166" s="838"/>
      <c r="J166" s="838"/>
      <c r="K166" s="839"/>
      <c r="L166" s="834"/>
      <c r="M166" s="835"/>
      <c r="N166" s="835"/>
      <c r="O166" s="836"/>
      <c r="P166" s="95"/>
    </row>
    <row r="167" spans="2:16">
      <c r="B167" s="96"/>
      <c r="C167" s="827"/>
      <c r="D167" s="812"/>
      <c r="E167" s="813"/>
      <c r="F167" s="813"/>
      <c r="G167" s="813"/>
      <c r="H167" s="813"/>
      <c r="I167" s="813"/>
      <c r="J167" s="813"/>
      <c r="K167" s="814"/>
      <c r="L167" s="818" t="s">
        <v>39</v>
      </c>
      <c r="M167" s="806"/>
      <c r="N167" s="807"/>
      <c r="O167" s="808"/>
      <c r="P167" s="95"/>
    </row>
    <row r="168" spans="2:16">
      <c r="B168" s="96"/>
      <c r="C168" s="827"/>
      <c r="D168" s="812" t="s">
        <v>40</v>
      </c>
      <c r="E168" s="813"/>
      <c r="F168" s="813"/>
      <c r="G168" s="813"/>
      <c r="H168" s="813"/>
      <c r="I168" s="813"/>
      <c r="J168" s="813"/>
      <c r="K168" s="814"/>
      <c r="L168" s="840"/>
      <c r="M168" s="809"/>
      <c r="N168" s="810"/>
      <c r="O168" s="811"/>
      <c r="P168" s="95"/>
    </row>
    <row r="169" spans="2:16">
      <c r="B169" s="96"/>
      <c r="C169" s="827"/>
      <c r="D169" s="815"/>
      <c r="E169" s="816"/>
      <c r="F169" s="816"/>
      <c r="G169" s="816"/>
      <c r="H169" s="816"/>
      <c r="I169" s="816"/>
      <c r="J169" s="816"/>
      <c r="K169" s="817"/>
      <c r="L169" s="818" t="s">
        <v>41</v>
      </c>
      <c r="M169" s="818">
        <v>1</v>
      </c>
      <c r="N169" s="818" t="s">
        <v>42</v>
      </c>
      <c r="O169" s="820">
        <v>1</v>
      </c>
      <c r="P169" s="95"/>
    </row>
    <row r="170" spans="2:16">
      <c r="B170" s="96"/>
      <c r="C170" s="827"/>
      <c r="D170" s="815"/>
      <c r="E170" s="816"/>
      <c r="F170" s="816"/>
      <c r="G170" s="816"/>
      <c r="H170" s="816"/>
      <c r="I170" s="816"/>
      <c r="J170" s="816"/>
      <c r="K170" s="817"/>
      <c r="L170" s="819"/>
      <c r="M170" s="819"/>
      <c r="N170" s="819"/>
      <c r="O170" s="821"/>
      <c r="P170" s="95"/>
    </row>
    <row r="171" spans="2:16">
      <c r="B171" s="96"/>
      <c r="C171" s="827"/>
      <c r="D171" s="812" t="s">
        <v>43</v>
      </c>
      <c r="E171" s="813"/>
      <c r="F171" s="813"/>
      <c r="G171" s="813"/>
      <c r="H171" s="813"/>
      <c r="I171" s="813"/>
      <c r="J171" s="813"/>
      <c r="K171" s="814"/>
      <c r="L171" s="819"/>
      <c r="M171" s="819"/>
      <c r="N171" s="819"/>
      <c r="O171" s="821"/>
      <c r="P171" s="95"/>
    </row>
    <row r="172" spans="2:16" ht="14.4" thickBot="1">
      <c r="B172" s="96"/>
      <c r="C172" s="97"/>
      <c r="D172" s="98"/>
      <c r="E172" s="98"/>
      <c r="F172" s="98"/>
      <c r="G172" s="98"/>
      <c r="H172" s="98"/>
      <c r="I172" s="98"/>
      <c r="J172" s="98"/>
      <c r="K172" s="98"/>
      <c r="L172" s="98"/>
      <c r="M172" s="99"/>
      <c r="N172" s="99"/>
      <c r="O172" s="100"/>
      <c r="P172" s="95"/>
    </row>
    <row r="173" spans="2:16">
      <c r="B173" s="96"/>
      <c r="C173" s="101"/>
      <c r="D173" s="405"/>
      <c r="E173" s="405"/>
      <c r="F173" s="405"/>
      <c r="G173" s="405"/>
      <c r="H173" s="405"/>
      <c r="I173" s="405"/>
      <c r="J173" s="405"/>
      <c r="K173" s="405"/>
      <c r="L173" s="102" t="s">
        <v>44</v>
      </c>
      <c r="M173" s="103" t="s">
        <v>45</v>
      </c>
      <c r="N173" s="103" t="s">
        <v>46</v>
      </c>
      <c r="O173" s="104" t="s">
        <v>47</v>
      </c>
      <c r="P173" s="95"/>
    </row>
    <row r="174" spans="2:16">
      <c r="B174" s="96"/>
      <c r="C174" s="105"/>
      <c r="D174" s="404"/>
      <c r="E174" s="404"/>
      <c r="F174" s="404"/>
      <c r="G174" s="404"/>
      <c r="H174" s="404"/>
      <c r="I174" s="404"/>
      <c r="J174" s="404"/>
      <c r="K174" s="404"/>
      <c r="L174" s="106"/>
      <c r="M174" s="107"/>
      <c r="N174" s="107"/>
      <c r="O174" s="108"/>
      <c r="P174" s="95"/>
    </row>
    <row r="175" spans="2:16">
      <c r="B175" s="96"/>
      <c r="C175" s="792" t="s">
        <v>48</v>
      </c>
      <c r="D175" s="793"/>
      <c r="E175" s="793"/>
      <c r="F175" s="793"/>
      <c r="G175" s="404"/>
      <c r="H175" s="404"/>
      <c r="I175" s="404"/>
      <c r="K175" s="404"/>
      <c r="L175" s="106"/>
      <c r="O175" s="109"/>
      <c r="P175" s="95"/>
    </row>
    <row r="176" spans="2:16">
      <c r="B176" s="96"/>
      <c r="C176" s="110"/>
      <c r="D176" s="408"/>
      <c r="E176" s="408"/>
      <c r="F176" s="408"/>
      <c r="G176" s="408"/>
      <c r="H176" s="408"/>
      <c r="I176" s="408"/>
      <c r="J176" s="408"/>
      <c r="K176" s="408"/>
      <c r="L176" s="408"/>
      <c r="M176" s="408"/>
      <c r="N176" s="408"/>
      <c r="O176" s="409"/>
      <c r="P176" s="95"/>
    </row>
    <row r="177" spans="2:16" ht="14.4" thickBot="1">
      <c r="B177" s="96"/>
      <c r="C177" s="406"/>
      <c r="D177" s="407"/>
      <c r="E177" s="407"/>
      <c r="F177" s="407"/>
      <c r="G177" s="407"/>
      <c r="H177" s="407"/>
      <c r="I177" s="407"/>
      <c r="J177" s="407"/>
      <c r="K177" s="407"/>
      <c r="L177" s="407"/>
      <c r="M177" s="407"/>
      <c r="N177" s="407"/>
      <c r="O177" s="111"/>
      <c r="P177" s="95"/>
    </row>
    <row r="178" spans="2:16" ht="14.4" thickBot="1">
      <c r="B178" s="96"/>
      <c r="C178" s="112"/>
      <c r="D178" s="113"/>
      <c r="E178" s="113"/>
      <c r="F178" s="113"/>
      <c r="G178" s="113"/>
      <c r="H178" s="113"/>
      <c r="K178" s="113"/>
      <c r="L178" s="113"/>
      <c r="M178" s="113"/>
      <c r="N178" s="113"/>
      <c r="O178" s="114"/>
      <c r="P178" s="95"/>
    </row>
    <row r="179" spans="2:16">
      <c r="B179" s="96"/>
      <c r="C179" s="794" t="s">
        <v>49</v>
      </c>
      <c r="D179" s="795"/>
      <c r="E179" s="795"/>
      <c r="F179" s="795"/>
      <c r="G179" s="795"/>
      <c r="H179" s="795"/>
      <c r="I179" s="795"/>
      <c r="J179" s="795"/>
      <c r="K179" s="795"/>
      <c r="L179" s="795"/>
      <c r="M179" s="795"/>
      <c r="N179" s="795"/>
      <c r="O179" s="796"/>
      <c r="P179" s="95"/>
    </row>
    <row r="180" spans="2:16" ht="14.4" thickBot="1">
      <c r="B180" s="96"/>
      <c r="C180" s="115"/>
      <c r="O180" s="116"/>
      <c r="P180" s="95"/>
    </row>
    <row r="181" spans="2:16">
      <c r="B181" s="96"/>
      <c r="C181" s="117" t="s">
        <v>50</v>
      </c>
      <c r="D181" s="797" t="s">
        <v>51</v>
      </c>
      <c r="E181" s="798"/>
      <c r="F181" s="798"/>
      <c r="G181" s="798"/>
      <c r="H181" s="798"/>
      <c r="I181" s="798"/>
      <c r="J181" s="798"/>
      <c r="K181" s="798"/>
      <c r="L181" s="799"/>
      <c r="M181" s="800" t="s">
        <v>52</v>
      </c>
      <c r="N181" s="801"/>
      <c r="O181" s="117" t="s">
        <v>11</v>
      </c>
      <c r="P181" s="95"/>
    </row>
    <row r="182" spans="2:16" ht="14.4" thickBot="1">
      <c r="B182" s="96"/>
      <c r="C182" s="175">
        <f>+'PRESUPUESTO OFICIAL (Entidad)'!D50</f>
        <v>6.3</v>
      </c>
      <c r="D182" s="802" t="s">
        <v>357</v>
      </c>
      <c r="E182" s="803"/>
      <c r="F182" s="803"/>
      <c r="G182" s="803"/>
      <c r="H182" s="803"/>
      <c r="I182" s="803"/>
      <c r="J182" s="803"/>
      <c r="K182" s="803"/>
      <c r="L182" s="804"/>
      <c r="M182" s="845" t="s">
        <v>85</v>
      </c>
      <c r="N182" s="804"/>
      <c r="O182" s="176"/>
      <c r="P182" s="95"/>
    </row>
    <row r="183" spans="2:16">
      <c r="B183" s="96"/>
      <c r="C183" s="735" t="s">
        <v>53</v>
      </c>
      <c r="D183" s="736"/>
      <c r="E183" s="736"/>
      <c r="F183" s="736"/>
      <c r="G183" s="736"/>
      <c r="H183" s="736"/>
      <c r="I183" s="736"/>
      <c r="J183" s="736"/>
      <c r="K183" s="736"/>
      <c r="L183" s="736"/>
      <c r="M183" s="736"/>
      <c r="N183" s="736"/>
      <c r="O183" s="737"/>
      <c r="P183" s="95"/>
    </row>
    <row r="184" spans="2:16">
      <c r="B184" s="96"/>
      <c r="C184" s="738"/>
      <c r="D184" s="739"/>
      <c r="E184" s="739"/>
      <c r="F184" s="739"/>
      <c r="G184" s="739"/>
      <c r="H184" s="739"/>
      <c r="I184" s="739"/>
      <c r="J184" s="739"/>
      <c r="K184" s="739"/>
      <c r="L184" s="739"/>
      <c r="M184" s="739"/>
      <c r="N184" s="739"/>
      <c r="O184" s="740"/>
      <c r="P184" s="95"/>
    </row>
    <row r="185" spans="2:16" ht="14.4" thickBot="1">
      <c r="B185" s="96"/>
      <c r="C185" s="741"/>
      <c r="D185" s="742"/>
      <c r="E185" s="742"/>
      <c r="F185" s="742"/>
      <c r="G185" s="742"/>
      <c r="H185" s="742"/>
      <c r="I185" s="742"/>
      <c r="J185" s="742"/>
      <c r="K185" s="742"/>
      <c r="L185" s="742"/>
      <c r="M185" s="742"/>
      <c r="N185" s="742"/>
      <c r="O185" s="743"/>
      <c r="P185" s="95"/>
    </row>
    <row r="186" spans="2:16">
      <c r="B186" s="96"/>
      <c r="C186" s="744" t="s">
        <v>51</v>
      </c>
      <c r="D186" s="782"/>
      <c r="E186" s="782"/>
      <c r="F186" s="782"/>
      <c r="G186" s="783"/>
      <c r="H186" s="762" t="s">
        <v>54</v>
      </c>
      <c r="I186" s="782"/>
      <c r="J186" s="784" t="s">
        <v>55</v>
      </c>
      <c r="K186" s="785"/>
      <c r="L186" s="118" t="s">
        <v>56</v>
      </c>
      <c r="M186" s="762" t="s">
        <v>57</v>
      </c>
      <c r="N186" s="763"/>
      <c r="O186" s="119" t="s">
        <v>58</v>
      </c>
      <c r="P186" s="95"/>
    </row>
    <row r="187" spans="2:16">
      <c r="B187" s="96"/>
      <c r="C187" s="786" t="s">
        <v>119</v>
      </c>
      <c r="D187" s="787"/>
      <c r="E187" s="787"/>
      <c r="F187" s="787"/>
      <c r="G187" s="788"/>
      <c r="H187" s="789"/>
      <c r="I187" s="788"/>
      <c r="J187" s="772" t="s">
        <v>120</v>
      </c>
      <c r="K187" s="773"/>
      <c r="L187" s="177">
        <v>4108</v>
      </c>
      <c r="M187" s="790">
        <v>0.16</v>
      </c>
      <c r="N187" s="791"/>
      <c r="O187" s="416">
        <f t="shared" ref="O187:O189" si="10">ROUND(L187*M187,0)</f>
        <v>657</v>
      </c>
      <c r="P187" s="95"/>
    </row>
    <row r="188" spans="2:16">
      <c r="B188" s="96"/>
      <c r="C188" s="769"/>
      <c r="D188" s="770"/>
      <c r="E188" s="770"/>
      <c r="F188" s="770"/>
      <c r="G188" s="771"/>
      <c r="H188" s="178"/>
      <c r="I188" s="179"/>
      <c r="J188" s="772"/>
      <c r="K188" s="773"/>
      <c r="L188" s="177"/>
      <c r="M188" s="774"/>
      <c r="N188" s="775"/>
      <c r="O188" s="416">
        <f t="shared" si="10"/>
        <v>0</v>
      </c>
      <c r="P188" s="95"/>
    </row>
    <row r="189" spans="2:16" ht="14.4" thickBot="1">
      <c r="B189" s="96"/>
      <c r="C189" s="776"/>
      <c r="D189" s="777"/>
      <c r="E189" s="777"/>
      <c r="F189" s="777"/>
      <c r="G189" s="778"/>
      <c r="H189" s="779"/>
      <c r="I189" s="778"/>
      <c r="J189" s="772"/>
      <c r="K189" s="773"/>
      <c r="L189" s="177"/>
      <c r="M189" s="780"/>
      <c r="N189" s="781"/>
      <c r="O189" s="416">
        <f t="shared" si="10"/>
        <v>0</v>
      </c>
      <c r="P189" s="95"/>
    </row>
    <row r="190" spans="2:16" ht="14.4" thickBot="1">
      <c r="B190" s="96"/>
      <c r="C190" s="724" t="s">
        <v>59</v>
      </c>
      <c r="D190" s="725"/>
      <c r="E190" s="725"/>
      <c r="F190" s="725"/>
      <c r="G190" s="725"/>
      <c r="H190" s="725"/>
      <c r="I190" s="725"/>
      <c r="J190" s="725"/>
      <c r="K190" s="725"/>
      <c r="L190" s="725"/>
      <c r="M190" s="725"/>
      <c r="N190" s="726"/>
      <c r="O190" s="122">
        <f>SUM(O187:O189)</f>
        <v>657</v>
      </c>
      <c r="P190" s="95"/>
    </row>
    <row r="191" spans="2:16">
      <c r="B191" s="96"/>
      <c r="C191" s="735" t="s">
        <v>60</v>
      </c>
      <c r="D191" s="736"/>
      <c r="E191" s="736"/>
      <c r="F191" s="736"/>
      <c r="G191" s="736"/>
      <c r="H191" s="736"/>
      <c r="I191" s="736"/>
      <c r="J191" s="736"/>
      <c r="K191" s="736"/>
      <c r="L191" s="736"/>
      <c r="M191" s="736"/>
      <c r="N191" s="736"/>
      <c r="O191" s="737"/>
      <c r="P191" s="95"/>
    </row>
    <row r="192" spans="2:16">
      <c r="B192" s="96"/>
      <c r="C192" s="738"/>
      <c r="D192" s="739"/>
      <c r="E192" s="739"/>
      <c r="F192" s="739"/>
      <c r="G192" s="739"/>
      <c r="H192" s="739"/>
      <c r="I192" s="739"/>
      <c r="J192" s="739"/>
      <c r="K192" s="739"/>
      <c r="L192" s="739"/>
      <c r="M192" s="739"/>
      <c r="N192" s="739"/>
      <c r="O192" s="740"/>
      <c r="P192" s="95"/>
    </row>
    <row r="193" spans="2:16" ht="14.4" thickBot="1">
      <c r="B193" s="96"/>
      <c r="C193" s="741"/>
      <c r="D193" s="742"/>
      <c r="E193" s="742"/>
      <c r="F193" s="742"/>
      <c r="G193" s="742"/>
      <c r="H193" s="742"/>
      <c r="I193" s="742"/>
      <c r="J193" s="742"/>
      <c r="K193" s="742"/>
      <c r="L193" s="742"/>
      <c r="M193" s="742"/>
      <c r="N193" s="742"/>
      <c r="O193" s="743"/>
      <c r="P193" s="95"/>
    </row>
    <row r="194" spans="2:16">
      <c r="B194" s="96"/>
      <c r="C194" s="744" t="s">
        <v>51</v>
      </c>
      <c r="D194" s="745"/>
      <c r="E194" s="745"/>
      <c r="F194" s="745"/>
      <c r="G194" s="745"/>
      <c r="H194" s="745"/>
      <c r="I194" s="745"/>
      <c r="J194" s="763"/>
      <c r="K194" s="403" t="s">
        <v>52</v>
      </c>
      <c r="L194" s="118" t="s">
        <v>11</v>
      </c>
      <c r="M194" s="762" t="s">
        <v>61</v>
      </c>
      <c r="N194" s="763"/>
      <c r="O194" s="119" t="s">
        <v>58</v>
      </c>
      <c r="P194" s="95"/>
    </row>
    <row r="195" spans="2:16">
      <c r="B195" s="96"/>
      <c r="C195" s="718" t="s">
        <v>354</v>
      </c>
      <c r="D195" s="719"/>
      <c r="E195" s="719"/>
      <c r="F195" s="719"/>
      <c r="G195" s="719"/>
      <c r="H195" s="719"/>
      <c r="I195" s="719"/>
      <c r="J195" s="766"/>
      <c r="K195" s="400" t="s">
        <v>85</v>
      </c>
      <c r="L195" s="123">
        <v>1</v>
      </c>
      <c r="M195" s="767">
        <v>2400</v>
      </c>
      <c r="N195" s="768"/>
      <c r="O195" s="416">
        <f t="shared" ref="O195:O198" si="11">ROUND(L195*M195,0)</f>
        <v>2400</v>
      </c>
      <c r="P195" s="95"/>
    </row>
    <row r="196" spans="2:16">
      <c r="B196" s="96"/>
      <c r="C196" s="718" t="s">
        <v>355</v>
      </c>
      <c r="D196" s="719"/>
      <c r="E196" s="719"/>
      <c r="F196" s="719"/>
      <c r="G196" s="719"/>
      <c r="H196" s="719"/>
      <c r="I196" s="719"/>
      <c r="J196" s="766"/>
      <c r="K196" s="400" t="s">
        <v>356</v>
      </c>
      <c r="L196" s="123">
        <v>9.4E-2</v>
      </c>
      <c r="M196" s="767">
        <v>9300</v>
      </c>
      <c r="N196" s="768"/>
      <c r="O196" s="416">
        <f t="shared" si="11"/>
        <v>874</v>
      </c>
      <c r="P196" s="95"/>
    </row>
    <row r="197" spans="2:16">
      <c r="B197" s="96"/>
      <c r="C197" s="718"/>
      <c r="D197" s="719"/>
      <c r="E197" s="719"/>
      <c r="F197" s="719"/>
      <c r="G197" s="719"/>
      <c r="H197" s="719"/>
      <c r="I197" s="719"/>
      <c r="J197" s="766"/>
      <c r="K197" s="400"/>
      <c r="L197" s="123"/>
      <c r="M197" s="767"/>
      <c r="N197" s="768"/>
      <c r="O197" s="416">
        <f t="shared" si="11"/>
        <v>0</v>
      </c>
      <c r="P197" s="95"/>
    </row>
    <row r="198" spans="2:16" ht="14.4" thickBot="1">
      <c r="B198" s="96"/>
      <c r="C198" s="718"/>
      <c r="D198" s="719"/>
      <c r="E198" s="719"/>
      <c r="F198" s="719"/>
      <c r="G198" s="719"/>
      <c r="H198" s="719"/>
      <c r="I198" s="719"/>
      <c r="J198" s="766"/>
      <c r="K198" s="400"/>
      <c r="L198" s="123"/>
      <c r="M198" s="767"/>
      <c r="N198" s="768"/>
      <c r="O198" s="416">
        <f t="shared" si="11"/>
        <v>0</v>
      </c>
      <c r="P198" s="95"/>
    </row>
    <row r="199" spans="2:16" ht="14.4" thickBot="1">
      <c r="B199" s="96"/>
      <c r="C199" s="724" t="s">
        <v>59</v>
      </c>
      <c r="D199" s="725"/>
      <c r="E199" s="725"/>
      <c r="F199" s="725"/>
      <c r="G199" s="725"/>
      <c r="H199" s="725"/>
      <c r="I199" s="725"/>
      <c r="J199" s="725"/>
      <c r="K199" s="725"/>
      <c r="L199" s="725"/>
      <c r="M199" s="725"/>
      <c r="N199" s="726"/>
      <c r="O199" s="124">
        <f>SUM(O195:O198)</f>
        <v>3274</v>
      </c>
      <c r="P199" s="95"/>
    </row>
    <row r="200" spans="2:16">
      <c r="B200" s="96"/>
      <c r="C200" s="735" t="s">
        <v>62</v>
      </c>
      <c r="D200" s="736"/>
      <c r="E200" s="736"/>
      <c r="F200" s="736"/>
      <c r="G200" s="736"/>
      <c r="H200" s="736"/>
      <c r="I200" s="736"/>
      <c r="J200" s="736"/>
      <c r="K200" s="736"/>
      <c r="L200" s="736"/>
      <c r="M200" s="736"/>
      <c r="N200" s="736"/>
      <c r="O200" s="737"/>
      <c r="P200" s="95"/>
    </row>
    <row r="201" spans="2:16">
      <c r="B201" s="96"/>
      <c r="C201" s="738"/>
      <c r="D201" s="739"/>
      <c r="E201" s="739"/>
      <c r="F201" s="739"/>
      <c r="G201" s="739"/>
      <c r="H201" s="739"/>
      <c r="I201" s="739"/>
      <c r="J201" s="739"/>
      <c r="K201" s="739"/>
      <c r="L201" s="739"/>
      <c r="M201" s="739"/>
      <c r="N201" s="739"/>
      <c r="O201" s="740"/>
      <c r="P201" s="95"/>
    </row>
    <row r="202" spans="2:16" ht="14.4" thickBot="1">
      <c r="B202" s="96"/>
      <c r="C202" s="741"/>
      <c r="D202" s="742"/>
      <c r="E202" s="742"/>
      <c r="F202" s="742"/>
      <c r="G202" s="742"/>
      <c r="H202" s="742"/>
      <c r="I202" s="742"/>
      <c r="J202" s="742"/>
      <c r="K202" s="742"/>
      <c r="L202" s="742"/>
      <c r="M202" s="742"/>
      <c r="N202" s="742"/>
      <c r="O202" s="743"/>
      <c r="P202" s="95"/>
    </row>
    <row r="203" spans="2:16" ht="15.6">
      <c r="B203" s="96"/>
      <c r="C203" s="744" t="s">
        <v>63</v>
      </c>
      <c r="D203" s="745"/>
      <c r="E203" s="745"/>
      <c r="F203" s="745"/>
      <c r="G203" s="745"/>
      <c r="H203" s="745"/>
      <c r="I203" s="745"/>
      <c r="J203" s="118" t="s">
        <v>64</v>
      </c>
      <c r="K203" s="401" t="s">
        <v>65</v>
      </c>
      <c r="L203" s="125" t="s">
        <v>66</v>
      </c>
      <c r="M203" s="762" t="s">
        <v>67</v>
      </c>
      <c r="N203" s="763"/>
      <c r="O203" s="119" t="s">
        <v>58</v>
      </c>
      <c r="P203" s="95"/>
    </row>
    <row r="204" spans="2:16">
      <c r="B204" s="96"/>
      <c r="C204" s="718"/>
      <c r="D204" s="719"/>
      <c r="E204" s="719"/>
      <c r="F204" s="719"/>
      <c r="G204" s="719"/>
      <c r="H204" s="719"/>
      <c r="I204" s="719"/>
      <c r="J204" s="126"/>
      <c r="K204" s="127"/>
      <c r="L204" s="126"/>
      <c r="M204" s="764"/>
      <c r="N204" s="765"/>
      <c r="O204" s="416">
        <f t="shared" ref="O204:O205" si="12">ROUND(L204*M204,0)</f>
        <v>0</v>
      </c>
      <c r="P204" s="95"/>
    </row>
    <row r="205" spans="2:16" ht="14.4" thickBot="1">
      <c r="B205" s="96"/>
      <c r="C205" s="758"/>
      <c r="D205" s="759"/>
      <c r="E205" s="759"/>
      <c r="F205" s="759"/>
      <c r="G205" s="759"/>
      <c r="H205" s="759"/>
      <c r="I205" s="759"/>
      <c r="J205" s="128"/>
      <c r="K205" s="129"/>
      <c r="L205" s="128"/>
      <c r="M205" s="760"/>
      <c r="N205" s="761"/>
      <c r="O205" s="416">
        <f t="shared" si="12"/>
        <v>0</v>
      </c>
      <c r="P205" s="95"/>
    </row>
    <row r="206" spans="2:16" ht="14.4" thickBot="1">
      <c r="B206" s="96"/>
      <c r="C206" s="724" t="s">
        <v>59</v>
      </c>
      <c r="D206" s="725"/>
      <c r="E206" s="725"/>
      <c r="F206" s="725"/>
      <c r="G206" s="725"/>
      <c r="H206" s="725"/>
      <c r="I206" s="725"/>
      <c r="J206" s="725"/>
      <c r="K206" s="725"/>
      <c r="L206" s="725"/>
      <c r="M206" s="725"/>
      <c r="N206" s="726"/>
      <c r="O206" s="122">
        <f>SUM(O204:O205)</f>
        <v>0</v>
      </c>
      <c r="P206" s="95"/>
    </row>
    <row r="207" spans="2:16">
      <c r="B207" s="96"/>
      <c r="C207" s="735" t="s">
        <v>68</v>
      </c>
      <c r="D207" s="736"/>
      <c r="E207" s="736"/>
      <c r="F207" s="736"/>
      <c r="G207" s="736"/>
      <c r="H207" s="736"/>
      <c r="I207" s="736"/>
      <c r="J207" s="736"/>
      <c r="K207" s="736"/>
      <c r="L207" s="736"/>
      <c r="M207" s="736"/>
      <c r="N207" s="736"/>
      <c r="O207" s="737"/>
      <c r="P207" s="95"/>
    </row>
    <row r="208" spans="2:16">
      <c r="B208" s="96"/>
      <c r="C208" s="738"/>
      <c r="D208" s="739"/>
      <c r="E208" s="739"/>
      <c r="F208" s="739"/>
      <c r="G208" s="739"/>
      <c r="H208" s="739"/>
      <c r="I208" s="739"/>
      <c r="J208" s="739"/>
      <c r="K208" s="739"/>
      <c r="L208" s="739"/>
      <c r="M208" s="739"/>
      <c r="N208" s="739"/>
      <c r="O208" s="740"/>
      <c r="P208" s="95"/>
    </row>
    <row r="209" spans="2:16" ht="14.4" thickBot="1">
      <c r="B209" s="96"/>
      <c r="C209" s="741"/>
      <c r="D209" s="742"/>
      <c r="E209" s="742"/>
      <c r="F209" s="742"/>
      <c r="G209" s="742"/>
      <c r="H209" s="742"/>
      <c r="I209" s="742"/>
      <c r="J209" s="742"/>
      <c r="K209" s="742"/>
      <c r="L209" s="742"/>
      <c r="M209" s="742"/>
      <c r="N209" s="742"/>
      <c r="O209" s="743"/>
      <c r="P209" s="95"/>
    </row>
    <row r="210" spans="2:16" ht="27.6">
      <c r="B210" s="96"/>
      <c r="C210" s="744" t="s">
        <v>69</v>
      </c>
      <c r="D210" s="745"/>
      <c r="E210" s="745"/>
      <c r="F210" s="745"/>
      <c r="G210" s="745"/>
      <c r="H210" s="745"/>
      <c r="I210" s="745"/>
      <c r="J210" s="118" t="s">
        <v>70</v>
      </c>
      <c r="K210" s="130" t="s">
        <v>71</v>
      </c>
      <c r="L210" s="131" t="s">
        <v>72</v>
      </c>
      <c r="M210" s="746" t="s">
        <v>57</v>
      </c>
      <c r="N210" s="747"/>
      <c r="O210" s="132" t="s">
        <v>58</v>
      </c>
      <c r="P210" s="95"/>
    </row>
    <row r="211" spans="2:16">
      <c r="B211" s="96"/>
      <c r="C211" s="730" t="s">
        <v>155</v>
      </c>
      <c r="D211" s="731"/>
      <c r="E211" s="731"/>
      <c r="F211" s="731"/>
      <c r="G211" s="731"/>
      <c r="H211" s="731"/>
      <c r="I211" s="732"/>
      <c r="J211" s="133" t="s">
        <v>120</v>
      </c>
      <c r="K211" s="134"/>
      <c r="L211" s="135">
        <v>41075</v>
      </c>
      <c r="M211" s="752">
        <v>0.16</v>
      </c>
      <c r="N211" s="753"/>
      <c r="O211" s="416">
        <f t="shared" ref="O211:O214" si="13">ROUND(L211*M211,0)</f>
        <v>6572</v>
      </c>
      <c r="P211" s="95"/>
    </row>
    <row r="212" spans="2:16">
      <c r="B212" s="96"/>
      <c r="C212" s="730"/>
      <c r="D212" s="731"/>
      <c r="E212" s="731"/>
      <c r="F212" s="731"/>
      <c r="G212" s="731"/>
      <c r="H212" s="731"/>
      <c r="I212" s="732"/>
      <c r="J212" s="133"/>
      <c r="K212" s="134"/>
      <c r="L212" s="135"/>
      <c r="M212" s="841"/>
      <c r="N212" s="842"/>
      <c r="O212" s="416">
        <f t="shared" si="13"/>
        <v>0</v>
      </c>
      <c r="P212" s="95"/>
    </row>
    <row r="213" spans="2:16">
      <c r="B213" s="96"/>
      <c r="C213" s="730"/>
      <c r="D213" s="731"/>
      <c r="E213" s="731"/>
      <c r="F213" s="731"/>
      <c r="G213" s="731"/>
      <c r="H213" s="731"/>
      <c r="I213" s="732"/>
      <c r="J213" s="133"/>
      <c r="K213" s="134"/>
      <c r="L213" s="135"/>
      <c r="M213" s="764"/>
      <c r="N213" s="765"/>
      <c r="O213" s="416">
        <f t="shared" si="13"/>
        <v>0</v>
      </c>
      <c r="P213" s="95"/>
    </row>
    <row r="214" spans="2:16" ht="14.4" thickBot="1">
      <c r="B214" s="96"/>
      <c r="C214" s="730"/>
      <c r="D214" s="731"/>
      <c r="E214" s="731"/>
      <c r="F214" s="731"/>
      <c r="G214" s="731"/>
      <c r="H214" s="731"/>
      <c r="I214" s="732"/>
      <c r="J214" s="128"/>
      <c r="K214" s="129"/>
      <c r="L214" s="128"/>
      <c r="M214" s="760"/>
      <c r="N214" s="761"/>
      <c r="O214" s="416">
        <f t="shared" si="13"/>
        <v>0</v>
      </c>
      <c r="P214" s="95"/>
    </row>
    <row r="215" spans="2:16" ht="14.4" thickBot="1">
      <c r="B215" s="96"/>
      <c r="C215" s="724" t="s">
        <v>59</v>
      </c>
      <c r="D215" s="725"/>
      <c r="E215" s="725"/>
      <c r="F215" s="725"/>
      <c r="G215" s="725"/>
      <c r="H215" s="725"/>
      <c r="I215" s="725"/>
      <c r="J215" s="725"/>
      <c r="K215" s="725"/>
      <c r="L215" s="725"/>
      <c r="M215" s="725"/>
      <c r="N215" s="726"/>
      <c r="O215" s="124">
        <f>SUM(O211:O214)</f>
        <v>6572</v>
      </c>
      <c r="P215" s="95"/>
    </row>
    <row r="216" spans="2:16" ht="14.4" thickBot="1">
      <c r="B216" s="96"/>
      <c r="C216" s="115"/>
      <c r="O216" s="116"/>
      <c r="P216" s="95"/>
    </row>
    <row r="217" spans="2:16" ht="14.4" thickBot="1">
      <c r="B217" s="96"/>
      <c r="C217" s="727" t="s">
        <v>73</v>
      </c>
      <c r="D217" s="728"/>
      <c r="E217" s="728"/>
      <c r="F217" s="728"/>
      <c r="G217" s="728"/>
      <c r="H217" s="728"/>
      <c r="I217" s="728"/>
      <c r="J217" s="728"/>
      <c r="K217" s="728"/>
      <c r="L217" s="728"/>
      <c r="M217" s="728"/>
      <c r="N217" s="729"/>
      <c r="O217" s="137">
        <f>O190+O199+O206+O215</f>
        <v>10503</v>
      </c>
      <c r="P217" s="95"/>
    </row>
    <row r="218" spans="2:16">
      <c r="B218" s="96"/>
      <c r="C218" s="735" t="s">
        <v>74</v>
      </c>
      <c r="D218" s="736"/>
      <c r="E218" s="736"/>
      <c r="F218" s="736"/>
      <c r="G218" s="736"/>
      <c r="H218" s="736"/>
      <c r="I218" s="736"/>
      <c r="J218" s="736"/>
      <c r="K218" s="736"/>
      <c r="L218" s="736"/>
      <c r="M218" s="736"/>
      <c r="N218" s="736"/>
      <c r="O218" s="737"/>
      <c r="P218" s="95"/>
    </row>
    <row r="219" spans="2:16">
      <c r="B219" s="96"/>
      <c r="C219" s="738"/>
      <c r="D219" s="739"/>
      <c r="E219" s="739"/>
      <c r="F219" s="739"/>
      <c r="G219" s="739"/>
      <c r="H219" s="739"/>
      <c r="I219" s="739"/>
      <c r="J219" s="739"/>
      <c r="K219" s="739"/>
      <c r="L219" s="739"/>
      <c r="M219" s="739"/>
      <c r="N219" s="739"/>
      <c r="O219" s="740"/>
      <c r="P219" s="95"/>
    </row>
    <row r="220" spans="2:16" ht="14.4" thickBot="1">
      <c r="B220" s="96"/>
      <c r="C220" s="741"/>
      <c r="D220" s="742"/>
      <c r="E220" s="742"/>
      <c r="F220" s="742"/>
      <c r="G220" s="742"/>
      <c r="H220" s="742"/>
      <c r="I220" s="742"/>
      <c r="J220" s="742"/>
      <c r="K220" s="742"/>
      <c r="L220" s="742"/>
      <c r="M220" s="742"/>
      <c r="N220" s="742"/>
      <c r="O220" s="743"/>
      <c r="P220" s="95"/>
    </row>
    <row r="221" spans="2:16">
      <c r="B221" s="96"/>
      <c r="C221" s="744" t="s">
        <v>75</v>
      </c>
      <c r="D221" s="745"/>
      <c r="E221" s="745"/>
      <c r="F221" s="745"/>
      <c r="G221" s="745"/>
      <c r="H221" s="745"/>
      <c r="I221" s="745"/>
      <c r="J221" s="401"/>
      <c r="K221" s="402"/>
      <c r="L221" s="131" t="s">
        <v>76</v>
      </c>
      <c r="M221" s="746" t="s">
        <v>77</v>
      </c>
      <c r="N221" s="747"/>
      <c r="O221" s="132"/>
      <c r="P221" s="95"/>
    </row>
    <row r="222" spans="2:16">
      <c r="B222" s="96"/>
      <c r="C222" s="718" t="s">
        <v>23</v>
      </c>
      <c r="D222" s="719"/>
      <c r="E222" s="719"/>
      <c r="F222" s="719"/>
      <c r="G222" s="719"/>
      <c r="H222" s="719"/>
      <c r="I222" s="719"/>
      <c r="J222" s="138"/>
      <c r="K222" s="139"/>
      <c r="L222" s="418">
        <v>0.28000000000000003</v>
      </c>
      <c r="M222" s="720">
        <f>+O217</f>
        <v>10503</v>
      </c>
      <c r="N222" s="721"/>
      <c r="O222" s="416">
        <f t="shared" ref="O222:O224" si="14">ROUND(L222*M222,0)</f>
        <v>2941</v>
      </c>
      <c r="P222" s="95"/>
    </row>
    <row r="223" spans="2:16">
      <c r="B223" s="96"/>
      <c r="C223" s="120" t="s">
        <v>78</v>
      </c>
      <c r="D223" s="121"/>
      <c r="E223" s="121"/>
      <c r="F223" s="121"/>
      <c r="G223" s="121"/>
      <c r="H223" s="121"/>
      <c r="I223" s="121"/>
      <c r="J223" s="138"/>
      <c r="K223" s="139"/>
      <c r="L223" s="418">
        <v>0.01</v>
      </c>
      <c r="M223" s="720">
        <f>+O217</f>
        <v>10503</v>
      </c>
      <c r="N223" s="721"/>
      <c r="O223" s="416">
        <f t="shared" si="14"/>
        <v>105</v>
      </c>
      <c r="P223" s="95"/>
    </row>
    <row r="224" spans="2:16" ht="14.4" thickBot="1">
      <c r="B224" s="96"/>
      <c r="C224" s="406" t="s">
        <v>79</v>
      </c>
      <c r="D224" s="407"/>
      <c r="E224" s="407"/>
      <c r="F224" s="407"/>
      <c r="G224" s="407"/>
      <c r="H224" s="407"/>
      <c r="I224" s="407"/>
      <c r="J224" s="141"/>
      <c r="K224" s="142"/>
      <c r="L224" s="418">
        <v>0.05</v>
      </c>
      <c r="M224" s="722">
        <f>+O217</f>
        <v>10503</v>
      </c>
      <c r="N224" s="723"/>
      <c r="O224" s="416">
        <f t="shared" si="14"/>
        <v>525</v>
      </c>
      <c r="P224" s="95"/>
    </row>
    <row r="225" spans="2:16" ht="14.4" thickBot="1">
      <c r="B225" s="96"/>
      <c r="C225" s="724" t="s">
        <v>59</v>
      </c>
      <c r="D225" s="725"/>
      <c r="E225" s="725"/>
      <c r="F225" s="725"/>
      <c r="G225" s="725"/>
      <c r="H225" s="725"/>
      <c r="I225" s="725"/>
      <c r="J225" s="725"/>
      <c r="K225" s="725"/>
      <c r="L225" s="725"/>
      <c r="M225" s="725"/>
      <c r="N225" s="726"/>
      <c r="O225" s="143">
        <f>SUM(O222:O224)</f>
        <v>3571</v>
      </c>
      <c r="P225" s="95"/>
    </row>
    <row r="226" spans="2:16" ht="14.4" thickBot="1">
      <c r="B226" s="96"/>
      <c r="C226" s="115"/>
      <c r="O226" s="116"/>
      <c r="P226" s="95"/>
    </row>
    <row r="227" spans="2:16" ht="14.4" thickBot="1">
      <c r="B227" s="96"/>
      <c r="C227" s="727" t="s">
        <v>80</v>
      </c>
      <c r="D227" s="728"/>
      <c r="E227" s="728"/>
      <c r="F227" s="728"/>
      <c r="G227" s="728"/>
      <c r="H227" s="728"/>
      <c r="I227" s="728"/>
      <c r="J227" s="728"/>
      <c r="K227" s="728"/>
      <c r="L227" s="728"/>
      <c r="M227" s="728"/>
      <c r="N227" s="729"/>
      <c r="O227" s="144">
        <f>O217+O225</f>
        <v>14074</v>
      </c>
      <c r="P227" s="95"/>
    </row>
    <row r="228" spans="2:16">
      <c r="B228" s="96"/>
      <c r="C228" s="112"/>
      <c r="D228" s="113"/>
      <c r="E228" s="113"/>
      <c r="F228" s="113"/>
      <c r="G228" s="113"/>
      <c r="H228" s="113"/>
      <c r="I228" s="113"/>
      <c r="J228" s="113"/>
      <c r="K228" s="113"/>
      <c r="L228" s="113"/>
      <c r="M228" s="113"/>
      <c r="N228" s="113"/>
      <c r="O228" s="114"/>
      <c r="P228" s="95"/>
    </row>
    <row r="229" spans="2:16">
      <c r="B229" s="96"/>
      <c r="C229" s="115"/>
      <c r="O229" s="116"/>
      <c r="P229" s="95"/>
    </row>
    <row r="230" spans="2:16">
      <c r="B230" s="96"/>
      <c r="C230" s="115"/>
      <c r="O230" s="116"/>
      <c r="P230" s="95"/>
    </row>
    <row r="231" spans="2:16">
      <c r="B231" s="96"/>
      <c r="C231" s="115"/>
      <c r="D231" s="424" t="s">
        <v>81</v>
      </c>
      <c r="E231" s="424"/>
      <c r="F231" s="424"/>
      <c r="J231" s="424" t="s">
        <v>81</v>
      </c>
      <c r="K231" s="223"/>
      <c r="L231" s="223"/>
      <c r="M231" s="223"/>
      <c r="N231" s="223"/>
      <c r="O231" s="116"/>
      <c r="P231" s="95"/>
    </row>
    <row r="232" spans="2:16">
      <c r="B232" s="96"/>
      <c r="C232" s="115"/>
      <c r="D232" s="223" t="s">
        <v>385</v>
      </c>
      <c r="E232" s="223" t="s">
        <v>147</v>
      </c>
      <c r="F232" s="223"/>
      <c r="J232" s="223" t="s">
        <v>82</v>
      </c>
      <c r="K232" s="425" t="s">
        <v>142</v>
      </c>
      <c r="L232" s="425"/>
      <c r="M232" s="425"/>
      <c r="N232" s="223"/>
      <c r="O232" s="116"/>
      <c r="P232" s="95"/>
    </row>
    <row r="233" spans="2:16">
      <c r="B233" s="96"/>
      <c r="C233" s="115"/>
      <c r="D233" s="223" t="s">
        <v>177</v>
      </c>
      <c r="E233" s="223"/>
      <c r="F233" s="223"/>
      <c r="J233" s="223" t="s">
        <v>146</v>
      </c>
      <c r="K233" s="426"/>
      <c r="L233" s="426"/>
      <c r="M233" s="426"/>
      <c r="N233" s="223"/>
      <c r="O233" s="116"/>
      <c r="P233" s="95"/>
    </row>
    <row r="234" spans="2:16">
      <c r="B234" s="96"/>
      <c r="C234" s="105"/>
      <c r="D234" s="145"/>
      <c r="E234" s="145"/>
      <c r="F234" s="145"/>
      <c r="G234" s="145"/>
      <c r="I234" s="145"/>
      <c r="J234" s="223" t="s">
        <v>178</v>
      </c>
      <c r="K234" s="145"/>
      <c r="L234" s="145"/>
      <c r="M234" s="145"/>
      <c r="N234" s="145"/>
      <c r="O234" s="146"/>
      <c r="P234" s="95"/>
    </row>
    <row r="235" spans="2:16">
      <c r="B235" s="96"/>
      <c r="C235" s="115"/>
      <c r="H235" s="94" t="s">
        <v>83</v>
      </c>
      <c r="O235" s="116"/>
      <c r="P235" s="95"/>
    </row>
    <row r="236" spans="2:16" ht="14.4" thickBot="1">
      <c r="B236" s="96"/>
      <c r="C236" s="748"/>
      <c r="D236" s="749"/>
      <c r="E236" s="749"/>
      <c r="F236" s="129"/>
      <c r="G236" s="129"/>
      <c r="H236" s="129"/>
      <c r="I236" s="129"/>
      <c r="J236" s="129"/>
      <c r="K236" s="750"/>
      <c r="L236" s="750"/>
      <c r="M236" s="750"/>
      <c r="N236" s="750"/>
      <c r="O236" s="751"/>
      <c r="P236" s="95"/>
    </row>
    <row r="237" spans="2:16" ht="14.4" thickBot="1">
      <c r="B237" s="147"/>
      <c r="C237" s="148"/>
      <c r="D237" s="148"/>
      <c r="E237" s="148"/>
      <c r="F237" s="148"/>
      <c r="G237" s="148"/>
      <c r="H237" s="148"/>
      <c r="I237" s="148"/>
      <c r="J237" s="148"/>
      <c r="K237" s="148"/>
      <c r="L237" s="148"/>
      <c r="M237" s="148"/>
      <c r="N237" s="148"/>
      <c r="O237" s="148"/>
      <c r="P237" s="149"/>
    </row>
    <row r="238" spans="2:16" ht="14.4" thickTop="1">
      <c r="B238" s="584" t="s">
        <v>37</v>
      </c>
      <c r="C238" s="584"/>
      <c r="D238" s="584"/>
      <c r="E238" s="584"/>
      <c r="F238" s="584"/>
      <c r="G238" s="584"/>
      <c r="H238" s="584"/>
      <c r="I238" s="584"/>
      <c r="J238" s="584"/>
      <c r="K238" s="584"/>
      <c r="L238" s="584"/>
    </row>
    <row r="239" spans="2:16" ht="14.4" thickBot="1">
      <c r="B239" s="584" t="s">
        <v>1</v>
      </c>
      <c r="C239" s="584"/>
      <c r="D239" s="584"/>
      <c r="E239" s="584"/>
    </row>
    <row r="240" spans="2:16" ht="14.4" thickTop="1">
      <c r="B240" s="822"/>
      <c r="C240" s="823"/>
      <c r="D240" s="823"/>
      <c r="E240" s="823"/>
      <c r="F240" s="823"/>
      <c r="G240" s="823"/>
      <c r="H240" s="823"/>
      <c r="I240" s="823"/>
      <c r="J240" s="823"/>
      <c r="K240" s="823"/>
      <c r="L240" s="823"/>
      <c r="M240" s="823"/>
      <c r="N240" s="823"/>
      <c r="O240" s="823"/>
      <c r="P240" s="824"/>
    </row>
    <row r="241" spans="2:16">
      <c r="B241" s="96"/>
      <c r="C241" s="825" t="s">
        <v>38</v>
      </c>
      <c r="D241" s="825"/>
      <c r="E241" s="825"/>
      <c r="F241" s="825"/>
      <c r="G241" s="825"/>
      <c r="H241" s="825"/>
      <c r="I241" s="825"/>
      <c r="J241" s="825"/>
      <c r="K241" s="825"/>
      <c r="L241" s="825"/>
      <c r="M241" s="825"/>
      <c r="N241" s="825"/>
      <c r="O241" s="825"/>
      <c r="P241" s="95"/>
    </row>
    <row r="242" spans="2:16" ht="14.4" thickBot="1">
      <c r="B242" s="96"/>
      <c r="P242" s="95"/>
    </row>
    <row r="243" spans="2:16">
      <c r="B243" s="96"/>
      <c r="C243" s="826"/>
      <c r="D243" s="828"/>
      <c r="E243" s="829"/>
      <c r="F243" s="829"/>
      <c r="G243" s="829"/>
      <c r="H243" s="829"/>
      <c r="I243" s="829"/>
      <c r="J243" s="829"/>
      <c r="K243" s="830"/>
      <c r="L243" s="831"/>
      <c r="M243" s="832"/>
      <c r="N243" s="832"/>
      <c r="O243" s="833"/>
      <c r="P243" s="95"/>
    </row>
    <row r="244" spans="2:16">
      <c r="B244" s="96"/>
      <c r="C244" s="827"/>
      <c r="D244" s="837" t="s">
        <v>118</v>
      </c>
      <c r="E244" s="838"/>
      <c r="F244" s="838"/>
      <c r="G244" s="838"/>
      <c r="H244" s="838"/>
      <c r="I244" s="838"/>
      <c r="J244" s="838"/>
      <c r="K244" s="839"/>
      <c r="L244" s="834"/>
      <c r="M244" s="835"/>
      <c r="N244" s="835"/>
      <c r="O244" s="836"/>
      <c r="P244" s="95"/>
    </row>
    <row r="245" spans="2:16">
      <c r="B245" s="96"/>
      <c r="C245" s="827"/>
      <c r="D245" s="812"/>
      <c r="E245" s="813"/>
      <c r="F245" s="813"/>
      <c r="G245" s="813"/>
      <c r="H245" s="813"/>
      <c r="I245" s="813"/>
      <c r="J245" s="813"/>
      <c r="K245" s="814"/>
      <c r="L245" s="818" t="s">
        <v>39</v>
      </c>
      <c r="M245" s="806"/>
      <c r="N245" s="807"/>
      <c r="O245" s="808"/>
      <c r="P245" s="95"/>
    </row>
    <row r="246" spans="2:16">
      <c r="B246" s="96"/>
      <c r="C246" s="827"/>
      <c r="D246" s="812" t="s">
        <v>40</v>
      </c>
      <c r="E246" s="813"/>
      <c r="F246" s="813"/>
      <c r="G246" s="813"/>
      <c r="H246" s="813"/>
      <c r="I246" s="813"/>
      <c r="J246" s="813"/>
      <c r="K246" s="814"/>
      <c r="L246" s="840"/>
      <c r="M246" s="809"/>
      <c r="N246" s="810"/>
      <c r="O246" s="811"/>
      <c r="P246" s="95"/>
    </row>
    <row r="247" spans="2:16">
      <c r="B247" s="96"/>
      <c r="C247" s="827"/>
      <c r="D247" s="815"/>
      <c r="E247" s="816"/>
      <c r="F247" s="816"/>
      <c r="G247" s="816"/>
      <c r="H247" s="816"/>
      <c r="I247" s="816"/>
      <c r="J247" s="816"/>
      <c r="K247" s="817"/>
      <c r="L247" s="818" t="s">
        <v>41</v>
      </c>
      <c r="M247" s="818">
        <v>1</v>
      </c>
      <c r="N247" s="818" t="s">
        <v>42</v>
      </c>
      <c r="O247" s="820">
        <v>1</v>
      </c>
      <c r="P247" s="95"/>
    </row>
    <row r="248" spans="2:16">
      <c r="B248" s="96"/>
      <c r="C248" s="827"/>
      <c r="D248" s="815"/>
      <c r="E248" s="816"/>
      <c r="F248" s="816"/>
      <c r="G248" s="816"/>
      <c r="H248" s="816"/>
      <c r="I248" s="816"/>
      <c r="J248" s="816"/>
      <c r="K248" s="817"/>
      <c r="L248" s="819"/>
      <c r="M248" s="819"/>
      <c r="N248" s="819"/>
      <c r="O248" s="821"/>
      <c r="P248" s="95"/>
    </row>
    <row r="249" spans="2:16">
      <c r="B249" s="96"/>
      <c r="C249" s="827"/>
      <c r="D249" s="812" t="s">
        <v>43</v>
      </c>
      <c r="E249" s="813"/>
      <c r="F249" s="813"/>
      <c r="G249" s="813"/>
      <c r="H249" s="813"/>
      <c r="I249" s="813"/>
      <c r="J249" s="813"/>
      <c r="K249" s="814"/>
      <c r="L249" s="819"/>
      <c r="M249" s="819"/>
      <c r="N249" s="819"/>
      <c r="O249" s="821"/>
      <c r="P249" s="95"/>
    </row>
    <row r="250" spans="2:16" ht="14.4" thickBot="1">
      <c r="B250" s="96"/>
      <c r="C250" s="97"/>
      <c r="D250" s="98"/>
      <c r="E250" s="98"/>
      <c r="F250" s="98"/>
      <c r="G250" s="98"/>
      <c r="H250" s="98"/>
      <c r="I250" s="98"/>
      <c r="J250" s="98"/>
      <c r="K250" s="98"/>
      <c r="L250" s="98"/>
      <c r="M250" s="99"/>
      <c r="N250" s="99"/>
      <c r="O250" s="100"/>
      <c r="P250" s="95"/>
    </row>
    <row r="251" spans="2:16">
      <c r="B251" s="96"/>
      <c r="C251" s="101"/>
      <c r="D251" s="405"/>
      <c r="E251" s="405"/>
      <c r="F251" s="405"/>
      <c r="G251" s="405"/>
      <c r="H251" s="405"/>
      <c r="I251" s="405"/>
      <c r="J251" s="405"/>
      <c r="K251" s="405"/>
      <c r="L251" s="102" t="s">
        <v>44</v>
      </c>
      <c r="M251" s="103" t="s">
        <v>45</v>
      </c>
      <c r="N251" s="103" t="s">
        <v>46</v>
      </c>
      <c r="O251" s="104" t="s">
        <v>47</v>
      </c>
      <c r="P251" s="95"/>
    </row>
    <row r="252" spans="2:16">
      <c r="B252" s="96"/>
      <c r="C252" s="105"/>
      <c r="D252" s="404"/>
      <c r="E252" s="404"/>
      <c r="F252" s="404"/>
      <c r="G252" s="404"/>
      <c r="H252" s="404"/>
      <c r="I252" s="404"/>
      <c r="J252" s="404"/>
      <c r="K252" s="404"/>
      <c r="L252" s="106"/>
      <c r="M252" s="107"/>
      <c r="N252" s="107"/>
      <c r="O252" s="108"/>
      <c r="P252" s="95"/>
    </row>
    <row r="253" spans="2:16">
      <c r="B253" s="96"/>
      <c r="C253" s="792" t="s">
        <v>48</v>
      </c>
      <c r="D253" s="793"/>
      <c r="E253" s="793"/>
      <c r="F253" s="793"/>
      <c r="G253" s="404"/>
      <c r="H253" s="404"/>
      <c r="I253" s="404"/>
      <c r="K253" s="404"/>
      <c r="L253" s="106"/>
      <c r="O253" s="109"/>
      <c r="P253" s="95"/>
    </row>
    <row r="254" spans="2:16">
      <c r="B254" s="96"/>
      <c r="C254" s="110"/>
      <c r="D254" s="408"/>
      <c r="E254" s="408"/>
      <c r="F254" s="408"/>
      <c r="G254" s="408"/>
      <c r="H254" s="408"/>
      <c r="I254" s="408"/>
      <c r="J254" s="408"/>
      <c r="K254" s="408"/>
      <c r="L254" s="408"/>
      <c r="M254" s="408"/>
      <c r="N254" s="408"/>
      <c r="O254" s="409"/>
      <c r="P254" s="95"/>
    </row>
    <row r="255" spans="2:16" ht="14.4" thickBot="1">
      <c r="B255" s="96"/>
      <c r="C255" s="406"/>
      <c r="D255" s="407"/>
      <c r="E255" s="407"/>
      <c r="F255" s="407"/>
      <c r="G255" s="407"/>
      <c r="H255" s="407"/>
      <c r="I255" s="407"/>
      <c r="J255" s="407"/>
      <c r="K255" s="407"/>
      <c r="L255" s="407"/>
      <c r="M255" s="407"/>
      <c r="N255" s="407"/>
      <c r="O255" s="111"/>
      <c r="P255" s="95"/>
    </row>
    <row r="256" spans="2:16" ht="14.4" thickBot="1">
      <c r="B256" s="96"/>
      <c r="C256" s="112"/>
      <c r="D256" s="113"/>
      <c r="E256" s="113"/>
      <c r="F256" s="113"/>
      <c r="G256" s="113"/>
      <c r="H256" s="113"/>
      <c r="K256" s="113"/>
      <c r="L256" s="113"/>
      <c r="M256" s="113"/>
      <c r="N256" s="113"/>
      <c r="O256" s="114"/>
      <c r="P256" s="95"/>
    </row>
    <row r="257" spans="2:16">
      <c r="B257" s="96"/>
      <c r="C257" s="794" t="s">
        <v>49</v>
      </c>
      <c r="D257" s="795"/>
      <c r="E257" s="795"/>
      <c r="F257" s="795"/>
      <c r="G257" s="795"/>
      <c r="H257" s="795"/>
      <c r="I257" s="795"/>
      <c r="J257" s="795"/>
      <c r="K257" s="795"/>
      <c r="L257" s="795"/>
      <c r="M257" s="795"/>
      <c r="N257" s="795"/>
      <c r="O257" s="796"/>
      <c r="P257" s="95"/>
    </row>
    <row r="258" spans="2:16" ht="14.4" thickBot="1">
      <c r="B258" s="96"/>
      <c r="C258" s="115"/>
      <c r="O258" s="116"/>
      <c r="P258" s="95"/>
    </row>
    <row r="259" spans="2:16">
      <c r="B259" s="96"/>
      <c r="C259" s="117" t="s">
        <v>50</v>
      </c>
      <c r="D259" s="797" t="s">
        <v>51</v>
      </c>
      <c r="E259" s="798"/>
      <c r="F259" s="798"/>
      <c r="G259" s="798"/>
      <c r="H259" s="798"/>
      <c r="I259" s="798"/>
      <c r="J259" s="798"/>
      <c r="K259" s="798"/>
      <c r="L259" s="799"/>
      <c r="M259" s="800" t="s">
        <v>52</v>
      </c>
      <c r="N259" s="801"/>
      <c r="O259" s="117" t="s">
        <v>11</v>
      </c>
      <c r="P259" s="95"/>
    </row>
    <row r="260" spans="2:16" ht="14.4" thickBot="1">
      <c r="B260" s="96"/>
      <c r="C260" s="175">
        <f>+'PRESUPUESTO OFICIAL (Entidad)'!D51</f>
        <v>6.4</v>
      </c>
      <c r="D260" s="802" t="s">
        <v>352</v>
      </c>
      <c r="E260" s="803"/>
      <c r="F260" s="803"/>
      <c r="G260" s="803"/>
      <c r="H260" s="803"/>
      <c r="I260" s="803"/>
      <c r="J260" s="803"/>
      <c r="K260" s="803"/>
      <c r="L260" s="804"/>
      <c r="M260" s="845" t="s">
        <v>91</v>
      </c>
      <c r="N260" s="804"/>
      <c r="O260" s="176"/>
      <c r="P260" s="95"/>
    </row>
    <row r="261" spans="2:16">
      <c r="B261" s="96"/>
      <c r="C261" s="735" t="s">
        <v>53</v>
      </c>
      <c r="D261" s="736"/>
      <c r="E261" s="736"/>
      <c r="F261" s="736"/>
      <c r="G261" s="736"/>
      <c r="H261" s="736"/>
      <c r="I261" s="736"/>
      <c r="J261" s="736"/>
      <c r="K261" s="736"/>
      <c r="L261" s="736"/>
      <c r="M261" s="736"/>
      <c r="N261" s="736"/>
      <c r="O261" s="737"/>
      <c r="P261" s="95"/>
    </row>
    <row r="262" spans="2:16">
      <c r="B262" s="96"/>
      <c r="C262" s="738"/>
      <c r="D262" s="739"/>
      <c r="E262" s="739"/>
      <c r="F262" s="739"/>
      <c r="G262" s="739"/>
      <c r="H262" s="739"/>
      <c r="I262" s="739"/>
      <c r="J262" s="739"/>
      <c r="K262" s="739"/>
      <c r="L262" s="739"/>
      <c r="M262" s="739"/>
      <c r="N262" s="739"/>
      <c r="O262" s="740"/>
      <c r="P262" s="95"/>
    </row>
    <row r="263" spans="2:16" ht="14.4" thickBot="1">
      <c r="B263" s="96"/>
      <c r="C263" s="741"/>
      <c r="D263" s="742"/>
      <c r="E263" s="742"/>
      <c r="F263" s="742"/>
      <c r="G263" s="742"/>
      <c r="H263" s="742"/>
      <c r="I263" s="742"/>
      <c r="J263" s="742"/>
      <c r="K263" s="742"/>
      <c r="L263" s="742"/>
      <c r="M263" s="742"/>
      <c r="N263" s="742"/>
      <c r="O263" s="743"/>
      <c r="P263" s="95"/>
    </row>
    <row r="264" spans="2:16">
      <c r="B264" s="96"/>
      <c r="C264" s="744" t="s">
        <v>51</v>
      </c>
      <c r="D264" s="782"/>
      <c r="E264" s="782"/>
      <c r="F264" s="782"/>
      <c r="G264" s="783"/>
      <c r="H264" s="762" t="s">
        <v>54</v>
      </c>
      <c r="I264" s="782"/>
      <c r="J264" s="784" t="s">
        <v>55</v>
      </c>
      <c r="K264" s="785"/>
      <c r="L264" s="118" t="s">
        <v>56</v>
      </c>
      <c r="M264" s="762" t="s">
        <v>57</v>
      </c>
      <c r="N264" s="763"/>
      <c r="O264" s="119" t="s">
        <v>58</v>
      </c>
      <c r="P264" s="95"/>
    </row>
    <row r="265" spans="2:16">
      <c r="B265" s="96"/>
      <c r="C265" s="786" t="s">
        <v>318</v>
      </c>
      <c r="D265" s="787"/>
      <c r="E265" s="787"/>
      <c r="F265" s="787"/>
      <c r="G265" s="788"/>
      <c r="H265" s="789"/>
      <c r="I265" s="788"/>
      <c r="J265" s="772" t="s">
        <v>120</v>
      </c>
      <c r="K265" s="773"/>
      <c r="L265" s="177">
        <v>0.02</v>
      </c>
      <c r="M265" s="843">
        <v>9502</v>
      </c>
      <c r="N265" s="844"/>
      <c r="O265" s="416">
        <f t="shared" ref="O265:O267" si="15">ROUND(L265*M265,0)</f>
        <v>190</v>
      </c>
      <c r="P265" s="95"/>
    </row>
    <row r="266" spans="2:16">
      <c r="B266" s="96"/>
      <c r="C266" s="769"/>
      <c r="D266" s="770"/>
      <c r="E266" s="770"/>
      <c r="F266" s="770"/>
      <c r="G266" s="771"/>
      <c r="H266" s="178"/>
      <c r="I266" s="179"/>
      <c r="J266" s="772"/>
      <c r="K266" s="773"/>
      <c r="L266" s="177"/>
      <c r="M266" s="843"/>
      <c r="N266" s="844"/>
      <c r="O266" s="416">
        <f t="shared" si="15"/>
        <v>0</v>
      </c>
      <c r="P266" s="95"/>
    </row>
    <row r="267" spans="2:16" ht="14.4" thickBot="1">
      <c r="B267" s="96"/>
      <c r="C267" s="776"/>
      <c r="D267" s="777"/>
      <c r="E267" s="777"/>
      <c r="F267" s="777"/>
      <c r="G267" s="778"/>
      <c r="H267" s="779"/>
      <c r="I267" s="778"/>
      <c r="J267" s="772"/>
      <c r="K267" s="773"/>
      <c r="L267" s="177"/>
      <c r="M267" s="780"/>
      <c r="N267" s="781"/>
      <c r="O267" s="416">
        <f t="shared" si="15"/>
        <v>0</v>
      </c>
      <c r="P267" s="95"/>
    </row>
    <row r="268" spans="2:16" ht="14.4" thickBot="1">
      <c r="B268" s="96"/>
      <c r="C268" s="724" t="s">
        <v>59</v>
      </c>
      <c r="D268" s="725"/>
      <c r="E268" s="725"/>
      <c r="F268" s="725"/>
      <c r="G268" s="725"/>
      <c r="H268" s="725"/>
      <c r="I268" s="725"/>
      <c r="J268" s="725"/>
      <c r="K268" s="725"/>
      <c r="L268" s="725"/>
      <c r="M268" s="725"/>
      <c r="N268" s="726"/>
      <c r="O268" s="122">
        <f>SUM(O265:O267)</f>
        <v>190</v>
      </c>
      <c r="P268" s="95"/>
    </row>
    <row r="269" spans="2:16">
      <c r="B269" s="96"/>
      <c r="C269" s="735" t="s">
        <v>60</v>
      </c>
      <c r="D269" s="736"/>
      <c r="E269" s="736"/>
      <c r="F269" s="736"/>
      <c r="G269" s="736"/>
      <c r="H269" s="736"/>
      <c r="I269" s="736"/>
      <c r="J269" s="736"/>
      <c r="K269" s="736"/>
      <c r="L269" s="736"/>
      <c r="M269" s="736"/>
      <c r="N269" s="736"/>
      <c r="O269" s="737"/>
      <c r="P269" s="95"/>
    </row>
    <row r="270" spans="2:16">
      <c r="B270" s="96"/>
      <c r="C270" s="738"/>
      <c r="D270" s="739"/>
      <c r="E270" s="739"/>
      <c r="F270" s="739"/>
      <c r="G270" s="739"/>
      <c r="H270" s="739"/>
      <c r="I270" s="739"/>
      <c r="J270" s="739"/>
      <c r="K270" s="739"/>
      <c r="L270" s="739"/>
      <c r="M270" s="739"/>
      <c r="N270" s="739"/>
      <c r="O270" s="740"/>
      <c r="P270" s="95"/>
    </row>
    <row r="271" spans="2:16" ht="14.4" thickBot="1">
      <c r="B271" s="96"/>
      <c r="C271" s="741"/>
      <c r="D271" s="742"/>
      <c r="E271" s="742"/>
      <c r="F271" s="742"/>
      <c r="G271" s="742"/>
      <c r="H271" s="742"/>
      <c r="I271" s="742"/>
      <c r="J271" s="742"/>
      <c r="K271" s="742"/>
      <c r="L271" s="742"/>
      <c r="M271" s="742"/>
      <c r="N271" s="742"/>
      <c r="O271" s="743"/>
      <c r="P271" s="95"/>
    </row>
    <row r="272" spans="2:16">
      <c r="B272" s="96"/>
      <c r="C272" s="744" t="s">
        <v>51</v>
      </c>
      <c r="D272" s="745"/>
      <c r="E272" s="745"/>
      <c r="F272" s="745"/>
      <c r="G272" s="745"/>
      <c r="H272" s="745"/>
      <c r="I272" s="745"/>
      <c r="J272" s="763"/>
      <c r="K272" s="403" t="s">
        <v>52</v>
      </c>
      <c r="L272" s="118" t="s">
        <v>11</v>
      </c>
      <c r="M272" s="762" t="s">
        <v>61</v>
      </c>
      <c r="N272" s="763"/>
      <c r="O272" s="119" t="s">
        <v>58</v>
      </c>
      <c r="P272" s="95"/>
    </row>
    <row r="273" spans="2:16">
      <c r="B273" s="96"/>
      <c r="C273" s="718" t="s">
        <v>351</v>
      </c>
      <c r="D273" s="719"/>
      <c r="E273" s="719"/>
      <c r="F273" s="719"/>
      <c r="G273" s="719"/>
      <c r="H273" s="719"/>
      <c r="I273" s="719"/>
      <c r="J273" s="766"/>
      <c r="K273" s="400" t="s">
        <v>91</v>
      </c>
      <c r="L273" s="123">
        <v>1</v>
      </c>
      <c r="M273" s="767">
        <v>5000</v>
      </c>
      <c r="N273" s="768"/>
      <c r="O273" s="416">
        <f t="shared" ref="O273:O276" si="16">ROUND(L273*M273,0)</f>
        <v>5000</v>
      </c>
      <c r="P273" s="95"/>
    </row>
    <row r="274" spans="2:16">
      <c r="B274" s="96"/>
      <c r="C274" s="718" t="s">
        <v>449</v>
      </c>
      <c r="D274" s="719"/>
      <c r="E274" s="719"/>
      <c r="F274" s="719"/>
      <c r="G274" s="719"/>
      <c r="H274" s="719"/>
      <c r="I274" s="719"/>
      <c r="J274" s="766"/>
      <c r="K274" s="400" t="s">
        <v>101</v>
      </c>
      <c r="L274" s="123">
        <v>0.25</v>
      </c>
      <c r="M274" s="767">
        <v>5090</v>
      </c>
      <c r="N274" s="768"/>
      <c r="O274" s="416">
        <f t="shared" si="16"/>
        <v>1273</v>
      </c>
      <c r="P274" s="95"/>
    </row>
    <row r="275" spans="2:16">
      <c r="B275" s="96"/>
      <c r="C275" s="718" t="s">
        <v>448</v>
      </c>
      <c r="D275" s="719"/>
      <c r="E275" s="719"/>
      <c r="F275" s="719"/>
      <c r="G275" s="719"/>
      <c r="H275" s="719"/>
      <c r="I275" s="719"/>
      <c r="J275" s="766"/>
      <c r="K275" s="400" t="s">
        <v>101</v>
      </c>
      <c r="L275" s="123">
        <v>0.25</v>
      </c>
      <c r="M275" s="767">
        <v>11500</v>
      </c>
      <c r="N275" s="768"/>
      <c r="O275" s="416">
        <f t="shared" si="16"/>
        <v>2875</v>
      </c>
      <c r="P275" s="95"/>
    </row>
    <row r="276" spans="2:16" ht="14.4" thickBot="1">
      <c r="B276" s="96"/>
      <c r="C276" s="718"/>
      <c r="D276" s="719"/>
      <c r="E276" s="719"/>
      <c r="F276" s="719"/>
      <c r="G276" s="719"/>
      <c r="H276" s="719"/>
      <c r="I276" s="719"/>
      <c r="J276" s="766"/>
      <c r="K276" s="400"/>
      <c r="L276" s="123"/>
      <c r="M276" s="767"/>
      <c r="N276" s="768"/>
      <c r="O276" s="416">
        <f t="shared" si="16"/>
        <v>0</v>
      </c>
      <c r="P276" s="95"/>
    </row>
    <row r="277" spans="2:16" ht="14.4" thickBot="1">
      <c r="B277" s="96"/>
      <c r="C277" s="724" t="s">
        <v>59</v>
      </c>
      <c r="D277" s="725"/>
      <c r="E277" s="725"/>
      <c r="F277" s="725"/>
      <c r="G277" s="725"/>
      <c r="H277" s="725"/>
      <c r="I277" s="725"/>
      <c r="J277" s="725"/>
      <c r="K277" s="725"/>
      <c r="L277" s="725"/>
      <c r="M277" s="725"/>
      <c r="N277" s="726"/>
      <c r="O277" s="124">
        <f>SUM(O273:O276)</f>
        <v>9148</v>
      </c>
      <c r="P277" s="95"/>
    </row>
    <row r="278" spans="2:16">
      <c r="B278" s="96"/>
      <c r="C278" s="735" t="s">
        <v>62</v>
      </c>
      <c r="D278" s="736"/>
      <c r="E278" s="736"/>
      <c r="F278" s="736"/>
      <c r="G278" s="736"/>
      <c r="H278" s="736"/>
      <c r="I278" s="736"/>
      <c r="J278" s="736"/>
      <c r="K278" s="736"/>
      <c r="L278" s="736"/>
      <c r="M278" s="736"/>
      <c r="N278" s="736"/>
      <c r="O278" s="737"/>
      <c r="P278" s="95"/>
    </row>
    <row r="279" spans="2:16">
      <c r="B279" s="96"/>
      <c r="C279" s="738"/>
      <c r="D279" s="739"/>
      <c r="E279" s="739"/>
      <c r="F279" s="739"/>
      <c r="G279" s="739"/>
      <c r="H279" s="739"/>
      <c r="I279" s="739"/>
      <c r="J279" s="739"/>
      <c r="K279" s="739"/>
      <c r="L279" s="739"/>
      <c r="M279" s="739"/>
      <c r="N279" s="739"/>
      <c r="O279" s="740"/>
      <c r="P279" s="95"/>
    </row>
    <row r="280" spans="2:16" ht="14.4" thickBot="1">
      <c r="B280" s="96"/>
      <c r="C280" s="741"/>
      <c r="D280" s="742"/>
      <c r="E280" s="742"/>
      <c r="F280" s="742"/>
      <c r="G280" s="742"/>
      <c r="H280" s="742"/>
      <c r="I280" s="742"/>
      <c r="J280" s="742"/>
      <c r="K280" s="742"/>
      <c r="L280" s="742"/>
      <c r="M280" s="742"/>
      <c r="N280" s="742"/>
      <c r="O280" s="743"/>
      <c r="P280" s="95"/>
    </row>
    <row r="281" spans="2:16" ht="15.6">
      <c r="B281" s="96"/>
      <c r="C281" s="744" t="s">
        <v>63</v>
      </c>
      <c r="D281" s="745"/>
      <c r="E281" s="745"/>
      <c r="F281" s="745"/>
      <c r="G281" s="745"/>
      <c r="H281" s="745"/>
      <c r="I281" s="745"/>
      <c r="J281" s="118" t="s">
        <v>64</v>
      </c>
      <c r="K281" s="401" t="s">
        <v>65</v>
      </c>
      <c r="L281" s="125" t="s">
        <v>66</v>
      </c>
      <c r="M281" s="762" t="s">
        <v>67</v>
      </c>
      <c r="N281" s="763"/>
      <c r="O281" s="119" t="s">
        <v>58</v>
      </c>
      <c r="P281" s="95"/>
    </row>
    <row r="282" spans="2:16">
      <c r="B282" s="96"/>
      <c r="C282" s="718"/>
      <c r="D282" s="719"/>
      <c r="E282" s="719"/>
      <c r="F282" s="719"/>
      <c r="G282" s="719"/>
      <c r="H282" s="719"/>
      <c r="I282" s="719"/>
      <c r="J282" s="126"/>
      <c r="K282" s="127"/>
      <c r="L282" s="126"/>
      <c r="M282" s="764"/>
      <c r="N282" s="765"/>
      <c r="O282" s="416">
        <f t="shared" ref="O282:O283" si="17">ROUND(L282*M282,0)</f>
        <v>0</v>
      </c>
      <c r="P282" s="95"/>
    </row>
    <row r="283" spans="2:16" ht="14.4" thickBot="1">
      <c r="B283" s="96"/>
      <c r="C283" s="758"/>
      <c r="D283" s="759"/>
      <c r="E283" s="759"/>
      <c r="F283" s="759"/>
      <c r="G283" s="759"/>
      <c r="H283" s="759"/>
      <c r="I283" s="759"/>
      <c r="J283" s="128"/>
      <c r="K283" s="129"/>
      <c r="L283" s="128"/>
      <c r="M283" s="760"/>
      <c r="N283" s="761"/>
      <c r="O283" s="416">
        <f t="shared" si="17"/>
        <v>0</v>
      </c>
      <c r="P283" s="95"/>
    </row>
    <row r="284" spans="2:16" ht="14.4" thickBot="1">
      <c r="B284" s="96"/>
      <c r="C284" s="724" t="s">
        <v>59</v>
      </c>
      <c r="D284" s="725"/>
      <c r="E284" s="725"/>
      <c r="F284" s="725"/>
      <c r="G284" s="725"/>
      <c r="H284" s="725"/>
      <c r="I284" s="725"/>
      <c r="J284" s="725"/>
      <c r="K284" s="725"/>
      <c r="L284" s="725"/>
      <c r="M284" s="725"/>
      <c r="N284" s="726"/>
      <c r="O284" s="122">
        <f>SUM(O282:O283)</f>
        <v>0</v>
      </c>
      <c r="P284" s="95"/>
    </row>
    <row r="285" spans="2:16">
      <c r="B285" s="96"/>
      <c r="C285" s="735" t="s">
        <v>68</v>
      </c>
      <c r="D285" s="736"/>
      <c r="E285" s="736"/>
      <c r="F285" s="736"/>
      <c r="G285" s="736"/>
      <c r="H285" s="736"/>
      <c r="I285" s="736"/>
      <c r="J285" s="736"/>
      <c r="K285" s="736"/>
      <c r="L285" s="736"/>
      <c r="M285" s="736"/>
      <c r="N285" s="736"/>
      <c r="O285" s="737"/>
      <c r="P285" s="95"/>
    </row>
    <row r="286" spans="2:16">
      <c r="B286" s="96"/>
      <c r="C286" s="738"/>
      <c r="D286" s="739"/>
      <c r="E286" s="739"/>
      <c r="F286" s="739"/>
      <c r="G286" s="739"/>
      <c r="H286" s="739"/>
      <c r="I286" s="739"/>
      <c r="J286" s="739"/>
      <c r="K286" s="739"/>
      <c r="L286" s="739"/>
      <c r="M286" s="739"/>
      <c r="N286" s="739"/>
      <c r="O286" s="740"/>
      <c r="P286" s="95"/>
    </row>
    <row r="287" spans="2:16" ht="14.4" thickBot="1">
      <c r="B287" s="96"/>
      <c r="C287" s="741"/>
      <c r="D287" s="742"/>
      <c r="E287" s="742"/>
      <c r="F287" s="742"/>
      <c r="G287" s="742"/>
      <c r="H287" s="742"/>
      <c r="I287" s="742"/>
      <c r="J287" s="742"/>
      <c r="K287" s="742"/>
      <c r="L287" s="742"/>
      <c r="M287" s="742"/>
      <c r="N287" s="742"/>
      <c r="O287" s="743"/>
      <c r="P287" s="95"/>
    </row>
    <row r="288" spans="2:16" ht="27.6">
      <c r="B288" s="96"/>
      <c r="C288" s="744" t="s">
        <v>69</v>
      </c>
      <c r="D288" s="745"/>
      <c r="E288" s="745"/>
      <c r="F288" s="745"/>
      <c r="G288" s="745"/>
      <c r="H288" s="745"/>
      <c r="I288" s="745"/>
      <c r="J288" s="118" t="s">
        <v>70</v>
      </c>
      <c r="K288" s="130" t="s">
        <v>71</v>
      </c>
      <c r="L288" s="131" t="s">
        <v>72</v>
      </c>
      <c r="M288" s="746" t="s">
        <v>57</v>
      </c>
      <c r="N288" s="747"/>
      <c r="O288" s="132" t="s">
        <v>58</v>
      </c>
      <c r="P288" s="95"/>
    </row>
    <row r="289" spans="2:16">
      <c r="B289" s="96"/>
      <c r="C289" s="730" t="s">
        <v>270</v>
      </c>
      <c r="D289" s="731"/>
      <c r="E289" s="731"/>
      <c r="F289" s="731"/>
      <c r="G289" s="731"/>
      <c r="H289" s="731"/>
      <c r="I289" s="732"/>
      <c r="J289" s="133" t="s">
        <v>120</v>
      </c>
      <c r="K289" s="134"/>
      <c r="L289" s="135">
        <v>95021</v>
      </c>
      <c r="M289" s="841">
        <v>0.02</v>
      </c>
      <c r="N289" s="842"/>
      <c r="O289" s="416">
        <f t="shared" ref="O289:O292" si="18">ROUND(L289*M289,0)</f>
        <v>1900</v>
      </c>
      <c r="P289" s="95"/>
    </row>
    <row r="290" spans="2:16">
      <c r="B290" s="96"/>
      <c r="C290" s="730"/>
      <c r="D290" s="731"/>
      <c r="E290" s="731"/>
      <c r="F290" s="731"/>
      <c r="G290" s="731"/>
      <c r="H290" s="731"/>
      <c r="I290" s="732"/>
      <c r="J290" s="133"/>
      <c r="K290" s="134"/>
      <c r="L290" s="135"/>
      <c r="M290" s="841"/>
      <c r="N290" s="842"/>
      <c r="O290" s="416">
        <f t="shared" si="18"/>
        <v>0</v>
      </c>
      <c r="P290" s="95"/>
    </row>
    <row r="291" spans="2:16">
      <c r="B291" s="96"/>
      <c r="C291" s="730"/>
      <c r="D291" s="731"/>
      <c r="E291" s="731"/>
      <c r="F291" s="731"/>
      <c r="G291" s="731"/>
      <c r="H291" s="731"/>
      <c r="I291" s="732"/>
      <c r="J291" s="133"/>
      <c r="K291" s="134"/>
      <c r="L291" s="135"/>
      <c r="M291" s="764"/>
      <c r="N291" s="765"/>
      <c r="O291" s="416">
        <f t="shared" si="18"/>
        <v>0</v>
      </c>
      <c r="P291" s="95"/>
    </row>
    <row r="292" spans="2:16" ht="14.4" thickBot="1">
      <c r="B292" s="96"/>
      <c r="C292" s="730"/>
      <c r="D292" s="731"/>
      <c r="E292" s="731"/>
      <c r="F292" s="731"/>
      <c r="G292" s="731"/>
      <c r="H292" s="731"/>
      <c r="I292" s="732"/>
      <c r="J292" s="128"/>
      <c r="K292" s="129"/>
      <c r="L292" s="128"/>
      <c r="M292" s="760"/>
      <c r="N292" s="761"/>
      <c r="O292" s="416">
        <f t="shared" si="18"/>
        <v>0</v>
      </c>
      <c r="P292" s="95"/>
    </row>
    <row r="293" spans="2:16" ht="14.4" thickBot="1">
      <c r="B293" s="96"/>
      <c r="C293" s="724" t="s">
        <v>59</v>
      </c>
      <c r="D293" s="725"/>
      <c r="E293" s="725"/>
      <c r="F293" s="725"/>
      <c r="G293" s="725"/>
      <c r="H293" s="725"/>
      <c r="I293" s="725"/>
      <c r="J293" s="725"/>
      <c r="K293" s="725"/>
      <c r="L293" s="725"/>
      <c r="M293" s="725"/>
      <c r="N293" s="726"/>
      <c r="O293" s="124">
        <f>SUM(O289:O292)</f>
        <v>1900</v>
      </c>
      <c r="P293" s="95"/>
    </row>
    <row r="294" spans="2:16" ht="14.4" thickBot="1">
      <c r="B294" s="96"/>
      <c r="C294" s="115"/>
      <c r="O294" s="116"/>
      <c r="P294" s="95"/>
    </row>
    <row r="295" spans="2:16" ht="14.4" thickBot="1">
      <c r="B295" s="96"/>
      <c r="C295" s="727" t="s">
        <v>73</v>
      </c>
      <c r="D295" s="728"/>
      <c r="E295" s="728"/>
      <c r="F295" s="728"/>
      <c r="G295" s="728"/>
      <c r="H295" s="728"/>
      <c r="I295" s="728"/>
      <c r="J295" s="728"/>
      <c r="K295" s="728"/>
      <c r="L295" s="728"/>
      <c r="M295" s="728"/>
      <c r="N295" s="729"/>
      <c r="O295" s="137">
        <f>O268+O277+O284+O293</f>
        <v>11238</v>
      </c>
      <c r="P295" s="95"/>
    </row>
    <row r="296" spans="2:16">
      <c r="B296" s="96"/>
      <c r="C296" s="735" t="s">
        <v>74</v>
      </c>
      <c r="D296" s="736"/>
      <c r="E296" s="736"/>
      <c r="F296" s="736"/>
      <c r="G296" s="736"/>
      <c r="H296" s="736"/>
      <c r="I296" s="736"/>
      <c r="J296" s="736"/>
      <c r="K296" s="736"/>
      <c r="L296" s="736"/>
      <c r="M296" s="736"/>
      <c r="N296" s="736"/>
      <c r="O296" s="737"/>
      <c r="P296" s="95"/>
    </row>
    <row r="297" spans="2:16">
      <c r="B297" s="96"/>
      <c r="C297" s="738"/>
      <c r="D297" s="739"/>
      <c r="E297" s="739"/>
      <c r="F297" s="739"/>
      <c r="G297" s="739"/>
      <c r="H297" s="739"/>
      <c r="I297" s="739"/>
      <c r="J297" s="739"/>
      <c r="K297" s="739"/>
      <c r="L297" s="739"/>
      <c r="M297" s="739"/>
      <c r="N297" s="739"/>
      <c r="O297" s="740"/>
      <c r="P297" s="95"/>
    </row>
    <row r="298" spans="2:16" ht="14.4" thickBot="1">
      <c r="B298" s="96"/>
      <c r="C298" s="741"/>
      <c r="D298" s="742"/>
      <c r="E298" s="742"/>
      <c r="F298" s="742"/>
      <c r="G298" s="742"/>
      <c r="H298" s="742"/>
      <c r="I298" s="742"/>
      <c r="J298" s="742"/>
      <c r="K298" s="742"/>
      <c r="L298" s="742"/>
      <c r="M298" s="742"/>
      <c r="N298" s="742"/>
      <c r="O298" s="743"/>
      <c r="P298" s="95"/>
    </row>
    <row r="299" spans="2:16">
      <c r="B299" s="96"/>
      <c r="C299" s="744" t="s">
        <v>75</v>
      </c>
      <c r="D299" s="745"/>
      <c r="E299" s="745"/>
      <c r="F299" s="745"/>
      <c r="G299" s="745"/>
      <c r="H299" s="745"/>
      <c r="I299" s="745"/>
      <c r="J299" s="401"/>
      <c r="K299" s="402"/>
      <c r="L299" s="131" t="s">
        <v>76</v>
      </c>
      <c r="M299" s="746" t="s">
        <v>77</v>
      </c>
      <c r="N299" s="747"/>
      <c r="O299" s="132"/>
      <c r="P299" s="95"/>
    </row>
    <row r="300" spans="2:16">
      <c r="B300" s="96"/>
      <c r="C300" s="718" t="s">
        <v>23</v>
      </c>
      <c r="D300" s="719"/>
      <c r="E300" s="719"/>
      <c r="F300" s="719"/>
      <c r="G300" s="719"/>
      <c r="H300" s="719"/>
      <c r="I300" s="719"/>
      <c r="J300" s="138"/>
      <c r="K300" s="139"/>
      <c r="L300" s="418">
        <v>0.28000000000000003</v>
      </c>
      <c r="M300" s="720">
        <f>+O295</f>
        <v>11238</v>
      </c>
      <c r="N300" s="721"/>
      <c r="O300" s="416">
        <f t="shared" ref="O300:O302" si="19">ROUND(L300*M300,0)</f>
        <v>3147</v>
      </c>
      <c r="P300" s="95"/>
    </row>
    <row r="301" spans="2:16">
      <c r="B301" s="96"/>
      <c r="C301" s="120" t="s">
        <v>78</v>
      </c>
      <c r="D301" s="121"/>
      <c r="E301" s="121"/>
      <c r="F301" s="121"/>
      <c r="G301" s="121"/>
      <c r="H301" s="121"/>
      <c r="I301" s="121"/>
      <c r="J301" s="138"/>
      <c r="K301" s="139"/>
      <c r="L301" s="418">
        <v>0.01</v>
      </c>
      <c r="M301" s="720">
        <f>+O295</f>
        <v>11238</v>
      </c>
      <c r="N301" s="721"/>
      <c r="O301" s="416">
        <f t="shared" si="19"/>
        <v>112</v>
      </c>
      <c r="P301" s="95"/>
    </row>
    <row r="302" spans="2:16" ht="14.4" thickBot="1">
      <c r="B302" s="96"/>
      <c r="C302" s="406" t="s">
        <v>79</v>
      </c>
      <c r="D302" s="407"/>
      <c r="E302" s="407"/>
      <c r="F302" s="407"/>
      <c r="G302" s="407"/>
      <c r="H302" s="407"/>
      <c r="I302" s="407"/>
      <c r="J302" s="141"/>
      <c r="K302" s="142"/>
      <c r="L302" s="418">
        <v>0.05</v>
      </c>
      <c r="M302" s="722">
        <f>+O295</f>
        <v>11238</v>
      </c>
      <c r="N302" s="723"/>
      <c r="O302" s="416">
        <f t="shared" si="19"/>
        <v>562</v>
      </c>
      <c r="P302" s="95"/>
    </row>
    <row r="303" spans="2:16" ht="14.4" thickBot="1">
      <c r="B303" s="96"/>
      <c r="C303" s="724" t="s">
        <v>59</v>
      </c>
      <c r="D303" s="725"/>
      <c r="E303" s="725"/>
      <c r="F303" s="725"/>
      <c r="G303" s="725"/>
      <c r="H303" s="725"/>
      <c r="I303" s="725"/>
      <c r="J303" s="725"/>
      <c r="K303" s="725"/>
      <c r="L303" s="725"/>
      <c r="M303" s="725"/>
      <c r="N303" s="726"/>
      <c r="O303" s="143">
        <f>SUM(O300:O302)</f>
        <v>3821</v>
      </c>
      <c r="P303" s="95"/>
    </row>
    <row r="304" spans="2:16" ht="14.4" thickBot="1">
      <c r="B304" s="96"/>
      <c r="C304" s="115"/>
      <c r="O304" s="116"/>
      <c r="P304" s="95"/>
    </row>
    <row r="305" spans="2:16" ht="14.4" thickBot="1">
      <c r="B305" s="96"/>
      <c r="C305" s="727" t="s">
        <v>80</v>
      </c>
      <c r="D305" s="728"/>
      <c r="E305" s="728"/>
      <c r="F305" s="728"/>
      <c r="G305" s="728"/>
      <c r="H305" s="728"/>
      <c r="I305" s="728"/>
      <c r="J305" s="728"/>
      <c r="K305" s="728"/>
      <c r="L305" s="728"/>
      <c r="M305" s="728"/>
      <c r="N305" s="729"/>
      <c r="O305" s="144">
        <f>O295+O303</f>
        <v>15059</v>
      </c>
      <c r="P305" s="95"/>
    </row>
    <row r="306" spans="2:16">
      <c r="B306" s="96"/>
      <c r="C306" s="112"/>
      <c r="D306" s="113"/>
      <c r="E306" s="113"/>
      <c r="F306" s="113"/>
      <c r="G306" s="113"/>
      <c r="H306" s="113"/>
      <c r="I306" s="113"/>
      <c r="J306" s="113"/>
      <c r="K306" s="113"/>
      <c r="L306" s="113"/>
      <c r="M306" s="113"/>
      <c r="N306" s="113"/>
      <c r="O306" s="114"/>
      <c r="P306" s="95"/>
    </row>
    <row r="307" spans="2:16">
      <c r="B307" s="96"/>
      <c r="C307" s="115"/>
      <c r="O307" s="116"/>
      <c r="P307" s="95"/>
    </row>
    <row r="308" spans="2:16">
      <c r="B308" s="96"/>
      <c r="C308" s="115"/>
      <c r="O308" s="116"/>
      <c r="P308" s="95"/>
    </row>
    <row r="309" spans="2:16">
      <c r="B309" s="96"/>
      <c r="C309" s="115"/>
      <c r="D309" s="424" t="s">
        <v>81</v>
      </c>
      <c r="E309" s="424"/>
      <c r="F309" s="424"/>
      <c r="J309" s="424" t="s">
        <v>81</v>
      </c>
      <c r="K309" s="223"/>
      <c r="L309" s="223"/>
      <c r="M309" s="223"/>
      <c r="N309" s="223"/>
      <c r="O309" s="116"/>
      <c r="P309" s="95"/>
    </row>
    <row r="310" spans="2:16">
      <c r="B310" s="96"/>
      <c r="C310" s="115"/>
      <c r="D310" s="223" t="s">
        <v>385</v>
      </c>
      <c r="E310" s="223" t="s">
        <v>147</v>
      </c>
      <c r="F310" s="223"/>
      <c r="J310" s="223" t="s">
        <v>82</v>
      </c>
      <c r="K310" s="425" t="s">
        <v>142</v>
      </c>
      <c r="L310" s="425"/>
      <c r="M310" s="425"/>
      <c r="N310" s="223"/>
      <c r="O310" s="116"/>
      <c r="P310" s="95"/>
    </row>
    <row r="311" spans="2:16">
      <c r="B311" s="96"/>
      <c r="C311" s="115"/>
      <c r="D311" s="223" t="s">
        <v>177</v>
      </c>
      <c r="E311" s="223"/>
      <c r="F311" s="223"/>
      <c r="J311" s="223" t="s">
        <v>146</v>
      </c>
      <c r="K311" s="426"/>
      <c r="L311" s="426"/>
      <c r="M311" s="426"/>
      <c r="N311" s="223"/>
      <c r="O311" s="116"/>
      <c r="P311" s="95"/>
    </row>
    <row r="312" spans="2:16">
      <c r="B312" s="96"/>
      <c r="C312" s="105"/>
      <c r="D312" s="145"/>
      <c r="E312" s="145"/>
      <c r="F312" s="145"/>
      <c r="G312" s="145"/>
      <c r="I312" s="145"/>
      <c r="J312" s="223" t="s">
        <v>178</v>
      </c>
      <c r="K312" s="145"/>
      <c r="L312" s="145"/>
      <c r="M312" s="145"/>
      <c r="N312" s="145"/>
      <c r="O312" s="146"/>
      <c r="P312" s="95"/>
    </row>
    <row r="313" spans="2:16">
      <c r="B313" s="96"/>
      <c r="C313" s="115"/>
      <c r="H313" s="94" t="s">
        <v>83</v>
      </c>
      <c r="O313" s="116"/>
      <c r="P313" s="95"/>
    </row>
    <row r="314" spans="2:16" ht="14.4" thickBot="1">
      <c r="B314" s="96"/>
      <c r="C314" s="748"/>
      <c r="D314" s="749"/>
      <c r="E314" s="749"/>
      <c r="F314" s="129"/>
      <c r="G314" s="129"/>
      <c r="H314" s="129"/>
      <c r="I314" s="129"/>
      <c r="J314" s="129"/>
      <c r="K314" s="750"/>
      <c r="L314" s="750"/>
      <c r="M314" s="750"/>
      <c r="N314" s="750"/>
      <c r="O314" s="751"/>
      <c r="P314" s="95"/>
    </row>
    <row r="315" spans="2:16" ht="14.4" thickBot="1">
      <c r="B315" s="147"/>
      <c r="C315" s="148"/>
      <c r="D315" s="148"/>
      <c r="E315" s="148"/>
      <c r="F315" s="148"/>
      <c r="G315" s="148"/>
      <c r="H315" s="148"/>
      <c r="I315" s="148"/>
      <c r="J315" s="148"/>
      <c r="K315" s="148"/>
      <c r="L315" s="148"/>
      <c r="M315" s="148"/>
      <c r="N315" s="148"/>
      <c r="O315" s="148"/>
      <c r="P315" s="149"/>
    </row>
    <row r="316" spans="2:16" ht="14.4" thickTop="1">
      <c r="B316" s="822"/>
      <c r="C316" s="823"/>
      <c r="D316" s="823"/>
      <c r="E316" s="823"/>
      <c r="F316" s="823"/>
      <c r="G316" s="823"/>
      <c r="H316" s="823"/>
      <c r="I316" s="823"/>
      <c r="J316" s="823"/>
      <c r="K316" s="823"/>
      <c r="L316" s="823"/>
      <c r="M316" s="823"/>
      <c r="N316" s="823"/>
      <c r="O316" s="823"/>
      <c r="P316" s="824"/>
    </row>
    <row r="317" spans="2:16">
      <c r="B317" s="96"/>
      <c r="C317" s="825" t="s">
        <v>38</v>
      </c>
      <c r="D317" s="825"/>
      <c r="E317" s="825"/>
      <c r="F317" s="825"/>
      <c r="G317" s="825"/>
      <c r="H317" s="825"/>
      <c r="I317" s="825"/>
      <c r="J317" s="825"/>
      <c r="K317" s="825"/>
      <c r="L317" s="825"/>
      <c r="M317" s="825"/>
      <c r="N317" s="825"/>
      <c r="O317" s="825"/>
      <c r="P317" s="95"/>
    </row>
    <row r="318" spans="2:16" ht="14.4" thickBot="1">
      <c r="B318" s="96"/>
      <c r="P318" s="95"/>
    </row>
    <row r="319" spans="2:16">
      <c r="B319" s="96"/>
      <c r="C319" s="826"/>
      <c r="D319" s="828"/>
      <c r="E319" s="829"/>
      <c r="F319" s="829"/>
      <c r="G319" s="829"/>
      <c r="H319" s="829"/>
      <c r="I319" s="829"/>
      <c r="J319" s="829"/>
      <c r="K319" s="830"/>
      <c r="L319" s="831"/>
      <c r="M319" s="832"/>
      <c r="N319" s="832"/>
      <c r="O319" s="833"/>
      <c r="P319" s="95"/>
    </row>
    <row r="320" spans="2:16">
      <c r="B320" s="96"/>
      <c r="C320" s="827"/>
      <c r="D320" s="837" t="s">
        <v>118</v>
      </c>
      <c r="E320" s="838"/>
      <c r="F320" s="838"/>
      <c r="G320" s="838"/>
      <c r="H320" s="838"/>
      <c r="I320" s="838"/>
      <c r="J320" s="838"/>
      <c r="K320" s="839"/>
      <c r="L320" s="834"/>
      <c r="M320" s="835"/>
      <c r="N320" s="835"/>
      <c r="O320" s="836"/>
      <c r="P320" s="95"/>
    </row>
    <row r="321" spans="2:16">
      <c r="B321" s="96"/>
      <c r="C321" s="827"/>
      <c r="D321" s="812"/>
      <c r="E321" s="813"/>
      <c r="F321" s="813"/>
      <c r="G321" s="813"/>
      <c r="H321" s="813"/>
      <c r="I321" s="813"/>
      <c r="J321" s="813"/>
      <c r="K321" s="814"/>
      <c r="L321" s="818" t="s">
        <v>39</v>
      </c>
      <c r="M321" s="806"/>
      <c r="N321" s="807"/>
      <c r="O321" s="808"/>
      <c r="P321" s="95"/>
    </row>
    <row r="322" spans="2:16">
      <c r="B322" s="96"/>
      <c r="C322" s="827"/>
      <c r="D322" s="812" t="s">
        <v>40</v>
      </c>
      <c r="E322" s="813"/>
      <c r="F322" s="813"/>
      <c r="G322" s="813"/>
      <c r="H322" s="813"/>
      <c r="I322" s="813"/>
      <c r="J322" s="813"/>
      <c r="K322" s="814"/>
      <c r="L322" s="840"/>
      <c r="M322" s="809"/>
      <c r="N322" s="810"/>
      <c r="O322" s="811"/>
      <c r="P322" s="95"/>
    </row>
    <row r="323" spans="2:16">
      <c r="B323" s="96"/>
      <c r="C323" s="827"/>
      <c r="D323" s="815"/>
      <c r="E323" s="816"/>
      <c r="F323" s="816"/>
      <c r="G323" s="816"/>
      <c r="H323" s="816"/>
      <c r="I323" s="816"/>
      <c r="J323" s="816"/>
      <c r="K323" s="817"/>
      <c r="L323" s="818" t="s">
        <v>41</v>
      </c>
      <c r="M323" s="818">
        <v>1</v>
      </c>
      <c r="N323" s="818" t="s">
        <v>42</v>
      </c>
      <c r="O323" s="820">
        <v>1</v>
      </c>
      <c r="P323" s="95"/>
    </row>
    <row r="324" spans="2:16">
      <c r="B324" s="96"/>
      <c r="C324" s="827"/>
      <c r="D324" s="815"/>
      <c r="E324" s="816"/>
      <c r="F324" s="816"/>
      <c r="G324" s="816"/>
      <c r="H324" s="816"/>
      <c r="I324" s="816"/>
      <c r="J324" s="816"/>
      <c r="K324" s="817"/>
      <c r="L324" s="819"/>
      <c r="M324" s="819"/>
      <c r="N324" s="819"/>
      <c r="O324" s="821"/>
      <c r="P324" s="95"/>
    </row>
    <row r="325" spans="2:16">
      <c r="B325" s="96"/>
      <c r="C325" s="827"/>
      <c r="D325" s="812" t="s">
        <v>43</v>
      </c>
      <c r="E325" s="813"/>
      <c r="F325" s="813"/>
      <c r="G325" s="813"/>
      <c r="H325" s="813"/>
      <c r="I325" s="813"/>
      <c r="J325" s="813"/>
      <c r="K325" s="814"/>
      <c r="L325" s="819"/>
      <c r="M325" s="819"/>
      <c r="N325" s="819"/>
      <c r="O325" s="821"/>
      <c r="P325" s="95"/>
    </row>
    <row r="326" spans="2:16" ht="14.4" thickBot="1">
      <c r="B326" s="96"/>
      <c r="C326" s="97"/>
      <c r="D326" s="98"/>
      <c r="E326" s="98"/>
      <c r="F326" s="98"/>
      <c r="G326" s="98"/>
      <c r="H326" s="98"/>
      <c r="I326" s="98"/>
      <c r="J326" s="98"/>
      <c r="K326" s="98"/>
      <c r="L326" s="98"/>
      <c r="M326" s="99"/>
      <c r="N326" s="99"/>
      <c r="O326" s="100"/>
      <c r="P326" s="95"/>
    </row>
    <row r="327" spans="2:16">
      <c r="B327" s="96"/>
      <c r="C327" s="101"/>
      <c r="D327" s="405"/>
      <c r="E327" s="405"/>
      <c r="F327" s="405"/>
      <c r="G327" s="405"/>
      <c r="H327" s="405"/>
      <c r="I327" s="405"/>
      <c r="J327" s="405"/>
      <c r="K327" s="405"/>
      <c r="L327" s="102" t="s">
        <v>44</v>
      </c>
      <c r="M327" s="103" t="s">
        <v>45</v>
      </c>
      <c r="N327" s="103" t="s">
        <v>46</v>
      </c>
      <c r="O327" s="104" t="s">
        <v>47</v>
      </c>
      <c r="P327" s="95"/>
    </row>
    <row r="328" spans="2:16">
      <c r="B328" s="96"/>
      <c r="C328" s="105"/>
      <c r="D328" s="404"/>
      <c r="E328" s="404"/>
      <c r="F328" s="404"/>
      <c r="G328" s="404"/>
      <c r="H328" s="404"/>
      <c r="I328" s="404"/>
      <c r="J328" s="404"/>
      <c r="K328" s="404"/>
      <c r="L328" s="106"/>
      <c r="M328" s="107"/>
      <c r="N328" s="107"/>
      <c r="O328" s="108"/>
      <c r="P328" s="95"/>
    </row>
    <row r="329" spans="2:16">
      <c r="B329" s="96"/>
      <c r="C329" s="792" t="s">
        <v>48</v>
      </c>
      <c r="D329" s="793"/>
      <c r="E329" s="793"/>
      <c r="F329" s="793"/>
      <c r="G329" s="404"/>
      <c r="H329" s="404"/>
      <c r="I329" s="404"/>
      <c r="K329" s="404"/>
      <c r="L329" s="106"/>
      <c r="O329" s="109"/>
      <c r="P329" s="95"/>
    </row>
    <row r="330" spans="2:16">
      <c r="B330" s="96"/>
      <c r="C330" s="110"/>
      <c r="D330" s="408"/>
      <c r="E330" s="408"/>
      <c r="F330" s="408"/>
      <c r="G330" s="408"/>
      <c r="H330" s="408"/>
      <c r="I330" s="408"/>
      <c r="J330" s="408"/>
      <c r="K330" s="408"/>
      <c r="L330" s="408"/>
      <c r="M330" s="408"/>
      <c r="N330" s="408"/>
      <c r="O330" s="409"/>
      <c r="P330" s="95"/>
    </row>
    <row r="331" spans="2:16" ht="14.4" thickBot="1">
      <c r="B331" s="96"/>
      <c r="C331" s="406"/>
      <c r="D331" s="407"/>
      <c r="E331" s="407"/>
      <c r="F331" s="407"/>
      <c r="G331" s="407"/>
      <c r="H331" s="407"/>
      <c r="I331" s="407"/>
      <c r="J331" s="407"/>
      <c r="K331" s="407"/>
      <c r="L331" s="407"/>
      <c r="M331" s="407"/>
      <c r="N331" s="407"/>
      <c r="O331" s="111"/>
      <c r="P331" s="95"/>
    </row>
    <row r="332" spans="2:16" ht="14.4" thickBot="1">
      <c r="B332" s="96"/>
      <c r="C332" s="112"/>
      <c r="D332" s="113"/>
      <c r="E332" s="113"/>
      <c r="F332" s="113"/>
      <c r="G332" s="113"/>
      <c r="H332" s="113"/>
      <c r="K332" s="113"/>
      <c r="L332" s="113"/>
      <c r="M332" s="113"/>
      <c r="N332" s="113"/>
      <c r="O332" s="114"/>
      <c r="P332" s="95"/>
    </row>
    <row r="333" spans="2:16">
      <c r="B333" s="96"/>
      <c r="C333" s="794" t="s">
        <v>49</v>
      </c>
      <c r="D333" s="795"/>
      <c r="E333" s="795"/>
      <c r="F333" s="795"/>
      <c r="G333" s="795"/>
      <c r="H333" s="795"/>
      <c r="I333" s="795"/>
      <c r="J333" s="795"/>
      <c r="K333" s="795"/>
      <c r="L333" s="795"/>
      <c r="M333" s="795"/>
      <c r="N333" s="795"/>
      <c r="O333" s="796"/>
      <c r="P333" s="95"/>
    </row>
    <row r="334" spans="2:16" ht="14.4" thickBot="1">
      <c r="B334" s="96"/>
      <c r="C334" s="115"/>
      <c r="O334" s="116"/>
      <c r="P334" s="95"/>
    </row>
    <row r="335" spans="2:16">
      <c r="B335" s="96"/>
      <c r="C335" s="117" t="s">
        <v>50</v>
      </c>
      <c r="D335" s="797" t="s">
        <v>51</v>
      </c>
      <c r="E335" s="798"/>
      <c r="F335" s="798"/>
      <c r="G335" s="798"/>
      <c r="H335" s="798"/>
      <c r="I335" s="798"/>
      <c r="J335" s="798"/>
      <c r="K335" s="798"/>
      <c r="L335" s="799"/>
      <c r="M335" s="800" t="s">
        <v>52</v>
      </c>
      <c r="N335" s="801"/>
      <c r="O335" s="117" t="s">
        <v>11</v>
      </c>
      <c r="P335" s="95"/>
    </row>
    <row r="336" spans="2:16" ht="14.4" thickBot="1">
      <c r="B336" s="96"/>
      <c r="C336" s="175">
        <f>+'PRESUPUESTO OFICIAL (Entidad)'!D52</f>
        <v>6.5</v>
      </c>
      <c r="D336" s="802" t="s">
        <v>361</v>
      </c>
      <c r="E336" s="803"/>
      <c r="F336" s="803"/>
      <c r="G336" s="803"/>
      <c r="H336" s="803"/>
      <c r="I336" s="803"/>
      <c r="J336" s="803"/>
      <c r="K336" s="803"/>
      <c r="L336" s="804"/>
      <c r="M336" s="845" t="s">
        <v>101</v>
      </c>
      <c r="N336" s="804"/>
      <c r="O336" s="176"/>
      <c r="P336" s="95"/>
    </row>
    <row r="337" spans="2:16">
      <c r="B337" s="96"/>
      <c r="C337" s="735" t="s">
        <v>53</v>
      </c>
      <c r="D337" s="736"/>
      <c r="E337" s="736"/>
      <c r="F337" s="736"/>
      <c r="G337" s="736"/>
      <c r="H337" s="736"/>
      <c r="I337" s="736"/>
      <c r="J337" s="736"/>
      <c r="K337" s="736"/>
      <c r="L337" s="736"/>
      <c r="M337" s="736"/>
      <c r="N337" s="736"/>
      <c r="O337" s="737"/>
      <c r="P337" s="95"/>
    </row>
    <row r="338" spans="2:16">
      <c r="B338" s="96"/>
      <c r="C338" s="738"/>
      <c r="D338" s="739"/>
      <c r="E338" s="739"/>
      <c r="F338" s="739"/>
      <c r="G338" s="739"/>
      <c r="H338" s="739"/>
      <c r="I338" s="739"/>
      <c r="J338" s="739"/>
      <c r="K338" s="739"/>
      <c r="L338" s="739"/>
      <c r="M338" s="739"/>
      <c r="N338" s="739"/>
      <c r="O338" s="740"/>
      <c r="P338" s="95"/>
    </row>
    <row r="339" spans="2:16" ht="14.4" thickBot="1">
      <c r="B339" s="96"/>
      <c r="C339" s="741"/>
      <c r="D339" s="742"/>
      <c r="E339" s="742"/>
      <c r="F339" s="742"/>
      <c r="G339" s="742"/>
      <c r="H339" s="742"/>
      <c r="I339" s="742"/>
      <c r="J339" s="742"/>
      <c r="K339" s="742"/>
      <c r="L339" s="742"/>
      <c r="M339" s="742"/>
      <c r="N339" s="742"/>
      <c r="O339" s="743"/>
      <c r="P339" s="95"/>
    </row>
    <row r="340" spans="2:16">
      <c r="B340" s="96"/>
      <c r="C340" s="744" t="s">
        <v>51</v>
      </c>
      <c r="D340" s="782"/>
      <c r="E340" s="782"/>
      <c r="F340" s="782"/>
      <c r="G340" s="783"/>
      <c r="H340" s="762" t="s">
        <v>54</v>
      </c>
      <c r="I340" s="782"/>
      <c r="J340" s="784" t="s">
        <v>55</v>
      </c>
      <c r="K340" s="785"/>
      <c r="L340" s="118" t="s">
        <v>56</v>
      </c>
      <c r="M340" s="762" t="s">
        <v>57</v>
      </c>
      <c r="N340" s="763"/>
      <c r="O340" s="119" t="s">
        <v>58</v>
      </c>
      <c r="P340" s="95"/>
    </row>
    <row r="341" spans="2:16">
      <c r="B341" s="96"/>
      <c r="C341" s="786" t="s">
        <v>329</v>
      </c>
      <c r="D341" s="787"/>
      <c r="E341" s="787"/>
      <c r="F341" s="787"/>
      <c r="G341" s="788"/>
      <c r="H341" s="789"/>
      <c r="I341" s="788"/>
      <c r="J341" s="772" t="s">
        <v>120</v>
      </c>
      <c r="K341" s="773"/>
      <c r="L341" s="177">
        <v>6395</v>
      </c>
      <c r="M341" s="843">
        <v>1</v>
      </c>
      <c r="N341" s="844"/>
      <c r="O341" s="416">
        <f t="shared" ref="O341:O343" si="20">ROUND(L341*M341,0)</f>
        <v>6395</v>
      </c>
      <c r="P341" s="95"/>
    </row>
    <row r="342" spans="2:16">
      <c r="B342" s="96"/>
      <c r="C342" s="769" t="s">
        <v>346</v>
      </c>
      <c r="D342" s="770"/>
      <c r="E342" s="770"/>
      <c r="F342" s="770"/>
      <c r="G342" s="771"/>
      <c r="H342" s="178"/>
      <c r="I342" s="179"/>
      <c r="J342" s="772" t="s">
        <v>120</v>
      </c>
      <c r="K342" s="773"/>
      <c r="L342" s="177">
        <v>241917</v>
      </c>
      <c r="M342" s="843">
        <v>0.25</v>
      </c>
      <c r="N342" s="844"/>
      <c r="O342" s="416">
        <f t="shared" si="20"/>
        <v>60479</v>
      </c>
      <c r="P342" s="95"/>
    </row>
    <row r="343" spans="2:16" ht="14.4" thickBot="1">
      <c r="B343" s="96"/>
      <c r="C343" s="776"/>
      <c r="D343" s="777"/>
      <c r="E343" s="777"/>
      <c r="F343" s="777"/>
      <c r="G343" s="778"/>
      <c r="H343" s="779"/>
      <c r="I343" s="778"/>
      <c r="J343" s="772"/>
      <c r="K343" s="773"/>
      <c r="L343" s="177"/>
      <c r="M343" s="780"/>
      <c r="N343" s="781"/>
      <c r="O343" s="416">
        <f t="shared" si="20"/>
        <v>0</v>
      </c>
      <c r="P343" s="95"/>
    </row>
    <row r="344" spans="2:16" ht="14.4" thickBot="1">
      <c r="B344" s="96"/>
      <c r="C344" s="724" t="s">
        <v>59</v>
      </c>
      <c r="D344" s="725"/>
      <c r="E344" s="725"/>
      <c r="F344" s="725"/>
      <c r="G344" s="725"/>
      <c r="H344" s="725"/>
      <c r="I344" s="725"/>
      <c r="J344" s="725"/>
      <c r="K344" s="725"/>
      <c r="L344" s="725"/>
      <c r="M344" s="725"/>
      <c r="N344" s="726"/>
      <c r="O344" s="122">
        <f>SUM(O341:O343)</f>
        <v>66874</v>
      </c>
      <c r="P344" s="95"/>
    </row>
    <row r="345" spans="2:16">
      <c r="B345" s="96"/>
      <c r="C345" s="735" t="s">
        <v>60</v>
      </c>
      <c r="D345" s="736"/>
      <c r="E345" s="736"/>
      <c r="F345" s="736"/>
      <c r="G345" s="736"/>
      <c r="H345" s="736"/>
      <c r="I345" s="736"/>
      <c r="J345" s="736"/>
      <c r="K345" s="736"/>
      <c r="L345" s="736"/>
      <c r="M345" s="736"/>
      <c r="N345" s="736"/>
      <c r="O345" s="737"/>
      <c r="P345" s="95"/>
    </row>
    <row r="346" spans="2:16">
      <c r="B346" s="96"/>
      <c r="C346" s="738"/>
      <c r="D346" s="739"/>
      <c r="E346" s="739"/>
      <c r="F346" s="739"/>
      <c r="G346" s="739"/>
      <c r="H346" s="739"/>
      <c r="I346" s="739"/>
      <c r="J346" s="739"/>
      <c r="K346" s="739"/>
      <c r="L346" s="739"/>
      <c r="M346" s="739"/>
      <c r="N346" s="739"/>
      <c r="O346" s="740"/>
      <c r="P346" s="95"/>
    </row>
    <row r="347" spans="2:16" ht="14.4" thickBot="1">
      <c r="B347" s="96"/>
      <c r="C347" s="741"/>
      <c r="D347" s="742"/>
      <c r="E347" s="742"/>
      <c r="F347" s="742"/>
      <c r="G347" s="742"/>
      <c r="H347" s="742"/>
      <c r="I347" s="742"/>
      <c r="J347" s="742"/>
      <c r="K347" s="742"/>
      <c r="L347" s="742"/>
      <c r="M347" s="742"/>
      <c r="N347" s="742"/>
      <c r="O347" s="743"/>
      <c r="P347" s="95"/>
    </row>
    <row r="348" spans="2:16">
      <c r="B348" s="96"/>
      <c r="C348" s="744" t="s">
        <v>51</v>
      </c>
      <c r="D348" s="745"/>
      <c r="E348" s="745"/>
      <c r="F348" s="745"/>
      <c r="G348" s="745"/>
      <c r="H348" s="745"/>
      <c r="I348" s="745"/>
      <c r="J348" s="763"/>
      <c r="K348" s="403" t="s">
        <v>52</v>
      </c>
      <c r="L348" s="118" t="s">
        <v>11</v>
      </c>
      <c r="M348" s="762" t="s">
        <v>61</v>
      </c>
      <c r="N348" s="763"/>
      <c r="O348" s="119" t="s">
        <v>58</v>
      </c>
      <c r="P348" s="95"/>
    </row>
    <row r="349" spans="2:16">
      <c r="B349" s="96"/>
      <c r="C349" s="718" t="s">
        <v>345</v>
      </c>
      <c r="D349" s="719"/>
      <c r="E349" s="719"/>
      <c r="F349" s="719"/>
      <c r="G349" s="719"/>
      <c r="H349" s="719"/>
      <c r="I349" s="719"/>
      <c r="J349" s="766"/>
      <c r="K349" s="400" t="s">
        <v>101</v>
      </c>
      <c r="L349" s="123">
        <v>1</v>
      </c>
      <c r="M349" s="767">
        <v>27843</v>
      </c>
      <c r="N349" s="768"/>
      <c r="O349" s="416">
        <f t="shared" ref="O349:O352" si="21">ROUND(L349*M349,0)</f>
        <v>27843</v>
      </c>
      <c r="P349" s="95"/>
    </row>
    <row r="350" spans="2:16" ht="42" customHeight="1">
      <c r="B350" s="96"/>
      <c r="C350" s="867" t="s">
        <v>451</v>
      </c>
      <c r="D350" s="868"/>
      <c r="E350" s="868"/>
      <c r="F350" s="868"/>
      <c r="G350" s="868"/>
      <c r="H350" s="868"/>
      <c r="I350" s="868"/>
      <c r="J350" s="869"/>
      <c r="K350" s="400" t="s">
        <v>101</v>
      </c>
      <c r="L350" s="123">
        <v>1</v>
      </c>
      <c r="M350" s="767">
        <v>1941280</v>
      </c>
      <c r="N350" s="768"/>
      <c r="O350" s="416">
        <f t="shared" si="21"/>
        <v>1941280</v>
      </c>
      <c r="P350" s="95"/>
    </row>
    <row r="351" spans="2:16">
      <c r="B351" s="96"/>
      <c r="C351" s="718"/>
      <c r="D351" s="719"/>
      <c r="E351" s="719"/>
      <c r="F351" s="719"/>
      <c r="G351" s="719"/>
      <c r="H351" s="719"/>
      <c r="I351" s="719"/>
      <c r="J351" s="766"/>
      <c r="K351" s="400"/>
      <c r="L351" s="123"/>
      <c r="M351" s="767"/>
      <c r="N351" s="768"/>
      <c r="O351" s="416">
        <f t="shared" si="21"/>
        <v>0</v>
      </c>
      <c r="P351" s="95"/>
    </row>
    <row r="352" spans="2:16" ht="14.4" thickBot="1">
      <c r="B352" s="96"/>
      <c r="C352" s="718"/>
      <c r="D352" s="719"/>
      <c r="E352" s="719"/>
      <c r="F352" s="719"/>
      <c r="G352" s="719"/>
      <c r="H352" s="719"/>
      <c r="I352" s="719"/>
      <c r="J352" s="766"/>
      <c r="K352" s="400"/>
      <c r="L352" s="123"/>
      <c r="M352" s="767"/>
      <c r="N352" s="768"/>
      <c r="O352" s="416">
        <f t="shared" si="21"/>
        <v>0</v>
      </c>
      <c r="P352" s="95"/>
    </row>
    <row r="353" spans="2:16" ht="14.4" thickBot="1">
      <c r="B353" s="96"/>
      <c r="C353" s="724" t="s">
        <v>59</v>
      </c>
      <c r="D353" s="725"/>
      <c r="E353" s="725"/>
      <c r="F353" s="725"/>
      <c r="G353" s="725"/>
      <c r="H353" s="725"/>
      <c r="I353" s="725"/>
      <c r="J353" s="725"/>
      <c r="K353" s="725"/>
      <c r="L353" s="725"/>
      <c r="M353" s="725"/>
      <c r="N353" s="726"/>
      <c r="O353" s="124">
        <f>SUM(O349:O352)</f>
        <v>1969123</v>
      </c>
      <c r="P353" s="95"/>
    </row>
    <row r="354" spans="2:16">
      <c r="B354" s="96"/>
      <c r="C354" s="735" t="s">
        <v>62</v>
      </c>
      <c r="D354" s="736"/>
      <c r="E354" s="736"/>
      <c r="F354" s="736"/>
      <c r="G354" s="736"/>
      <c r="H354" s="736"/>
      <c r="I354" s="736"/>
      <c r="J354" s="736"/>
      <c r="K354" s="736"/>
      <c r="L354" s="736"/>
      <c r="M354" s="736"/>
      <c r="N354" s="736"/>
      <c r="O354" s="737"/>
      <c r="P354" s="95"/>
    </row>
    <row r="355" spans="2:16">
      <c r="B355" s="96"/>
      <c r="C355" s="738"/>
      <c r="D355" s="739"/>
      <c r="E355" s="739"/>
      <c r="F355" s="739"/>
      <c r="G355" s="739"/>
      <c r="H355" s="739"/>
      <c r="I355" s="739"/>
      <c r="J355" s="739"/>
      <c r="K355" s="739"/>
      <c r="L355" s="739"/>
      <c r="M355" s="739"/>
      <c r="N355" s="739"/>
      <c r="O355" s="740"/>
      <c r="P355" s="95"/>
    </row>
    <row r="356" spans="2:16" ht="14.4" thickBot="1">
      <c r="B356" s="96"/>
      <c r="C356" s="741"/>
      <c r="D356" s="742"/>
      <c r="E356" s="742"/>
      <c r="F356" s="742"/>
      <c r="G356" s="742"/>
      <c r="H356" s="742"/>
      <c r="I356" s="742"/>
      <c r="J356" s="742"/>
      <c r="K356" s="742"/>
      <c r="L356" s="742"/>
      <c r="M356" s="742"/>
      <c r="N356" s="742"/>
      <c r="O356" s="743"/>
      <c r="P356" s="95"/>
    </row>
    <row r="357" spans="2:16" ht="15.6">
      <c r="B357" s="96"/>
      <c r="C357" s="744" t="s">
        <v>63</v>
      </c>
      <c r="D357" s="745"/>
      <c r="E357" s="745"/>
      <c r="F357" s="745"/>
      <c r="G357" s="745"/>
      <c r="H357" s="745"/>
      <c r="I357" s="745"/>
      <c r="J357" s="118" t="s">
        <v>64</v>
      </c>
      <c r="K357" s="401" t="s">
        <v>65</v>
      </c>
      <c r="L357" s="125" t="s">
        <v>66</v>
      </c>
      <c r="M357" s="762" t="s">
        <v>67</v>
      </c>
      <c r="N357" s="763"/>
      <c r="O357" s="119" t="s">
        <v>58</v>
      </c>
      <c r="P357" s="95"/>
    </row>
    <row r="358" spans="2:16">
      <c r="B358" s="96"/>
      <c r="C358" s="718" t="s">
        <v>190</v>
      </c>
      <c r="D358" s="719"/>
      <c r="E358" s="719"/>
      <c r="F358" s="719"/>
      <c r="G358" s="719"/>
      <c r="H358" s="719"/>
      <c r="I358" s="719"/>
      <c r="J358" s="126" t="s">
        <v>347</v>
      </c>
      <c r="K358" s="127"/>
      <c r="L358" s="126">
        <v>1.4999999999999999E-2</v>
      </c>
      <c r="M358" s="764">
        <f>+'ANIDADOS SABANALARGA '!M198</f>
        <v>27906</v>
      </c>
      <c r="N358" s="765"/>
      <c r="O358" s="416">
        <f t="shared" ref="O358:O359" si="22">ROUND(L358*M358,0)</f>
        <v>419</v>
      </c>
      <c r="P358" s="95"/>
    </row>
    <row r="359" spans="2:16" ht="14.4" thickBot="1">
      <c r="B359" s="96"/>
      <c r="C359" s="758"/>
      <c r="D359" s="759"/>
      <c r="E359" s="759"/>
      <c r="F359" s="759"/>
      <c r="G359" s="759"/>
      <c r="H359" s="759"/>
      <c r="I359" s="759"/>
      <c r="J359" s="128"/>
      <c r="K359" s="129"/>
      <c r="L359" s="128"/>
      <c r="M359" s="760"/>
      <c r="N359" s="761"/>
      <c r="O359" s="416">
        <f t="shared" si="22"/>
        <v>0</v>
      </c>
      <c r="P359" s="95"/>
    </row>
    <row r="360" spans="2:16" ht="14.4" thickBot="1">
      <c r="B360" s="96"/>
      <c r="C360" s="724" t="s">
        <v>59</v>
      </c>
      <c r="D360" s="725"/>
      <c r="E360" s="725"/>
      <c r="F360" s="725"/>
      <c r="G360" s="725"/>
      <c r="H360" s="725"/>
      <c r="I360" s="725"/>
      <c r="J360" s="725"/>
      <c r="K360" s="725"/>
      <c r="L360" s="725"/>
      <c r="M360" s="725"/>
      <c r="N360" s="726"/>
      <c r="O360" s="122">
        <f>SUM(O358:O359)</f>
        <v>419</v>
      </c>
      <c r="P360" s="95"/>
    </row>
    <row r="361" spans="2:16">
      <c r="B361" s="96"/>
      <c r="C361" s="735" t="s">
        <v>68</v>
      </c>
      <c r="D361" s="736"/>
      <c r="E361" s="736"/>
      <c r="F361" s="736"/>
      <c r="G361" s="736"/>
      <c r="H361" s="736"/>
      <c r="I361" s="736"/>
      <c r="J361" s="736"/>
      <c r="K361" s="736"/>
      <c r="L361" s="736"/>
      <c r="M361" s="736"/>
      <c r="N361" s="736"/>
      <c r="O361" s="737"/>
      <c r="P361" s="95"/>
    </row>
    <row r="362" spans="2:16">
      <c r="B362" s="96"/>
      <c r="C362" s="738"/>
      <c r="D362" s="739"/>
      <c r="E362" s="739"/>
      <c r="F362" s="739"/>
      <c r="G362" s="739"/>
      <c r="H362" s="739"/>
      <c r="I362" s="739"/>
      <c r="J362" s="739"/>
      <c r="K362" s="739"/>
      <c r="L362" s="739"/>
      <c r="M362" s="739"/>
      <c r="N362" s="739"/>
      <c r="O362" s="740"/>
      <c r="P362" s="95"/>
    </row>
    <row r="363" spans="2:16" ht="14.4" thickBot="1">
      <c r="B363" s="96"/>
      <c r="C363" s="741"/>
      <c r="D363" s="742"/>
      <c r="E363" s="742"/>
      <c r="F363" s="742"/>
      <c r="G363" s="742"/>
      <c r="H363" s="742"/>
      <c r="I363" s="742"/>
      <c r="J363" s="742"/>
      <c r="K363" s="742"/>
      <c r="L363" s="742"/>
      <c r="M363" s="742"/>
      <c r="N363" s="742"/>
      <c r="O363" s="743"/>
      <c r="P363" s="95"/>
    </row>
    <row r="364" spans="2:16" ht="27.6">
      <c r="B364" s="96"/>
      <c r="C364" s="744" t="s">
        <v>69</v>
      </c>
      <c r="D364" s="745"/>
      <c r="E364" s="745"/>
      <c r="F364" s="745"/>
      <c r="G364" s="745"/>
      <c r="H364" s="745"/>
      <c r="I364" s="745"/>
      <c r="J364" s="118" t="s">
        <v>70</v>
      </c>
      <c r="K364" s="130" t="s">
        <v>71</v>
      </c>
      <c r="L364" s="131" t="s">
        <v>72</v>
      </c>
      <c r="M364" s="746" t="s">
        <v>57</v>
      </c>
      <c r="N364" s="747"/>
      <c r="O364" s="132" t="s">
        <v>58</v>
      </c>
      <c r="P364" s="95"/>
    </row>
    <row r="365" spans="2:16">
      <c r="B365" s="96"/>
      <c r="C365" s="730" t="s">
        <v>332</v>
      </c>
      <c r="D365" s="731"/>
      <c r="E365" s="731"/>
      <c r="F365" s="731"/>
      <c r="G365" s="731"/>
      <c r="H365" s="731"/>
      <c r="I365" s="732"/>
      <c r="J365" s="133" t="s">
        <v>120</v>
      </c>
      <c r="K365" s="134"/>
      <c r="L365" s="135">
        <v>63953</v>
      </c>
      <c r="M365" s="841">
        <v>1</v>
      </c>
      <c r="N365" s="842"/>
      <c r="O365" s="416">
        <f t="shared" ref="O365:O368" si="23">ROUND(L365*M365,0)</f>
        <v>63953</v>
      </c>
      <c r="P365" s="95"/>
    </row>
    <row r="366" spans="2:16">
      <c r="B366" s="96"/>
      <c r="C366" s="730"/>
      <c r="D366" s="731"/>
      <c r="E366" s="731"/>
      <c r="F366" s="731"/>
      <c r="G366" s="731"/>
      <c r="H366" s="731"/>
      <c r="I366" s="732"/>
      <c r="J366" s="133"/>
      <c r="K366" s="134"/>
      <c r="L366" s="135"/>
      <c r="M366" s="841"/>
      <c r="N366" s="842"/>
      <c r="O366" s="416">
        <f t="shared" si="23"/>
        <v>0</v>
      </c>
      <c r="P366" s="95"/>
    </row>
    <row r="367" spans="2:16">
      <c r="B367" s="96"/>
      <c r="C367" s="730"/>
      <c r="D367" s="731"/>
      <c r="E367" s="731"/>
      <c r="F367" s="731"/>
      <c r="G367" s="731"/>
      <c r="H367" s="731"/>
      <c r="I367" s="732"/>
      <c r="J367" s="133"/>
      <c r="K367" s="134"/>
      <c r="L367" s="135"/>
      <c r="M367" s="764"/>
      <c r="N367" s="765"/>
      <c r="O367" s="416">
        <f t="shared" si="23"/>
        <v>0</v>
      </c>
      <c r="P367" s="95"/>
    </row>
    <row r="368" spans="2:16" ht="14.4" thickBot="1">
      <c r="B368" s="96"/>
      <c r="C368" s="730"/>
      <c r="D368" s="731"/>
      <c r="E368" s="731"/>
      <c r="F368" s="731"/>
      <c r="G368" s="731"/>
      <c r="H368" s="731"/>
      <c r="I368" s="732"/>
      <c r="J368" s="128"/>
      <c r="K368" s="129"/>
      <c r="L368" s="128"/>
      <c r="M368" s="760"/>
      <c r="N368" s="761"/>
      <c r="O368" s="416">
        <f t="shared" si="23"/>
        <v>0</v>
      </c>
      <c r="P368" s="95"/>
    </row>
    <row r="369" spans="2:16" ht="14.4" thickBot="1">
      <c r="B369" s="96"/>
      <c r="C369" s="724" t="s">
        <v>59</v>
      </c>
      <c r="D369" s="725"/>
      <c r="E369" s="725"/>
      <c r="F369" s="725"/>
      <c r="G369" s="725"/>
      <c r="H369" s="725"/>
      <c r="I369" s="725"/>
      <c r="J369" s="725"/>
      <c r="K369" s="725"/>
      <c r="L369" s="725"/>
      <c r="M369" s="725"/>
      <c r="N369" s="726"/>
      <c r="O369" s="124">
        <f>SUM(O365:O368)</f>
        <v>63953</v>
      </c>
      <c r="P369" s="95"/>
    </row>
    <row r="370" spans="2:16" ht="14.4" thickBot="1">
      <c r="B370" s="96"/>
      <c r="C370" s="115"/>
      <c r="O370" s="116"/>
      <c r="P370" s="95"/>
    </row>
    <row r="371" spans="2:16" ht="14.4" thickBot="1">
      <c r="B371" s="96"/>
      <c r="C371" s="727" t="s">
        <v>73</v>
      </c>
      <c r="D371" s="728"/>
      <c r="E371" s="728"/>
      <c r="F371" s="728"/>
      <c r="G371" s="728"/>
      <c r="H371" s="728"/>
      <c r="I371" s="728"/>
      <c r="J371" s="728"/>
      <c r="K371" s="728"/>
      <c r="L371" s="728"/>
      <c r="M371" s="728"/>
      <c r="N371" s="729"/>
      <c r="O371" s="137">
        <f>O344+O353+O360+O369</f>
        <v>2100369</v>
      </c>
      <c r="P371" s="95"/>
    </row>
    <row r="372" spans="2:16">
      <c r="B372" s="96"/>
      <c r="C372" s="735" t="s">
        <v>74</v>
      </c>
      <c r="D372" s="736"/>
      <c r="E372" s="736"/>
      <c r="F372" s="736"/>
      <c r="G372" s="736"/>
      <c r="H372" s="736"/>
      <c r="I372" s="736"/>
      <c r="J372" s="736"/>
      <c r="K372" s="736"/>
      <c r="L372" s="736"/>
      <c r="M372" s="736"/>
      <c r="N372" s="736"/>
      <c r="O372" s="737"/>
      <c r="P372" s="95"/>
    </row>
    <row r="373" spans="2:16">
      <c r="B373" s="96"/>
      <c r="C373" s="738"/>
      <c r="D373" s="739"/>
      <c r="E373" s="739"/>
      <c r="F373" s="739"/>
      <c r="G373" s="739"/>
      <c r="H373" s="739"/>
      <c r="I373" s="739"/>
      <c r="J373" s="739"/>
      <c r="K373" s="739"/>
      <c r="L373" s="739"/>
      <c r="M373" s="739"/>
      <c r="N373" s="739"/>
      <c r="O373" s="740"/>
      <c r="P373" s="95"/>
    </row>
    <row r="374" spans="2:16" ht="14.4" thickBot="1">
      <c r="B374" s="96"/>
      <c r="C374" s="741"/>
      <c r="D374" s="742"/>
      <c r="E374" s="742"/>
      <c r="F374" s="742"/>
      <c r="G374" s="742"/>
      <c r="H374" s="742"/>
      <c r="I374" s="742"/>
      <c r="J374" s="742"/>
      <c r="K374" s="742"/>
      <c r="L374" s="742"/>
      <c r="M374" s="742"/>
      <c r="N374" s="742"/>
      <c r="O374" s="743"/>
      <c r="P374" s="95"/>
    </row>
    <row r="375" spans="2:16">
      <c r="B375" s="96"/>
      <c r="C375" s="744" t="s">
        <v>75</v>
      </c>
      <c r="D375" s="745"/>
      <c r="E375" s="745"/>
      <c r="F375" s="745"/>
      <c r="G375" s="745"/>
      <c r="H375" s="745"/>
      <c r="I375" s="745"/>
      <c r="J375" s="401"/>
      <c r="K375" s="402"/>
      <c r="L375" s="131" t="s">
        <v>76</v>
      </c>
      <c r="M375" s="746" t="s">
        <v>77</v>
      </c>
      <c r="N375" s="747"/>
      <c r="O375" s="132"/>
      <c r="P375" s="95"/>
    </row>
    <row r="376" spans="2:16">
      <c r="B376" s="96"/>
      <c r="C376" s="718" t="s">
        <v>23</v>
      </c>
      <c r="D376" s="719"/>
      <c r="E376" s="719"/>
      <c r="F376" s="719"/>
      <c r="G376" s="719"/>
      <c r="H376" s="719"/>
      <c r="I376" s="719"/>
      <c r="J376" s="138"/>
      <c r="K376" s="139"/>
      <c r="L376" s="418">
        <v>0.28000000000000003</v>
      </c>
      <c r="M376" s="720">
        <f>+O371</f>
        <v>2100369</v>
      </c>
      <c r="N376" s="721"/>
      <c r="O376" s="416">
        <f t="shared" ref="O376:O378" si="24">ROUND(L376*M376,0)</f>
        <v>588103</v>
      </c>
      <c r="P376" s="95"/>
    </row>
    <row r="377" spans="2:16">
      <c r="B377" s="96"/>
      <c r="C377" s="120" t="s">
        <v>78</v>
      </c>
      <c r="D377" s="121"/>
      <c r="E377" s="121"/>
      <c r="F377" s="121"/>
      <c r="G377" s="121"/>
      <c r="H377" s="121"/>
      <c r="I377" s="121"/>
      <c r="J377" s="138"/>
      <c r="K377" s="139"/>
      <c r="L377" s="418">
        <v>0.01</v>
      </c>
      <c r="M377" s="720">
        <f>+O371</f>
        <v>2100369</v>
      </c>
      <c r="N377" s="721"/>
      <c r="O377" s="416">
        <f t="shared" si="24"/>
        <v>21004</v>
      </c>
      <c r="P377" s="95"/>
    </row>
    <row r="378" spans="2:16" ht="14.4" thickBot="1">
      <c r="B378" s="96"/>
      <c r="C378" s="406" t="s">
        <v>79</v>
      </c>
      <c r="D378" s="407"/>
      <c r="E378" s="407"/>
      <c r="F378" s="407"/>
      <c r="G378" s="407"/>
      <c r="H378" s="407"/>
      <c r="I378" s="407"/>
      <c r="J378" s="141"/>
      <c r="K378" s="142"/>
      <c r="L378" s="418">
        <v>0.05</v>
      </c>
      <c r="M378" s="722">
        <f>+O371</f>
        <v>2100369</v>
      </c>
      <c r="N378" s="723"/>
      <c r="O378" s="416">
        <f t="shared" si="24"/>
        <v>105018</v>
      </c>
      <c r="P378" s="95"/>
    </row>
    <row r="379" spans="2:16" ht="14.4" thickBot="1">
      <c r="B379" s="96"/>
      <c r="C379" s="724" t="s">
        <v>59</v>
      </c>
      <c r="D379" s="725"/>
      <c r="E379" s="725"/>
      <c r="F379" s="725"/>
      <c r="G379" s="725"/>
      <c r="H379" s="725"/>
      <c r="I379" s="725"/>
      <c r="J379" s="725"/>
      <c r="K379" s="725"/>
      <c r="L379" s="725"/>
      <c r="M379" s="725"/>
      <c r="N379" s="726"/>
      <c r="O379" s="143">
        <f>SUM(O376:O378)</f>
        <v>714125</v>
      </c>
      <c r="P379" s="95"/>
    </row>
    <row r="380" spans="2:16" ht="14.4" thickBot="1">
      <c r="B380" s="96"/>
      <c r="C380" s="115"/>
      <c r="O380" s="116"/>
      <c r="P380" s="95"/>
    </row>
    <row r="381" spans="2:16" ht="14.4" thickBot="1">
      <c r="B381" s="96"/>
      <c r="C381" s="727" t="s">
        <v>80</v>
      </c>
      <c r="D381" s="728"/>
      <c r="E381" s="728"/>
      <c r="F381" s="728"/>
      <c r="G381" s="728"/>
      <c r="H381" s="728"/>
      <c r="I381" s="728"/>
      <c r="J381" s="728"/>
      <c r="K381" s="728"/>
      <c r="L381" s="728"/>
      <c r="M381" s="728"/>
      <c r="N381" s="729"/>
      <c r="O381" s="144">
        <f>O371+O379</f>
        <v>2814494</v>
      </c>
      <c r="P381" s="95"/>
    </row>
    <row r="382" spans="2:16">
      <c r="B382" s="96"/>
      <c r="C382" s="112"/>
      <c r="D382" s="113"/>
      <c r="E382" s="113"/>
      <c r="F382" s="113"/>
      <c r="G382" s="113"/>
      <c r="H382" s="113"/>
      <c r="I382" s="113"/>
      <c r="J382" s="113"/>
      <c r="K382" s="113"/>
      <c r="L382" s="113"/>
      <c r="M382" s="113"/>
      <c r="N382" s="113"/>
      <c r="O382" s="114"/>
      <c r="P382" s="95"/>
    </row>
    <row r="383" spans="2:16">
      <c r="B383" s="96"/>
      <c r="C383" s="115"/>
      <c r="O383" s="116"/>
      <c r="P383" s="95"/>
    </row>
    <row r="384" spans="2:16">
      <c r="B384" s="96"/>
      <c r="C384" s="115"/>
      <c r="O384" s="116"/>
      <c r="P384" s="95"/>
    </row>
    <row r="385" spans="2:16">
      <c r="B385" s="96"/>
      <c r="C385" s="115"/>
      <c r="D385" s="424" t="s">
        <v>81</v>
      </c>
      <c r="E385" s="424"/>
      <c r="F385" s="424"/>
      <c r="J385" s="424" t="s">
        <v>81</v>
      </c>
      <c r="K385" s="223"/>
      <c r="L385" s="223"/>
      <c r="M385" s="223"/>
      <c r="N385" s="223"/>
      <c r="O385" s="116"/>
      <c r="P385" s="95"/>
    </row>
    <row r="386" spans="2:16">
      <c r="B386" s="96"/>
      <c r="C386" s="115"/>
      <c r="D386" s="223" t="s">
        <v>385</v>
      </c>
      <c r="E386" s="223" t="s">
        <v>147</v>
      </c>
      <c r="F386" s="223"/>
      <c r="J386" s="223" t="s">
        <v>82</v>
      </c>
      <c r="K386" s="425" t="s">
        <v>142</v>
      </c>
      <c r="L386" s="425"/>
      <c r="M386" s="425"/>
      <c r="N386" s="223"/>
      <c r="O386" s="116"/>
      <c r="P386" s="95"/>
    </row>
    <row r="387" spans="2:16">
      <c r="B387" s="96"/>
      <c r="C387" s="115"/>
      <c r="D387" s="223" t="s">
        <v>177</v>
      </c>
      <c r="E387" s="223"/>
      <c r="F387" s="223"/>
      <c r="J387" s="223" t="s">
        <v>146</v>
      </c>
      <c r="K387" s="426"/>
      <c r="L387" s="426"/>
      <c r="M387" s="426"/>
      <c r="N387" s="223"/>
      <c r="O387" s="116"/>
      <c r="P387" s="95"/>
    </row>
    <row r="388" spans="2:16">
      <c r="B388" s="96"/>
      <c r="C388" s="105"/>
      <c r="D388" s="145"/>
      <c r="E388" s="145"/>
      <c r="F388" s="145"/>
      <c r="G388" s="145"/>
      <c r="I388" s="145"/>
      <c r="J388" s="223" t="s">
        <v>178</v>
      </c>
      <c r="K388" s="145"/>
      <c r="L388" s="145"/>
      <c r="M388" s="145"/>
      <c r="N388" s="145"/>
      <c r="O388" s="146"/>
      <c r="P388" s="95"/>
    </row>
    <row r="389" spans="2:16">
      <c r="B389" s="96"/>
      <c r="C389" s="115"/>
      <c r="H389" s="94" t="s">
        <v>83</v>
      </c>
      <c r="O389" s="116"/>
      <c r="P389" s="95"/>
    </row>
    <row r="390" spans="2:16" ht="14.4" thickBot="1">
      <c r="B390" s="96"/>
      <c r="C390" s="748"/>
      <c r="D390" s="749"/>
      <c r="E390" s="749"/>
      <c r="F390" s="129"/>
      <c r="G390" s="129"/>
      <c r="H390" s="129"/>
      <c r="I390" s="129"/>
      <c r="J390" s="129"/>
      <c r="K390" s="750"/>
      <c r="L390" s="750"/>
      <c r="M390" s="750"/>
      <c r="N390" s="750"/>
      <c r="O390" s="751"/>
      <c r="P390" s="95"/>
    </row>
    <row r="391" spans="2:16" ht="14.4" thickBot="1">
      <c r="B391" s="147"/>
      <c r="C391" s="148"/>
      <c r="D391" s="148"/>
      <c r="E391" s="148"/>
      <c r="F391" s="148"/>
      <c r="G391" s="148"/>
      <c r="H391" s="148"/>
      <c r="I391" s="148"/>
      <c r="J391" s="148"/>
      <c r="K391" s="148"/>
      <c r="L391" s="148"/>
      <c r="M391" s="148"/>
      <c r="N391" s="148"/>
      <c r="O391" s="148"/>
      <c r="P391" s="149"/>
    </row>
    <row r="392" spans="2:16" ht="14.4" thickTop="1"/>
  </sheetData>
  <mergeCells count="423">
    <mergeCell ref="C78:E78"/>
    <mergeCell ref="K78:O78"/>
    <mergeCell ref="C157:E157"/>
    <mergeCell ref="K157:O157"/>
    <mergeCell ref="C236:E236"/>
    <mergeCell ref="K236:O236"/>
    <mergeCell ref="C314:E314"/>
    <mergeCell ref="K314:O314"/>
    <mergeCell ref="C390:E390"/>
    <mergeCell ref="K390:O390"/>
    <mergeCell ref="B80:L80"/>
    <mergeCell ref="B81:E81"/>
    <mergeCell ref="B83:P83"/>
    <mergeCell ref="C84:O84"/>
    <mergeCell ref="C100:O100"/>
    <mergeCell ref="D102:L102"/>
    <mergeCell ref="M102:N102"/>
    <mergeCell ref="D103:L103"/>
    <mergeCell ref="M103:N103"/>
    <mergeCell ref="C108:G108"/>
    <mergeCell ref="H108:I108"/>
    <mergeCell ref="J108:K108"/>
    <mergeCell ref="M108:N108"/>
    <mergeCell ref="C109:G109"/>
    <mergeCell ref="C17:F17"/>
    <mergeCell ref="C64:I64"/>
    <mergeCell ref="M64:N64"/>
    <mergeCell ref="M65:N65"/>
    <mergeCell ref="M66:N66"/>
    <mergeCell ref="C67:N67"/>
    <mergeCell ref="C69:N69"/>
    <mergeCell ref="M56:N56"/>
    <mergeCell ref="C57:N57"/>
    <mergeCell ref="C32:N32"/>
    <mergeCell ref="C63:I63"/>
    <mergeCell ref="M63:N63"/>
    <mergeCell ref="M55:N55"/>
    <mergeCell ref="C45:I45"/>
    <mergeCell ref="M45:N45"/>
    <mergeCell ref="C46:I46"/>
    <mergeCell ref="C42:O44"/>
    <mergeCell ref="C38:J38"/>
    <mergeCell ref="M47:N47"/>
    <mergeCell ref="C48:N48"/>
    <mergeCell ref="C52:I52"/>
    <mergeCell ref="M52:N52"/>
    <mergeCell ref="M53:N53"/>
    <mergeCell ref="M54:N54"/>
    <mergeCell ref="C49:O51"/>
    <mergeCell ref="B1:L1"/>
    <mergeCell ref="B4:P4"/>
    <mergeCell ref="M38:N38"/>
    <mergeCell ref="C37:J37"/>
    <mergeCell ref="M37:N37"/>
    <mergeCell ref="B2:E2"/>
    <mergeCell ref="M30:N30"/>
    <mergeCell ref="C30:G30"/>
    <mergeCell ref="J30:K30"/>
    <mergeCell ref="M40:N40"/>
    <mergeCell ref="C36:J36"/>
    <mergeCell ref="C5:O5"/>
    <mergeCell ref="M11:M13"/>
    <mergeCell ref="N11:N13"/>
    <mergeCell ref="D13:K13"/>
    <mergeCell ref="D11:K12"/>
    <mergeCell ref="C7:C13"/>
    <mergeCell ref="D7:K7"/>
    <mergeCell ref="D8:K8"/>
    <mergeCell ref="D9:K9"/>
    <mergeCell ref="L9:L10"/>
    <mergeCell ref="D23:L23"/>
    <mergeCell ref="C33:O35"/>
    <mergeCell ref="C60:O62"/>
    <mergeCell ref="C56:I56"/>
    <mergeCell ref="C59:N59"/>
    <mergeCell ref="C41:N41"/>
    <mergeCell ref="M36:N36"/>
    <mergeCell ref="M23:N23"/>
    <mergeCell ref="C21:O21"/>
    <mergeCell ref="C29:G29"/>
    <mergeCell ref="H29:I29"/>
    <mergeCell ref="J29:K29"/>
    <mergeCell ref="M29:N29"/>
    <mergeCell ref="J28:K28"/>
    <mergeCell ref="M28:N28"/>
    <mergeCell ref="D24:L24"/>
    <mergeCell ref="C25:O27"/>
    <mergeCell ref="C39:J39"/>
    <mergeCell ref="M39:N39"/>
    <mergeCell ref="C40:J40"/>
    <mergeCell ref="C31:G31"/>
    <mergeCell ref="H31:I31"/>
    <mergeCell ref="J31:K31"/>
    <mergeCell ref="M31:N31"/>
    <mergeCell ref="M46:N46"/>
    <mergeCell ref="C47:I47"/>
    <mergeCell ref="O11:O13"/>
    <mergeCell ref="L7:O8"/>
    <mergeCell ref="M9:O10"/>
    <mergeCell ref="D10:K10"/>
    <mergeCell ref="L11:L13"/>
    <mergeCell ref="M24:N24"/>
    <mergeCell ref="C28:G28"/>
    <mergeCell ref="H28:I28"/>
    <mergeCell ref="C96:F96"/>
    <mergeCell ref="C86:C92"/>
    <mergeCell ref="D86:K86"/>
    <mergeCell ref="L86:O87"/>
    <mergeCell ref="D87:K87"/>
    <mergeCell ref="D88:K88"/>
    <mergeCell ref="L88:L89"/>
    <mergeCell ref="M88:O89"/>
    <mergeCell ref="D89:K89"/>
    <mergeCell ref="D90:K91"/>
    <mergeCell ref="L90:L92"/>
    <mergeCell ref="M90:M92"/>
    <mergeCell ref="N90:N92"/>
    <mergeCell ref="O90:O92"/>
    <mergeCell ref="D92:K92"/>
    <mergeCell ref="C53:I53"/>
    <mergeCell ref="J109:K109"/>
    <mergeCell ref="M109:N109"/>
    <mergeCell ref="C104:O106"/>
    <mergeCell ref="C107:G107"/>
    <mergeCell ref="H107:I107"/>
    <mergeCell ref="J107:K107"/>
    <mergeCell ref="M107:N107"/>
    <mergeCell ref="C112:O114"/>
    <mergeCell ref="C115:J115"/>
    <mergeCell ref="M115:N115"/>
    <mergeCell ref="C116:J116"/>
    <mergeCell ref="M116:N116"/>
    <mergeCell ref="C110:G110"/>
    <mergeCell ref="H110:I110"/>
    <mergeCell ref="J110:K110"/>
    <mergeCell ref="M110:N110"/>
    <mergeCell ref="C111:N111"/>
    <mergeCell ref="C120:N120"/>
    <mergeCell ref="C121:O123"/>
    <mergeCell ref="C124:I124"/>
    <mergeCell ref="M124:N124"/>
    <mergeCell ref="C125:I125"/>
    <mergeCell ref="M125:N125"/>
    <mergeCell ref="C117:J117"/>
    <mergeCell ref="M117:N117"/>
    <mergeCell ref="C118:J118"/>
    <mergeCell ref="M118:N118"/>
    <mergeCell ref="C119:J119"/>
    <mergeCell ref="M119:N119"/>
    <mergeCell ref="M132:N132"/>
    <mergeCell ref="M133:N133"/>
    <mergeCell ref="M134:N134"/>
    <mergeCell ref="C135:I135"/>
    <mergeCell ref="M135:N135"/>
    <mergeCell ref="C126:I126"/>
    <mergeCell ref="M126:N126"/>
    <mergeCell ref="C127:N127"/>
    <mergeCell ref="C128:O130"/>
    <mergeCell ref="C131:I131"/>
    <mergeCell ref="M131:N131"/>
    <mergeCell ref="C143:I143"/>
    <mergeCell ref="M143:N143"/>
    <mergeCell ref="M144:N144"/>
    <mergeCell ref="M145:N145"/>
    <mergeCell ref="C146:N146"/>
    <mergeCell ref="C136:N136"/>
    <mergeCell ref="C138:N138"/>
    <mergeCell ref="C139:O141"/>
    <mergeCell ref="C142:I142"/>
    <mergeCell ref="M142:N142"/>
    <mergeCell ref="B238:L238"/>
    <mergeCell ref="B239:E239"/>
    <mergeCell ref="B240:P240"/>
    <mergeCell ref="C148:N148"/>
    <mergeCell ref="B159:L159"/>
    <mergeCell ref="B160:E160"/>
    <mergeCell ref="B162:P162"/>
    <mergeCell ref="C163:O163"/>
    <mergeCell ref="C165:C171"/>
    <mergeCell ref="D165:K165"/>
    <mergeCell ref="L165:O166"/>
    <mergeCell ref="D166:K166"/>
    <mergeCell ref="D167:K167"/>
    <mergeCell ref="L167:L168"/>
    <mergeCell ref="M167:O168"/>
    <mergeCell ref="D168:K168"/>
    <mergeCell ref="D169:K170"/>
    <mergeCell ref="L169:L171"/>
    <mergeCell ref="M181:N181"/>
    <mergeCell ref="D182:L182"/>
    <mergeCell ref="M182:N182"/>
    <mergeCell ref="C183:O185"/>
    <mergeCell ref="C186:G186"/>
    <mergeCell ref="H186:I186"/>
    <mergeCell ref="C253:F253"/>
    <mergeCell ref="C257:O257"/>
    <mergeCell ref="D259:L259"/>
    <mergeCell ref="M259:N259"/>
    <mergeCell ref="D260:L260"/>
    <mergeCell ref="M260:N260"/>
    <mergeCell ref="C241:O241"/>
    <mergeCell ref="C243:C249"/>
    <mergeCell ref="D243:K243"/>
    <mergeCell ref="L243:O244"/>
    <mergeCell ref="D244:K244"/>
    <mergeCell ref="D245:K245"/>
    <mergeCell ref="L245:L246"/>
    <mergeCell ref="M245:O246"/>
    <mergeCell ref="D246:K246"/>
    <mergeCell ref="D247:K248"/>
    <mergeCell ref="L247:L249"/>
    <mergeCell ref="M247:M249"/>
    <mergeCell ref="N247:N249"/>
    <mergeCell ref="O247:O249"/>
    <mergeCell ref="D249:K249"/>
    <mergeCell ref="C265:G265"/>
    <mergeCell ref="H265:I265"/>
    <mergeCell ref="J265:K265"/>
    <mergeCell ref="M265:N265"/>
    <mergeCell ref="C266:G266"/>
    <mergeCell ref="J266:K266"/>
    <mergeCell ref="M266:N266"/>
    <mergeCell ref="C261:O263"/>
    <mergeCell ref="C264:G264"/>
    <mergeCell ref="H264:I264"/>
    <mergeCell ref="J264:K264"/>
    <mergeCell ref="M264:N264"/>
    <mergeCell ref="C269:O271"/>
    <mergeCell ref="C272:J272"/>
    <mergeCell ref="M272:N272"/>
    <mergeCell ref="C273:J273"/>
    <mergeCell ref="M273:N273"/>
    <mergeCell ref="C267:G267"/>
    <mergeCell ref="H267:I267"/>
    <mergeCell ref="J267:K267"/>
    <mergeCell ref="M267:N267"/>
    <mergeCell ref="C268:N268"/>
    <mergeCell ref="C277:N277"/>
    <mergeCell ref="C278:O280"/>
    <mergeCell ref="C281:I281"/>
    <mergeCell ref="M281:N281"/>
    <mergeCell ref="C282:I282"/>
    <mergeCell ref="M282:N282"/>
    <mergeCell ref="C274:J274"/>
    <mergeCell ref="M274:N274"/>
    <mergeCell ref="C275:J275"/>
    <mergeCell ref="M275:N275"/>
    <mergeCell ref="C276:J276"/>
    <mergeCell ref="M276:N276"/>
    <mergeCell ref="C299:I299"/>
    <mergeCell ref="M299:N299"/>
    <mergeCell ref="M289:N289"/>
    <mergeCell ref="M290:N290"/>
    <mergeCell ref="M291:N291"/>
    <mergeCell ref="C292:I292"/>
    <mergeCell ref="M292:N292"/>
    <mergeCell ref="C283:I283"/>
    <mergeCell ref="M283:N283"/>
    <mergeCell ref="C284:N284"/>
    <mergeCell ref="C285:O287"/>
    <mergeCell ref="C288:I288"/>
    <mergeCell ref="M288:N288"/>
    <mergeCell ref="C54:I54"/>
    <mergeCell ref="C55:I55"/>
    <mergeCell ref="C132:I132"/>
    <mergeCell ref="C133:I133"/>
    <mergeCell ref="C134:I134"/>
    <mergeCell ref="C289:I289"/>
    <mergeCell ref="C290:I290"/>
    <mergeCell ref="C291:I291"/>
    <mergeCell ref="C305:N305"/>
    <mergeCell ref="C300:I300"/>
    <mergeCell ref="M300:N300"/>
    <mergeCell ref="M301:N301"/>
    <mergeCell ref="M302:N302"/>
    <mergeCell ref="C303:N303"/>
    <mergeCell ref="C293:N293"/>
    <mergeCell ref="C295:N295"/>
    <mergeCell ref="C296:O298"/>
    <mergeCell ref="M169:M171"/>
    <mergeCell ref="N169:N171"/>
    <mergeCell ref="O169:O171"/>
    <mergeCell ref="D171:K171"/>
    <mergeCell ref="C175:F175"/>
    <mergeCell ref="C179:O179"/>
    <mergeCell ref="D181:L181"/>
    <mergeCell ref="B316:P316"/>
    <mergeCell ref="C317:O317"/>
    <mergeCell ref="C319:C325"/>
    <mergeCell ref="D319:K319"/>
    <mergeCell ref="L319:O320"/>
    <mergeCell ref="D320:K320"/>
    <mergeCell ref="D321:K321"/>
    <mergeCell ref="L321:L322"/>
    <mergeCell ref="M321:O322"/>
    <mergeCell ref="D322:K322"/>
    <mergeCell ref="D323:K324"/>
    <mergeCell ref="L323:L325"/>
    <mergeCell ref="M323:M325"/>
    <mergeCell ref="N323:N325"/>
    <mergeCell ref="O323:O325"/>
    <mergeCell ref="D325:K325"/>
    <mergeCell ref="C329:F329"/>
    <mergeCell ref="C333:O333"/>
    <mergeCell ref="D335:L335"/>
    <mergeCell ref="M335:N335"/>
    <mergeCell ref="D336:L336"/>
    <mergeCell ref="M336:N336"/>
    <mergeCell ref="C337:O339"/>
    <mergeCell ref="C340:G340"/>
    <mergeCell ref="H340:I340"/>
    <mergeCell ref="J340:K340"/>
    <mergeCell ref="M340:N340"/>
    <mergeCell ref="C341:G341"/>
    <mergeCell ref="H341:I341"/>
    <mergeCell ref="J341:K341"/>
    <mergeCell ref="M341:N341"/>
    <mergeCell ref="C342:G342"/>
    <mergeCell ref="J342:K342"/>
    <mergeCell ref="M342:N342"/>
    <mergeCell ref="C343:G343"/>
    <mergeCell ref="H343:I343"/>
    <mergeCell ref="J343:K343"/>
    <mergeCell ref="M343:N343"/>
    <mergeCell ref="M357:N357"/>
    <mergeCell ref="C358:I358"/>
    <mergeCell ref="M358:N358"/>
    <mergeCell ref="C359:I359"/>
    <mergeCell ref="M359:N359"/>
    <mergeCell ref="C344:N344"/>
    <mergeCell ref="C345:O347"/>
    <mergeCell ref="C348:J348"/>
    <mergeCell ref="M348:N348"/>
    <mergeCell ref="C349:J349"/>
    <mergeCell ref="M349:N349"/>
    <mergeCell ref="C350:J350"/>
    <mergeCell ref="M350:N350"/>
    <mergeCell ref="C351:J351"/>
    <mergeCell ref="M351:N351"/>
    <mergeCell ref="C352:J352"/>
    <mergeCell ref="M352:N352"/>
    <mergeCell ref="C353:N353"/>
    <mergeCell ref="C354:O356"/>
    <mergeCell ref="C357:I357"/>
    <mergeCell ref="M377:N377"/>
    <mergeCell ref="M378:N378"/>
    <mergeCell ref="C379:N379"/>
    <mergeCell ref="C381:N381"/>
    <mergeCell ref="C360:N360"/>
    <mergeCell ref="C361:O363"/>
    <mergeCell ref="C364:I364"/>
    <mergeCell ref="M364:N364"/>
    <mergeCell ref="C365:I365"/>
    <mergeCell ref="M365:N365"/>
    <mergeCell ref="C366:I366"/>
    <mergeCell ref="M366:N366"/>
    <mergeCell ref="C367:I367"/>
    <mergeCell ref="M367:N367"/>
    <mergeCell ref="C368:I368"/>
    <mergeCell ref="M368:N368"/>
    <mergeCell ref="C369:N369"/>
    <mergeCell ref="C371:N371"/>
    <mergeCell ref="C372:O374"/>
    <mergeCell ref="C375:I375"/>
    <mergeCell ref="M375:N375"/>
    <mergeCell ref="C376:I376"/>
    <mergeCell ref="M376:N376"/>
    <mergeCell ref="J186:K186"/>
    <mergeCell ref="M186:N186"/>
    <mergeCell ref="C187:G187"/>
    <mergeCell ref="H187:I187"/>
    <mergeCell ref="J187:K187"/>
    <mergeCell ref="M187:N187"/>
    <mergeCell ref="C188:G188"/>
    <mergeCell ref="J188:K188"/>
    <mergeCell ref="M188:N188"/>
    <mergeCell ref="C189:G189"/>
    <mergeCell ref="H189:I189"/>
    <mergeCell ref="J189:K189"/>
    <mergeCell ref="M189:N189"/>
    <mergeCell ref="C190:N190"/>
    <mergeCell ref="C191:O193"/>
    <mergeCell ref="C194:J194"/>
    <mergeCell ref="M194:N194"/>
    <mergeCell ref="C195:J195"/>
    <mergeCell ref="M195:N195"/>
    <mergeCell ref="C196:J196"/>
    <mergeCell ref="M196:N196"/>
    <mergeCell ref="C197:J197"/>
    <mergeCell ref="M197:N197"/>
    <mergeCell ref="C198:J198"/>
    <mergeCell ref="M198:N198"/>
    <mergeCell ref="C199:N199"/>
    <mergeCell ref="C200:O202"/>
    <mergeCell ref="C203:I203"/>
    <mergeCell ref="M203:N203"/>
    <mergeCell ref="C204:I204"/>
    <mergeCell ref="M204:N204"/>
    <mergeCell ref="C205:I205"/>
    <mergeCell ref="M205:N205"/>
    <mergeCell ref="C206:N206"/>
    <mergeCell ref="C207:O209"/>
    <mergeCell ref="C210:I210"/>
    <mergeCell ref="M210:N210"/>
    <mergeCell ref="C211:I211"/>
    <mergeCell ref="M211:N211"/>
    <mergeCell ref="C221:I221"/>
    <mergeCell ref="M221:N221"/>
    <mergeCell ref="C222:I222"/>
    <mergeCell ref="M222:N222"/>
    <mergeCell ref="M223:N223"/>
    <mergeCell ref="M224:N224"/>
    <mergeCell ref="C225:N225"/>
    <mergeCell ref="C227:N227"/>
    <mergeCell ref="C212:I212"/>
    <mergeCell ref="M212:N212"/>
    <mergeCell ref="C213:I213"/>
    <mergeCell ref="M213:N213"/>
    <mergeCell ref="C214:I214"/>
    <mergeCell ref="M214:N214"/>
    <mergeCell ref="C215:N215"/>
    <mergeCell ref="C217:N217"/>
    <mergeCell ref="C218:O220"/>
  </mergeCells>
  <printOptions horizontalCentered="1" verticalCentered="1"/>
  <pageMargins left="0.11811023622047245" right="0.11811023622047245" top="0.15748031496062992" bottom="0.15748031496062992" header="0" footer="0"/>
  <pageSetup scale="55" orientation="portrait" r:id="rId1"/>
  <headerFooter alignWithMargins="0"/>
  <rowBreaks count="4" manualBreakCount="4">
    <brk id="78" max="16" man="1"/>
    <brk id="157" max="16" man="1"/>
    <brk id="236" max="16" man="1"/>
    <brk id="314" max="1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175"/>
  <sheetViews>
    <sheetView view="pageBreakPreview" topLeftCell="A152" zoomScale="70" zoomScaleNormal="70" zoomScaleSheetLayoutView="70" workbookViewId="0">
      <selection activeCell="L161" sqref="L161"/>
    </sheetView>
  </sheetViews>
  <sheetFormatPr baseColWidth="10" defaultRowHeight="13.2"/>
  <cols>
    <col min="6" max="6" width="17.44140625" bestFit="1" customWidth="1"/>
  </cols>
  <sheetData>
    <row r="1" spans="1:12">
      <c r="A1" s="936"/>
      <c r="B1" s="937"/>
      <c r="C1" s="938"/>
      <c r="D1" s="910" t="s">
        <v>124</v>
      </c>
      <c r="E1" s="911"/>
      <c r="F1" s="911"/>
      <c r="G1" s="911"/>
      <c r="H1" s="911"/>
      <c r="I1" s="911"/>
      <c r="J1" s="911"/>
      <c r="K1" s="911"/>
      <c r="L1" s="912"/>
    </row>
    <row r="2" spans="1:12" ht="13.8" thickBot="1">
      <c r="A2" s="939"/>
      <c r="B2" s="940"/>
      <c r="C2" s="941"/>
      <c r="D2" s="913"/>
      <c r="E2" s="944"/>
      <c r="F2" s="944"/>
      <c r="G2" s="944"/>
      <c r="H2" s="944"/>
      <c r="I2" s="944"/>
      <c r="J2" s="944"/>
      <c r="K2" s="944"/>
      <c r="L2" s="915"/>
    </row>
    <row r="3" spans="1:12">
      <c r="A3" s="939"/>
      <c r="B3" s="940"/>
      <c r="C3" s="940"/>
      <c r="D3" s="910" t="s">
        <v>125</v>
      </c>
      <c r="E3" s="911"/>
      <c r="F3" s="911"/>
      <c r="G3" s="911"/>
      <c r="H3" s="911"/>
      <c r="I3" s="911"/>
      <c r="J3" s="911"/>
      <c r="K3" s="911"/>
      <c r="L3" s="912"/>
    </row>
    <row r="4" spans="1:12" ht="13.8" thickBot="1">
      <c r="A4" s="939"/>
      <c r="B4" s="940"/>
      <c r="C4" s="940"/>
      <c r="D4" s="913"/>
      <c r="E4" s="944"/>
      <c r="F4" s="944"/>
      <c r="G4" s="944"/>
      <c r="H4" s="944"/>
      <c r="I4" s="944"/>
      <c r="J4" s="944"/>
      <c r="K4" s="944"/>
      <c r="L4" s="915"/>
    </row>
    <row r="5" spans="1:12">
      <c r="A5" s="939"/>
      <c r="B5" s="940"/>
      <c r="C5" s="940"/>
      <c r="D5" s="910" t="s">
        <v>126</v>
      </c>
      <c r="E5" s="911"/>
      <c r="F5" s="911"/>
      <c r="G5" s="911"/>
      <c r="H5" s="911"/>
      <c r="I5" s="911"/>
      <c r="J5" s="911"/>
      <c r="K5" s="911"/>
      <c r="L5" s="912"/>
    </row>
    <row r="6" spans="1:12" ht="13.8" thickBot="1">
      <c r="A6" s="942"/>
      <c r="B6" s="943"/>
      <c r="C6" s="943"/>
      <c r="D6" s="913"/>
      <c r="E6" s="944"/>
      <c r="F6" s="944"/>
      <c r="G6" s="944"/>
      <c r="H6" s="944"/>
      <c r="I6" s="944"/>
      <c r="J6" s="944"/>
      <c r="K6" s="944"/>
      <c r="L6" s="915"/>
    </row>
    <row r="7" spans="1:12" ht="62.1" customHeight="1" thickBot="1">
      <c r="A7" s="916" t="s">
        <v>127</v>
      </c>
      <c r="B7" s="917"/>
      <c r="C7" s="918"/>
      <c r="D7" s="919" t="s">
        <v>367</v>
      </c>
      <c r="E7" s="920"/>
      <c r="F7" s="920"/>
      <c r="G7" s="920"/>
      <c r="H7" s="920"/>
      <c r="I7" s="920"/>
      <c r="J7" s="920"/>
      <c r="K7" s="920"/>
      <c r="L7" s="921"/>
    </row>
    <row r="8" spans="1:12" ht="13.5" customHeight="1" thickBot="1">
      <c r="A8" s="887" t="str">
        <f>+'PRESUPUESTO OFICIAL (Entidad)'!C47</f>
        <v>6. MALLA CERRAMIENTO</v>
      </c>
      <c r="B8" s="888"/>
      <c r="C8" s="888"/>
      <c r="D8" s="888"/>
      <c r="E8" s="888"/>
      <c r="F8" s="888"/>
      <c r="G8" s="888"/>
      <c r="H8" s="888"/>
      <c r="I8" s="888"/>
      <c r="J8" s="888"/>
      <c r="K8" s="888"/>
      <c r="L8" s="889"/>
    </row>
    <row r="9" spans="1:12" ht="40.200000000000003" thickBot="1">
      <c r="A9" s="180" t="s">
        <v>50</v>
      </c>
      <c r="B9" s="181">
        <f>+'PRESUPUESTO OFICIAL (Entidad)'!D48</f>
        <v>6.1</v>
      </c>
      <c r="C9" s="927" t="s">
        <v>51</v>
      </c>
      <c r="D9" s="928"/>
      <c r="E9" s="929"/>
      <c r="F9" s="893" t="str">
        <f>+'PRESUPUESTO OFICIAL (Entidad)'!G48</f>
        <v>Malla para cerramiento lateral cancha calibre No 5,
hueco 13 cm, 100% nylon. Suministro e Instal</v>
      </c>
      <c r="G9" s="894"/>
      <c r="H9" s="895"/>
      <c r="I9" s="182" t="s">
        <v>128</v>
      </c>
      <c r="J9" s="218">
        <f>L24</f>
        <v>1428</v>
      </c>
      <c r="K9" s="183" t="s">
        <v>52</v>
      </c>
      <c r="L9" s="219" t="str">
        <f>+'PRESUPUESTO OFICIAL (Entidad)'!H48</f>
        <v>M2</v>
      </c>
    </row>
    <row r="10" spans="1:12">
      <c r="A10" s="930" t="s">
        <v>129</v>
      </c>
      <c r="B10" s="931"/>
      <c r="C10" s="931"/>
      <c r="D10" s="931"/>
      <c r="E10" s="931"/>
      <c r="F10" s="184" t="s">
        <v>130</v>
      </c>
      <c r="G10" s="185" t="s">
        <v>131</v>
      </c>
      <c r="H10" s="185" t="s">
        <v>132</v>
      </c>
      <c r="I10" s="185" t="s">
        <v>133</v>
      </c>
      <c r="J10" s="185" t="s">
        <v>134</v>
      </c>
      <c r="K10" s="185" t="s">
        <v>11</v>
      </c>
      <c r="L10" s="186" t="s">
        <v>135</v>
      </c>
    </row>
    <row r="11" spans="1:12" ht="38.1" customHeight="1">
      <c r="A11" s="899"/>
      <c r="B11" s="932"/>
      <c r="C11" s="932"/>
      <c r="D11" s="932"/>
      <c r="E11" s="933"/>
      <c r="F11" s="187" t="s">
        <v>136</v>
      </c>
      <c r="G11" s="188"/>
      <c r="H11" s="188">
        <v>27.4</v>
      </c>
      <c r="I11" s="188">
        <v>10</v>
      </c>
      <c r="J11" s="189">
        <f>H11*I11</f>
        <v>274</v>
      </c>
      <c r="K11" s="189">
        <v>1</v>
      </c>
      <c r="L11" s="190">
        <f>+K11*J11</f>
        <v>274</v>
      </c>
    </row>
    <row r="12" spans="1:12" ht="38.1" customHeight="1">
      <c r="A12" s="901"/>
      <c r="B12" s="902"/>
      <c r="C12" s="902"/>
      <c r="D12" s="902"/>
      <c r="E12" s="934"/>
      <c r="F12" s="187" t="s">
        <v>137</v>
      </c>
      <c r="G12" s="188"/>
      <c r="H12" s="188">
        <v>27.4</v>
      </c>
      <c r="I12" s="188">
        <v>10</v>
      </c>
      <c r="J12" s="189">
        <f>H12*I12</f>
        <v>274</v>
      </c>
      <c r="K12" s="189">
        <v>1</v>
      </c>
      <c r="L12" s="190">
        <f t="shared" ref="L12:L23" si="0">+K12*J12</f>
        <v>274</v>
      </c>
    </row>
    <row r="13" spans="1:12" ht="38.1" customHeight="1">
      <c r="A13" s="901"/>
      <c r="B13" s="902"/>
      <c r="C13" s="902"/>
      <c r="D13" s="902"/>
      <c r="E13" s="934"/>
      <c r="F13" s="187" t="s">
        <v>138</v>
      </c>
      <c r="G13" s="188"/>
      <c r="H13" s="188">
        <v>44</v>
      </c>
      <c r="I13" s="188">
        <v>10</v>
      </c>
      <c r="J13" s="189">
        <f>H13*I13</f>
        <v>440</v>
      </c>
      <c r="K13" s="189">
        <v>1</v>
      </c>
      <c r="L13" s="190">
        <f t="shared" si="0"/>
        <v>440</v>
      </c>
    </row>
    <row r="14" spans="1:12" ht="38.1" customHeight="1">
      <c r="A14" s="901"/>
      <c r="B14" s="902"/>
      <c r="C14" s="902"/>
      <c r="D14" s="902"/>
      <c r="E14" s="934"/>
      <c r="F14" s="187" t="s">
        <v>455</v>
      </c>
      <c r="G14" s="188"/>
      <c r="H14" s="188">
        <v>44</v>
      </c>
      <c r="I14" s="188">
        <v>10</v>
      </c>
      <c r="J14" s="189">
        <f>H14*I14</f>
        <v>440</v>
      </c>
      <c r="K14" s="189">
        <v>1</v>
      </c>
      <c r="L14" s="190">
        <f t="shared" si="0"/>
        <v>440</v>
      </c>
    </row>
    <row r="15" spans="1:12" ht="38.1" customHeight="1">
      <c r="A15" s="901"/>
      <c r="B15" s="902"/>
      <c r="C15" s="902"/>
      <c r="D15" s="902"/>
      <c r="E15" s="934"/>
      <c r="F15" s="191" t="s">
        <v>139</v>
      </c>
      <c r="G15" s="188"/>
      <c r="H15" s="188">
        <v>142</v>
      </c>
      <c r="I15" s="188">
        <v>0</v>
      </c>
      <c r="J15" s="189">
        <f>H15*I15</f>
        <v>0</v>
      </c>
      <c r="K15" s="189">
        <v>1</v>
      </c>
      <c r="L15" s="190">
        <f t="shared" si="0"/>
        <v>0</v>
      </c>
    </row>
    <row r="16" spans="1:12" ht="38.1" customHeight="1">
      <c r="A16" s="901"/>
      <c r="B16" s="902"/>
      <c r="C16" s="902"/>
      <c r="D16" s="902"/>
      <c r="E16" s="934"/>
      <c r="F16" s="191"/>
      <c r="G16" s="188"/>
      <c r="H16" s="188"/>
      <c r="I16" s="188"/>
      <c r="J16" s="189"/>
      <c r="K16" s="189"/>
      <c r="L16" s="190">
        <f t="shared" si="0"/>
        <v>0</v>
      </c>
    </row>
    <row r="17" spans="1:12" ht="38.1" customHeight="1">
      <c r="A17" s="901"/>
      <c r="B17" s="902"/>
      <c r="C17" s="902"/>
      <c r="D17" s="902"/>
      <c r="E17" s="934"/>
      <c r="F17" s="191"/>
      <c r="G17" s="188"/>
      <c r="H17" s="188"/>
      <c r="I17" s="188"/>
      <c r="J17" s="189"/>
      <c r="K17" s="189"/>
      <c r="L17" s="190">
        <f t="shared" si="0"/>
        <v>0</v>
      </c>
    </row>
    <row r="18" spans="1:12" ht="38.1" customHeight="1">
      <c r="A18" s="901"/>
      <c r="B18" s="902"/>
      <c r="C18" s="902"/>
      <c r="D18" s="902"/>
      <c r="E18" s="934"/>
      <c r="F18" s="187"/>
      <c r="G18" s="188"/>
      <c r="H18" s="188"/>
      <c r="I18" s="188"/>
      <c r="J18" s="189"/>
      <c r="K18" s="189"/>
      <c r="L18" s="190">
        <f t="shared" si="0"/>
        <v>0</v>
      </c>
    </row>
    <row r="19" spans="1:12" ht="38.1" customHeight="1">
      <c r="A19" s="901"/>
      <c r="B19" s="902"/>
      <c r="C19" s="902"/>
      <c r="D19" s="902"/>
      <c r="E19" s="934"/>
      <c r="F19" s="192"/>
      <c r="G19" s="193"/>
      <c r="H19" s="193"/>
      <c r="I19" s="193"/>
      <c r="J19" s="194"/>
      <c r="K19" s="195"/>
      <c r="L19" s="190">
        <f t="shared" si="0"/>
        <v>0</v>
      </c>
    </row>
    <row r="20" spans="1:12" ht="38.1" customHeight="1">
      <c r="A20" s="901"/>
      <c r="B20" s="902"/>
      <c r="C20" s="902"/>
      <c r="D20" s="902"/>
      <c r="E20" s="934"/>
      <c r="F20" s="192"/>
      <c r="G20" s="193"/>
      <c r="H20" s="193"/>
      <c r="I20" s="193"/>
      <c r="J20" s="194"/>
      <c r="K20" s="195"/>
      <c r="L20" s="190">
        <f t="shared" si="0"/>
        <v>0</v>
      </c>
    </row>
    <row r="21" spans="1:12" ht="38.1" customHeight="1">
      <c r="A21" s="901"/>
      <c r="B21" s="902"/>
      <c r="C21" s="902"/>
      <c r="D21" s="902"/>
      <c r="E21" s="934"/>
      <c r="F21" s="196"/>
      <c r="G21" s="193"/>
      <c r="H21" s="193"/>
      <c r="I21" s="193"/>
      <c r="J21" s="194"/>
      <c r="K21" s="195"/>
      <c r="L21" s="190">
        <f t="shared" si="0"/>
        <v>0</v>
      </c>
    </row>
    <row r="22" spans="1:12" ht="38.1" customHeight="1">
      <c r="A22" s="901"/>
      <c r="B22" s="902"/>
      <c r="C22" s="902"/>
      <c r="D22" s="902"/>
      <c r="E22" s="934"/>
      <c r="F22" s="195"/>
      <c r="G22" s="195"/>
      <c r="H22" s="195"/>
      <c r="I22" s="197"/>
      <c r="J22" s="194"/>
      <c r="K22" s="193"/>
      <c r="L22" s="190">
        <f t="shared" si="0"/>
        <v>0</v>
      </c>
    </row>
    <row r="23" spans="1:12" ht="38.1" customHeight="1" thickBot="1">
      <c r="A23" s="901"/>
      <c r="B23" s="902"/>
      <c r="C23" s="902"/>
      <c r="D23" s="902"/>
      <c r="E23" s="934"/>
      <c r="F23" s="198"/>
      <c r="G23" s="198"/>
      <c r="H23" s="198"/>
      <c r="I23" s="199"/>
      <c r="J23" s="199"/>
      <c r="K23" s="200"/>
      <c r="L23" s="190">
        <f t="shared" si="0"/>
        <v>0</v>
      </c>
    </row>
    <row r="24" spans="1:12" ht="13.8" thickBot="1">
      <c r="A24" s="903"/>
      <c r="B24" s="935"/>
      <c r="C24" s="935"/>
      <c r="D24" s="935"/>
      <c r="E24" s="935"/>
      <c r="F24" s="890" t="s">
        <v>135</v>
      </c>
      <c r="G24" s="891"/>
      <c r="H24" s="891"/>
      <c r="I24" s="891"/>
      <c r="J24" s="891"/>
      <c r="K24" s="892"/>
      <c r="L24" s="201">
        <f>SUM(L11:L23)</f>
        <v>1428</v>
      </c>
    </row>
    <row r="25" spans="1:12" ht="15.6">
      <c r="A25" s="202"/>
      <c r="B25" s="203"/>
      <c r="C25" s="203"/>
      <c r="D25" s="203"/>
      <c r="E25" s="203"/>
      <c r="F25" s="203"/>
      <c r="G25" s="203"/>
      <c r="H25" s="203"/>
      <c r="I25" s="203"/>
      <c r="J25" s="203"/>
      <c r="K25" s="203"/>
      <c r="L25" s="204"/>
    </row>
    <row r="26" spans="1:12" ht="13.8">
      <c r="A26" s="874" t="s">
        <v>140</v>
      </c>
      <c r="B26" s="923"/>
      <c r="C26" s="876"/>
      <c r="D26" s="924"/>
      <c r="E26" s="924"/>
      <c r="F26" s="924"/>
      <c r="G26" s="924"/>
      <c r="H26" s="924"/>
      <c r="I26" s="924"/>
      <c r="J26" s="924"/>
      <c r="K26" s="878"/>
      <c r="L26" s="205"/>
    </row>
    <row r="27" spans="1:12" ht="13.8">
      <c r="A27" s="874"/>
      <c r="B27" s="923"/>
      <c r="C27" s="879"/>
      <c r="D27" s="880"/>
      <c r="E27" s="880"/>
      <c r="F27" s="880"/>
      <c r="G27" s="880"/>
      <c r="H27" s="880"/>
      <c r="I27" s="880"/>
      <c r="J27" s="880"/>
      <c r="K27" s="881"/>
      <c r="L27" s="205"/>
    </row>
    <row r="28" spans="1:12" ht="15.6">
      <c r="A28" s="206"/>
      <c r="B28" s="882"/>
      <c r="C28" s="882"/>
      <c r="D28" s="882"/>
      <c r="E28" s="882"/>
      <c r="F28" s="207"/>
      <c r="G28" s="207"/>
      <c r="H28" s="882"/>
      <c r="I28" s="882"/>
      <c r="J28" s="882"/>
      <c r="K28" s="882"/>
      <c r="L28" s="205"/>
    </row>
    <row r="29" spans="1:12" ht="15.6">
      <c r="A29" s="206"/>
      <c r="B29" s="882"/>
      <c r="C29" s="882"/>
      <c r="D29" s="882"/>
      <c r="E29" s="882"/>
      <c r="F29" s="207"/>
      <c r="G29" s="207"/>
      <c r="H29" s="882"/>
      <c r="I29" s="882"/>
      <c r="J29" s="882"/>
      <c r="K29" s="882"/>
      <c r="L29" s="205"/>
    </row>
    <row r="30" spans="1:12" ht="15.6">
      <c r="A30" s="206"/>
      <c r="B30" s="882"/>
      <c r="C30" s="882"/>
      <c r="D30" s="882"/>
      <c r="E30" s="882"/>
      <c r="F30" s="207"/>
      <c r="G30" s="207"/>
      <c r="H30" s="882"/>
      <c r="I30" s="882"/>
      <c r="J30" s="882"/>
      <c r="K30" s="882"/>
      <c r="L30" s="205"/>
    </row>
    <row r="31" spans="1:12" ht="15.6">
      <c r="A31" s="208" t="s">
        <v>141</v>
      </c>
      <c r="B31" s="883"/>
      <c r="C31" s="883"/>
      <c r="D31" s="883"/>
      <c r="E31" s="883"/>
      <c r="F31" s="207"/>
      <c r="G31" s="209"/>
      <c r="H31" s="883"/>
      <c r="I31" s="883"/>
      <c r="J31" s="883"/>
      <c r="K31" s="883"/>
      <c r="L31" s="205"/>
    </row>
    <row r="32" spans="1:12">
      <c r="A32" s="210"/>
      <c r="B32" s="925" t="s">
        <v>147</v>
      </c>
      <c r="C32" s="925"/>
      <c r="D32" s="925"/>
      <c r="E32" s="925"/>
      <c r="F32" s="211"/>
      <c r="G32" s="211"/>
      <c r="H32" s="926" t="s">
        <v>142</v>
      </c>
      <c r="I32" s="926"/>
      <c r="J32" s="926"/>
      <c r="K32" s="926"/>
      <c r="L32" s="212"/>
    </row>
    <row r="33" spans="1:12">
      <c r="A33" s="210"/>
      <c r="B33" s="871" t="s">
        <v>143</v>
      </c>
      <c r="C33" s="871"/>
      <c r="D33" s="871"/>
      <c r="E33" s="871"/>
      <c r="F33" s="213"/>
      <c r="G33" s="213"/>
      <c r="H33" s="872" t="s">
        <v>144</v>
      </c>
      <c r="I33" s="872"/>
      <c r="J33" s="872"/>
      <c r="K33" s="872"/>
      <c r="L33" s="212"/>
    </row>
    <row r="34" spans="1:12">
      <c r="A34" s="210"/>
      <c r="B34" s="871" t="s">
        <v>145</v>
      </c>
      <c r="C34" s="871"/>
      <c r="D34" s="871"/>
      <c r="E34" s="871"/>
      <c r="F34" s="213"/>
      <c r="G34" s="213"/>
      <c r="H34" s="871" t="s">
        <v>146</v>
      </c>
      <c r="I34" s="871"/>
      <c r="J34" s="871"/>
      <c r="K34" s="871"/>
      <c r="L34" s="212"/>
    </row>
    <row r="35" spans="1:12" ht="14.4" thickBot="1">
      <c r="A35" s="214"/>
      <c r="B35" s="922"/>
      <c r="C35" s="922"/>
      <c r="D35" s="922"/>
      <c r="E35" s="922"/>
      <c r="F35" s="215"/>
      <c r="G35" s="215"/>
      <c r="H35" s="216"/>
      <c r="I35" s="215"/>
      <c r="J35" s="215"/>
      <c r="K35" s="215"/>
      <c r="L35" s="217"/>
    </row>
    <row r="36" spans="1:12" ht="12.75" customHeight="1">
      <c r="A36" s="936"/>
      <c r="B36" s="937"/>
      <c r="C36" s="938"/>
      <c r="D36" s="910" t="s">
        <v>124</v>
      </c>
      <c r="E36" s="911"/>
      <c r="F36" s="911"/>
      <c r="G36" s="911"/>
      <c r="H36" s="911"/>
      <c r="I36" s="911"/>
      <c r="J36" s="911"/>
      <c r="K36" s="911"/>
      <c r="L36" s="912"/>
    </row>
    <row r="37" spans="1:12" ht="13.8" thickBot="1">
      <c r="A37" s="939"/>
      <c r="B37" s="940"/>
      <c r="C37" s="941"/>
      <c r="D37" s="913"/>
      <c r="E37" s="944"/>
      <c r="F37" s="944"/>
      <c r="G37" s="944"/>
      <c r="H37" s="944"/>
      <c r="I37" s="944"/>
      <c r="J37" s="944"/>
      <c r="K37" s="944"/>
      <c r="L37" s="915"/>
    </row>
    <row r="38" spans="1:12">
      <c r="A38" s="939"/>
      <c r="B38" s="940"/>
      <c r="C38" s="940"/>
      <c r="D38" s="910" t="s">
        <v>125</v>
      </c>
      <c r="E38" s="911"/>
      <c r="F38" s="911"/>
      <c r="G38" s="911"/>
      <c r="H38" s="911"/>
      <c r="I38" s="911"/>
      <c r="J38" s="911"/>
      <c r="K38" s="911"/>
      <c r="L38" s="912"/>
    </row>
    <row r="39" spans="1:12" ht="13.8" thickBot="1">
      <c r="A39" s="939"/>
      <c r="B39" s="940"/>
      <c r="C39" s="940"/>
      <c r="D39" s="913"/>
      <c r="E39" s="944"/>
      <c r="F39" s="944"/>
      <c r="G39" s="944"/>
      <c r="H39" s="944"/>
      <c r="I39" s="944"/>
      <c r="J39" s="944"/>
      <c r="K39" s="944"/>
      <c r="L39" s="915"/>
    </row>
    <row r="40" spans="1:12">
      <c r="A40" s="939"/>
      <c r="B40" s="940"/>
      <c r="C40" s="940"/>
      <c r="D40" s="910" t="s">
        <v>126</v>
      </c>
      <c r="E40" s="911"/>
      <c r="F40" s="911"/>
      <c r="G40" s="911"/>
      <c r="H40" s="911"/>
      <c r="I40" s="911"/>
      <c r="J40" s="911"/>
      <c r="K40" s="911"/>
      <c r="L40" s="912"/>
    </row>
    <row r="41" spans="1:12" ht="13.8" thickBot="1">
      <c r="A41" s="942"/>
      <c r="B41" s="943"/>
      <c r="C41" s="943"/>
      <c r="D41" s="913"/>
      <c r="E41" s="944"/>
      <c r="F41" s="944"/>
      <c r="G41" s="944"/>
      <c r="H41" s="944"/>
      <c r="I41" s="944"/>
      <c r="J41" s="944"/>
      <c r="K41" s="944"/>
      <c r="L41" s="915"/>
    </row>
    <row r="42" spans="1:12" ht="62.1" customHeight="1" thickBot="1">
      <c r="A42" s="916" t="s">
        <v>127</v>
      </c>
      <c r="B42" s="917"/>
      <c r="C42" s="918"/>
      <c r="D42" s="919" t="s">
        <v>367</v>
      </c>
      <c r="E42" s="920"/>
      <c r="F42" s="920"/>
      <c r="G42" s="920"/>
      <c r="H42" s="920"/>
      <c r="I42" s="920"/>
      <c r="J42" s="920"/>
      <c r="K42" s="920"/>
      <c r="L42" s="921"/>
    </row>
    <row r="43" spans="1:12" ht="13.8" thickBot="1">
      <c r="A43" s="887" t="str">
        <f>+'PRESUPUESTO OFICIAL (Entidad)'!C47</f>
        <v>6. MALLA CERRAMIENTO</v>
      </c>
      <c r="B43" s="888"/>
      <c r="C43" s="888"/>
      <c r="D43" s="888"/>
      <c r="E43" s="888"/>
      <c r="F43" s="888"/>
      <c r="G43" s="888"/>
      <c r="H43" s="888"/>
      <c r="I43" s="888"/>
      <c r="J43" s="888"/>
      <c r="K43" s="888"/>
      <c r="L43" s="889"/>
    </row>
    <row r="44" spans="1:12" ht="40.200000000000003" thickBot="1">
      <c r="A44" s="180" t="s">
        <v>50</v>
      </c>
      <c r="B44" s="181">
        <f>+'PRESUPUESTO OFICIAL (Entidad)'!D49</f>
        <v>6.2</v>
      </c>
      <c r="C44" s="927" t="s">
        <v>51</v>
      </c>
      <c r="D44" s="928"/>
      <c r="E44" s="929"/>
      <c r="F44" s="893" t="str">
        <f>+'PRESUPUESTO OFICIAL (Entidad)'!G49</f>
        <v>Malla para cerramiento techo calibre No 3, hueco 13
cm, 100% nylon. Suministro e Instal.</v>
      </c>
      <c r="G44" s="894"/>
      <c r="H44" s="895"/>
      <c r="I44" s="182" t="s">
        <v>128</v>
      </c>
      <c r="J44" s="218">
        <f>L59</f>
        <v>1247.4000000000001</v>
      </c>
      <c r="K44" s="183" t="s">
        <v>52</v>
      </c>
      <c r="L44" s="219" t="str">
        <f>+'PRESUPUESTO OFICIAL (Entidad)'!H49</f>
        <v>M2</v>
      </c>
    </row>
    <row r="45" spans="1:12">
      <c r="A45" s="930" t="s">
        <v>129</v>
      </c>
      <c r="B45" s="931"/>
      <c r="C45" s="931"/>
      <c r="D45" s="931"/>
      <c r="E45" s="931"/>
      <c r="F45" s="184" t="s">
        <v>130</v>
      </c>
      <c r="G45" s="185" t="s">
        <v>131</v>
      </c>
      <c r="H45" s="185" t="s">
        <v>132</v>
      </c>
      <c r="I45" s="185" t="s">
        <v>133</v>
      </c>
      <c r="J45" s="185" t="s">
        <v>134</v>
      </c>
      <c r="K45" s="185" t="s">
        <v>11</v>
      </c>
      <c r="L45" s="186" t="s">
        <v>135</v>
      </c>
    </row>
    <row r="46" spans="1:12" ht="38.1" customHeight="1">
      <c r="A46" s="899"/>
      <c r="B46" s="932"/>
      <c r="C46" s="932"/>
      <c r="D46" s="932"/>
      <c r="E46" s="933"/>
      <c r="F46" s="187" t="s">
        <v>152</v>
      </c>
      <c r="G46" s="188">
        <v>44</v>
      </c>
      <c r="H46" s="188">
        <v>27</v>
      </c>
      <c r="I46" s="188"/>
      <c r="J46" s="189">
        <f>G46*H46</f>
        <v>1188</v>
      </c>
      <c r="K46" s="189">
        <v>1</v>
      </c>
      <c r="L46" s="190">
        <f>+K46*J46</f>
        <v>1188</v>
      </c>
    </row>
    <row r="47" spans="1:12" ht="38.1" customHeight="1">
      <c r="A47" s="901"/>
      <c r="B47" s="902"/>
      <c r="C47" s="902"/>
      <c r="D47" s="902"/>
      <c r="E47" s="934"/>
      <c r="F47" s="187" t="s">
        <v>153</v>
      </c>
      <c r="G47" s="188"/>
      <c r="H47" s="188"/>
      <c r="I47" s="188"/>
      <c r="J47" s="189">
        <v>1188</v>
      </c>
      <c r="K47" s="189">
        <v>0.05</v>
      </c>
      <c r="L47" s="190">
        <f t="shared" ref="L47:L58" si="1">+K47*J47</f>
        <v>59.400000000000006</v>
      </c>
    </row>
    <row r="48" spans="1:12" ht="38.1" customHeight="1">
      <c r="A48" s="901"/>
      <c r="B48" s="902"/>
      <c r="C48" s="902"/>
      <c r="D48" s="902"/>
      <c r="E48" s="934"/>
      <c r="F48" s="187"/>
      <c r="G48" s="188"/>
      <c r="H48" s="188"/>
      <c r="I48" s="188"/>
      <c r="J48" s="189"/>
      <c r="K48" s="189"/>
      <c r="L48" s="190">
        <f t="shared" si="1"/>
        <v>0</v>
      </c>
    </row>
    <row r="49" spans="1:12" ht="38.1" customHeight="1">
      <c r="A49" s="901"/>
      <c r="B49" s="902"/>
      <c r="C49" s="902"/>
      <c r="D49" s="902"/>
      <c r="E49" s="934"/>
      <c r="F49" s="187"/>
      <c r="G49" s="188"/>
      <c r="H49" s="188"/>
      <c r="I49" s="188"/>
      <c r="J49" s="189"/>
      <c r="K49" s="189"/>
      <c r="L49" s="190">
        <f t="shared" si="1"/>
        <v>0</v>
      </c>
    </row>
    <row r="50" spans="1:12" ht="38.1" customHeight="1">
      <c r="A50" s="901"/>
      <c r="B50" s="902"/>
      <c r="C50" s="902"/>
      <c r="D50" s="902"/>
      <c r="E50" s="934"/>
      <c r="F50" s="191"/>
      <c r="G50" s="188"/>
      <c r="H50" s="188"/>
      <c r="I50" s="188"/>
      <c r="J50" s="189"/>
      <c r="K50" s="189"/>
      <c r="L50" s="190">
        <f t="shared" si="1"/>
        <v>0</v>
      </c>
    </row>
    <row r="51" spans="1:12" ht="38.1" customHeight="1">
      <c r="A51" s="901"/>
      <c r="B51" s="902"/>
      <c r="C51" s="902"/>
      <c r="D51" s="902"/>
      <c r="E51" s="934"/>
      <c r="F51" s="191"/>
      <c r="G51" s="188"/>
      <c r="H51" s="188"/>
      <c r="I51" s="188"/>
      <c r="J51" s="189"/>
      <c r="K51" s="189"/>
      <c r="L51" s="190">
        <f t="shared" si="1"/>
        <v>0</v>
      </c>
    </row>
    <row r="52" spans="1:12" ht="38.1" customHeight="1">
      <c r="A52" s="901"/>
      <c r="B52" s="902"/>
      <c r="C52" s="902"/>
      <c r="D52" s="902"/>
      <c r="E52" s="934"/>
      <c r="F52" s="191"/>
      <c r="G52" s="188"/>
      <c r="H52" s="188"/>
      <c r="I52" s="188"/>
      <c r="J52" s="189"/>
      <c r="K52" s="189"/>
      <c r="L52" s="190">
        <f t="shared" si="1"/>
        <v>0</v>
      </c>
    </row>
    <row r="53" spans="1:12" ht="38.1" customHeight="1">
      <c r="A53" s="901"/>
      <c r="B53" s="902"/>
      <c r="C53" s="902"/>
      <c r="D53" s="902"/>
      <c r="E53" s="934"/>
      <c r="F53" s="187"/>
      <c r="G53" s="188"/>
      <c r="H53" s="188"/>
      <c r="I53" s="188"/>
      <c r="J53" s="189"/>
      <c r="K53" s="189"/>
      <c r="L53" s="190">
        <f t="shared" si="1"/>
        <v>0</v>
      </c>
    </row>
    <row r="54" spans="1:12" ht="38.1" customHeight="1">
      <c r="A54" s="901"/>
      <c r="B54" s="902"/>
      <c r="C54" s="902"/>
      <c r="D54" s="902"/>
      <c r="E54" s="934"/>
      <c r="F54" s="192"/>
      <c r="G54" s="193"/>
      <c r="H54" s="193"/>
      <c r="I54" s="193"/>
      <c r="J54" s="194"/>
      <c r="K54" s="195"/>
      <c r="L54" s="190">
        <f t="shared" si="1"/>
        <v>0</v>
      </c>
    </row>
    <row r="55" spans="1:12" ht="38.1" customHeight="1">
      <c r="A55" s="901"/>
      <c r="B55" s="902"/>
      <c r="C55" s="902"/>
      <c r="D55" s="902"/>
      <c r="E55" s="934"/>
      <c r="F55" s="192"/>
      <c r="G55" s="193"/>
      <c r="H55" s="193"/>
      <c r="I55" s="193"/>
      <c r="J55" s="194"/>
      <c r="K55" s="195"/>
      <c r="L55" s="190">
        <f t="shared" si="1"/>
        <v>0</v>
      </c>
    </row>
    <row r="56" spans="1:12" ht="38.1" customHeight="1">
      <c r="A56" s="901"/>
      <c r="B56" s="902"/>
      <c r="C56" s="902"/>
      <c r="D56" s="902"/>
      <c r="E56" s="934"/>
      <c r="F56" s="196"/>
      <c r="G56" s="193"/>
      <c r="H56" s="193"/>
      <c r="I56" s="193"/>
      <c r="J56" s="194"/>
      <c r="K56" s="195"/>
      <c r="L56" s="190">
        <f t="shared" si="1"/>
        <v>0</v>
      </c>
    </row>
    <row r="57" spans="1:12" ht="38.1" customHeight="1">
      <c r="A57" s="901"/>
      <c r="B57" s="902"/>
      <c r="C57" s="902"/>
      <c r="D57" s="902"/>
      <c r="E57" s="934"/>
      <c r="F57" s="195"/>
      <c r="G57" s="195"/>
      <c r="H57" s="195"/>
      <c r="I57" s="197"/>
      <c r="J57" s="194"/>
      <c r="K57" s="193"/>
      <c r="L57" s="190">
        <f t="shared" si="1"/>
        <v>0</v>
      </c>
    </row>
    <row r="58" spans="1:12" ht="38.1" customHeight="1" thickBot="1">
      <c r="A58" s="901"/>
      <c r="B58" s="902"/>
      <c r="C58" s="902"/>
      <c r="D58" s="902"/>
      <c r="E58" s="934"/>
      <c r="F58" s="198"/>
      <c r="G58" s="198"/>
      <c r="H58" s="198"/>
      <c r="I58" s="199"/>
      <c r="J58" s="199"/>
      <c r="K58" s="200"/>
      <c r="L58" s="190">
        <f t="shared" si="1"/>
        <v>0</v>
      </c>
    </row>
    <row r="59" spans="1:12" ht="13.8" thickBot="1">
      <c r="A59" s="903"/>
      <c r="B59" s="935"/>
      <c r="C59" s="935"/>
      <c r="D59" s="935"/>
      <c r="E59" s="935"/>
      <c r="F59" s="890" t="s">
        <v>135</v>
      </c>
      <c r="G59" s="891"/>
      <c r="H59" s="891"/>
      <c r="I59" s="891"/>
      <c r="J59" s="891"/>
      <c r="K59" s="892"/>
      <c r="L59" s="201">
        <f>SUM(L46:L58)</f>
        <v>1247.4000000000001</v>
      </c>
    </row>
    <row r="60" spans="1:12" ht="15.6">
      <c r="A60" s="202"/>
      <c r="B60" s="203"/>
      <c r="C60" s="203"/>
      <c r="D60" s="203"/>
      <c r="E60" s="203"/>
      <c r="F60" s="203"/>
      <c r="G60" s="203"/>
      <c r="H60" s="203"/>
      <c r="I60" s="203"/>
      <c r="J60" s="203"/>
      <c r="K60" s="203"/>
      <c r="L60" s="204"/>
    </row>
    <row r="61" spans="1:12" ht="13.8">
      <c r="A61" s="874" t="s">
        <v>140</v>
      </c>
      <c r="B61" s="923"/>
      <c r="C61" s="876"/>
      <c r="D61" s="924"/>
      <c r="E61" s="924"/>
      <c r="F61" s="924"/>
      <c r="G61" s="924"/>
      <c r="H61" s="924"/>
      <c r="I61" s="924"/>
      <c r="J61" s="924"/>
      <c r="K61" s="878"/>
      <c r="L61" s="205"/>
    </row>
    <row r="62" spans="1:12" ht="13.8">
      <c r="A62" s="874"/>
      <c r="B62" s="923"/>
      <c r="C62" s="879"/>
      <c r="D62" s="880"/>
      <c r="E62" s="880"/>
      <c r="F62" s="880"/>
      <c r="G62" s="880"/>
      <c r="H62" s="880"/>
      <c r="I62" s="880"/>
      <c r="J62" s="880"/>
      <c r="K62" s="881"/>
      <c r="L62" s="205"/>
    </row>
    <row r="63" spans="1:12" ht="15.6">
      <c r="A63" s="206"/>
      <c r="B63" s="882"/>
      <c r="C63" s="882"/>
      <c r="D63" s="882"/>
      <c r="E63" s="882"/>
      <c r="F63" s="207"/>
      <c r="G63" s="207"/>
      <c r="H63" s="882"/>
      <c r="I63" s="882"/>
      <c r="J63" s="882"/>
      <c r="K63" s="882"/>
      <c r="L63" s="205"/>
    </row>
    <row r="64" spans="1:12" ht="15.6">
      <c r="A64" s="206"/>
      <c r="B64" s="882"/>
      <c r="C64" s="882"/>
      <c r="D64" s="882"/>
      <c r="E64" s="882"/>
      <c r="F64" s="207"/>
      <c r="G64" s="207"/>
      <c r="H64" s="882"/>
      <c r="I64" s="882"/>
      <c r="J64" s="882"/>
      <c r="K64" s="882"/>
      <c r="L64" s="205"/>
    </row>
    <row r="65" spans="1:12" ht="15.6">
      <c r="A65" s="206"/>
      <c r="B65" s="882"/>
      <c r="C65" s="882"/>
      <c r="D65" s="882"/>
      <c r="E65" s="882"/>
      <c r="F65" s="207"/>
      <c r="G65" s="207"/>
      <c r="H65" s="882"/>
      <c r="I65" s="882"/>
      <c r="J65" s="882"/>
      <c r="K65" s="882"/>
      <c r="L65" s="205"/>
    </row>
    <row r="66" spans="1:12" ht="15.6">
      <c r="A66" s="208" t="s">
        <v>141</v>
      </c>
      <c r="B66" s="883"/>
      <c r="C66" s="883"/>
      <c r="D66" s="883"/>
      <c r="E66" s="883"/>
      <c r="F66" s="207"/>
      <c r="G66" s="209"/>
      <c r="H66" s="883"/>
      <c r="I66" s="883"/>
      <c r="J66" s="883"/>
      <c r="K66" s="883"/>
      <c r="L66" s="205"/>
    </row>
    <row r="67" spans="1:12">
      <c r="A67" s="210"/>
      <c r="B67" s="925" t="s">
        <v>147</v>
      </c>
      <c r="C67" s="925"/>
      <c r="D67" s="925"/>
      <c r="E67" s="925"/>
      <c r="F67" s="211"/>
      <c r="G67" s="211"/>
      <c r="H67" s="926" t="s">
        <v>142</v>
      </c>
      <c r="I67" s="926"/>
      <c r="J67" s="926"/>
      <c r="K67" s="926"/>
      <c r="L67" s="212"/>
    </row>
    <row r="68" spans="1:12">
      <c r="A68" s="210"/>
      <c r="B68" s="871" t="s">
        <v>143</v>
      </c>
      <c r="C68" s="871"/>
      <c r="D68" s="871"/>
      <c r="E68" s="871"/>
      <c r="F68" s="213"/>
      <c r="G68" s="213"/>
      <c r="H68" s="872" t="s">
        <v>144</v>
      </c>
      <c r="I68" s="872"/>
      <c r="J68" s="872"/>
      <c r="K68" s="872"/>
      <c r="L68" s="212"/>
    </row>
    <row r="69" spans="1:12">
      <c r="A69" s="210"/>
      <c r="B69" s="871" t="s">
        <v>145</v>
      </c>
      <c r="C69" s="871"/>
      <c r="D69" s="871"/>
      <c r="E69" s="871"/>
      <c r="F69" s="213"/>
      <c r="G69" s="213"/>
      <c r="H69" s="871" t="s">
        <v>146</v>
      </c>
      <c r="I69" s="871"/>
      <c r="J69" s="871"/>
      <c r="K69" s="871"/>
      <c r="L69" s="212"/>
    </row>
    <row r="70" spans="1:12" ht="14.4" thickBot="1">
      <c r="A70" s="214"/>
      <c r="B70" s="922"/>
      <c r="C70" s="922"/>
      <c r="D70" s="922"/>
      <c r="E70" s="922"/>
      <c r="F70" s="215"/>
      <c r="G70" s="215"/>
      <c r="H70" s="216"/>
      <c r="I70" s="215"/>
      <c r="J70" s="215"/>
      <c r="K70" s="215"/>
      <c r="L70" s="217"/>
    </row>
    <row r="71" spans="1:12" ht="12.75" customHeight="1">
      <c r="A71" s="905"/>
      <c r="B71" s="906"/>
      <c r="C71" s="907"/>
      <c r="D71" s="910" t="s">
        <v>124</v>
      </c>
      <c r="E71" s="911"/>
      <c r="F71" s="911"/>
      <c r="G71" s="911"/>
      <c r="H71" s="911"/>
      <c r="I71" s="911"/>
      <c r="J71" s="911"/>
      <c r="K71" s="911"/>
      <c r="L71" s="912"/>
    </row>
    <row r="72" spans="1:12" ht="13.5" customHeight="1" thickBot="1">
      <c r="A72" s="901"/>
      <c r="B72" s="902"/>
      <c r="C72" s="908"/>
      <c r="D72" s="913"/>
      <c r="E72" s="914"/>
      <c r="F72" s="914"/>
      <c r="G72" s="914"/>
      <c r="H72" s="914"/>
      <c r="I72" s="914"/>
      <c r="J72" s="914"/>
      <c r="K72" s="914"/>
      <c r="L72" s="915"/>
    </row>
    <row r="73" spans="1:12" ht="12.75" customHeight="1">
      <c r="A73" s="901"/>
      <c r="B73" s="902"/>
      <c r="C73" s="908"/>
      <c r="D73" s="910" t="s">
        <v>125</v>
      </c>
      <c r="E73" s="911"/>
      <c r="F73" s="911"/>
      <c r="G73" s="911"/>
      <c r="H73" s="911"/>
      <c r="I73" s="911"/>
      <c r="J73" s="911"/>
      <c r="K73" s="911"/>
      <c r="L73" s="912"/>
    </row>
    <row r="74" spans="1:12" ht="13.5" customHeight="1" thickBot="1">
      <c r="A74" s="901"/>
      <c r="B74" s="902"/>
      <c r="C74" s="908"/>
      <c r="D74" s="913"/>
      <c r="E74" s="914"/>
      <c r="F74" s="914"/>
      <c r="G74" s="914"/>
      <c r="H74" s="914"/>
      <c r="I74" s="914"/>
      <c r="J74" s="914"/>
      <c r="K74" s="914"/>
      <c r="L74" s="915"/>
    </row>
    <row r="75" spans="1:12" ht="12.75" customHeight="1">
      <c r="A75" s="901"/>
      <c r="B75" s="902"/>
      <c r="C75" s="908"/>
      <c r="D75" s="910" t="s">
        <v>126</v>
      </c>
      <c r="E75" s="911"/>
      <c r="F75" s="911"/>
      <c r="G75" s="911"/>
      <c r="H75" s="911"/>
      <c r="I75" s="911"/>
      <c r="J75" s="911"/>
      <c r="K75" s="911"/>
      <c r="L75" s="912"/>
    </row>
    <row r="76" spans="1:12" ht="13.5" customHeight="1" thickBot="1">
      <c r="A76" s="903"/>
      <c r="B76" s="904"/>
      <c r="C76" s="909"/>
      <c r="D76" s="913"/>
      <c r="E76" s="914"/>
      <c r="F76" s="914"/>
      <c r="G76" s="914"/>
      <c r="H76" s="914"/>
      <c r="I76" s="914"/>
      <c r="J76" s="914"/>
      <c r="K76" s="914"/>
      <c r="L76" s="915"/>
    </row>
    <row r="77" spans="1:12" ht="36.75" customHeight="1" thickBot="1">
      <c r="A77" s="916" t="s">
        <v>127</v>
      </c>
      <c r="B77" s="917"/>
      <c r="C77" s="918"/>
      <c r="D77" s="919" t="s">
        <v>367</v>
      </c>
      <c r="E77" s="920"/>
      <c r="F77" s="920"/>
      <c r="G77" s="920"/>
      <c r="H77" s="920"/>
      <c r="I77" s="920"/>
      <c r="J77" s="920"/>
      <c r="K77" s="920"/>
      <c r="L77" s="921"/>
    </row>
    <row r="78" spans="1:12" ht="13.8" thickBot="1">
      <c r="A78" s="887" t="str">
        <f>+'PRESUPUESTO OFICIAL (Entidad)'!C47</f>
        <v>6. MALLA CERRAMIENTO</v>
      </c>
      <c r="B78" s="888"/>
      <c r="C78" s="888"/>
      <c r="D78" s="888"/>
      <c r="E78" s="888"/>
      <c r="F78" s="888"/>
      <c r="G78" s="888"/>
      <c r="H78" s="888"/>
      <c r="I78" s="888"/>
      <c r="J78" s="888"/>
      <c r="K78" s="888"/>
      <c r="L78" s="889"/>
    </row>
    <row r="79" spans="1:12" ht="39" customHeight="1" thickBot="1">
      <c r="A79" s="180" t="s">
        <v>50</v>
      </c>
      <c r="B79" s="181">
        <f>+'PRESUPUESTO OFICIAL (Entidad)'!D50</f>
        <v>6.3</v>
      </c>
      <c r="C79" s="890" t="s">
        <v>51</v>
      </c>
      <c r="D79" s="891"/>
      <c r="E79" s="892"/>
      <c r="F79" s="893" t="str">
        <f>+'PRESUPUESTO OFICIAL (Entidad)'!G50</f>
        <v>Tela laminada o sintética -ancho 1.2ml</v>
      </c>
      <c r="G79" s="894"/>
      <c r="H79" s="895"/>
      <c r="I79" s="182" t="s">
        <v>128</v>
      </c>
      <c r="J79" s="218">
        <f>L94</f>
        <v>60.28</v>
      </c>
      <c r="K79" s="183" t="s">
        <v>52</v>
      </c>
      <c r="L79" s="219" t="str">
        <f>+'PRESUPUESTO OFICIAL (Entidad)'!H50</f>
        <v>M2</v>
      </c>
    </row>
    <row r="80" spans="1:12">
      <c r="A80" s="896" t="s">
        <v>129</v>
      </c>
      <c r="B80" s="897"/>
      <c r="C80" s="897"/>
      <c r="D80" s="897"/>
      <c r="E80" s="898"/>
      <c r="F80" s="184" t="s">
        <v>130</v>
      </c>
      <c r="G80" s="185" t="s">
        <v>131</v>
      </c>
      <c r="H80" s="185" t="s">
        <v>132</v>
      </c>
      <c r="I80" s="185" t="s">
        <v>133</v>
      </c>
      <c r="J80" s="185" t="s">
        <v>134</v>
      </c>
      <c r="K80" s="185" t="s">
        <v>11</v>
      </c>
      <c r="L80" s="186" t="s">
        <v>135</v>
      </c>
    </row>
    <row r="81" spans="1:12" ht="39.9" customHeight="1">
      <c r="A81" s="899"/>
      <c r="B81" s="900"/>
      <c r="C81" s="900"/>
      <c r="D81" s="900"/>
      <c r="E81" s="900"/>
      <c r="F81" s="187" t="s">
        <v>359</v>
      </c>
      <c r="G81" s="188">
        <v>1.1000000000000001</v>
      </c>
      <c r="H81" s="188">
        <v>27.4</v>
      </c>
      <c r="I81" s="188"/>
      <c r="J81" s="189">
        <f>G81*H81</f>
        <v>30.14</v>
      </c>
      <c r="K81" s="189"/>
      <c r="L81" s="190">
        <f>+J81</f>
        <v>30.14</v>
      </c>
    </row>
    <row r="82" spans="1:12" ht="39.9" customHeight="1">
      <c r="A82" s="901"/>
      <c r="B82" s="902"/>
      <c r="C82" s="902"/>
      <c r="D82" s="902"/>
      <c r="E82" s="902"/>
      <c r="F82" s="187" t="s">
        <v>360</v>
      </c>
      <c r="G82" s="188">
        <v>1.1000000000000001</v>
      </c>
      <c r="H82" s="188">
        <v>27.4</v>
      </c>
      <c r="I82" s="188"/>
      <c r="J82" s="189">
        <f>G82*H82</f>
        <v>30.14</v>
      </c>
      <c r="K82" s="189"/>
      <c r="L82" s="190">
        <f t="shared" ref="L82:L93" si="2">+J82</f>
        <v>30.14</v>
      </c>
    </row>
    <row r="83" spans="1:12" ht="39.9" customHeight="1">
      <c r="A83" s="901"/>
      <c r="B83" s="902"/>
      <c r="C83" s="902"/>
      <c r="D83" s="902"/>
      <c r="E83" s="902"/>
      <c r="F83" s="187"/>
      <c r="G83" s="188"/>
      <c r="H83" s="188"/>
      <c r="I83" s="188"/>
      <c r="J83" s="189"/>
      <c r="K83" s="189"/>
      <c r="L83" s="190">
        <f t="shared" si="2"/>
        <v>0</v>
      </c>
    </row>
    <row r="84" spans="1:12" ht="39.9" customHeight="1">
      <c r="A84" s="901"/>
      <c r="B84" s="902"/>
      <c r="C84" s="902"/>
      <c r="D84" s="902"/>
      <c r="E84" s="902"/>
      <c r="F84" s="187"/>
      <c r="G84" s="188"/>
      <c r="H84" s="188"/>
      <c r="I84" s="188"/>
      <c r="J84" s="189"/>
      <c r="K84" s="189"/>
      <c r="L84" s="190">
        <f t="shared" si="2"/>
        <v>0</v>
      </c>
    </row>
    <row r="85" spans="1:12" ht="39.9" customHeight="1">
      <c r="A85" s="901"/>
      <c r="B85" s="902"/>
      <c r="C85" s="902"/>
      <c r="D85" s="902"/>
      <c r="E85" s="902"/>
      <c r="F85" s="191"/>
      <c r="G85" s="188"/>
      <c r="H85" s="188"/>
      <c r="I85" s="188"/>
      <c r="J85" s="189"/>
      <c r="K85" s="189"/>
      <c r="L85" s="190">
        <f t="shared" si="2"/>
        <v>0</v>
      </c>
    </row>
    <row r="86" spans="1:12" ht="39.9" customHeight="1">
      <c r="A86" s="901"/>
      <c r="B86" s="902"/>
      <c r="C86" s="902"/>
      <c r="D86" s="902"/>
      <c r="E86" s="902"/>
      <c r="F86" s="191"/>
      <c r="G86" s="188"/>
      <c r="H86" s="188"/>
      <c r="I86" s="188"/>
      <c r="J86" s="189"/>
      <c r="K86" s="189"/>
      <c r="L86" s="190">
        <f t="shared" si="2"/>
        <v>0</v>
      </c>
    </row>
    <row r="87" spans="1:12" ht="39.9" customHeight="1">
      <c r="A87" s="901"/>
      <c r="B87" s="902"/>
      <c r="C87" s="902"/>
      <c r="D87" s="902"/>
      <c r="E87" s="902"/>
      <c r="F87" s="191"/>
      <c r="G87" s="188"/>
      <c r="H87" s="188"/>
      <c r="I87" s="188"/>
      <c r="J87" s="189"/>
      <c r="K87" s="189"/>
      <c r="L87" s="190">
        <f t="shared" si="2"/>
        <v>0</v>
      </c>
    </row>
    <row r="88" spans="1:12" ht="39.9" customHeight="1">
      <c r="A88" s="901"/>
      <c r="B88" s="902"/>
      <c r="C88" s="902"/>
      <c r="D88" s="902"/>
      <c r="E88" s="902"/>
      <c r="F88" s="187"/>
      <c r="G88" s="188"/>
      <c r="H88" s="188"/>
      <c r="I88" s="188"/>
      <c r="J88" s="189"/>
      <c r="K88" s="189"/>
      <c r="L88" s="190">
        <f t="shared" si="2"/>
        <v>0</v>
      </c>
    </row>
    <row r="89" spans="1:12" ht="39.9" customHeight="1">
      <c r="A89" s="901"/>
      <c r="B89" s="902"/>
      <c r="C89" s="902"/>
      <c r="D89" s="902"/>
      <c r="E89" s="902"/>
      <c r="F89" s="192"/>
      <c r="G89" s="193"/>
      <c r="H89" s="193"/>
      <c r="I89" s="193"/>
      <c r="J89" s="194"/>
      <c r="K89" s="195"/>
      <c r="L89" s="190">
        <f t="shared" si="2"/>
        <v>0</v>
      </c>
    </row>
    <row r="90" spans="1:12" ht="39.9" customHeight="1">
      <c r="A90" s="901"/>
      <c r="B90" s="902"/>
      <c r="C90" s="902"/>
      <c r="D90" s="902"/>
      <c r="E90" s="902"/>
      <c r="F90" s="192"/>
      <c r="G90" s="193"/>
      <c r="H90" s="193"/>
      <c r="I90" s="193"/>
      <c r="J90" s="194"/>
      <c r="K90" s="195"/>
      <c r="L90" s="190">
        <f t="shared" si="2"/>
        <v>0</v>
      </c>
    </row>
    <row r="91" spans="1:12" ht="39.9" customHeight="1">
      <c r="A91" s="901"/>
      <c r="B91" s="902"/>
      <c r="C91" s="902"/>
      <c r="D91" s="902"/>
      <c r="E91" s="902"/>
      <c r="F91" s="196"/>
      <c r="G91" s="193"/>
      <c r="H91" s="193"/>
      <c r="I91" s="193"/>
      <c r="J91" s="194"/>
      <c r="K91" s="195"/>
      <c r="L91" s="190">
        <f t="shared" si="2"/>
        <v>0</v>
      </c>
    </row>
    <row r="92" spans="1:12" ht="39.9" customHeight="1">
      <c r="A92" s="901"/>
      <c r="B92" s="902"/>
      <c r="C92" s="902"/>
      <c r="D92" s="902"/>
      <c r="E92" s="902"/>
      <c r="F92" s="195"/>
      <c r="G92" s="195"/>
      <c r="H92" s="195"/>
      <c r="I92" s="197"/>
      <c r="J92" s="194"/>
      <c r="K92" s="193"/>
      <c r="L92" s="190">
        <f t="shared" si="2"/>
        <v>0</v>
      </c>
    </row>
    <row r="93" spans="1:12" ht="39.9" customHeight="1" thickBot="1">
      <c r="A93" s="901"/>
      <c r="B93" s="902"/>
      <c r="C93" s="902"/>
      <c r="D93" s="902"/>
      <c r="E93" s="902"/>
      <c r="F93" s="198"/>
      <c r="G93" s="198"/>
      <c r="H93" s="198"/>
      <c r="I93" s="199"/>
      <c r="J93" s="199"/>
      <c r="K93" s="200"/>
      <c r="L93" s="190">
        <f t="shared" si="2"/>
        <v>0</v>
      </c>
    </row>
    <row r="94" spans="1:12" ht="13.5" customHeight="1" thickBot="1">
      <c r="A94" s="903"/>
      <c r="B94" s="904"/>
      <c r="C94" s="904"/>
      <c r="D94" s="904"/>
      <c r="E94" s="904"/>
      <c r="F94" s="890" t="s">
        <v>135</v>
      </c>
      <c r="G94" s="891"/>
      <c r="H94" s="891"/>
      <c r="I94" s="891"/>
      <c r="J94" s="891"/>
      <c r="K94" s="892"/>
      <c r="L94" s="201">
        <f>SUM(L81:L93)</f>
        <v>60.28</v>
      </c>
    </row>
    <row r="95" spans="1:12" ht="15.6">
      <c r="A95" s="202"/>
      <c r="B95" s="203"/>
      <c r="C95" s="203"/>
      <c r="D95" s="203"/>
      <c r="E95" s="203"/>
      <c r="F95" s="203"/>
      <c r="G95" s="203"/>
      <c r="H95" s="203"/>
      <c r="I95" s="203"/>
      <c r="J95" s="203"/>
      <c r="K95" s="203"/>
      <c r="L95" s="204"/>
    </row>
    <row r="96" spans="1:12" ht="14.25" customHeight="1">
      <c r="A96" s="874" t="s">
        <v>140</v>
      </c>
      <c r="B96" s="875"/>
      <c r="C96" s="876"/>
      <c r="D96" s="877"/>
      <c r="E96" s="877"/>
      <c r="F96" s="877"/>
      <c r="G96" s="877"/>
      <c r="H96" s="877"/>
      <c r="I96" s="877"/>
      <c r="J96" s="877"/>
      <c r="K96" s="878"/>
      <c r="L96" s="205"/>
    </row>
    <row r="97" spans="1:12" ht="14.25" customHeight="1">
      <c r="A97" s="874"/>
      <c r="B97" s="875"/>
      <c r="C97" s="879"/>
      <c r="D97" s="880"/>
      <c r="E97" s="880"/>
      <c r="F97" s="880"/>
      <c r="G97" s="880"/>
      <c r="H97" s="880"/>
      <c r="I97" s="880"/>
      <c r="J97" s="880"/>
      <c r="K97" s="881"/>
      <c r="L97" s="205"/>
    </row>
    <row r="98" spans="1:12" ht="15.6">
      <c r="A98" s="206"/>
      <c r="B98" s="882"/>
      <c r="C98" s="882"/>
      <c r="D98" s="882"/>
      <c r="E98" s="882"/>
      <c r="F98" s="207"/>
      <c r="G98" s="207"/>
      <c r="H98" s="884"/>
      <c r="I98" s="884"/>
      <c r="J98" s="884"/>
      <c r="K98" s="884"/>
      <c r="L98" s="205"/>
    </row>
    <row r="99" spans="1:12" ht="15.6">
      <c r="A99" s="206"/>
      <c r="B99" s="882"/>
      <c r="C99" s="882"/>
      <c r="D99" s="882"/>
      <c r="E99" s="882"/>
      <c r="F99" s="207"/>
      <c r="G99" s="207"/>
      <c r="H99" s="882"/>
      <c r="I99" s="882"/>
      <c r="J99" s="882"/>
      <c r="K99" s="882"/>
      <c r="L99" s="205"/>
    </row>
    <row r="100" spans="1:12" ht="15.6">
      <c r="A100" s="206"/>
      <c r="B100" s="882"/>
      <c r="C100" s="882"/>
      <c r="D100" s="882"/>
      <c r="E100" s="882"/>
      <c r="F100" s="207"/>
      <c r="G100" s="207"/>
      <c r="H100" s="882"/>
      <c r="I100" s="882"/>
      <c r="J100" s="882"/>
      <c r="K100" s="882"/>
      <c r="L100" s="205"/>
    </row>
    <row r="101" spans="1:12" ht="15.6">
      <c r="A101" s="208" t="s">
        <v>141</v>
      </c>
      <c r="B101" s="883"/>
      <c r="C101" s="883"/>
      <c r="D101" s="883"/>
      <c r="E101" s="883"/>
      <c r="F101" s="207"/>
      <c r="G101" s="209"/>
      <c r="H101" s="883"/>
      <c r="I101" s="883"/>
      <c r="J101" s="883"/>
      <c r="K101" s="883"/>
      <c r="L101" s="205"/>
    </row>
    <row r="102" spans="1:12">
      <c r="A102" s="210"/>
      <c r="B102" s="885" t="s">
        <v>147</v>
      </c>
      <c r="C102" s="885"/>
      <c r="D102" s="885"/>
      <c r="E102" s="885"/>
      <c r="F102" s="211"/>
      <c r="G102" s="211"/>
      <c r="H102" s="886" t="s">
        <v>142</v>
      </c>
      <c r="I102" s="886"/>
      <c r="J102" s="886"/>
      <c r="K102" s="886"/>
      <c r="L102" s="212"/>
    </row>
    <row r="103" spans="1:12">
      <c r="A103" s="210"/>
      <c r="B103" s="871" t="s">
        <v>143</v>
      </c>
      <c r="C103" s="871"/>
      <c r="D103" s="871"/>
      <c r="E103" s="871"/>
      <c r="F103" s="213"/>
      <c r="G103" s="213"/>
      <c r="H103" s="872" t="s">
        <v>144</v>
      </c>
      <c r="I103" s="872"/>
      <c r="J103" s="872"/>
      <c r="K103" s="872"/>
      <c r="L103" s="212"/>
    </row>
    <row r="104" spans="1:12">
      <c r="A104" s="210"/>
      <c r="B104" s="871" t="s">
        <v>145</v>
      </c>
      <c r="C104" s="871"/>
      <c r="D104" s="871"/>
      <c r="E104" s="871"/>
      <c r="F104" s="213"/>
      <c r="G104" s="213"/>
      <c r="H104" s="871" t="s">
        <v>146</v>
      </c>
      <c r="I104" s="871"/>
      <c r="J104" s="871"/>
      <c r="K104" s="871"/>
      <c r="L104" s="212"/>
    </row>
    <row r="105" spans="1:12" ht="14.4" thickBot="1">
      <c r="A105" s="214"/>
      <c r="B105" s="873"/>
      <c r="C105" s="873"/>
      <c r="D105" s="873"/>
      <c r="E105" s="873"/>
      <c r="F105" s="215"/>
      <c r="G105" s="215"/>
      <c r="H105" s="216"/>
      <c r="I105" s="215"/>
      <c r="J105" s="215"/>
      <c r="K105" s="215"/>
      <c r="L105" s="217"/>
    </row>
    <row r="106" spans="1:12" ht="12.75" customHeight="1">
      <c r="A106" s="905"/>
      <c r="B106" s="906"/>
      <c r="C106" s="907"/>
      <c r="D106" s="910" t="s">
        <v>124</v>
      </c>
      <c r="E106" s="911"/>
      <c r="F106" s="911"/>
      <c r="G106" s="911"/>
      <c r="H106" s="911"/>
      <c r="I106" s="911"/>
      <c r="J106" s="911"/>
      <c r="K106" s="911"/>
      <c r="L106" s="912"/>
    </row>
    <row r="107" spans="1:12" ht="13.5" customHeight="1" thickBot="1">
      <c r="A107" s="901"/>
      <c r="B107" s="902"/>
      <c r="C107" s="908"/>
      <c r="D107" s="913"/>
      <c r="E107" s="914"/>
      <c r="F107" s="914"/>
      <c r="G107" s="914"/>
      <c r="H107" s="914"/>
      <c r="I107" s="914"/>
      <c r="J107" s="914"/>
      <c r="K107" s="914"/>
      <c r="L107" s="915"/>
    </row>
    <row r="108" spans="1:12" ht="12.75" customHeight="1">
      <c r="A108" s="901"/>
      <c r="B108" s="902"/>
      <c r="C108" s="908"/>
      <c r="D108" s="910" t="s">
        <v>125</v>
      </c>
      <c r="E108" s="911"/>
      <c r="F108" s="911"/>
      <c r="G108" s="911"/>
      <c r="H108" s="911"/>
      <c r="I108" s="911"/>
      <c r="J108" s="911"/>
      <c r="K108" s="911"/>
      <c r="L108" s="912"/>
    </row>
    <row r="109" spans="1:12" ht="13.5" customHeight="1" thickBot="1">
      <c r="A109" s="901"/>
      <c r="B109" s="902"/>
      <c r="C109" s="908"/>
      <c r="D109" s="913"/>
      <c r="E109" s="914"/>
      <c r="F109" s="914"/>
      <c r="G109" s="914"/>
      <c r="H109" s="914"/>
      <c r="I109" s="914"/>
      <c r="J109" s="914"/>
      <c r="K109" s="914"/>
      <c r="L109" s="915"/>
    </row>
    <row r="110" spans="1:12" ht="12.75" customHeight="1">
      <c r="A110" s="901"/>
      <c r="B110" s="902"/>
      <c r="C110" s="908"/>
      <c r="D110" s="910" t="s">
        <v>126</v>
      </c>
      <c r="E110" s="911"/>
      <c r="F110" s="911"/>
      <c r="G110" s="911"/>
      <c r="H110" s="911"/>
      <c r="I110" s="911"/>
      <c r="J110" s="911"/>
      <c r="K110" s="911"/>
      <c r="L110" s="912"/>
    </row>
    <row r="111" spans="1:12" ht="13.5" customHeight="1" thickBot="1">
      <c r="A111" s="903"/>
      <c r="B111" s="904"/>
      <c r="C111" s="909"/>
      <c r="D111" s="913"/>
      <c r="E111" s="914"/>
      <c r="F111" s="914"/>
      <c r="G111" s="914"/>
      <c r="H111" s="914"/>
      <c r="I111" s="914"/>
      <c r="J111" s="914"/>
      <c r="K111" s="914"/>
      <c r="L111" s="915"/>
    </row>
    <row r="112" spans="1:12" ht="50.1" customHeight="1" thickBot="1">
      <c r="A112" s="916" t="s">
        <v>127</v>
      </c>
      <c r="B112" s="917"/>
      <c r="C112" s="918"/>
      <c r="D112" s="919" t="s">
        <v>367</v>
      </c>
      <c r="E112" s="920"/>
      <c r="F112" s="920"/>
      <c r="G112" s="920"/>
      <c r="H112" s="920"/>
      <c r="I112" s="920"/>
      <c r="J112" s="920"/>
      <c r="K112" s="920"/>
      <c r="L112" s="921"/>
    </row>
    <row r="113" spans="1:12" ht="13.5" customHeight="1" thickBot="1">
      <c r="A113" s="887" t="str">
        <f>+'PRESUPUESTO OFICIAL (Entidad)'!C47</f>
        <v>6. MALLA CERRAMIENTO</v>
      </c>
      <c r="B113" s="888"/>
      <c r="C113" s="888"/>
      <c r="D113" s="888"/>
      <c r="E113" s="888"/>
      <c r="F113" s="888"/>
      <c r="G113" s="888"/>
      <c r="H113" s="888"/>
      <c r="I113" s="888"/>
      <c r="J113" s="888"/>
      <c r="K113" s="888"/>
      <c r="L113" s="889"/>
    </row>
    <row r="114" spans="1:12" ht="40.200000000000003" thickBot="1">
      <c r="A114" s="180" t="s">
        <v>50</v>
      </c>
      <c r="B114" s="181">
        <f>+'PRESUPUESTO OFICIAL (Entidad)'!D51</f>
        <v>6.4</v>
      </c>
      <c r="C114" s="890" t="s">
        <v>51</v>
      </c>
      <c r="D114" s="891"/>
      <c r="E114" s="892"/>
      <c r="F114" s="893" t="str">
        <f>+'PRESUPUESTO OFICIAL (Entidad)'!G51</f>
        <v>Cable guaya en acero galvanizado</v>
      </c>
      <c r="G114" s="894"/>
      <c r="H114" s="895"/>
      <c r="I114" s="182" t="s">
        <v>128</v>
      </c>
      <c r="J114" s="218">
        <f>L129</f>
        <v>122.22</v>
      </c>
      <c r="K114" s="183" t="s">
        <v>52</v>
      </c>
      <c r="L114" s="219" t="str">
        <f>+'PRESUPUESTO OFICIAL (Entidad)'!H51</f>
        <v>ML</v>
      </c>
    </row>
    <row r="115" spans="1:12">
      <c r="A115" s="896" t="s">
        <v>129</v>
      </c>
      <c r="B115" s="897"/>
      <c r="C115" s="897"/>
      <c r="D115" s="897"/>
      <c r="E115" s="898"/>
      <c r="F115" s="184" t="s">
        <v>130</v>
      </c>
      <c r="G115" s="185" t="s">
        <v>131</v>
      </c>
      <c r="H115" s="185" t="s">
        <v>132</v>
      </c>
      <c r="I115" s="185" t="s">
        <v>133</v>
      </c>
      <c r="J115" s="185" t="s">
        <v>134</v>
      </c>
      <c r="K115" s="185" t="s">
        <v>11</v>
      </c>
      <c r="L115" s="186" t="s">
        <v>135</v>
      </c>
    </row>
    <row r="116" spans="1:12" ht="38.1" customHeight="1">
      <c r="A116" s="899"/>
      <c r="B116" s="900"/>
      <c r="C116" s="900"/>
      <c r="D116" s="900"/>
      <c r="E116" s="900"/>
      <c r="F116" s="187" t="s">
        <v>358</v>
      </c>
      <c r="G116" s="188"/>
      <c r="H116" s="188">
        <v>116.4</v>
      </c>
      <c r="I116" s="188"/>
      <c r="J116" s="189"/>
      <c r="K116" s="189"/>
      <c r="L116" s="190">
        <f>+H116</f>
        <v>116.4</v>
      </c>
    </row>
    <row r="117" spans="1:12" ht="38.1" customHeight="1">
      <c r="A117" s="901"/>
      <c r="B117" s="902"/>
      <c r="C117" s="902"/>
      <c r="D117" s="902"/>
      <c r="E117" s="902"/>
      <c r="F117" s="187" t="s">
        <v>376</v>
      </c>
      <c r="G117" s="188"/>
      <c r="H117" s="188">
        <v>5.82</v>
      </c>
      <c r="I117" s="188"/>
      <c r="J117" s="189"/>
      <c r="K117" s="189"/>
      <c r="L117" s="190">
        <f t="shared" ref="L117:L128" si="3">+H117</f>
        <v>5.82</v>
      </c>
    </row>
    <row r="118" spans="1:12" ht="38.1" customHeight="1">
      <c r="A118" s="901"/>
      <c r="B118" s="902"/>
      <c r="C118" s="902"/>
      <c r="D118" s="902"/>
      <c r="E118" s="902"/>
      <c r="F118" s="187"/>
      <c r="G118" s="188"/>
      <c r="H118" s="188"/>
      <c r="I118" s="188"/>
      <c r="J118" s="189"/>
      <c r="K118" s="189"/>
      <c r="L118" s="190">
        <f t="shared" si="3"/>
        <v>0</v>
      </c>
    </row>
    <row r="119" spans="1:12" ht="38.1" customHeight="1">
      <c r="A119" s="901"/>
      <c r="B119" s="902"/>
      <c r="C119" s="902"/>
      <c r="D119" s="902"/>
      <c r="E119" s="902"/>
      <c r="F119" s="187"/>
      <c r="G119" s="188"/>
      <c r="H119" s="188"/>
      <c r="I119" s="188"/>
      <c r="J119" s="189"/>
      <c r="K119" s="189"/>
      <c r="L119" s="190">
        <f t="shared" si="3"/>
        <v>0</v>
      </c>
    </row>
    <row r="120" spans="1:12" ht="38.1" customHeight="1">
      <c r="A120" s="901"/>
      <c r="B120" s="902"/>
      <c r="C120" s="902"/>
      <c r="D120" s="902"/>
      <c r="E120" s="902"/>
      <c r="F120" s="191"/>
      <c r="G120" s="188"/>
      <c r="H120" s="188"/>
      <c r="I120" s="188"/>
      <c r="J120" s="189"/>
      <c r="K120" s="189"/>
      <c r="L120" s="190">
        <f t="shared" si="3"/>
        <v>0</v>
      </c>
    </row>
    <row r="121" spans="1:12" ht="38.1" customHeight="1">
      <c r="A121" s="901"/>
      <c r="B121" s="902"/>
      <c r="C121" s="902"/>
      <c r="D121" s="902"/>
      <c r="E121" s="902"/>
      <c r="F121" s="191"/>
      <c r="G121" s="188"/>
      <c r="H121" s="188"/>
      <c r="I121" s="188"/>
      <c r="J121" s="189"/>
      <c r="K121" s="189"/>
      <c r="L121" s="190">
        <f t="shared" si="3"/>
        <v>0</v>
      </c>
    </row>
    <row r="122" spans="1:12" ht="38.1" customHeight="1">
      <c r="A122" s="901"/>
      <c r="B122" s="902"/>
      <c r="C122" s="902"/>
      <c r="D122" s="902"/>
      <c r="E122" s="902"/>
      <c r="F122" s="191"/>
      <c r="G122" s="188"/>
      <c r="H122" s="188"/>
      <c r="I122" s="188"/>
      <c r="J122" s="189"/>
      <c r="K122" s="189"/>
      <c r="L122" s="190">
        <f t="shared" si="3"/>
        <v>0</v>
      </c>
    </row>
    <row r="123" spans="1:12" ht="38.1" customHeight="1">
      <c r="A123" s="901"/>
      <c r="B123" s="902"/>
      <c r="C123" s="902"/>
      <c r="D123" s="902"/>
      <c r="E123" s="902"/>
      <c r="F123" s="187"/>
      <c r="G123" s="188"/>
      <c r="H123" s="188"/>
      <c r="I123" s="188"/>
      <c r="J123" s="189"/>
      <c r="K123" s="189"/>
      <c r="L123" s="190">
        <f t="shared" si="3"/>
        <v>0</v>
      </c>
    </row>
    <row r="124" spans="1:12" ht="38.1" customHeight="1">
      <c r="A124" s="901"/>
      <c r="B124" s="902"/>
      <c r="C124" s="902"/>
      <c r="D124" s="902"/>
      <c r="E124" s="902"/>
      <c r="F124" s="192"/>
      <c r="G124" s="193"/>
      <c r="H124" s="193"/>
      <c r="I124" s="193"/>
      <c r="J124" s="194"/>
      <c r="K124" s="195"/>
      <c r="L124" s="190">
        <f t="shared" si="3"/>
        <v>0</v>
      </c>
    </row>
    <row r="125" spans="1:12" ht="38.1" customHeight="1">
      <c r="A125" s="901"/>
      <c r="B125" s="902"/>
      <c r="C125" s="902"/>
      <c r="D125" s="902"/>
      <c r="E125" s="902"/>
      <c r="F125" s="192"/>
      <c r="G125" s="193"/>
      <c r="H125" s="193"/>
      <c r="I125" s="193"/>
      <c r="J125" s="194"/>
      <c r="K125" s="195"/>
      <c r="L125" s="190">
        <f t="shared" si="3"/>
        <v>0</v>
      </c>
    </row>
    <row r="126" spans="1:12" ht="38.1" customHeight="1">
      <c r="A126" s="901"/>
      <c r="B126" s="902"/>
      <c r="C126" s="902"/>
      <c r="D126" s="902"/>
      <c r="E126" s="902"/>
      <c r="F126" s="196"/>
      <c r="G126" s="193"/>
      <c r="H126" s="193"/>
      <c r="I126" s="193"/>
      <c r="J126" s="194"/>
      <c r="K126" s="195"/>
      <c r="L126" s="190">
        <f t="shared" si="3"/>
        <v>0</v>
      </c>
    </row>
    <row r="127" spans="1:12" ht="38.1" customHeight="1">
      <c r="A127" s="901"/>
      <c r="B127" s="902"/>
      <c r="C127" s="902"/>
      <c r="D127" s="902"/>
      <c r="E127" s="902"/>
      <c r="F127" s="195"/>
      <c r="G127" s="195"/>
      <c r="H127" s="195"/>
      <c r="I127" s="197"/>
      <c r="J127" s="194"/>
      <c r="K127" s="193"/>
      <c r="L127" s="190">
        <f t="shared" si="3"/>
        <v>0</v>
      </c>
    </row>
    <row r="128" spans="1:12" ht="38.1" customHeight="1" thickBot="1">
      <c r="A128" s="901"/>
      <c r="B128" s="902"/>
      <c r="C128" s="902"/>
      <c r="D128" s="902"/>
      <c r="E128" s="902"/>
      <c r="F128" s="198"/>
      <c r="G128" s="198"/>
      <c r="H128" s="198"/>
      <c r="I128" s="199"/>
      <c r="J128" s="199"/>
      <c r="K128" s="200"/>
      <c r="L128" s="190">
        <f t="shared" si="3"/>
        <v>0</v>
      </c>
    </row>
    <row r="129" spans="1:12" ht="13.5" customHeight="1" thickBot="1">
      <c r="A129" s="903"/>
      <c r="B129" s="904"/>
      <c r="C129" s="904"/>
      <c r="D129" s="904"/>
      <c r="E129" s="904"/>
      <c r="F129" s="890" t="s">
        <v>135</v>
      </c>
      <c r="G129" s="891"/>
      <c r="H129" s="891"/>
      <c r="I129" s="891"/>
      <c r="J129" s="891"/>
      <c r="K129" s="892"/>
      <c r="L129" s="201">
        <f>SUM(L116:L128)</f>
        <v>122.22</v>
      </c>
    </row>
    <row r="130" spans="1:12" ht="15.6">
      <c r="A130" s="202"/>
      <c r="B130" s="203"/>
      <c r="C130" s="203"/>
      <c r="D130" s="203"/>
      <c r="E130" s="203"/>
      <c r="F130" s="203"/>
      <c r="G130" s="203"/>
      <c r="H130" s="203"/>
      <c r="I130" s="203"/>
      <c r="J130" s="203"/>
      <c r="K130" s="203"/>
      <c r="L130" s="204"/>
    </row>
    <row r="131" spans="1:12" ht="14.25" customHeight="1">
      <c r="A131" s="874" t="s">
        <v>140</v>
      </c>
      <c r="B131" s="875"/>
      <c r="C131" s="876"/>
      <c r="D131" s="877"/>
      <c r="E131" s="877"/>
      <c r="F131" s="877"/>
      <c r="G131" s="877"/>
      <c r="H131" s="877"/>
      <c r="I131" s="877"/>
      <c r="J131" s="877"/>
      <c r="K131" s="878"/>
      <c r="L131" s="205"/>
    </row>
    <row r="132" spans="1:12" ht="14.25" customHeight="1">
      <c r="A132" s="874"/>
      <c r="B132" s="875"/>
      <c r="C132" s="879"/>
      <c r="D132" s="880"/>
      <c r="E132" s="880"/>
      <c r="F132" s="880"/>
      <c r="G132" s="880"/>
      <c r="H132" s="880"/>
      <c r="I132" s="880"/>
      <c r="J132" s="880"/>
      <c r="K132" s="881"/>
      <c r="L132" s="205"/>
    </row>
    <row r="133" spans="1:12" ht="15.6">
      <c r="A133" s="206"/>
      <c r="B133" s="882"/>
      <c r="C133" s="882"/>
      <c r="D133" s="882"/>
      <c r="E133" s="882"/>
      <c r="F133" s="207"/>
      <c r="G133" s="207"/>
      <c r="H133" s="884"/>
      <c r="I133" s="884"/>
      <c r="J133" s="884"/>
      <c r="K133" s="884"/>
      <c r="L133" s="205"/>
    </row>
    <row r="134" spans="1:12" ht="15.6">
      <c r="A134" s="206"/>
      <c r="B134" s="882"/>
      <c r="C134" s="882"/>
      <c r="D134" s="882"/>
      <c r="E134" s="882"/>
      <c r="F134" s="207"/>
      <c r="G134" s="207"/>
      <c r="H134" s="882"/>
      <c r="I134" s="882"/>
      <c r="J134" s="882"/>
      <c r="K134" s="882"/>
      <c r="L134" s="205"/>
    </row>
    <row r="135" spans="1:12" ht="15.6">
      <c r="A135" s="206"/>
      <c r="B135" s="882"/>
      <c r="C135" s="882"/>
      <c r="D135" s="882"/>
      <c r="E135" s="882"/>
      <c r="F135" s="207"/>
      <c r="G135" s="207"/>
      <c r="H135" s="882"/>
      <c r="I135" s="882"/>
      <c r="J135" s="882"/>
      <c r="K135" s="882"/>
      <c r="L135" s="205"/>
    </row>
    <row r="136" spans="1:12" ht="15.6">
      <c r="A136" s="208" t="s">
        <v>141</v>
      </c>
      <c r="B136" s="883"/>
      <c r="C136" s="883"/>
      <c r="D136" s="883"/>
      <c r="E136" s="883"/>
      <c r="F136" s="207"/>
      <c r="G136" s="209"/>
      <c r="H136" s="883"/>
      <c r="I136" s="883"/>
      <c r="J136" s="883"/>
      <c r="K136" s="883"/>
      <c r="L136" s="205"/>
    </row>
    <row r="137" spans="1:12">
      <c r="A137" s="210"/>
      <c r="B137" s="885" t="s">
        <v>147</v>
      </c>
      <c r="C137" s="885"/>
      <c r="D137" s="885"/>
      <c r="E137" s="885"/>
      <c r="F137" s="211"/>
      <c r="G137" s="211"/>
      <c r="H137" s="886" t="s">
        <v>142</v>
      </c>
      <c r="I137" s="886"/>
      <c r="J137" s="886"/>
      <c r="K137" s="886"/>
      <c r="L137" s="212"/>
    </row>
    <row r="138" spans="1:12">
      <c r="A138" s="210"/>
      <c r="B138" s="871" t="s">
        <v>143</v>
      </c>
      <c r="C138" s="871"/>
      <c r="D138" s="871"/>
      <c r="E138" s="871"/>
      <c r="F138" s="213"/>
      <c r="G138" s="213"/>
      <c r="H138" s="872" t="s">
        <v>144</v>
      </c>
      <c r="I138" s="872"/>
      <c r="J138" s="872"/>
      <c r="K138" s="872"/>
      <c r="L138" s="212"/>
    </row>
    <row r="139" spans="1:12">
      <c r="A139" s="210"/>
      <c r="B139" s="871" t="s">
        <v>145</v>
      </c>
      <c r="C139" s="871"/>
      <c r="D139" s="871"/>
      <c r="E139" s="871"/>
      <c r="F139" s="213"/>
      <c r="G139" s="213"/>
      <c r="H139" s="871" t="s">
        <v>146</v>
      </c>
      <c r="I139" s="871"/>
      <c r="J139" s="871"/>
      <c r="K139" s="871"/>
      <c r="L139" s="212"/>
    </row>
    <row r="140" spans="1:12" ht="14.4" thickBot="1">
      <c r="A140" s="214"/>
      <c r="B140" s="873"/>
      <c r="C140" s="873"/>
      <c r="D140" s="873"/>
      <c r="E140" s="873"/>
      <c r="F140" s="215"/>
      <c r="G140" s="215"/>
      <c r="H140" s="216"/>
      <c r="I140" s="215"/>
      <c r="J140" s="215"/>
      <c r="K140" s="215"/>
      <c r="L140" s="217"/>
    </row>
    <row r="141" spans="1:12">
      <c r="A141" s="936"/>
      <c r="B141" s="937"/>
      <c r="C141" s="938"/>
      <c r="D141" s="910" t="s">
        <v>124</v>
      </c>
      <c r="E141" s="911"/>
      <c r="F141" s="911"/>
      <c r="G141" s="911"/>
      <c r="H141" s="911"/>
      <c r="I141" s="911"/>
      <c r="J141" s="911"/>
      <c r="K141" s="911"/>
      <c r="L141" s="912"/>
    </row>
    <row r="142" spans="1:12" ht="13.8" thickBot="1">
      <c r="A142" s="939"/>
      <c r="B142" s="940"/>
      <c r="C142" s="941"/>
      <c r="D142" s="913"/>
      <c r="E142" s="944"/>
      <c r="F142" s="944"/>
      <c r="G142" s="944"/>
      <c r="H142" s="944"/>
      <c r="I142" s="944"/>
      <c r="J142" s="944"/>
      <c r="K142" s="944"/>
      <c r="L142" s="915"/>
    </row>
    <row r="143" spans="1:12">
      <c r="A143" s="939"/>
      <c r="B143" s="940"/>
      <c r="C143" s="940"/>
      <c r="D143" s="910" t="s">
        <v>125</v>
      </c>
      <c r="E143" s="911"/>
      <c r="F143" s="911"/>
      <c r="G143" s="911"/>
      <c r="H143" s="911"/>
      <c r="I143" s="911"/>
      <c r="J143" s="911"/>
      <c r="K143" s="911"/>
      <c r="L143" s="912"/>
    </row>
    <row r="144" spans="1:12" ht="13.8" thickBot="1">
      <c r="A144" s="939"/>
      <c r="B144" s="940"/>
      <c r="C144" s="940"/>
      <c r="D144" s="913"/>
      <c r="E144" s="944"/>
      <c r="F144" s="944"/>
      <c r="G144" s="944"/>
      <c r="H144" s="944"/>
      <c r="I144" s="944"/>
      <c r="J144" s="944"/>
      <c r="K144" s="944"/>
      <c r="L144" s="915"/>
    </row>
    <row r="145" spans="1:12">
      <c r="A145" s="939"/>
      <c r="B145" s="940"/>
      <c r="C145" s="940"/>
      <c r="D145" s="910" t="s">
        <v>126</v>
      </c>
      <c r="E145" s="911"/>
      <c r="F145" s="911"/>
      <c r="G145" s="911"/>
      <c r="H145" s="911"/>
      <c r="I145" s="911"/>
      <c r="J145" s="911"/>
      <c r="K145" s="911"/>
      <c r="L145" s="912"/>
    </row>
    <row r="146" spans="1:12" ht="13.8" thickBot="1">
      <c r="A146" s="942"/>
      <c r="B146" s="943"/>
      <c r="C146" s="943"/>
      <c r="D146" s="913"/>
      <c r="E146" s="944"/>
      <c r="F146" s="944"/>
      <c r="G146" s="944"/>
      <c r="H146" s="944"/>
      <c r="I146" s="944"/>
      <c r="J146" s="944"/>
      <c r="K146" s="944"/>
      <c r="L146" s="915"/>
    </row>
    <row r="147" spans="1:12" ht="50.1" customHeight="1" thickBot="1">
      <c r="A147" s="916" t="s">
        <v>127</v>
      </c>
      <c r="B147" s="917"/>
      <c r="C147" s="918"/>
      <c r="D147" s="919" t="s">
        <v>367</v>
      </c>
      <c r="E147" s="920"/>
      <c r="F147" s="920"/>
      <c r="G147" s="920"/>
      <c r="H147" s="920"/>
      <c r="I147" s="920"/>
      <c r="J147" s="920"/>
      <c r="K147" s="920"/>
      <c r="L147" s="921"/>
    </row>
    <row r="148" spans="1:12" ht="13.8" thickBot="1">
      <c r="A148" s="887" t="str">
        <f>+'PRESUPUESTO OFICIAL (Entidad)'!C47</f>
        <v>6. MALLA CERRAMIENTO</v>
      </c>
      <c r="B148" s="888"/>
      <c r="C148" s="888"/>
      <c r="D148" s="888"/>
      <c r="E148" s="888"/>
      <c r="F148" s="888"/>
      <c r="G148" s="888"/>
      <c r="H148" s="888"/>
      <c r="I148" s="888"/>
      <c r="J148" s="888"/>
      <c r="K148" s="888"/>
      <c r="L148" s="889"/>
    </row>
    <row r="149" spans="1:12" ht="40.200000000000003" thickBot="1">
      <c r="A149" s="180" t="s">
        <v>50</v>
      </c>
      <c r="B149" s="181">
        <f>+'PRESUPUESTO OFICIAL (Entidad)'!D52</f>
        <v>6.5</v>
      </c>
      <c r="C149" s="927" t="s">
        <v>51</v>
      </c>
      <c r="D149" s="928"/>
      <c r="E149" s="929"/>
      <c r="F149" s="893" t="str">
        <f>+'PRESUPUESTO OFICIAL (Entidad)'!G52</f>
        <v>Luminaria de 64 leds, 70-250W, 7500-25200lm</v>
      </c>
      <c r="G149" s="894"/>
      <c r="H149" s="895"/>
      <c r="I149" s="182" t="s">
        <v>128</v>
      </c>
      <c r="J149" s="218">
        <f>L164</f>
        <v>4</v>
      </c>
      <c r="K149" s="183" t="s">
        <v>52</v>
      </c>
      <c r="L149" s="219" t="str">
        <f>+'PRESUPUESTO OFICIAL (Entidad)'!H52</f>
        <v>UND</v>
      </c>
    </row>
    <row r="150" spans="1:12">
      <c r="A150" s="930" t="s">
        <v>129</v>
      </c>
      <c r="B150" s="931"/>
      <c r="C150" s="931"/>
      <c r="D150" s="931"/>
      <c r="E150" s="931"/>
      <c r="F150" s="184" t="s">
        <v>130</v>
      </c>
      <c r="G150" s="185" t="s">
        <v>131</v>
      </c>
      <c r="H150" s="185" t="s">
        <v>132</v>
      </c>
      <c r="I150" s="185" t="s">
        <v>133</v>
      </c>
      <c r="J150" s="185" t="s">
        <v>134</v>
      </c>
      <c r="K150" s="185" t="s">
        <v>11</v>
      </c>
      <c r="L150" s="186" t="s">
        <v>135</v>
      </c>
    </row>
    <row r="151" spans="1:12" ht="50.1" customHeight="1">
      <c r="A151" s="899"/>
      <c r="B151" s="932"/>
      <c r="C151" s="932"/>
      <c r="D151" s="932"/>
      <c r="E151" s="933"/>
      <c r="F151" s="187" t="s">
        <v>348</v>
      </c>
      <c r="G151" s="188"/>
      <c r="H151" s="188"/>
      <c r="I151" s="188"/>
      <c r="J151" s="189"/>
      <c r="K151" s="189">
        <v>1</v>
      </c>
      <c r="L151" s="190">
        <f>+K151</f>
        <v>1</v>
      </c>
    </row>
    <row r="152" spans="1:12" ht="50.1" customHeight="1">
      <c r="A152" s="901"/>
      <c r="B152" s="902"/>
      <c r="C152" s="902"/>
      <c r="D152" s="902"/>
      <c r="E152" s="934"/>
      <c r="F152" s="187" t="s">
        <v>349</v>
      </c>
      <c r="G152" s="188"/>
      <c r="H152" s="188"/>
      <c r="I152" s="188"/>
      <c r="J152" s="189"/>
      <c r="K152" s="189">
        <v>1</v>
      </c>
      <c r="L152" s="190">
        <f t="shared" ref="L152:L163" si="4">+K152</f>
        <v>1</v>
      </c>
    </row>
    <row r="153" spans="1:12" ht="50.1" customHeight="1">
      <c r="A153" s="901"/>
      <c r="B153" s="902"/>
      <c r="C153" s="902"/>
      <c r="D153" s="902"/>
      <c r="E153" s="934"/>
      <c r="F153" s="187" t="s">
        <v>350</v>
      </c>
      <c r="G153" s="188"/>
      <c r="H153" s="188"/>
      <c r="I153" s="188"/>
      <c r="J153" s="189"/>
      <c r="K153" s="189">
        <v>1</v>
      </c>
      <c r="L153" s="190">
        <f t="shared" si="4"/>
        <v>1</v>
      </c>
    </row>
    <row r="154" spans="1:12" ht="50.1" customHeight="1">
      <c r="A154" s="901"/>
      <c r="B154" s="902"/>
      <c r="C154" s="902"/>
      <c r="D154" s="902"/>
      <c r="E154" s="934"/>
      <c r="F154" s="187" t="s">
        <v>362</v>
      </c>
      <c r="G154" s="188"/>
      <c r="H154" s="188"/>
      <c r="I154" s="188"/>
      <c r="J154" s="189"/>
      <c r="K154" s="189">
        <v>1</v>
      </c>
      <c r="L154" s="190">
        <f t="shared" si="4"/>
        <v>1</v>
      </c>
    </row>
    <row r="155" spans="1:12" ht="50.1" customHeight="1">
      <c r="A155" s="901"/>
      <c r="B155" s="902"/>
      <c r="C155" s="902"/>
      <c r="D155" s="902"/>
      <c r="E155" s="934"/>
      <c r="F155" s="191"/>
      <c r="G155" s="188"/>
      <c r="H155" s="188"/>
      <c r="I155" s="188"/>
      <c r="J155" s="189"/>
      <c r="K155" s="189"/>
      <c r="L155" s="190">
        <f t="shared" si="4"/>
        <v>0</v>
      </c>
    </row>
    <row r="156" spans="1:12" ht="50.1" customHeight="1">
      <c r="A156" s="901"/>
      <c r="B156" s="902"/>
      <c r="C156" s="902"/>
      <c r="D156" s="902"/>
      <c r="E156" s="934"/>
      <c r="F156" s="191"/>
      <c r="G156" s="188"/>
      <c r="H156" s="188"/>
      <c r="I156" s="188"/>
      <c r="J156" s="189"/>
      <c r="K156" s="189"/>
      <c r="L156" s="190">
        <f t="shared" si="4"/>
        <v>0</v>
      </c>
    </row>
    <row r="157" spans="1:12" ht="50.1" customHeight="1">
      <c r="A157" s="901"/>
      <c r="B157" s="902"/>
      <c r="C157" s="902"/>
      <c r="D157" s="902"/>
      <c r="E157" s="934"/>
      <c r="F157" s="191"/>
      <c r="G157" s="188"/>
      <c r="H157" s="188"/>
      <c r="I157" s="188"/>
      <c r="J157" s="189"/>
      <c r="K157" s="189"/>
      <c r="L157" s="190">
        <f t="shared" si="4"/>
        <v>0</v>
      </c>
    </row>
    <row r="158" spans="1:12" ht="50.1" customHeight="1">
      <c r="A158" s="901"/>
      <c r="B158" s="902"/>
      <c r="C158" s="902"/>
      <c r="D158" s="902"/>
      <c r="E158" s="934"/>
      <c r="F158" s="187"/>
      <c r="G158" s="188"/>
      <c r="H158" s="188"/>
      <c r="I158" s="188"/>
      <c r="J158" s="189"/>
      <c r="K158" s="189"/>
      <c r="L158" s="190">
        <f t="shared" si="4"/>
        <v>0</v>
      </c>
    </row>
    <row r="159" spans="1:12" ht="50.1" customHeight="1">
      <c r="A159" s="901"/>
      <c r="B159" s="902"/>
      <c r="C159" s="902"/>
      <c r="D159" s="902"/>
      <c r="E159" s="934"/>
      <c r="F159" s="192"/>
      <c r="G159" s="193"/>
      <c r="H159" s="193"/>
      <c r="I159" s="193"/>
      <c r="J159" s="194"/>
      <c r="K159" s="195"/>
      <c r="L159" s="190">
        <f t="shared" si="4"/>
        <v>0</v>
      </c>
    </row>
    <row r="160" spans="1:12" ht="50.1" customHeight="1">
      <c r="A160" s="901"/>
      <c r="B160" s="902"/>
      <c r="C160" s="902"/>
      <c r="D160" s="902"/>
      <c r="E160" s="934"/>
      <c r="F160" s="192"/>
      <c r="G160" s="193"/>
      <c r="H160" s="193"/>
      <c r="I160" s="193"/>
      <c r="J160" s="194"/>
      <c r="K160" s="195"/>
      <c r="L160" s="190">
        <f t="shared" si="4"/>
        <v>0</v>
      </c>
    </row>
    <row r="161" spans="1:12" ht="50.1" customHeight="1">
      <c r="A161" s="901"/>
      <c r="B161" s="902"/>
      <c r="C161" s="902"/>
      <c r="D161" s="902"/>
      <c r="E161" s="934"/>
      <c r="F161" s="196"/>
      <c r="G161" s="193"/>
      <c r="H161" s="193"/>
      <c r="I161" s="193"/>
      <c r="J161" s="194"/>
      <c r="K161" s="195"/>
      <c r="L161" s="190">
        <f t="shared" si="4"/>
        <v>0</v>
      </c>
    </row>
    <row r="162" spans="1:12" ht="50.1" customHeight="1">
      <c r="A162" s="901"/>
      <c r="B162" s="902"/>
      <c r="C162" s="902"/>
      <c r="D162" s="902"/>
      <c r="E162" s="934"/>
      <c r="F162" s="195"/>
      <c r="G162" s="195"/>
      <c r="H162" s="195"/>
      <c r="I162" s="197"/>
      <c r="J162" s="194"/>
      <c r="K162" s="193"/>
      <c r="L162" s="190">
        <f t="shared" si="4"/>
        <v>0</v>
      </c>
    </row>
    <row r="163" spans="1:12" ht="50.1" customHeight="1" thickBot="1">
      <c r="A163" s="901"/>
      <c r="B163" s="902"/>
      <c r="C163" s="902"/>
      <c r="D163" s="902"/>
      <c r="E163" s="934"/>
      <c r="F163" s="198"/>
      <c r="G163" s="198"/>
      <c r="H163" s="198"/>
      <c r="I163" s="199"/>
      <c r="J163" s="199"/>
      <c r="K163" s="200"/>
      <c r="L163" s="190">
        <f t="shared" si="4"/>
        <v>0</v>
      </c>
    </row>
    <row r="164" spans="1:12" ht="13.8" thickBot="1">
      <c r="A164" s="903"/>
      <c r="B164" s="935"/>
      <c r="C164" s="935"/>
      <c r="D164" s="935"/>
      <c r="E164" s="935"/>
      <c r="F164" s="890" t="s">
        <v>135</v>
      </c>
      <c r="G164" s="891"/>
      <c r="H164" s="891"/>
      <c r="I164" s="891"/>
      <c r="J164" s="891"/>
      <c r="K164" s="892"/>
      <c r="L164" s="201">
        <f>SUM(L151:L163)</f>
        <v>4</v>
      </c>
    </row>
    <row r="165" spans="1:12" ht="15.6">
      <c r="A165" s="202"/>
      <c r="B165" s="203"/>
      <c r="C165" s="203"/>
      <c r="D165" s="203"/>
      <c r="E165" s="203"/>
      <c r="F165" s="203"/>
      <c r="G165" s="203"/>
      <c r="H165" s="203"/>
      <c r="I165" s="203"/>
      <c r="J165" s="203"/>
      <c r="K165" s="203"/>
      <c r="L165" s="204"/>
    </row>
    <row r="166" spans="1:12" ht="13.8">
      <c r="A166" s="874" t="s">
        <v>140</v>
      </c>
      <c r="B166" s="923"/>
      <c r="C166" s="876"/>
      <c r="D166" s="924"/>
      <c r="E166" s="924"/>
      <c r="F166" s="924"/>
      <c r="G166" s="924"/>
      <c r="H166" s="924"/>
      <c r="I166" s="924"/>
      <c r="J166" s="924"/>
      <c r="K166" s="878"/>
      <c r="L166" s="205"/>
    </row>
    <row r="167" spans="1:12" ht="13.8">
      <c r="A167" s="874"/>
      <c r="B167" s="923"/>
      <c r="C167" s="879"/>
      <c r="D167" s="880"/>
      <c r="E167" s="880"/>
      <c r="F167" s="880"/>
      <c r="G167" s="880"/>
      <c r="H167" s="880"/>
      <c r="I167" s="880"/>
      <c r="J167" s="880"/>
      <c r="K167" s="881"/>
      <c r="L167" s="205"/>
    </row>
    <row r="168" spans="1:12" ht="15.6">
      <c r="A168" s="206"/>
      <c r="B168" s="882"/>
      <c r="C168" s="882"/>
      <c r="D168" s="882"/>
      <c r="E168" s="882"/>
      <c r="F168" s="207"/>
      <c r="G168" s="207"/>
      <c r="H168" s="882"/>
      <c r="I168" s="882"/>
      <c r="J168" s="882"/>
      <c r="K168" s="882"/>
      <c r="L168" s="205"/>
    </row>
    <row r="169" spans="1:12" ht="15.6">
      <c r="A169" s="206"/>
      <c r="B169" s="882"/>
      <c r="C169" s="882"/>
      <c r="D169" s="882"/>
      <c r="E169" s="882"/>
      <c r="F169" s="207"/>
      <c r="G169" s="207"/>
      <c r="H169" s="882"/>
      <c r="I169" s="882"/>
      <c r="J169" s="882"/>
      <c r="K169" s="882"/>
      <c r="L169" s="205"/>
    </row>
    <row r="170" spans="1:12" ht="15.6">
      <c r="A170" s="206"/>
      <c r="B170" s="882"/>
      <c r="C170" s="882"/>
      <c r="D170" s="882"/>
      <c r="E170" s="882"/>
      <c r="F170" s="207"/>
      <c r="G170" s="207"/>
      <c r="H170" s="882"/>
      <c r="I170" s="882"/>
      <c r="J170" s="882"/>
      <c r="K170" s="882"/>
      <c r="L170" s="205"/>
    </row>
    <row r="171" spans="1:12" ht="15.6">
      <c r="A171" s="208" t="s">
        <v>141</v>
      </c>
      <c r="B171" s="883"/>
      <c r="C171" s="883"/>
      <c r="D171" s="883"/>
      <c r="E171" s="883"/>
      <c r="F171" s="207"/>
      <c r="G171" s="209"/>
      <c r="H171" s="883"/>
      <c r="I171" s="883"/>
      <c r="J171" s="883"/>
      <c r="K171" s="883"/>
      <c r="L171" s="205"/>
    </row>
    <row r="172" spans="1:12">
      <c r="A172" s="210"/>
      <c r="B172" s="925" t="s">
        <v>147</v>
      </c>
      <c r="C172" s="925"/>
      <c r="D172" s="925"/>
      <c r="E172" s="925"/>
      <c r="F172" s="211"/>
      <c r="G172" s="211"/>
      <c r="H172" s="926" t="s">
        <v>142</v>
      </c>
      <c r="I172" s="926"/>
      <c r="J172" s="926"/>
      <c r="K172" s="926"/>
      <c r="L172" s="212"/>
    </row>
    <row r="173" spans="1:12">
      <c r="A173" s="210"/>
      <c r="B173" s="871" t="s">
        <v>143</v>
      </c>
      <c r="C173" s="871"/>
      <c r="D173" s="871"/>
      <c r="E173" s="871"/>
      <c r="F173" s="213"/>
      <c r="G173" s="213"/>
      <c r="H173" s="872" t="s">
        <v>144</v>
      </c>
      <c r="I173" s="872"/>
      <c r="J173" s="872"/>
      <c r="K173" s="872"/>
      <c r="L173" s="212"/>
    </row>
    <row r="174" spans="1:12">
      <c r="A174" s="210"/>
      <c r="B174" s="871" t="s">
        <v>145</v>
      </c>
      <c r="C174" s="871"/>
      <c r="D174" s="871"/>
      <c r="E174" s="871"/>
      <c r="F174" s="213"/>
      <c r="G174" s="213"/>
      <c r="H174" s="871" t="s">
        <v>146</v>
      </c>
      <c r="I174" s="871"/>
      <c r="J174" s="871"/>
      <c r="K174" s="871"/>
      <c r="L174" s="212"/>
    </row>
    <row r="175" spans="1:12" ht="14.4" thickBot="1">
      <c r="A175" s="214"/>
      <c r="B175" s="922"/>
      <c r="C175" s="922"/>
      <c r="D175" s="922"/>
      <c r="E175" s="922"/>
      <c r="F175" s="215"/>
      <c r="G175" s="215"/>
      <c r="H175" s="216"/>
      <c r="I175" s="215"/>
      <c r="J175" s="215"/>
      <c r="K175" s="215"/>
      <c r="L175" s="217"/>
    </row>
  </sheetData>
  <mergeCells count="115">
    <mergeCell ref="B68:E68"/>
    <mergeCell ref="H68:K68"/>
    <mergeCell ref="B69:E69"/>
    <mergeCell ref="H69:K69"/>
    <mergeCell ref="B70:E70"/>
    <mergeCell ref="A45:E45"/>
    <mergeCell ref="A46:E59"/>
    <mergeCell ref="F59:K59"/>
    <mergeCell ref="A61:B62"/>
    <mergeCell ref="C61:K62"/>
    <mergeCell ref="B63:E66"/>
    <mergeCell ref="H63:K66"/>
    <mergeCell ref="B67:E67"/>
    <mergeCell ref="H67:K67"/>
    <mergeCell ref="A36:C41"/>
    <mergeCell ref="D36:L37"/>
    <mergeCell ref="D38:L39"/>
    <mergeCell ref="D40:L41"/>
    <mergeCell ref="A42:C42"/>
    <mergeCell ref="D42:L42"/>
    <mergeCell ref="A43:L43"/>
    <mergeCell ref="C44:E44"/>
    <mergeCell ref="F44:H44"/>
    <mergeCell ref="A8:L8"/>
    <mergeCell ref="C9:E9"/>
    <mergeCell ref="F9:H9"/>
    <mergeCell ref="A10:E10"/>
    <mergeCell ref="A11:E24"/>
    <mergeCell ref="F24:K24"/>
    <mergeCell ref="A1:C6"/>
    <mergeCell ref="D1:L2"/>
    <mergeCell ref="D3:L4"/>
    <mergeCell ref="D5:L6"/>
    <mergeCell ref="A7:C7"/>
    <mergeCell ref="D7:L7"/>
    <mergeCell ref="B33:E33"/>
    <mergeCell ref="H33:K33"/>
    <mergeCell ref="B34:E34"/>
    <mergeCell ref="H34:K34"/>
    <mergeCell ref="B35:E35"/>
    <mergeCell ref="A26:B27"/>
    <mergeCell ref="C26:K27"/>
    <mergeCell ref="B28:E31"/>
    <mergeCell ref="H28:K31"/>
    <mergeCell ref="B32:E32"/>
    <mergeCell ref="H32:K32"/>
    <mergeCell ref="A113:L113"/>
    <mergeCell ref="C114:E114"/>
    <mergeCell ref="F114:H114"/>
    <mergeCell ref="A115:E115"/>
    <mergeCell ref="A116:E129"/>
    <mergeCell ref="F129:K129"/>
    <mergeCell ref="A106:C111"/>
    <mergeCell ref="D106:L107"/>
    <mergeCell ref="D108:L109"/>
    <mergeCell ref="D110:L111"/>
    <mergeCell ref="A112:C112"/>
    <mergeCell ref="D112:L112"/>
    <mergeCell ref="B138:E138"/>
    <mergeCell ref="H138:K138"/>
    <mergeCell ref="B139:E139"/>
    <mergeCell ref="H139:K139"/>
    <mergeCell ref="B140:E140"/>
    <mergeCell ref="A131:B132"/>
    <mergeCell ref="C131:K132"/>
    <mergeCell ref="B133:E136"/>
    <mergeCell ref="H133:K136"/>
    <mergeCell ref="B137:E137"/>
    <mergeCell ref="H137:K137"/>
    <mergeCell ref="A148:L148"/>
    <mergeCell ref="C149:E149"/>
    <mergeCell ref="F149:H149"/>
    <mergeCell ref="A150:E150"/>
    <mergeCell ref="A151:E164"/>
    <mergeCell ref="F164:K164"/>
    <mergeCell ref="A141:C146"/>
    <mergeCell ref="D141:L142"/>
    <mergeCell ref="D143:L144"/>
    <mergeCell ref="D145:L146"/>
    <mergeCell ref="A147:C147"/>
    <mergeCell ref="D147:L147"/>
    <mergeCell ref="B173:E173"/>
    <mergeCell ref="H173:K173"/>
    <mergeCell ref="B174:E174"/>
    <mergeCell ref="H174:K174"/>
    <mergeCell ref="B175:E175"/>
    <mergeCell ref="A166:B167"/>
    <mergeCell ref="C166:K167"/>
    <mergeCell ref="B168:E171"/>
    <mergeCell ref="H168:K171"/>
    <mergeCell ref="B172:E172"/>
    <mergeCell ref="H172:K172"/>
    <mergeCell ref="A78:L78"/>
    <mergeCell ref="C79:E79"/>
    <mergeCell ref="F79:H79"/>
    <mergeCell ref="A80:E80"/>
    <mergeCell ref="A81:E94"/>
    <mergeCell ref="F94:K94"/>
    <mergeCell ref="A71:C76"/>
    <mergeCell ref="D71:L72"/>
    <mergeCell ref="D73:L74"/>
    <mergeCell ref="D75:L76"/>
    <mergeCell ref="A77:C77"/>
    <mergeCell ref="D77:L77"/>
    <mergeCell ref="B103:E103"/>
    <mergeCell ref="H103:K103"/>
    <mergeCell ref="B104:E104"/>
    <mergeCell ref="H104:K104"/>
    <mergeCell ref="B105:E105"/>
    <mergeCell ref="A96:B97"/>
    <mergeCell ref="C96:K97"/>
    <mergeCell ref="B98:E101"/>
    <mergeCell ref="H98:K101"/>
    <mergeCell ref="B102:E102"/>
    <mergeCell ref="H102:K102"/>
  </mergeCells>
  <pageMargins left="0.7" right="0.7" top="0.75" bottom="0.75" header="0.3" footer="0.3"/>
  <pageSetup scale="62" fitToHeight="0" orientation="portrait" r:id="rId1"/>
  <rowBreaks count="4" manualBreakCount="4">
    <brk id="35" max="16383" man="1"/>
    <brk id="70" max="16383" man="1"/>
    <brk id="105" max="16383" man="1"/>
    <brk id="140"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47"/>
  <sheetViews>
    <sheetView view="pageBreakPreview" topLeftCell="A467" zoomScale="70" zoomScaleNormal="70" zoomScaleSheetLayoutView="70" workbookViewId="0">
      <selection activeCell="R477" sqref="R477"/>
    </sheetView>
  </sheetViews>
  <sheetFormatPr baseColWidth="10" defaultRowHeight="13.2"/>
  <cols>
    <col min="1" max="2" width="3.109375" customWidth="1"/>
    <col min="3" max="3" width="14.6640625" customWidth="1"/>
    <col min="4" max="4" width="13" customWidth="1"/>
    <col min="12" max="12" width="19" bestFit="1" customWidth="1"/>
    <col min="15" max="15" width="18.6640625" customWidth="1"/>
    <col min="16" max="17" width="3.109375" customWidth="1"/>
  </cols>
  <sheetData>
    <row r="1" spans="1:17" ht="13.8">
      <c r="A1" s="94"/>
      <c r="B1" s="584" t="s">
        <v>37</v>
      </c>
      <c r="C1" s="584"/>
      <c r="D1" s="584"/>
      <c r="E1" s="584"/>
      <c r="F1" s="584"/>
      <c r="G1" s="584"/>
      <c r="H1" s="584"/>
      <c r="I1" s="584"/>
      <c r="J1" s="584"/>
      <c r="K1" s="584"/>
      <c r="L1" s="584"/>
      <c r="M1" s="94"/>
      <c r="N1" s="94"/>
      <c r="O1" s="94"/>
      <c r="P1" s="94"/>
      <c r="Q1" s="94"/>
    </row>
    <row r="2" spans="1:17" ht="13.8">
      <c r="A2" s="94"/>
      <c r="B2" s="584" t="s">
        <v>1</v>
      </c>
      <c r="C2" s="584"/>
      <c r="D2" s="584"/>
      <c r="E2" s="584"/>
      <c r="F2" s="94"/>
      <c r="G2" s="94"/>
      <c r="H2" s="94"/>
      <c r="I2" s="94"/>
      <c r="J2" s="94"/>
      <c r="K2" s="94"/>
      <c r="L2" s="94"/>
      <c r="M2" s="94"/>
      <c r="N2" s="94"/>
      <c r="O2" s="94"/>
      <c r="P2" s="94"/>
      <c r="Q2" s="94"/>
    </row>
    <row r="3" spans="1:17" ht="14.4" thickBot="1">
      <c r="A3" s="94"/>
      <c r="B3" s="94"/>
      <c r="C3" s="94"/>
      <c r="D3" s="94"/>
      <c r="E3" s="94"/>
      <c r="F3" s="94"/>
      <c r="G3" s="94"/>
      <c r="H3" s="94"/>
      <c r="I3" s="94"/>
      <c r="J3" s="94"/>
      <c r="K3" s="94"/>
      <c r="L3" s="94"/>
      <c r="M3" s="94"/>
      <c r="N3" s="94"/>
      <c r="O3" s="94"/>
      <c r="P3" s="94"/>
      <c r="Q3" s="94"/>
    </row>
    <row r="4" spans="1:17" ht="14.4" thickTop="1">
      <c r="A4" s="94"/>
      <c r="B4" s="822"/>
      <c r="C4" s="823"/>
      <c r="D4" s="823"/>
      <c r="E4" s="823"/>
      <c r="F4" s="823"/>
      <c r="G4" s="823"/>
      <c r="H4" s="823"/>
      <c r="I4" s="823"/>
      <c r="J4" s="823"/>
      <c r="K4" s="823"/>
      <c r="L4" s="823"/>
      <c r="M4" s="823"/>
      <c r="N4" s="823"/>
      <c r="O4" s="823"/>
      <c r="P4" s="824"/>
      <c r="Q4" s="94"/>
    </row>
    <row r="5" spans="1:17" ht="13.8">
      <c r="A5" s="94"/>
      <c r="B5" s="96"/>
      <c r="C5" s="825" t="s">
        <v>38</v>
      </c>
      <c r="D5" s="825"/>
      <c r="E5" s="825"/>
      <c r="F5" s="825"/>
      <c r="G5" s="825"/>
      <c r="H5" s="825"/>
      <c r="I5" s="825"/>
      <c r="J5" s="825"/>
      <c r="K5" s="825"/>
      <c r="L5" s="825"/>
      <c r="M5" s="825"/>
      <c r="N5" s="825"/>
      <c r="O5" s="825"/>
      <c r="P5" s="95"/>
      <c r="Q5" s="94"/>
    </row>
    <row r="6" spans="1:17" ht="14.4" thickBot="1">
      <c r="A6" s="94"/>
      <c r="B6" s="96"/>
      <c r="C6" s="94"/>
      <c r="D6" s="94"/>
      <c r="E6" s="94"/>
      <c r="F6" s="94"/>
      <c r="G6" s="94"/>
      <c r="H6" s="94"/>
      <c r="I6" s="94"/>
      <c r="J6" s="94"/>
      <c r="K6" s="94"/>
      <c r="L6" s="94"/>
      <c r="M6" s="94"/>
      <c r="N6" s="94"/>
      <c r="O6" s="94"/>
      <c r="P6" s="95"/>
      <c r="Q6" s="94"/>
    </row>
    <row r="7" spans="1:17" ht="13.8">
      <c r="A7" s="94"/>
      <c r="B7" s="96"/>
      <c r="C7" s="826"/>
      <c r="D7" s="828"/>
      <c r="E7" s="829"/>
      <c r="F7" s="829"/>
      <c r="G7" s="829"/>
      <c r="H7" s="829"/>
      <c r="I7" s="829"/>
      <c r="J7" s="829"/>
      <c r="K7" s="830"/>
      <c r="L7" s="831"/>
      <c r="M7" s="832"/>
      <c r="N7" s="832"/>
      <c r="O7" s="833"/>
      <c r="P7" s="95"/>
      <c r="Q7" s="94"/>
    </row>
    <row r="8" spans="1:17" ht="13.8">
      <c r="A8" s="94"/>
      <c r="B8" s="96"/>
      <c r="C8" s="827"/>
      <c r="D8" s="837" t="s">
        <v>118</v>
      </c>
      <c r="E8" s="838"/>
      <c r="F8" s="838"/>
      <c r="G8" s="838"/>
      <c r="H8" s="838"/>
      <c r="I8" s="838"/>
      <c r="J8" s="838"/>
      <c r="K8" s="839"/>
      <c r="L8" s="834"/>
      <c r="M8" s="835"/>
      <c r="N8" s="835"/>
      <c r="O8" s="836"/>
      <c r="P8" s="95"/>
      <c r="Q8" s="94"/>
    </row>
    <row r="9" spans="1:17" ht="13.8">
      <c r="A9" s="94"/>
      <c r="B9" s="96"/>
      <c r="C9" s="827"/>
      <c r="D9" s="812"/>
      <c r="E9" s="813"/>
      <c r="F9" s="813"/>
      <c r="G9" s="813"/>
      <c r="H9" s="813"/>
      <c r="I9" s="813"/>
      <c r="J9" s="813"/>
      <c r="K9" s="814"/>
      <c r="L9" s="818" t="s">
        <v>39</v>
      </c>
      <c r="M9" s="806"/>
      <c r="N9" s="807"/>
      <c r="O9" s="808"/>
      <c r="P9" s="95"/>
      <c r="Q9" s="94"/>
    </row>
    <row r="10" spans="1:17" ht="13.8">
      <c r="A10" s="94"/>
      <c r="B10" s="96"/>
      <c r="C10" s="827"/>
      <c r="D10" s="812" t="s">
        <v>40</v>
      </c>
      <c r="E10" s="813"/>
      <c r="F10" s="813"/>
      <c r="G10" s="813"/>
      <c r="H10" s="813"/>
      <c r="I10" s="813"/>
      <c r="J10" s="813"/>
      <c r="K10" s="814"/>
      <c r="L10" s="840"/>
      <c r="M10" s="809"/>
      <c r="N10" s="810"/>
      <c r="O10" s="811"/>
      <c r="P10" s="95"/>
      <c r="Q10" s="94"/>
    </row>
    <row r="11" spans="1:17" ht="13.8">
      <c r="A11" s="94"/>
      <c r="B11" s="96"/>
      <c r="C11" s="827"/>
      <c r="D11" s="815"/>
      <c r="E11" s="816"/>
      <c r="F11" s="816"/>
      <c r="G11" s="816"/>
      <c r="H11" s="816"/>
      <c r="I11" s="816"/>
      <c r="J11" s="816"/>
      <c r="K11" s="817"/>
      <c r="L11" s="818" t="s">
        <v>41</v>
      </c>
      <c r="M11" s="818">
        <v>1</v>
      </c>
      <c r="N11" s="818" t="s">
        <v>42</v>
      </c>
      <c r="O11" s="820">
        <v>1</v>
      </c>
      <c r="P11" s="95"/>
      <c r="Q11" s="94"/>
    </row>
    <row r="12" spans="1:17" ht="13.8">
      <c r="A12" s="94"/>
      <c r="B12" s="96"/>
      <c r="C12" s="827"/>
      <c r="D12" s="815"/>
      <c r="E12" s="816"/>
      <c r="F12" s="816"/>
      <c r="G12" s="816"/>
      <c r="H12" s="816"/>
      <c r="I12" s="816"/>
      <c r="J12" s="816"/>
      <c r="K12" s="817"/>
      <c r="L12" s="819"/>
      <c r="M12" s="819"/>
      <c r="N12" s="819"/>
      <c r="O12" s="821"/>
      <c r="P12" s="95"/>
      <c r="Q12" s="94"/>
    </row>
    <row r="13" spans="1:17" ht="13.8">
      <c r="A13" s="94"/>
      <c r="B13" s="96"/>
      <c r="C13" s="827"/>
      <c r="D13" s="812" t="s">
        <v>43</v>
      </c>
      <c r="E13" s="813"/>
      <c r="F13" s="813"/>
      <c r="G13" s="813"/>
      <c r="H13" s="813"/>
      <c r="I13" s="813"/>
      <c r="J13" s="813"/>
      <c r="K13" s="814"/>
      <c r="L13" s="819"/>
      <c r="M13" s="819"/>
      <c r="N13" s="819"/>
      <c r="O13" s="821"/>
      <c r="P13" s="95"/>
      <c r="Q13" s="94"/>
    </row>
    <row r="14" spans="1:17" ht="14.4" thickBot="1">
      <c r="A14" s="94"/>
      <c r="B14" s="96"/>
      <c r="C14" s="97"/>
      <c r="D14" s="98"/>
      <c r="E14" s="98"/>
      <c r="F14" s="98"/>
      <c r="G14" s="98"/>
      <c r="H14" s="98"/>
      <c r="I14" s="98"/>
      <c r="J14" s="98"/>
      <c r="K14" s="98"/>
      <c r="L14" s="98"/>
      <c r="M14" s="99"/>
      <c r="N14" s="99"/>
      <c r="O14" s="100"/>
      <c r="P14" s="95"/>
      <c r="Q14" s="94"/>
    </row>
    <row r="15" spans="1:17" ht="13.8">
      <c r="A15" s="94"/>
      <c r="B15" s="96"/>
      <c r="C15" s="101"/>
      <c r="D15" s="405"/>
      <c r="E15" s="405"/>
      <c r="F15" s="405"/>
      <c r="G15" s="405"/>
      <c r="H15" s="405"/>
      <c r="I15" s="405"/>
      <c r="J15" s="405"/>
      <c r="K15" s="405"/>
      <c r="L15" s="102" t="s">
        <v>44</v>
      </c>
      <c r="M15" s="103" t="s">
        <v>45</v>
      </c>
      <c r="N15" s="103" t="s">
        <v>46</v>
      </c>
      <c r="O15" s="104" t="s">
        <v>47</v>
      </c>
      <c r="P15" s="95"/>
      <c r="Q15" s="94"/>
    </row>
    <row r="16" spans="1:17" ht="13.8">
      <c r="A16" s="94"/>
      <c r="B16" s="96"/>
      <c r="C16" s="105"/>
      <c r="D16" s="404"/>
      <c r="E16" s="404"/>
      <c r="F16" s="404"/>
      <c r="G16" s="404"/>
      <c r="H16" s="404"/>
      <c r="I16" s="404"/>
      <c r="J16" s="404"/>
      <c r="K16" s="404"/>
      <c r="L16" s="106"/>
      <c r="M16" s="107"/>
      <c r="N16" s="107"/>
      <c r="O16" s="108"/>
      <c r="P16" s="95"/>
      <c r="Q16" s="94"/>
    </row>
    <row r="17" spans="1:17" ht="13.8">
      <c r="A17" s="94"/>
      <c r="B17" s="96"/>
      <c r="C17" s="792" t="s">
        <v>48</v>
      </c>
      <c r="D17" s="793"/>
      <c r="E17" s="793"/>
      <c r="F17" s="793"/>
      <c r="G17" s="404"/>
      <c r="H17" s="404"/>
      <c r="I17" s="404"/>
      <c r="J17" s="94"/>
      <c r="K17" s="404"/>
      <c r="L17" s="106"/>
      <c r="M17" s="94"/>
      <c r="N17" s="94"/>
      <c r="O17" s="109"/>
      <c r="P17" s="95"/>
      <c r="Q17" s="94"/>
    </row>
    <row r="18" spans="1:17" ht="13.8">
      <c r="A18" s="94"/>
      <c r="B18" s="96"/>
      <c r="C18" s="110"/>
      <c r="D18" s="408"/>
      <c r="E18" s="408"/>
      <c r="F18" s="408"/>
      <c r="G18" s="408"/>
      <c r="H18" s="408"/>
      <c r="I18" s="408"/>
      <c r="J18" s="408"/>
      <c r="K18" s="408"/>
      <c r="L18" s="408"/>
      <c r="M18" s="408"/>
      <c r="N18" s="408"/>
      <c r="O18" s="409"/>
      <c r="P18" s="95"/>
      <c r="Q18" s="94"/>
    </row>
    <row r="19" spans="1:17" ht="14.4" thickBot="1">
      <c r="A19" s="94"/>
      <c r="B19" s="96"/>
      <c r="C19" s="406"/>
      <c r="D19" s="407"/>
      <c r="E19" s="407"/>
      <c r="F19" s="407"/>
      <c r="G19" s="407"/>
      <c r="H19" s="407"/>
      <c r="I19" s="407"/>
      <c r="J19" s="407"/>
      <c r="K19" s="407"/>
      <c r="L19" s="407"/>
      <c r="M19" s="407"/>
      <c r="N19" s="407"/>
      <c r="O19" s="111"/>
      <c r="P19" s="95"/>
      <c r="Q19" s="94"/>
    </row>
    <row r="20" spans="1:17" ht="14.4" thickBot="1">
      <c r="A20" s="94"/>
      <c r="B20" s="96"/>
      <c r="C20" s="112"/>
      <c r="D20" s="113"/>
      <c r="E20" s="113"/>
      <c r="F20" s="113"/>
      <c r="G20" s="113"/>
      <c r="H20" s="113"/>
      <c r="I20" s="94"/>
      <c r="J20" s="94"/>
      <c r="K20" s="113"/>
      <c r="L20" s="113"/>
      <c r="M20" s="113"/>
      <c r="N20" s="113"/>
      <c r="O20" s="114"/>
      <c r="P20" s="95"/>
      <c r="Q20" s="94"/>
    </row>
    <row r="21" spans="1:17" ht="13.8">
      <c r="A21" s="94"/>
      <c r="B21" s="96"/>
      <c r="C21" s="794" t="s">
        <v>49</v>
      </c>
      <c r="D21" s="795"/>
      <c r="E21" s="795"/>
      <c r="F21" s="795"/>
      <c r="G21" s="795"/>
      <c r="H21" s="795"/>
      <c r="I21" s="795"/>
      <c r="J21" s="795"/>
      <c r="K21" s="795"/>
      <c r="L21" s="795"/>
      <c r="M21" s="795"/>
      <c r="N21" s="795"/>
      <c r="O21" s="796"/>
      <c r="P21" s="95"/>
      <c r="Q21" s="94"/>
    </row>
    <row r="22" spans="1:17" ht="14.4" thickBot="1">
      <c r="A22" s="94"/>
      <c r="B22" s="96"/>
      <c r="C22" s="115"/>
      <c r="D22" s="94"/>
      <c r="E22" s="94"/>
      <c r="F22" s="94"/>
      <c r="G22" s="94"/>
      <c r="H22" s="94"/>
      <c r="I22" s="94"/>
      <c r="J22" s="94"/>
      <c r="K22" s="94"/>
      <c r="L22" s="94"/>
      <c r="M22" s="94"/>
      <c r="N22" s="94"/>
      <c r="O22" s="116"/>
      <c r="P22" s="95"/>
      <c r="Q22" s="94"/>
    </row>
    <row r="23" spans="1:17" ht="13.8">
      <c r="A23" s="94"/>
      <c r="B23" s="96"/>
      <c r="C23" s="117" t="s">
        <v>50</v>
      </c>
      <c r="D23" s="797" t="s">
        <v>51</v>
      </c>
      <c r="E23" s="798"/>
      <c r="F23" s="798"/>
      <c r="G23" s="798"/>
      <c r="H23" s="798"/>
      <c r="I23" s="798"/>
      <c r="J23" s="798"/>
      <c r="K23" s="798"/>
      <c r="L23" s="799"/>
      <c r="M23" s="800" t="s">
        <v>52</v>
      </c>
      <c r="N23" s="801"/>
      <c r="O23" s="117" t="s">
        <v>11</v>
      </c>
      <c r="P23" s="95"/>
      <c r="Q23" s="94"/>
    </row>
    <row r="24" spans="1:17" ht="14.4" thickBot="1">
      <c r="A24" s="94"/>
      <c r="B24" s="96"/>
      <c r="C24" s="175">
        <f>+'PRESUPUESTO OFICIAL (Entidad)'!D56</f>
        <v>7.1</v>
      </c>
      <c r="D24" s="802" t="s">
        <v>311</v>
      </c>
      <c r="E24" s="803"/>
      <c r="F24" s="803"/>
      <c r="G24" s="803"/>
      <c r="H24" s="803"/>
      <c r="I24" s="803"/>
      <c r="J24" s="803"/>
      <c r="K24" s="803"/>
      <c r="L24" s="804"/>
      <c r="M24" s="805" t="s">
        <v>91</v>
      </c>
      <c r="N24" s="804"/>
      <c r="O24" s="176"/>
      <c r="P24" s="95"/>
      <c r="Q24" s="94"/>
    </row>
    <row r="25" spans="1:17" ht="13.8">
      <c r="A25" s="94"/>
      <c r="B25" s="96"/>
      <c r="C25" s="735" t="s">
        <v>53</v>
      </c>
      <c r="D25" s="736"/>
      <c r="E25" s="736"/>
      <c r="F25" s="736"/>
      <c r="G25" s="736"/>
      <c r="H25" s="736"/>
      <c r="I25" s="736"/>
      <c r="J25" s="736"/>
      <c r="K25" s="736"/>
      <c r="L25" s="736"/>
      <c r="M25" s="736"/>
      <c r="N25" s="736"/>
      <c r="O25" s="737"/>
      <c r="P25" s="95"/>
      <c r="Q25" s="94"/>
    </row>
    <row r="26" spans="1:17" ht="13.8">
      <c r="A26" s="94"/>
      <c r="B26" s="96"/>
      <c r="C26" s="738"/>
      <c r="D26" s="739"/>
      <c r="E26" s="739"/>
      <c r="F26" s="739"/>
      <c r="G26" s="739"/>
      <c r="H26" s="739"/>
      <c r="I26" s="739"/>
      <c r="J26" s="739"/>
      <c r="K26" s="739"/>
      <c r="L26" s="739"/>
      <c r="M26" s="739"/>
      <c r="N26" s="739"/>
      <c r="O26" s="740"/>
      <c r="P26" s="95"/>
      <c r="Q26" s="94"/>
    </row>
    <row r="27" spans="1:17" ht="14.4" thickBot="1">
      <c r="A27" s="94"/>
      <c r="B27" s="96"/>
      <c r="C27" s="741"/>
      <c r="D27" s="742"/>
      <c r="E27" s="742"/>
      <c r="F27" s="742"/>
      <c r="G27" s="742"/>
      <c r="H27" s="742"/>
      <c r="I27" s="742"/>
      <c r="J27" s="742"/>
      <c r="K27" s="742"/>
      <c r="L27" s="742"/>
      <c r="M27" s="742"/>
      <c r="N27" s="742"/>
      <c r="O27" s="743"/>
      <c r="P27" s="95"/>
      <c r="Q27" s="94"/>
    </row>
    <row r="28" spans="1:17" ht="13.8">
      <c r="A28" s="94"/>
      <c r="B28" s="96"/>
      <c r="C28" s="744" t="s">
        <v>51</v>
      </c>
      <c r="D28" s="782"/>
      <c r="E28" s="782"/>
      <c r="F28" s="782"/>
      <c r="G28" s="783"/>
      <c r="H28" s="762" t="s">
        <v>54</v>
      </c>
      <c r="I28" s="782"/>
      <c r="J28" s="784" t="s">
        <v>55</v>
      </c>
      <c r="K28" s="785"/>
      <c r="L28" s="118" t="s">
        <v>56</v>
      </c>
      <c r="M28" s="762" t="s">
        <v>57</v>
      </c>
      <c r="N28" s="763"/>
      <c r="O28" s="119" t="s">
        <v>58</v>
      </c>
      <c r="P28" s="95"/>
      <c r="Q28" s="94"/>
    </row>
    <row r="29" spans="1:17" ht="13.8">
      <c r="A29" s="94"/>
      <c r="B29" s="96"/>
      <c r="C29" s="786" t="s">
        <v>318</v>
      </c>
      <c r="D29" s="787"/>
      <c r="E29" s="787"/>
      <c r="F29" s="787"/>
      <c r="G29" s="788"/>
      <c r="H29" s="789"/>
      <c r="I29" s="788"/>
      <c r="J29" s="772" t="s">
        <v>120</v>
      </c>
      <c r="K29" s="773"/>
      <c r="L29" s="177">
        <v>7816</v>
      </c>
      <c r="M29" s="790">
        <v>2</v>
      </c>
      <c r="N29" s="791"/>
      <c r="O29" s="416">
        <f t="shared" ref="O29:O32" si="0">ROUND(L29*M29,0)</f>
        <v>15632</v>
      </c>
      <c r="P29" s="95"/>
      <c r="Q29" s="94"/>
    </row>
    <row r="30" spans="1:17" ht="13.8">
      <c r="A30" s="94"/>
      <c r="B30" s="96"/>
      <c r="C30" s="769" t="s">
        <v>252</v>
      </c>
      <c r="D30" s="770"/>
      <c r="E30" s="770"/>
      <c r="F30" s="770"/>
      <c r="G30" s="771"/>
      <c r="H30" s="789"/>
      <c r="I30" s="788"/>
      <c r="J30" s="772" t="s">
        <v>120</v>
      </c>
      <c r="K30" s="773"/>
      <c r="L30" s="177">
        <v>17983</v>
      </c>
      <c r="M30" s="774">
        <v>0.15</v>
      </c>
      <c r="N30" s="775"/>
      <c r="O30" s="416">
        <f t="shared" si="0"/>
        <v>2697</v>
      </c>
      <c r="P30" s="95"/>
      <c r="Q30" s="94"/>
    </row>
    <row r="31" spans="1:17" ht="13.8">
      <c r="A31" s="94"/>
      <c r="B31" s="96"/>
      <c r="C31" s="769" t="s">
        <v>319</v>
      </c>
      <c r="D31" s="770"/>
      <c r="E31" s="770"/>
      <c r="F31" s="770"/>
      <c r="G31" s="771"/>
      <c r="H31" s="789"/>
      <c r="I31" s="788"/>
      <c r="J31" s="772" t="s">
        <v>120</v>
      </c>
      <c r="K31" s="773"/>
      <c r="L31" s="177">
        <v>17444</v>
      </c>
      <c r="M31" s="774">
        <v>1</v>
      </c>
      <c r="N31" s="775"/>
      <c r="O31" s="416">
        <f t="shared" si="0"/>
        <v>17444</v>
      </c>
      <c r="P31" s="95"/>
      <c r="Q31" s="94"/>
    </row>
    <row r="32" spans="1:17" ht="14.4" thickBot="1">
      <c r="A32" s="94"/>
      <c r="B32" s="96"/>
      <c r="C32" s="769" t="s">
        <v>260</v>
      </c>
      <c r="D32" s="770"/>
      <c r="E32" s="770"/>
      <c r="F32" s="770"/>
      <c r="G32" s="771"/>
      <c r="H32" s="789"/>
      <c r="I32" s="788"/>
      <c r="J32" s="772" t="s">
        <v>120</v>
      </c>
      <c r="K32" s="773"/>
      <c r="L32" s="177">
        <v>7406</v>
      </c>
      <c r="M32" s="774">
        <v>0.1333</v>
      </c>
      <c r="N32" s="775"/>
      <c r="O32" s="416">
        <f t="shared" si="0"/>
        <v>987</v>
      </c>
      <c r="P32" s="95"/>
      <c r="Q32" s="94"/>
    </row>
    <row r="33" spans="1:17" ht="14.4" thickBot="1">
      <c r="A33" s="94"/>
      <c r="B33" s="96"/>
      <c r="C33" s="724" t="s">
        <v>59</v>
      </c>
      <c r="D33" s="725"/>
      <c r="E33" s="725"/>
      <c r="F33" s="725"/>
      <c r="G33" s="725"/>
      <c r="H33" s="725"/>
      <c r="I33" s="725"/>
      <c r="J33" s="725"/>
      <c r="K33" s="725"/>
      <c r="L33" s="725"/>
      <c r="M33" s="725"/>
      <c r="N33" s="726"/>
      <c r="O33" s="122">
        <f>SUM(O29:O32)</f>
        <v>36760</v>
      </c>
      <c r="P33" s="95"/>
      <c r="Q33" s="94"/>
    </row>
    <row r="34" spans="1:17" ht="13.8">
      <c r="A34" s="94"/>
      <c r="B34" s="96"/>
      <c r="C34" s="735" t="s">
        <v>60</v>
      </c>
      <c r="D34" s="736"/>
      <c r="E34" s="736"/>
      <c r="F34" s="736"/>
      <c r="G34" s="736"/>
      <c r="H34" s="736"/>
      <c r="I34" s="736"/>
      <c r="J34" s="736"/>
      <c r="K34" s="736"/>
      <c r="L34" s="736"/>
      <c r="M34" s="736"/>
      <c r="N34" s="736"/>
      <c r="O34" s="737"/>
      <c r="P34" s="95"/>
      <c r="Q34" s="94"/>
    </row>
    <row r="35" spans="1:17" ht="13.8">
      <c r="A35" s="94"/>
      <c r="B35" s="96"/>
      <c r="C35" s="738"/>
      <c r="D35" s="739"/>
      <c r="E35" s="739"/>
      <c r="F35" s="739"/>
      <c r="G35" s="739"/>
      <c r="H35" s="739"/>
      <c r="I35" s="739"/>
      <c r="J35" s="739"/>
      <c r="K35" s="739"/>
      <c r="L35" s="739"/>
      <c r="M35" s="739"/>
      <c r="N35" s="739"/>
      <c r="O35" s="740"/>
      <c r="P35" s="95"/>
      <c r="Q35" s="94"/>
    </row>
    <row r="36" spans="1:17" ht="14.4" thickBot="1">
      <c r="A36" s="94"/>
      <c r="B36" s="96"/>
      <c r="C36" s="741"/>
      <c r="D36" s="742"/>
      <c r="E36" s="742"/>
      <c r="F36" s="742"/>
      <c r="G36" s="742"/>
      <c r="H36" s="742"/>
      <c r="I36" s="742"/>
      <c r="J36" s="742"/>
      <c r="K36" s="742"/>
      <c r="L36" s="742"/>
      <c r="M36" s="742"/>
      <c r="N36" s="742"/>
      <c r="O36" s="743"/>
      <c r="P36" s="95"/>
      <c r="Q36" s="94"/>
    </row>
    <row r="37" spans="1:17" ht="13.8">
      <c r="A37" s="94"/>
      <c r="B37" s="96"/>
      <c r="C37" s="744" t="s">
        <v>51</v>
      </c>
      <c r="D37" s="745"/>
      <c r="E37" s="745"/>
      <c r="F37" s="745"/>
      <c r="G37" s="745"/>
      <c r="H37" s="745"/>
      <c r="I37" s="745"/>
      <c r="J37" s="763"/>
      <c r="K37" s="403" t="s">
        <v>52</v>
      </c>
      <c r="L37" s="118" t="s">
        <v>11</v>
      </c>
      <c r="M37" s="762" t="s">
        <v>61</v>
      </c>
      <c r="N37" s="763"/>
      <c r="O37" s="119" t="s">
        <v>58</v>
      </c>
      <c r="P37" s="95"/>
      <c r="Q37" s="94"/>
    </row>
    <row r="38" spans="1:17" ht="13.8">
      <c r="A38" s="94"/>
      <c r="B38" s="96"/>
      <c r="C38" s="718" t="s">
        <v>312</v>
      </c>
      <c r="D38" s="719"/>
      <c r="E38" s="719"/>
      <c r="F38" s="719"/>
      <c r="G38" s="719"/>
      <c r="H38" s="719"/>
      <c r="I38" s="719"/>
      <c r="J38" s="766"/>
      <c r="K38" s="400" t="s">
        <v>186</v>
      </c>
      <c r="L38" s="123">
        <v>1.4999999999999999E-2</v>
      </c>
      <c r="M38" s="767">
        <v>108932</v>
      </c>
      <c r="N38" s="768"/>
      <c r="O38" s="416">
        <f t="shared" ref="O38:O44" si="1">ROUND(L38*M38,0)</f>
        <v>1634</v>
      </c>
      <c r="P38" s="95"/>
      <c r="Q38" s="94"/>
    </row>
    <row r="39" spans="1:17" ht="13.8">
      <c r="A39" s="94"/>
      <c r="B39" s="96"/>
      <c r="C39" s="718" t="s">
        <v>257</v>
      </c>
      <c r="D39" s="719"/>
      <c r="E39" s="719"/>
      <c r="F39" s="719"/>
      <c r="G39" s="719"/>
      <c r="H39" s="719"/>
      <c r="I39" s="719"/>
      <c r="J39" s="766"/>
      <c r="K39" s="400" t="s">
        <v>265</v>
      </c>
      <c r="L39" s="123">
        <v>0.04</v>
      </c>
      <c r="M39" s="767">
        <v>72820</v>
      </c>
      <c r="N39" s="768"/>
      <c r="O39" s="416">
        <f t="shared" si="1"/>
        <v>2913</v>
      </c>
      <c r="P39" s="95"/>
      <c r="Q39" s="94"/>
    </row>
    <row r="40" spans="1:17" ht="13.8">
      <c r="A40" s="94"/>
      <c r="B40" s="96"/>
      <c r="C40" s="718" t="s">
        <v>313</v>
      </c>
      <c r="D40" s="719"/>
      <c r="E40" s="719"/>
      <c r="F40" s="719"/>
      <c r="G40" s="719"/>
      <c r="H40" s="719"/>
      <c r="I40" s="719"/>
      <c r="J40" s="766"/>
      <c r="K40" s="400" t="s">
        <v>265</v>
      </c>
      <c r="L40" s="123">
        <v>0.05</v>
      </c>
      <c r="M40" s="767">
        <v>92850</v>
      </c>
      <c r="N40" s="768"/>
      <c r="O40" s="416">
        <f t="shared" si="1"/>
        <v>4643</v>
      </c>
      <c r="P40" s="95"/>
      <c r="Q40" s="94"/>
    </row>
    <row r="41" spans="1:17" ht="13.8">
      <c r="A41" s="94"/>
      <c r="B41" s="96"/>
      <c r="C41" s="718" t="s">
        <v>314</v>
      </c>
      <c r="D41" s="719"/>
      <c r="E41" s="719"/>
      <c r="F41" s="719"/>
      <c r="G41" s="719"/>
      <c r="H41" s="719"/>
      <c r="I41" s="719"/>
      <c r="J41" s="766"/>
      <c r="K41" s="400" t="s">
        <v>85</v>
      </c>
      <c r="L41" s="123">
        <v>7.6E-3</v>
      </c>
      <c r="M41" s="767">
        <v>267257</v>
      </c>
      <c r="N41" s="768"/>
      <c r="O41" s="416">
        <f t="shared" si="1"/>
        <v>2031</v>
      </c>
      <c r="P41" s="95"/>
      <c r="Q41" s="94"/>
    </row>
    <row r="42" spans="1:17" ht="13.8">
      <c r="A42" s="94"/>
      <c r="B42" s="96"/>
      <c r="C42" s="718" t="s">
        <v>315</v>
      </c>
      <c r="D42" s="719"/>
      <c r="E42" s="719"/>
      <c r="F42" s="719"/>
      <c r="G42" s="719"/>
      <c r="H42" s="719"/>
      <c r="I42" s="719"/>
      <c r="J42" s="766"/>
      <c r="K42" s="400" t="s">
        <v>86</v>
      </c>
      <c r="L42" s="123">
        <v>0.06</v>
      </c>
      <c r="M42" s="767">
        <v>16193</v>
      </c>
      <c r="N42" s="768"/>
      <c r="O42" s="416">
        <f t="shared" si="1"/>
        <v>972</v>
      </c>
      <c r="P42" s="95"/>
      <c r="Q42" s="94"/>
    </row>
    <row r="43" spans="1:17" ht="13.8">
      <c r="A43" s="94"/>
      <c r="B43" s="96"/>
      <c r="C43" s="718" t="s">
        <v>250</v>
      </c>
      <c r="D43" s="719"/>
      <c r="E43" s="719"/>
      <c r="F43" s="719"/>
      <c r="G43" s="719"/>
      <c r="H43" s="719"/>
      <c r="I43" s="719"/>
      <c r="J43" s="766"/>
      <c r="K43" s="400" t="s">
        <v>186</v>
      </c>
      <c r="L43" s="123">
        <v>0.17860000000000001</v>
      </c>
      <c r="M43" s="767">
        <v>21777</v>
      </c>
      <c r="N43" s="768"/>
      <c r="O43" s="416">
        <f t="shared" si="1"/>
        <v>3889</v>
      </c>
      <c r="P43" s="95"/>
      <c r="Q43" s="94"/>
    </row>
    <row r="44" spans="1:17" ht="14.4" thickBot="1">
      <c r="A44" s="94"/>
      <c r="B44" s="96"/>
      <c r="C44" s="718" t="s">
        <v>316</v>
      </c>
      <c r="D44" s="719"/>
      <c r="E44" s="719"/>
      <c r="F44" s="719"/>
      <c r="G44" s="719"/>
      <c r="H44" s="719"/>
      <c r="I44" s="719"/>
      <c r="J44" s="766"/>
      <c r="K44" s="400" t="s">
        <v>91</v>
      </c>
      <c r="L44" s="123">
        <v>3.4</v>
      </c>
      <c r="M44" s="767">
        <v>22629</v>
      </c>
      <c r="N44" s="768"/>
      <c r="O44" s="416">
        <f t="shared" si="1"/>
        <v>76939</v>
      </c>
      <c r="P44" s="95"/>
      <c r="Q44" s="94"/>
    </row>
    <row r="45" spans="1:17" ht="14.4" thickBot="1">
      <c r="A45" s="94"/>
      <c r="B45" s="96"/>
      <c r="C45" s="724" t="s">
        <v>59</v>
      </c>
      <c r="D45" s="725"/>
      <c r="E45" s="725"/>
      <c r="F45" s="725"/>
      <c r="G45" s="725"/>
      <c r="H45" s="725"/>
      <c r="I45" s="725"/>
      <c r="J45" s="725"/>
      <c r="K45" s="725"/>
      <c r="L45" s="725"/>
      <c r="M45" s="725"/>
      <c r="N45" s="726"/>
      <c r="O45" s="124">
        <f>SUM(O38:O44)</f>
        <v>93021</v>
      </c>
      <c r="P45" s="95"/>
      <c r="Q45" s="94"/>
    </row>
    <row r="46" spans="1:17" ht="13.8">
      <c r="A46" s="94"/>
      <c r="B46" s="96"/>
      <c r="C46" s="735" t="s">
        <v>62</v>
      </c>
      <c r="D46" s="736"/>
      <c r="E46" s="736"/>
      <c r="F46" s="736"/>
      <c r="G46" s="736"/>
      <c r="H46" s="736"/>
      <c r="I46" s="736"/>
      <c r="J46" s="736"/>
      <c r="K46" s="736"/>
      <c r="L46" s="736"/>
      <c r="M46" s="736"/>
      <c r="N46" s="736"/>
      <c r="O46" s="737"/>
      <c r="P46" s="95"/>
      <c r="Q46" s="94"/>
    </row>
    <row r="47" spans="1:17" ht="13.8">
      <c r="A47" s="94"/>
      <c r="B47" s="96"/>
      <c r="C47" s="738"/>
      <c r="D47" s="739"/>
      <c r="E47" s="739"/>
      <c r="F47" s="739"/>
      <c r="G47" s="739"/>
      <c r="H47" s="739"/>
      <c r="I47" s="739"/>
      <c r="J47" s="739"/>
      <c r="K47" s="739"/>
      <c r="L47" s="739"/>
      <c r="M47" s="739"/>
      <c r="N47" s="739"/>
      <c r="O47" s="740"/>
      <c r="P47" s="95"/>
      <c r="Q47" s="94"/>
    </row>
    <row r="48" spans="1:17" ht="14.4" thickBot="1">
      <c r="A48" s="94"/>
      <c r="B48" s="96"/>
      <c r="C48" s="741"/>
      <c r="D48" s="742"/>
      <c r="E48" s="742"/>
      <c r="F48" s="742"/>
      <c r="G48" s="742"/>
      <c r="H48" s="742"/>
      <c r="I48" s="742"/>
      <c r="J48" s="742"/>
      <c r="K48" s="742"/>
      <c r="L48" s="742"/>
      <c r="M48" s="742"/>
      <c r="N48" s="742"/>
      <c r="O48" s="743"/>
      <c r="P48" s="95"/>
      <c r="Q48" s="94"/>
    </row>
    <row r="49" spans="1:17" ht="15.6">
      <c r="A49" s="94"/>
      <c r="B49" s="96"/>
      <c r="C49" s="744" t="s">
        <v>63</v>
      </c>
      <c r="D49" s="745"/>
      <c r="E49" s="745"/>
      <c r="F49" s="745"/>
      <c r="G49" s="745"/>
      <c r="H49" s="745"/>
      <c r="I49" s="745"/>
      <c r="J49" s="118" t="s">
        <v>64</v>
      </c>
      <c r="K49" s="401" t="s">
        <v>65</v>
      </c>
      <c r="L49" s="125" t="s">
        <v>66</v>
      </c>
      <c r="M49" s="762" t="s">
        <v>67</v>
      </c>
      <c r="N49" s="763"/>
      <c r="O49" s="119" t="s">
        <v>58</v>
      </c>
      <c r="P49" s="95"/>
      <c r="Q49" s="94"/>
    </row>
    <row r="50" spans="1:17" ht="13.8">
      <c r="A50" s="94"/>
      <c r="B50" s="96"/>
      <c r="C50" s="718"/>
      <c r="D50" s="719"/>
      <c r="E50" s="719"/>
      <c r="F50" s="719"/>
      <c r="G50" s="719"/>
      <c r="H50" s="719"/>
      <c r="I50" s="719"/>
      <c r="J50" s="126"/>
      <c r="K50" s="127"/>
      <c r="L50" s="126"/>
      <c r="M50" s="764"/>
      <c r="N50" s="765"/>
      <c r="O50" s="416">
        <f t="shared" ref="O50:O51" si="2">ROUND(L50*M50,0)</f>
        <v>0</v>
      </c>
      <c r="P50" s="95"/>
      <c r="Q50" s="94"/>
    </row>
    <row r="51" spans="1:17" ht="14.4" thickBot="1">
      <c r="A51" s="94"/>
      <c r="B51" s="96"/>
      <c r="C51" s="758"/>
      <c r="D51" s="759"/>
      <c r="E51" s="759"/>
      <c r="F51" s="759"/>
      <c r="G51" s="759"/>
      <c r="H51" s="759"/>
      <c r="I51" s="759"/>
      <c r="J51" s="128"/>
      <c r="K51" s="129"/>
      <c r="L51" s="128"/>
      <c r="M51" s="760"/>
      <c r="N51" s="761"/>
      <c r="O51" s="416">
        <f t="shared" si="2"/>
        <v>0</v>
      </c>
      <c r="P51" s="95"/>
      <c r="Q51" s="94"/>
    </row>
    <row r="52" spans="1:17" ht="14.4" thickBot="1">
      <c r="A52" s="94"/>
      <c r="B52" s="96"/>
      <c r="C52" s="724" t="s">
        <v>59</v>
      </c>
      <c r="D52" s="725"/>
      <c r="E52" s="725"/>
      <c r="F52" s="725"/>
      <c r="G52" s="725"/>
      <c r="H52" s="725"/>
      <c r="I52" s="725"/>
      <c r="J52" s="725"/>
      <c r="K52" s="725"/>
      <c r="L52" s="725"/>
      <c r="M52" s="725"/>
      <c r="N52" s="726"/>
      <c r="O52" s="122">
        <f>SUM(O50:O51)</f>
        <v>0</v>
      </c>
      <c r="P52" s="95"/>
      <c r="Q52" s="94"/>
    </row>
    <row r="53" spans="1:17" ht="13.8">
      <c r="A53" s="94"/>
      <c r="B53" s="96"/>
      <c r="C53" s="735" t="s">
        <v>68</v>
      </c>
      <c r="D53" s="736"/>
      <c r="E53" s="736"/>
      <c r="F53" s="736"/>
      <c r="G53" s="736"/>
      <c r="H53" s="736"/>
      <c r="I53" s="736"/>
      <c r="J53" s="736"/>
      <c r="K53" s="736"/>
      <c r="L53" s="736"/>
      <c r="M53" s="736"/>
      <c r="N53" s="736"/>
      <c r="O53" s="737"/>
      <c r="P53" s="95"/>
      <c r="Q53" s="94"/>
    </row>
    <row r="54" spans="1:17" ht="13.8">
      <c r="A54" s="94"/>
      <c r="B54" s="96"/>
      <c r="C54" s="738"/>
      <c r="D54" s="739"/>
      <c r="E54" s="739"/>
      <c r="F54" s="739"/>
      <c r="G54" s="739"/>
      <c r="H54" s="739"/>
      <c r="I54" s="739"/>
      <c r="J54" s="739"/>
      <c r="K54" s="739"/>
      <c r="L54" s="739"/>
      <c r="M54" s="739"/>
      <c r="N54" s="739"/>
      <c r="O54" s="740"/>
      <c r="P54" s="95"/>
      <c r="Q54" s="94"/>
    </row>
    <row r="55" spans="1:17" ht="14.4" thickBot="1">
      <c r="A55" s="94"/>
      <c r="B55" s="96"/>
      <c r="C55" s="741"/>
      <c r="D55" s="742"/>
      <c r="E55" s="742"/>
      <c r="F55" s="742"/>
      <c r="G55" s="742"/>
      <c r="H55" s="742"/>
      <c r="I55" s="742"/>
      <c r="J55" s="742"/>
      <c r="K55" s="742"/>
      <c r="L55" s="742"/>
      <c r="M55" s="742"/>
      <c r="N55" s="742"/>
      <c r="O55" s="743"/>
      <c r="P55" s="95"/>
      <c r="Q55" s="94"/>
    </row>
    <row r="56" spans="1:17" ht="27.6">
      <c r="A56" s="94"/>
      <c r="B56" s="96"/>
      <c r="C56" s="744" t="s">
        <v>69</v>
      </c>
      <c r="D56" s="745"/>
      <c r="E56" s="745"/>
      <c r="F56" s="745"/>
      <c r="G56" s="745"/>
      <c r="H56" s="745"/>
      <c r="I56" s="745"/>
      <c r="J56" s="118" t="s">
        <v>70</v>
      </c>
      <c r="K56" s="130" t="s">
        <v>71</v>
      </c>
      <c r="L56" s="131" t="s">
        <v>72</v>
      </c>
      <c r="M56" s="746" t="s">
        <v>57</v>
      </c>
      <c r="N56" s="747"/>
      <c r="O56" s="132" t="s">
        <v>58</v>
      </c>
      <c r="P56" s="95"/>
      <c r="Q56" s="94"/>
    </row>
    <row r="57" spans="1:17" ht="13.8">
      <c r="A57" s="94"/>
      <c r="B57" s="96"/>
      <c r="C57" s="730" t="s">
        <v>317</v>
      </c>
      <c r="D57" s="731"/>
      <c r="E57" s="731"/>
      <c r="F57" s="731"/>
      <c r="G57" s="731"/>
      <c r="H57" s="731"/>
      <c r="I57" s="732"/>
      <c r="J57" s="133" t="s">
        <v>120</v>
      </c>
      <c r="K57" s="134"/>
      <c r="L57" s="135">
        <v>78157</v>
      </c>
      <c r="M57" s="752">
        <v>2</v>
      </c>
      <c r="N57" s="753"/>
      <c r="O57" s="416">
        <f t="shared" ref="O57:O60" si="3">ROUND(L57*M57,0)</f>
        <v>156314</v>
      </c>
      <c r="P57" s="95"/>
      <c r="Q57" s="94"/>
    </row>
    <row r="58" spans="1:17" ht="13.8">
      <c r="A58" s="94"/>
      <c r="B58" s="96"/>
      <c r="C58" s="730"/>
      <c r="D58" s="731"/>
      <c r="E58" s="731"/>
      <c r="F58" s="731"/>
      <c r="G58" s="731"/>
      <c r="H58" s="731"/>
      <c r="I58" s="732"/>
      <c r="J58" s="133"/>
      <c r="K58" s="134"/>
      <c r="L58" s="135"/>
      <c r="M58" s="754"/>
      <c r="N58" s="755"/>
      <c r="O58" s="416">
        <f t="shared" si="3"/>
        <v>0</v>
      </c>
      <c r="P58" s="95"/>
      <c r="Q58" s="94"/>
    </row>
    <row r="59" spans="1:17" ht="13.8">
      <c r="A59" s="94"/>
      <c r="B59" s="96"/>
      <c r="C59" s="730"/>
      <c r="D59" s="731"/>
      <c r="E59" s="731"/>
      <c r="F59" s="731"/>
      <c r="G59" s="731"/>
      <c r="H59" s="731"/>
      <c r="I59" s="732"/>
      <c r="J59" s="133"/>
      <c r="K59" s="134"/>
      <c r="L59" s="135"/>
      <c r="M59" s="756"/>
      <c r="N59" s="757"/>
      <c r="O59" s="416">
        <f t="shared" si="3"/>
        <v>0</v>
      </c>
      <c r="P59" s="95"/>
      <c r="Q59" s="94"/>
    </row>
    <row r="60" spans="1:17" ht="14.4" thickBot="1">
      <c r="A60" s="94"/>
      <c r="B60" s="96"/>
      <c r="C60" s="730"/>
      <c r="D60" s="731"/>
      <c r="E60" s="731"/>
      <c r="F60" s="731"/>
      <c r="G60" s="731"/>
      <c r="H60" s="731"/>
      <c r="I60" s="732"/>
      <c r="J60" s="128"/>
      <c r="K60" s="129"/>
      <c r="L60" s="128"/>
      <c r="M60" s="733"/>
      <c r="N60" s="734"/>
      <c r="O60" s="416">
        <f t="shared" si="3"/>
        <v>0</v>
      </c>
      <c r="P60" s="95"/>
      <c r="Q60" s="94"/>
    </row>
    <row r="61" spans="1:17" ht="14.4" thickBot="1">
      <c r="A61" s="94"/>
      <c r="B61" s="96"/>
      <c r="C61" s="724" t="s">
        <v>59</v>
      </c>
      <c r="D61" s="725"/>
      <c r="E61" s="725"/>
      <c r="F61" s="725"/>
      <c r="G61" s="725"/>
      <c r="H61" s="725"/>
      <c r="I61" s="725"/>
      <c r="J61" s="725"/>
      <c r="K61" s="725"/>
      <c r="L61" s="725"/>
      <c r="M61" s="725"/>
      <c r="N61" s="726"/>
      <c r="O61" s="124">
        <f>SUM(O57:O60)</f>
        <v>156314</v>
      </c>
      <c r="P61" s="95"/>
      <c r="Q61" s="94"/>
    </row>
    <row r="62" spans="1:17" ht="14.4" thickBot="1">
      <c r="A62" s="94"/>
      <c r="B62" s="96"/>
      <c r="C62" s="115"/>
      <c r="D62" s="94"/>
      <c r="E62" s="94"/>
      <c r="F62" s="94"/>
      <c r="G62" s="94"/>
      <c r="H62" s="94"/>
      <c r="I62" s="94"/>
      <c r="J62" s="94"/>
      <c r="K62" s="94"/>
      <c r="L62" s="94"/>
      <c r="M62" s="94"/>
      <c r="N62" s="94"/>
      <c r="O62" s="116"/>
      <c r="P62" s="95"/>
      <c r="Q62" s="94"/>
    </row>
    <row r="63" spans="1:17" ht="14.4" thickBot="1">
      <c r="A63" s="94"/>
      <c r="B63" s="96"/>
      <c r="C63" s="727" t="s">
        <v>73</v>
      </c>
      <c r="D63" s="728"/>
      <c r="E63" s="728"/>
      <c r="F63" s="728"/>
      <c r="G63" s="728"/>
      <c r="H63" s="728"/>
      <c r="I63" s="728"/>
      <c r="J63" s="728"/>
      <c r="K63" s="728"/>
      <c r="L63" s="728"/>
      <c r="M63" s="728"/>
      <c r="N63" s="729"/>
      <c r="O63" s="137">
        <f>O33+O45+O52+O61</f>
        <v>286095</v>
      </c>
      <c r="P63" s="95"/>
      <c r="Q63" s="94"/>
    </row>
    <row r="64" spans="1:17" ht="13.8">
      <c r="A64" s="94"/>
      <c r="B64" s="96"/>
      <c r="C64" s="735" t="s">
        <v>74</v>
      </c>
      <c r="D64" s="736"/>
      <c r="E64" s="736"/>
      <c r="F64" s="736"/>
      <c r="G64" s="736"/>
      <c r="H64" s="736"/>
      <c r="I64" s="736"/>
      <c r="J64" s="736"/>
      <c r="K64" s="736"/>
      <c r="L64" s="736"/>
      <c r="M64" s="736"/>
      <c r="N64" s="736"/>
      <c r="O64" s="737"/>
      <c r="P64" s="95"/>
      <c r="Q64" s="94"/>
    </row>
    <row r="65" spans="1:17" ht="13.8">
      <c r="A65" s="94"/>
      <c r="B65" s="96"/>
      <c r="C65" s="738"/>
      <c r="D65" s="739"/>
      <c r="E65" s="739"/>
      <c r="F65" s="739"/>
      <c r="G65" s="739"/>
      <c r="H65" s="739"/>
      <c r="I65" s="739"/>
      <c r="J65" s="739"/>
      <c r="K65" s="739"/>
      <c r="L65" s="739"/>
      <c r="M65" s="739"/>
      <c r="N65" s="739"/>
      <c r="O65" s="740"/>
      <c r="P65" s="95"/>
      <c r="Q65" s="94"/>
    </row>
    <row r="66" spans="1:17" ht="14.4" thickBot="1">
      <c r="A66" s="94"/>
      <c r="B66" s="96"/>
      <c r="C66" s="741"/>
      <c r="D66" s="742"/>
      <c r="E66" s="742"/>
      <c r="F66" s="742"/>
      <c r="G66" s="742"/>
      <c r="H66" s="742"/>
      <c r="I66" s="742"/>
      <c r="J66" s="742"/>
      <c r="K66" s="742"/>
      <c r="L66" s="742"/>
      <c r="M66" s="742"/>
      <c r="N66" s="742"/>
      <c r="O66" s="743"/>
      <c r="P66" s="95"/>
      <c r="Q66" s="94"/>
    </row>
    <row r="67" spans="1:17" ht="13.8">
      <c r="A67" s="94"/>
      <c r="B67" s="96"/>
      <c r="C67" s="744" t="s">
        <v>75</v>
      </c>
      <c r="D67" s="745"/>
      <c r="E67" s="745"/>
      <c r="F67" s="745"/>
      <c r="G67" s="745"/>
      <c r="H67" s="745"/>
      <c r="I67" s="745"/>
      <c r="J67" s="401"/>
      <c r="K67" s="402"/>
      <c r="L67" s="131" t="s">
        <v>76</v>
      </c>
      <c r="M67" s="746" t="s">
        <v>77</v>
      </c>
      <c r="N67" s="747"/>
      <c r="O67" s="132"/>
      <c r="P67" s="95"/>
      <c r="Q67" s="94"/>
    </row>
    <row r="68" spans="1:17" ht="13.8">
      <c r="A68" s="94"/>
      <c r="B68" s="96"/>
      <c r="C68" s="718" t="s">
        <v>23</v>
      </c>
      <c r="D68" s="719"/>
      <c r="E68" s="719"/>
      <c r="F68" s="719"/>
      <c r="G68" s="719"/>
      <c r="H68" s="719"/>
      <c r="I68" s="719"/>
      <c r="J68" s="138"/>
      <c r="K68" s="139"/>
      <c r="L68" s="418">
        <v>0.28000000000000003</v>
      </c>
      <c r="M68" s="720">
        <f>+O63</f>
        <v>286095</v>
      </c>
      <c r="N68" s="721"/>
      <c r="O68" s="416">
        <f t="shared" ref="O68" si="4">ROUND(L68*M68,0)</f>
        <v>80107</v>
      </c>
      <c r="P68" s="95"/>
      <c r="Q68" s="94"/>
    </row>
    <row r="69" spans="1:17" ht="13.8">
      <c r="A69" s="94"/>
      <c r="B69" s="96"/>
      <c r="C69" s="120" t="s">
        <v>78</v>
      </c>
      <c r="D69" s="121"/>
      <c r="E69" s="121"/>
      <c r="F69" s="121"/>
      <c r="G69" s="121"/>
      <c r="H69" s="121"/>
      <c r="I69" s="121"/>
      <c r="J69" s="138"/>
      <c r="K69" s="139"/>
      <c r="L69" s="418">
        <v>0.01</v>
      </c>
      <c r="M69" s="720">
        <f>+O63</f>
        <v>286095</v>
      </c>
      <c r="N69" s="721"/>
      <c r="O69" s="140">
        <f>L69*M69</f>
        <v>2860.9500000000003</v>
      </c>
      <c r="P69" s="95"/>
      <c r="Q69" s="94"/>
    </row>
    <row r="70" spans="1:17" ht="14.4" thickBot="1">
      <c r="A70" s="94"/>
      <c r="B70" s="96"/>
      <c r="C70" s="406" t="s">
        <v>79</v>
      </c>
      <c r="D70" s="407"/>
      <c r="E70" s="407"/>
      <c r="F70" s="407"/>
      <c r="G70" s="407"/>
      <c r="H70" s="407"/>
      <c r="I70" s="407"/>
      <c r="J70" s="141"/>
      <c r="K70" s="142"/>
      <c r="L70" s="418">
        <v>0.05</v>
      </c>
      <c r="M70" s="722">
        <f>+O63</f>
        <v>286095</v>
      </c>
      <c r="N70" s="723"/>
      <c r="O70" s="140">
        <f>L70*M70</f>
        <v>14304.75</v>
      </c>
      <c r="P70" s="95"/>
      <c r="Q70" s="94"/>
    </row>
    <row r="71" spans="1:17" ht="14.4" thickBot="1">
      <c r="A71" s="94"/>
      <c r="B71" s="96"/>
      <c r="C71" s="724" t="s">
        <v>59</v>
      </c>
      <c r="D71" s="725"/>
      <c r="E71" s="725"/>
      <c r="F71" s="725"/>
      <c r="G71" s="725"/>
      <c r="H71" s="725"/>
      <c r="I71" s="725"/>
      <c r="J71" s="725"/>
      <c r="K71" s="725"/>
      <c r="L71" s="725"/>
      <c r="M71" s="725"/>
      <c r="N71" s="726"/>
      <c r="O71" s="143">
        <f>SUM(O68:O70)</f>
        <v>97272.7</v>
      </c>
      <c r="P71" s="95"/>
      <c r="Q71" s="94"/>
    </row>
    <row r="72" spans="1:17" ht="14.4" thickBot="1">
      <c r="A72" s="94"/>
      <c r="B72" s="96"/>
      <c r="C72" s="115"/>
      <c r="D72" s="94"/>
      <c r="E72" s="94"/>
      <c r="F72" s="94"/>
      <c r="G72" s="94"/>
      <c r="H72" s="94"/>
      <c r="I72" s="94"/>
      <c r="J72" s="94"/>
      <c r="K72" s="94"/>
      <c r="L72" s="94"/>
      <c r="M72" s="94"/>
      <c r="N72" s="94"/>
      <c r="O72" s="116"/>
      <c r="P72" s="95"/>
      <c r="Q72" s="94"/>
    </row>
    <row r="73" spans="1:17" ht="14.4" thickBot="1">
      <c r="A73" s="94"/>
      <c r="B73" s="96"/>
      <c r="C73" s="727" t="s">
        <v>80</v>
      </c>
      <c r="D73" s="728"/>
      <c r="E73" s="728"/>
      <c r="F73" s="728"/>
      <c r="G73" s="728"/>
      <c r="H73" s="728"/>
      <c r="I73" s="728"/>
      <c r="J73" s="728"/>
      <c r="K73" s="728"/>
      <c r="L73" s="728"/>
      <c r="M73" s="728"/>
      <c r="N73" s="729"/>
      <c r="O73" s="144">
        <f>O63+O71</f>
        <v>383367.7</v>
      </c>
      <c r="P73" s="95"/>
      <c r="Q73" s="94"/>
    </row>
    <row r="74" spans="1:17" ht="13.8">
      <c r="A74" s="94"/>
      <c r="B74" s="96"/>
      <c r="C74" s="112"/>
      <c r="D74" s="113"/>
      <c r="E74" s="113"/>
      <c r="F74" s="113"/>
      <c r="G74" s="113"/>
      <c r="H74" s="113"/>
      <c r="I74" s="113"/>
      <c r="J74" s="113"/>
      <c r="K74" s="113"/>
      <c r="L74" s="113"/>
      <c r="M74" s="113"/>
      <c r="N74" s="113"/>
      <c r="O74" s="114"/>
      <c r="P74" s="95"/>
      <c r="Q74" s="94"/>
    </row>
    <row r="75" spans="1:17" ht="13.8">
      <c r="A75" s="94"/>
      <c r="B75" s="96"/>
      <c r="C75" s="115"/>
      <c r="D75" s="94"/>
      <c r="E75" s="94"/>
      <c r="F75" s="94"/>
      <c r="G75" s="94"/>
      <c r="H75" s="94"/>
      <c r="I75" s="94"/>
      <c r="J75" s="94"/>
      <c r="K75" s="94"/>
      <c r="L75" s="94"/>
      <c r="M75" s="94"/>
      <c r="N75" s="94"/>
      <c r="O75" s="116"/>
      <c r="P75" s="95"/>
      <c r="Q75" s="94"/>
    </row>
    <row r="76" spans="1:17" ht="13.8">
      <c r="A76" s="94"/>
      <c r="B76" s="96"/>
      <c r="C76" s="115"/>
      <c r="D76" s="94"/>
      <c r="E76" s="94"/>
      <c r="F76" s="94"/>
      <c r="G76" s="94"/>
      <c r="H76" s="94"/>
      <c r="I76" s="94"/>
      <c r="J76" s="94"/>
      <c r="K76" s="94"/>
      <c r="L76" s="94"/>
      <c r="M76" s="94"/>
      <c r="N76" s="94"/>
      <c r="O76" s="116"/>
      <c r="P76" s="95"/>
      <c r="Q76" s="94"/>
    </row>
    <row r="77" spans="1:17" ht="13.8">
      <c r="A77" s="94"/>
      <c r="B77" s="96"/>
      <c r="C77" s="115"/>
      <c r="D77" s="424" t="s">
        <v>81</v>
      </c>
      <c r="E77" s="424"/>
      <c r="F77" s="424"/>
      <c r="G77" s="94"/>
      <c r="H77" s="94"/>
      <c r="I77" s="94"/>
      <c r="J77" s="424" t="s">
        <v>81</v>
      </c>
      <c r="K77" s="223"/>
      <c r="L77" s="223"/>
      <c r="M77" s="223"/>
      <c r="N77" s="223"/>
      <c r="O77" s="116"/>
      <c r="P77" s="95"/>
      <c r="Q77" s="94"/>
    </row>
    <row r="78" spans="1:17" ht="13.8">
      <c r="A78" s="94"/>
      <c r="B78" s="96"/>
      <c r="C78" s="115"/>
      <c r="D78" s="223" t="s">
        <v>385</v>
      </c>
      <c r="E78" s="223" t="s">
        <v>147</v>
      </c>
      <c r="F78" s="223"/>
      <c r="G78" s="94"/>
      <c r="H78" s="94"/>
      <c r="I78" s="94"/>
      <c r="J78" s="223" t="s">
        <v>82</v>
      </c>
      <c r="K78" s="425" t="s">
        <v>142</v>
      </c>
      <c r="L78" s="425"/>
      <c r="M78" s="425"/>
      <c r="N78" s="223"/>
      <c r="O78" s="116"/>
      <c r="P78" s="95"/>
      <c r="Q78" s="94"/>
    </row>
    <row r="79" spans="1:17" ht="13.8">
      <c r="A79" s="94"/>
      <c r="B79" s="96"/>
      <c r="C79" s="115"/>
      <c r="D79" s="223" t="s">
        <v>177</v>
      </c>
      <c r="E79" s="223"/>
      <c r="F79" s="223"/>
      <c r="G79" s="94"/>
      <c r="H79" s="94"/>
      <c r="I79" s="94"/>
      <c r="J79" s="223" t="s">
        <v>146</v>
      </c>
      <c r="K79" s="426"/>
      <c r="L79" s="426"/>
      <c r="M79" s="426"/>
      <c r="N79" s="223"/>
      <c r="O79" s="116"/>
      <c r="P79" s="95"/>
      <c r="Q79" s="94"/>
    </row>
    <row r="80" spans="1:17" ht="13.8">
      <c r="A80" s="94"/>
      <c r="B80" s="96"/>
      <c r="C80" s="105"/>
      <c r="D80" s="145"/>
      <c r="E80" s="145"/>
      <c r="F80" s="145"/>
      <c r="G80" s="145"/>
      <c r="H80" s="94"/>
      <c r="I80" s="145"/>
      <c r="J80" s="223" t="s">
        <v>178</v>
      </c>
      <c r="K80" s="145"/>
      <c r="L80" s="145"/>
      <c r="M80" s="145"/>
      <c r="N80" s="145"/>
      <c r="O80" s="146"/>
      <c r="P80" s="95"/>
      <c r="Q80" s="94"/>
    </row>
    <row r="81" spans="1:17" ht="13.8">
      <c r="A81" s="94"/>
      <c r="B81" s="96"/>
      <c r="C81" s="115"/>
      <c r="D81" s="94"/>
      <c r="E81" s="94"/>
      <c r="F81" s="94"/>
      <c r="G81" s="94"/>
      <c r="H81" s="94" t="s">
        <v>83</v>
      </c>
      <c r="I81" s="94"/>
      <c r="J81" s="94"/>
      <c r="K81" s="94"/>
      <c r="L81" s="94"/>
      <c r="M81" s="94"/>
      <c r="N81" s="94"/>
      <c r="O81" s="116"/>
      <c r="P81" s="95"/>
      <c r="Q81" s="94"/>
    </row>
    <row r="82" spans="1:17" ht="14.4" thickBot="1">
      <c r="A82" s="94"/>
      <c r="B82" s="96"/>
      <c r="C82" s="748"/>
      <c r="D82" s="749"/>
      <c r="E82" s="749"/>
      <c r="F82" s="129"/>
      <c r="G82" s="129"/>
      <c r="H82" s="129"/>
      <c r="I82" s="129"/>
      <c r="J82" s="129"/>
      <c r="K82" s="750"/>
      <c r="L82" s="750"/>
      <c r="M82" s="750"/>
      <c r="N82" s="750"/>
      <c r="O82" s="751"/>
      <c r="P82" s="95"/>
      <c r="Q82" s="94"/>
    </row>
    <row r="83" spans="1:17" ht="14.4" thickBot="1">
      <c r="A83" s="94"/>
      <c r="B83" s="147"/>
      <c r="C83" s="148"/>
      <c r="D83" s="148"/>
      <c r="E83" s="148"/>
      <c r="F83" s="148"/>
      <c r="G83" s="148"/>
      <c r="H83" s="148"/>
      <c r="I83" s="148"/>
      <c r="J83" s="148"/>
      <c r="K83" s="148"/>
      <c r="L83" s="148"/>
      <c r="M83" s="148"/>
      <c r="N83" s="148"/>
      <c r="O83" s="148"/>
      <c r="P83" s="149"/>
      <c r="Q83" s="94"/>
    </row>
    <row r="84" spans="1:17" ht="14.4" thickTop="1">
      <c r="A84" s="94"/>
      <c r="B84" s="822"/>
      <c r="C84" s="823"/>
      <c r="D84" s="823"/>
      <c r="E84" s="823"/>
      <c r="F84" s="823"/>
      <c r="G84" s="823"/>
      <c r="H84" s="823"/>
      <c r="I84" s="823"/>
      <c r="J84" s="823"/>
      <c r="K84" s="823"/>
      <c r="L84" s="823"/>
      <c r="M84" s="823"/>
      <c r="N84" s="823"/>
      <c r="O84" s="823"/>
      <c r="P84" s="824"/>
    </row>
    <row r="85" spans="1:17" ht="13.8">
      <c r="A85" s="94"/>
      <c r="B85" s="96"/>
      <c r="C85" s="825" t="s">
        <v>38</v>
      </c>
      <c r="D85" s="825"/>
      <c r="E85" s="825"/>
      <c r="F85" s="825"/>
      <c r="G85" s="825"/>
      <c r="H85" s="825"/>
      <c r="I85" s="825"/>
      <c r="J85" s="825"/>
      <c r="K85" s="825"/>
      <c r="L85" s="825"/>
      <c r="M85" s="825"/>
      <c r="N85" s="825"/>
      <c r="O85" s="825"/>
      <c r="P85" s="95"/>
    </row>
    <row r="86" spans="1:17" ht="14.4" thickBot="1">
      <c r="A86" s="94"/>
      <c r="B86" s="96"/>
      <c r="C86" s="94"/>
      <c r="D86" s="94"/>
      <c r="E86" s="94"/>
      <c r="F86" s="94"/>
      <c r="G86" s="94"/>
      <c r="H86" s="94"/>
      <c r="I86" s="94"/>
      <c r="J86" s="94"/>
      <c r="K86" s="94"/>
      <c r="L86" s="94"/>
      <c r="M86" s="94"/>
      <c r="N86" s="94"/>
      <c r="O86" s="94"/>
      <c r="P86" s="95"/>
    </row>
    <row r="87" spans="1:17" ht="13.8">
      <c r="A87" s="94"/>
      <c r="B87" s="96"/>
      <c r="C87" s="826"/>
      <c r="D87" s="828"/>
      <c r="E87" s="829"/>
      <c r="F87" s="829"/>
      <c r="G87" s="829"/>
      <c r="H87" s="829"/>
      <c r="I87" s="829"/>
      <c r="J87" s="829"/>
      <c r="K87" s="830"/>
      <c r="L87" s="831"/>
      <c r="M87" s="832"/>
      <c r="N87" s="832"/>
      <c r="O87" s="833"/>
      <c r="P87" s="95"/>
    </row>
    <row r="88" spans="1:17" ht="13.8">
      <c r="A88" s="94"/>
      <c r="B88" s="96"/>
      <c r="C88" s="827"/>
      <c r="D88" s="837" t="s">
        <v>118</v>
      </c>
      <c r="E88" s="838"/>
      <c r="F88" s="838"/>
      <c r="G88" s="838"/>
      <c r="H88" s="838"/>
      <c r="I88" s="838"/>
      <c r="J88" s="838"/>
      <c r="K88" s="839"/>
      <c r="L88" s="834"/>
      <c r="M88" s="835"/>
      <c r="N88" s="835"/>
      <c r="O88" s="836"/>
      <c r="P88" s="95"/>
    </row>
    <row r="89" spans="1:17" ht="13.8">
      <c r="A89" s="94"/>
      <c r="B89" s="96"/>
      <c r="C89" s="827"/>
      <c r="D89" s="812"/>
      <c r="E89" s="813"/>
      <c r="F89" s="813"/>
      <c r="G89" s="813"/>
      <c r="H89" s="813"/>
      <c r="I89" s="813"/>
      <c r="J89" s="813"/>
      <c r="K89" s="814"/>
      <c r="L89" s="818" t="s">
        <v>39</v>
      </c>
      <c r="M89" s="806"/>
      <c r="N89" s="807"/>
      <c r="O89" s="808"/>
      <c r="P89" s="95"/>
    </row>
    <row r="90" spans="1:17" ht="13.8">
      <c r="A90" s="94"/>
      <c r="B90" s="96"/>
      <c r="C90" s="827"/>
      <c r="D90" s="812" t="s">
        <v>40</v>
      </c>
      <c r="E90" s="813"/>
      <c r="F90" s="813"/>
      <c r="G90" s="813"/>
      <c r="H90" s="813"/>
      <c r="I90" s="813"/>
      <c r="J90" s="813"/>
      <c r="K90" s="814"/>
      <c r="L90" s="840"/>
      <c r="M90" s="809"/>
      <c r="N90" s="810"/>
      <c r="O90" s="811"/>
      <c r="P90" s="95"/>
    </row>
    <row r="91" spans="1:17" ht="13.8">
      <c r="A91" s="94"/>
      <c r="B91" s="96"/>
      <c r="C91" s="827"/>
      <c r="D91" s="815"/>
      <c r="E91" s="816"/>
      <c r="F91" s="816"/>
      <c r="G91" s="816"/>
      <c r="H91" s="816"/>
      <c r="I91" s="816"/>
      <c r="J91" s="816"/>
      <c r="K91" s="817"/>
      <c r="L91" s="818" t="s">
        <v>41</v>
      </c>
      <c r="M91" s="818">
        <v>1</v>
      </c>
      <c r="N91" s="818" t="s">
        <v>42</v>
      </c>
      <c r="O91" s="820">
        <v>1</v>
      </c>
      <c r="P91" s="95"/>
    </row>
    <row r="92" spans="1:17" ht="13.8">
      <c r="A92" s="94"/>
      <c r="B92" s="96"/>
      <c r="C92" s="827"/>
      <c r="D92" s="815"/>
      <c r="E92" s="816"/>
      <c r="F92" s="816"/>
      <c r="G92" s="816"/>
      <c r="H92" s="816"/>
      <c r="I92" s="816"/>
      <c r="J92" s="816"/>
      <c r="K92" s="817"/>
      <c r="L92" s="819"/>
      <c r="M92" s="819"/>
      <c r="N92" s="819"/>
      <c r="O92" s="821"/>
      <c r="P92" s="95"/>
    </row>
    <row r="93" spans="1:17" ht="13.8">
      <c r="A93" s="94"/>
      <c r="B93" s="96"/>
      <c r="C93" s="827"/>
      <c r="D93" s="812" t="s">
        <v>43</v>
      </c>
      <c r="E93" s="813"/>
      <c r="F93" s="813"/>
      <c r="G93" s="813"/>
      <c r="H93" s="813"/>
      <c r="I93" s="813"/>
      <c r="J93" s="813"/>
      <c r="K93" s="814"/>
      <c r="L93" s="819"/>
      <c r="M93" s="819"/>
      <c r="N93" s="819"/>
      <c r="O93" s="821"/>
      <c r="P93" s="95"/>
    </row>
    <row r="94" spans="1:17" ht="14.4" thickBot="1">
      <c r="A94" s="94"/>
      <c r="B94" s="96"/>
      <c r="C94" s="97"/>
      <c r="D94" s="98"/>
      <c r="E94" s="98"/>
      <c r="F94" s="98"/>
      <c r="G94" s="98"/>
      <c r="H94" s="98"/>
      <c r="I94" s="98"/>
      <c r="J94" s="98"/>
      <c r="K94" s="98"/>
      <c r="L94" s="98"/>
      <c r="M94" s="99"/>
      <c r="N94" s="99"/>
      <c r="O94" s="100"/>
      <c r="P94" s="95"/>
    </row>
    <row r="95" spans="1:17" ht="13.8">
      <c r="A95" s="94"/>
      <c r="B95" s="96"/>
      <c r="C95" s="101"/>
      <c r="D95" s="405"/>
      <c r="E95" s="405"/>
      <c r="F95" s="405"/>
      <c r="G95" s="405"/>
      <c r="H95" s="405"/>
      <c r="I95" s="405"/>
      <c r="J95" s="405"/>
      <c r="K95" s="405"/>
      <c r="L95" s="102" t="s">
        <v>44</v>
      </c>
      <c r="M95" s="103" t="s">
        <v>45</v>
      </c>
      <c r="N95" s="103" t="s">
        <v>46</v>
      </c>
      <c r="O95" s="104" t="s">
        <v>47</v>
      </c>
      <c r="P95" s="95"/>
    </row>
    <row r="96" spans="1:17" ht="13.8">
      <c r="A96" s="94"/>
      <c r="B96" s="96"/>
      <c r="C96" s="105"/>
      <c r="D96" s="404"/>
      <c r="E96" s="404"/>
      <c r="F96" s="404"/>
      <c r="G96" s="404"/>
      <c r="H96" s="404"/>
      <c r="I96" s="404"/>
      <c r="J96" s="404"/>
      <c r="K96" s="404"/>
      <c r="L96" s="106"/>
      <c r="M96" s="107"/>
      <c r="N96" s="107"/>
      <c r="O96" s="108"/>
      <c r="P96" s="95"/>
    </row>
    <row r="97" spans="1:16" ht="13.8">
      <c r="A97" s="94"/>
      <c r="B97" s="96"/>
      <c r="C97" s="792" t="s">
        <v>48</v>
      </c>
      <c r="D97" s="793"/>
      <c r="E97" s="793"/>
      <c r="F97" s="793"/>
      <c r="G97" s="404"/>
      <c r="H97" s="404"/>
      <c r="I97" s="404"/>
      <c r="J97" s="94"/>
      <c r="K97" s="404"/>
      <c r="L97" s="106"/>
      <c r="M97" s="94"/>
      <c r="N97" s="94"/>
      <c r="O97" s="109"/>
      <c r="P97" s="95"/>
    </row>
    <row r="98" spans="1:16" ht="13.8">
      <c r="A98" s="94"/>
      <c r="B98" s="96"/>
      <c r="C98" s="110"/>
      <c r="D98" s="408"/>
      <c r="E98" s="408"/>
      <c r="F98" s="408"/>
      <c r="G98" s="408"/>
      <c r="H98" s="408"/>
      <c r="I98" s="408"/>
      <c r="J98" s="408"/>
      <c r="K98" s="408"/>
      <c r="L98" s="408"/>
      <c r="M98" s="408"/>
      <c r="N98" s="408"/>
      <c r="O98" s="409"/>
      <c r="P98" s="95"/>
    </row>
    <row r="99" spans="1:16" ht="14.4" thickBot="1">
      <c r="A99" s="94"/>
      <c r="B99" s="96"/>
      <c r="C99" s="406"/>
      <c r="D99" s="407"/>
      <c r="E99" s="407"/>
      <c r="F99" s="407"/>
      <c r="G99" s="407"/>
      <c r="H99" s="407"/>
      <c r="I99" s="407"/>
      <c r="J99" s="407"/>
      <c r="K99" s="407"/>
      <c r="L99" s="407"/>
      <c r="M99" s="407"/>
      <c r="N99" s="407"/>
      <c r="O99" s="111"/>
      <c r="P99" s="95"/>
    </row>
    <row r="100" spans="1:16" ht="14.4" thickBot="1">
      <c r="A100" s="94"/>
      <c r="B100" s="96"/>
      <c r="C100" s="112"/>
      <c r="D100" s="113"/>
      <c r="E100" s="113"/>
      <c r="F100" s="113"/>
      <c r="G100" s="113"/>
      <c r="H100" s="113"/>
      <c r="I100" s="94"/>
      <c r="J100" s="94"/>
      <c r="K100" s="113"/>
      <c r="L100" s="113"/>
      <c r="M100" s="113"/>
      <c r="N100" s="113"/>
      <c r="O100" s="114"/>
      <c r="P100" s="95"/>
    </row>
    <row r="101" spans="1:16" ht="13.8">
      <c r="A101" s="94"/>
      <c r="B101" s="96"/>
      <c r="C101" s="794" t="s">
        <v>49</v>
      </c>
      <c r="D101" s="795"/>
      <c r="E101" s="795"/>
      <c r="F101" s="795"/>
      <c r="G101" s="795"/>
      <c r="H101" s="795"/>
      <c r="I101" s="795"/>
      <c r="J101" s="795"/>
      <c r="K101" s="795"/>
      <c r="L101" s="795"/>
      <c r="M101" s="795"/>
      <c r="N101" s="795"/>
      <c r="O101" s="796"/>
      <c r="P101" s="95"/>
    </row>
    <row r="102" spans="1:16" ht="14.4" thickBot="1">
      <c r="A102" s="94"/>
      <c r="B102" s="96"/>
      <c r="C102" s="115"/>
      <c r="D102" s="94"/>
      <c r="E102" s="94"/>
      <c r="F102" s="94"/>
      <c r="G102" s="94"/>
      <c r="H102" s="94"/>
      <c r="I102" s="94"/>
      <c r="J102" s="94"/>
      <c r="K102" s="94"/>
      <c r="L102" s="94"/>
      <c r="M102" s="94"/>
      <c r="N102" s="94"/>
      <c r="O102" s="116"/>
      <c r="P102" s="95"/>
    </row>
    <row r="103" spans="1:16" ht="13.8">
      <c r="A103" s="94"/>
      <c r="B103" s="96"/>
      <c r="C103" s="117" t="s">
        <v>50</v>
      </c>
      <c r="D103" s="797" t="s">
        <v>51</v>
      </c>
      <c r="E103" s="798"/>
      <c r="F103" s="798"/>
      <c r="G103" s="798"/>
      <c r="H103" s="798"/>
      <c r="I103" s="798"/>
      <c r="J103" s="798"/>
      <c r="K103" s="798"/>
      <c r="L103" s="799"/>
      <c r="M103" s="800" t="s">
        <v>52</v>
      </c>
      <c r="N103" s="801"/>
      <c r="O103" s="117" t="s">
        <v>11</v>
      </c>
      <c r="P103" s="95"/>
    </row>
    <row r="104" spans="1:16" ht="14.4" thickBot="1">
      <c r="A104" s="94"/>
      <c r="B104" s="96"/>
      <c r="C104" s="175">
        <f>+'PRESUPUESTO OFICIAL (Entidad)'!D59</f>
        <v>8.1</v>
      </c>
      <c r="D104" s="802" t="s">
        <v>113</v>
      </c>
      <c r="E104" s="803"/>
      <c r="F104" s="803"/>
      <c r="G104" s="803"/>
      <c r="H104" s="803"/>
      <c r="I104" s="803"/>
      <c r="J104" s="803"/>
      <c r="K104" s="803"/>
      <c r="L104" s="804"/>
      <c r="M104" s="805" t="s">
        <v>91</v>
      </c>
      <c r="N104" s="804"/>
      <c r="O104" s="176"/>
      <c r="P104" s="95"/>
    </row>
    <row r="105" spans="1:16" ht="13.8">
      <c r="A105" s="94"/>
      <c r="B105" s="96"/>
      <c r="C105" s="735" t="s">
        <v>53</v>
      </c>
      <c r="D105" s="736"/>
      <c r="E105" s="736"/>
      <c r="F105" s="736"/>
      <c r="G105" s="736"/>
      <c r="H105" s="736"/>
      <c r="I105" s="736"/>
      <c r="J105" s="736"/>
      <c r="K105" s="736"/>
      <c r="L105" s="736"/>
      <c r="M105" s="736"/>
      <c r="N105" s="736"/>
      <c r="O105" s="737"/>
      <c r="P105" s="95"/>
    </row>
    <row r="106" spans="1:16" ht="13.8">
      <c r="A106" s="94"/>
      <c r="B106" s="96"/>
      <c r="C106" s="738"/>
      <c r="D106" s="739"/>
      <c r="E106" s="739"/>
      <c r="F106" s="739"/>
      <c r="G106" s="739"/>
      <c r="H106" s="739"/>
      <c r="I106" s="739"/>
      <c r="J106" s="739"/>
      <c r="K106" s="739"/>
      <c r="L106" s="739"/>
      <c r="M106" s="739"/>
      <c r="N106" s="739"/>
      <c r="O106" s="740"/>
      <c r="P106" s="95"/>
    </row>
    <row r="107" spans="1:16" ht="14.4" thickBot="1">
      <c r="A107" s="94"/>
      <c r="B107" s="96"/>
      <c r="C107" s="741"/>
      <c r="D107" s="742"/>
      <c r="E107" s="742"/>
      <c r="F107" s="742"/>
      <c r="G107" s="742"/>
      <c r="H107" s="742"/>
      <c r="I107" s="742"/>
      <c r="J107" s="742"/>
      <c r="K107" s="742"/>
      <c r="L107" s="742"/>
      <c r="M107" s="742"/>
      <c r="N107" s="742"/>
      <c r="O107" s="743"/>
      <c r="P107" s="95"/>
    </row>
    <row r="108" spans="1:16" ht="13.8">
      <c r="A108" s="94"/>
      <c r="B108" s="96"/>
      <c r="C108" s="744" t="s">
        <v>51</v>
      </c>
      <c r="D108" s="782"/>
      <c r="E108" s="782"/>
      <c r="F108" s="782"/>
      <c r="G108" s="783"/>
      <c r="H108" s="762" t="s">
        <v>54</v>
      </c>
      <c r="I108" s="782"/>
      <c r="J108" s="784" t="s">
        <v>55</v>
      </c>
      <c r="K108" s="785"/>
      <c r="L108" s="118" t="s">
        <v>56</v>
      </c>
      <c r="M108" s="762" t="s">
        <v>57</v>
      </c>
      <c r="N108" s="763"/>
      <c r="O108" s="119" t="s">
        <v>58</v>
      </c>
      <c r="P108" s="95"/>
    </row>
    <row r="109" spans="1:16" ht="13.8">
      <c r="A109" s="94"/>
      <c r="B109" s="96"/>
      <c r="C109" s="786" t="s">
        <v>324</v>
      </c>
      <c r="D109" s="787"/>
      <c r="E109" s="787"/>
      <c r="F109" s="787"/>
      <c r="G109" s="788"/>
      <c r="H109" s="789"/>
      <c r="I109" s="788"/>
      <c r="J109" s="772" t="s">
        <v>120</v>
      </c>
      <c r="K109" s="773"/>
      <c r="L109" s="177">
        <v>6395</v>
      </c>
      <c r="M109" s="790">
        <v>0.18</v>
      </c>
      <c r="N109" s="791"/>
      <c r="O109" s="416">
        <f t="shared" ref="O109:O111" si="5">ROUND(L109*M109,0)</f>
        <v>1151</v>
      </c>
      <c r="P109" s="95"/>
    </row>
    <row r="110" spans="1:16" ht="13.8">
      <c r="A110" s="94"/>
      <c r="B110" s="96"/>
      <c r="C110" s="769" t="s">
        <v>122</v>
      </c>
      <c r="D110" s="770"/>
      <c r="E110" s="770"/>
      <c r="F110" s="770"/>
      <c r="G110" s="771"/>
      <c r="H110" s="178"/>
      <c r="I110" s="179"/>
      <c r="J110" s="772" t="s">
        <v>120</v>
      </c>
      <c r="K110" s="773"/>
      <c r="L110" s="177">
        <v>248</v>
      </c>
      <c r="M110" s="774">
        <v>2</v>
      </c>
      <c r="N110" s="775"/>
      <c r="O110" s="416">
        <f t="shared" si="5"/>
        <v>496</v>
      </c>
      <c r="P110" s="95"/>
    </row>
    <row r="111" spans="1:16" ht="14.4" thickBot="1">
      <c r="A111" s="94"/>
      <c r="B111" s="96"/>
      <c r="C111" s="776"/>
      <c r="D111" s="777"/>
      <c r="E111" s="777"/>
      <c r="F111" s="777"/>
      <c r="G111" s="778"/>
      <c r="H111" s="779"/>
      <c r="I111" s="778"/>
      <c r="J111" s="772"/>
      <c r="K111" s="773"/>
      <c r="L111" s="177"/>
      <c r="M111" s="780"/>
      <c r="N111" s="781"/>
      <c r="O111" s="416">
        <f t="shared" si="5"/>
        <v>0</v>
      </c>
      <c r="P111" s="95"/>
    </row>
    <row r="112" spans="1:16" ht="14.4" thickBot="1">
      <c r="A112" s="94"/>
      <c r="B112" s="96"/>
      <c r="C112" s="724" t="s">
        <v>59</v>
      </c>
      <c r="D112" s="725"/>
      <c r="E112" s="725"/>
      <c r="F112" s="725"/>
      <c r="G112" s="725"/>
      <c r="H112" s="725"/>
      <c r="I112" s="725"/>
      <c r="J112" s="725"/>
      <c r="K112" s="725"/>
      <c r="L112" s="725"/>
      <c r="M112" s="725"/>
      <c r="N112" s="726"/>
      <c r="O112" s="122">
        <f>SUM(O109:O111)</f>
        <v>1647</v>
      </c>
      <c r="P112" s="95"/>
    </row>
    <row r="113" spans="1:16" ht="13.8">
      <c r="A113" s="94"/>
      <c r="B113" s="96"/>
      <c r="C113" s="735" t="s">
        <v>60</v>
      </c>
      <c r="D113" s="736"/>
      <c r="E113" s="736"/>
      <c r="F113" s="736"/>
      <c r="G113" s="736"/>
      <c r="H113" s="736"/>
      <c r="I113" s="736"/>
      <c r="J113" s="736"/>
      <c r="K113" s="736"/>
      <c r="L113" s="736"/>
      <c r="M113" s="736"/>
      <c r="N113" s="736"/>
      <c r="O113" s="737"/>
      <c r="P113" s="95"/>
    </row>
    <row r="114" spans="1:16" ht="13.8">
      <c r="A114" s="94"/>
      <c r="B114" s="96"/>
      <c r="C114" s="738"/>
      <c r="D114" s="739"/>
      <c r="E114" s="739"/>
      <c r="F114" s="739"/>
      <c r="G114" s="739"/>
      <c r="H114" s="739"/>
      <c r="I114" s="739"/>
      <c r="J114" s="739"/>
      <c r="K114" s="739"/>
      <c r="L114" s="739"/>
      <c r="M114" s="739"/>
      <c r="N114" s="739"/>
      <c r="O114" s="740"/>
      <c r="P114" s="95"/>
    </row>
    <row r="115" spans="1:16" ht="14.4" thickBot="1">
      <c r="A115" s="94"/>
      <c r="B115" s="96"/>
      <c r="C115" s="741"/>
      <c r="D115" s="742"/>
      <c r="E115" s="742"/>
      <c r="F115" s="742"/>
      <c r="G115" s="742"/>
      <c r="H115" s="742"/>
      <c r="I115" s="742"/>
      <c r="J115" s="742"/>
      <c r="K115" s="742"/>
      <c r="L115" s="742"/>
      <c r="M115" s="742"/>
      <c r="N115" s="742"/>
      <c r="O115" s="743"/>
      <c r="P115" s="95"/>
    </row>
    <row r="116" spans="1:16" ht="13.8">
      <c r="A116" s="94"/>
      <c r="B116" s="96"/>
      <c r="C116" s="744" t="s">
        <v>51</v>
      </c>
      <c r="D116" s="745"/>
      <c r="E116" s="745"/>
      <c r="F116" s="745"/>
      <c r="G116" s="745"/>
      <c r="H116" s="745"/>
      <c r="I116" s="745"/>
      <c r="J116" s="763"/>
      <c r="K116" s="403" t="s">
        <v>52</v>
      </c>
      <c r="L116" s="118" t="s">
        <v>11</v>
      </c>
      <c r="M116" s="762" t="s">
        <v>61</v>
      </c>
      <c r="N116" s="763"/>
      <c r="O116" s="119" t="s">
        <v>58</v>
      </c>
      <c r="P116" s="95"/>
    </row>
    <row r="117" spans="1:16" ht="13.8">
      <c r="A117" s="94"/>
      <c r="B117" s="96"/>
      <c r="C117" s="867" t="s">
        <v>322</v>
      </c>
      <c r="D117" s="719"/>
      <c r="E117" s="719"/>
      <c r="F117" s="719"/>
      <c r="G117" s="719"/>
      <c r="H117" s="719"/>
      <c r="I117" s="719"/>
      <c r="J117" s="766"/>
      <c r="K117" s="400" t="s">
        <v>91</v>
      </c>
      <c r="L117" s="123">
        <v>0.33</v>
      </c>
      <c r="M117" s="767">
        <v>35503</v>
      </c>
      <c r="N117" s="768"/>
      <c r="O117" s="416">
        <f t="shared" ref="O117:O120" si="6">ROUND(L117*M117,0)</f>
        <v>11716</v>
      </c>
      <c r="P117" s="95"/>
    </row>
    <row r="118" spans="1:16" ht="13.8">
      <c r="A118" s="94"/>
      <c r="B118" s="96"/>
      <c r="C118" s="718" t="s">
        <v>320</v>
      </c>
      <c r="D118" s="719"/>
      <c r="E118" s="719"/>
      <c r="F118" s="719"/>
      <c r="G118" s="719"/>
      <c r="H118" s="719"/>
      <c r="I118" s="719"/>
      <c r="J118" s="766"/>
      <c r="K118" s="400" t="s">
        <v>101</v>
      </c>
      <c r="L118" s="123">
        <v>0.33</v>
      </c>
      <c r="M118" s="767">
        <v>857</v>
      </c>
      <c r="N118" s="768"/>
      <c r="O118" s="416">
        <f t="shared" si="6"/>
        <v>283</v>
      </c>
      <c r="P118" s="95"/>
    </row>
    <row r="119" spans="1:16" ht="13.8">
      <c r="A119" s="94"/>
      <c r="B119" s="96"/>
      <c r="C119" s="718" t="s">
        <v>321</v>
      </c>
      <c r="D119" s="719"/>
      <c r="E119" s="719"/>
      <c r="F119" s="719"/>
      <c r="G119" s="719"/>
      <c r="H119" s="719"/>
      <c r="I119" s="719"/>
      <c r="J119" s="766"/>
      <c r="K119" s="400" t="s">
        <v>91</v>
      </c>
      <c r="L119" s="123">
        <v>0.6</v>
      </c>
      <c r="M119" s="767">
        <v>3632</v>
      </c>
      <c r="N119" s="768"/>
      <c r="O119" s="416">
        <f t="shared" si="6"/>
        <v>2179</v>
      </c>
      <c r="P119" s="95"/>
    </row>
    <row r="120" spans="1:16" ht="14.4" thickBot="1">
      <c r="A120" s="94"/>
      <c r="B120" s="96"/>
      <c r="C120" s="718" t="s">
        <v>323</v>
      </c>
      <c r="D120" s="719"/>
      <c r="E120" s="719"/>
      <c r="F120" s="719"/>
      <c r="G120" s="719"/>
      <c r="H120" s="719"/>
      <c r="I120" s="719"/>
      <c r="J120" s="766"/>
      <c r="K120" s="400" t="s">
        <v>101</v>
      </c>
      <c r="L120" s="123">
        <v>0.6</v>
      </c>
      <c r="M120" s="767">
        <v>809</v>
      </c>
      <c r="N120" s="768"/>
      <c r="O120" s="416">
        <f t="shared" si="6"/>
        <v>485</v>
      </c>
      <c r="P120" s="95"/>
    </row>
    <row r="121" spans="1:16" ht="14.4" thickBot="1">
      <c r="A121" s="94"/>
      <c r="B121" s="96"/>
      <c r="C121" s="724" t="s">
        <v>59</v>
      </c>
      <c r="D121" s="725"/>
      <c r="E121" s="725"/>
      <c r="F121" s="725"/>
      <c r="G121" s="725"/>
      <c r="H121" s="725"/>
      <c r="I121" s="725"/>
      <c r="J121" s="725"/>
      <c r="K121" s="725"/>
      <c r="L121" s="725"/>
      <c r="M121" s="725"/>
      <c r="N121" s="726"/>
      <c r="O121" s="124">
        <f>SUM(O117:O120)</f>
        <v>14663</v>
      </c>
      <c r="P121" s="95"/>
    </row>
    <row r="122" spans="1:16" ht="13.8">
      <c r="A122" s="94"/>
      <c r="B122" s="96"/>
      <c r="C122" s="735" t="s">
        <v>62</v>
      </c>
      <c r="D122" s="736"/>
      <c r="E122" s="736"/>
      <c r="F122" s="736"/>
      <c r="G122" s="736"/>
      <c r="H122" s="736"/>
      <c r="I122" s="736"/>
      <c r="J122" s="736"/>
      <c r="K122" s="736"/>
      <c r="L122" s="736"/>
      <c r="M122" s="736"/>
      <c r="N122" s="736"/>
      <c r="O122" s="737"/>
      <c r="P122" s="95"/>
    </row>
    <row r="123" spans="1:16" ht="13.8">
      <c r="A123" s="94"/>
      <c r="B123" s="96"/>
      <c r="C123" s="738"/>
      <c r="D123" s="739"/>
      <c r="E123" s="739"/>
      <c r="F123" s="739"/>
      <c r="G123" s="739"/>
      <c r="H123" s="739"/>
      <c r="I123" s="739"/>
      <c r="J123" s="739"/>
      <c r="K123" s="739"/>
      <c r="L123" s="739"/>
      <c r="M123" s="739"/>
      <c r="N123" s="739"/>
      <c r="O123" s="740"/>
      <c r="P123" s="95"/>
    </row>
    <row r="124" spans="1:16" ht="14.4" thickBot="1">
      <c r="A124" s="94"/>
      <c r="B124" s="96"/>
      <c r="C124" s="741"/>
      <c r="D124" s="742"/>
      <c r="E124" s="742"/>
      <c r="F124" s="742"/>
      <c r="G124" s="742"/>
      <c r="H124" s="742"/>
      <c r="I124" s="742"/>
      <c r="J124" s="742"/>
      <c r="K124" s="742"/>
      <c r="L124" s="742"/>
      <c r="M124" s="742"/>
      <c r="N124" s="742"/>
      <c r="O124" s="743"/>
      <c r="P124" s="95"/>
    </row>
    <row r="125" spans="1:16" ht="15.6">
      <c r="A125" s="94"/>
      <c r="B125" s="96"/>
      <c r="C125" s="744" t="s">
        <v>63</v>
      </c>
      <c r="D125" s="745"/>
      <c r="E125" s="745"/>
      <c r="F125" s="745"/>
      <c r="G125" s="745"/>
      <c r="H125" s="745"/>
      <c r="I125" s="745"/>
      <c r="J125" s="118" t="s">
        <v>64</v>
      </c>
      <c r="K125" s="401" t="s">
        <v>65</v>
      </c>
      <c r="L125" s="125" t="s">
        <v>66</v>
      </c>
      <c r="M125" s="762" t="s">
        <v>67</v>
      </c>
      <c r="N125" s="763"/>
      <c r="O125" s="119" t="s">
        <v>58</v>
      </c>
      <c r="P125" s="95"/>
    </row>
    <row r="126" spans="1:16" ht="13.8">
      <c r="A126" s="94"/>
      <c r="B126" s="96"/>
      <c r="C126" s="718" t="s">
        <v>326</v>
      </c>
      <c r="D126" s="719"/>
      <c r="E126" s="719"/>
      <c r="F126" s="719"/>
      <c r="G126" s="719"/>
      <c r="H126" s="719"/>
      <c r="I126" s="719"/>
      <c r="J126" s="126" t="s">
        <v>181</v>
      </c>
      <c r="K126" s="127"/>
      <c r="L126" s="335">
        <v>2.5000000000000001E-3</v>
      </c>
      <c r="M126" s="764">
        <f>+'ANIDADOS AGUACLARA'!M198</f>
        <v>14017</v>
      </c>
      <c r="N126" s="765"/>
      <c r="O126" s="416">
        <f t="shared" ref="O126:O127" si="7">ROUND(L126*M126,0)</f>
        <v>35</v>
      </c>
      <c r="P126" s="95"/>
    </row>
    <row r="127" spans="1:16" ht="14.4" thickBot="1">
      <c r="A127" s="94"/>
      <c r="B127" s="96"/>
      <c r="C127" s="758"/>
      <c r="D127" s="759"/>
      <c r="E127" s="759"/>
      <c r="F127" s="759"/>
      <c r="G127" s="759"/>
      <c r="H127" s="759"/>
      <c r="I127" s="759"/>
      <c r="J127" s="128"/>
      <c r="K127" s="129"/>
      <c r="L127" s="128"/>
      <c r="M127" s="760"/>
      <c r="N127" s="761"/>
      <c r="O127" s="416">
        <f t="shared" si="7"/>
        <v>0</v>
      </c>
      <c r="P127" s="95"/>
    </row>
    <row r="128" spans="1:16" ht="14.4" thickBot="1">
      <c r="A128" s="94"/>
      <c r="B128" s="96"/>
      <c r="C128" s="724" t="s">
        <v>59</v>
      </c>
      <c r="D128" s="725"/>
      <c r="E128" s="725"/>
      <c r="F128" s="725"/>
      <c r="G128" s="725"/>
      <c r="H128" s="725"/>
      <c r="I128" s="725"/>
      <c r="J128" s="725"/>
      <c r="K128" s="725"/>
      <c r="L128" s="725"/>
      <c r="M128" s="725"/>
      <c r="N128" s="726"/>
      <c r="O128" s="122">
        <f>SUM(O126:O127)</f>
        <v>35</v>
      </c>
      <c r="P128" s="95"/>
    </row>
    <row r="129" spans="1:16" ht="13.8">
      <c r="A129" s="94"/>
      <c r="B129" s="96"/>
      <c r="C129" s="735" t="s">
        <v>68</v>
      </c>
      <c r="D129" s="736"/>
      <c r="E129" s="736"/>
      <c r="F129" s="736"/>
      <c r="G129" s="736"/>
      <c r="H129" s="736"/>
      <c r="I129" s="736"/>
      <c r="J129" s="736"/>
      <c r="K129" s="736"/>
      <c r="L129" s="736"/>
      <c r="M129" s="736"/>
      <c r="N129" s="736"/>
      <c r="O129" s="737"/>
      <c r="P129" s="95"/>
    </row>
    <row r="130" spans="1:16" ht="13.8">
      <c r="A130" s="94"/>
      <c r="B130" s="96"/>
      <c r="C130" s="738"/>
      <c r="D130" s="739"/>
      <c r="E130" s="739"/>
      <c r="F130" s="739"/>
      <c r="G130" s="739"/>
      <c r="H130" s="739"/>
      <c r="I130" s="739"/>
      <c r="J130" s="739"/>
      <c r="K130" s="739"/>
      <c r="L130" s="739"/>
      <c r="M130" s="739"/>
      <c r="N130" s="739"/>
      <c r="O130" s="740"/>
      <c r="P130" s="95"/>
    </row>
    <row r="131" spans="1:16" ht="14.4" thickBot="1">
      <c r="A131" s="94"/>
      <c r="B131" s="96"/>
      <c r="C131" s="741"/>
      <c r="D131" s="742"/>
      <c r="E131" s="742"/>
      <c r="F131" s="742"/>
      <c r="G131" s="742"/>
      <c r="H131" s="742"/>
      <c r="I131" s="742"/>
      <c r="J131" s="742"/>
      <c r="K131" s="742"/>
      <c r="L131" s="742"/>
      <c r="M131" s="742"/>
      <c r="N131" s="742"/>
      <c r="O131" s="743"/>
      <c r="P131" s="95"/>
    </row>
    <row r="132" spans="1:16" ht="27.6">
      <c r="A132" s="94"/>
      <c r="B132" s="96"/>
      <c r="C132" s="744" t="s">
        <v>69</v>
      </c>
      <c r="D132" s="745"/>
      <c r="E132" s="745"/>
      <c r="F132" s="745"/>
      <c r="G132" s="745"/>
      <c r="H132" s="745"/>
      <c r="I132" s="745"/>
      <c r="J132" s="118" t="s">
        <v>70</v>
      </c>
      <c r="K132" s="130" t="s">
        <v>71</v>
      </c>
      <c r="L132" s="131" t="s">
        <v>72</v>
      </c>
      <c r="M132" s="746" t="s">
        <v>57</v>
      </c>
      <c r="N132" s="747"/>
      <c r="O132" s="132" t="s">
        <v>58</v>
      </c>
      <c r="P132" s="95"/>
    </row>
    <row r="133" spans="1:16" ht="13.8">
      <c r="A133" s="94"/>
      <c r="B133" s="96"/>
      <c r="C133" s="730" t="s">
        <v>325</v>
      </c>
      <c r="D133" s="731"/>
      <c r="E133" s="731"/>
      <c r="F133" s="731"/>
      <c r="G133" s="731"/>
      <c r="H133" s="731"/>
      <c r="I133" s="732"/>
      <c r="J133" s="133" t="s">
        <v>120</v>
      </c>
      <c r="K133" s="134"/>
      <c r="L133" s="135">
        <v>63953</v>
      </c>
      <c r="M133" s="752">
        <v>0.18</v>
      </c>
      <c r="N133" s="753"/>
      <c r="O133" s="416">
        <f t="shared" ref="O133:O136" si="8">ROUND(L133*M133,0)</f>
        <v>11512</v>
      </c>
      <c r="P133" s="95"/>
    </row>
    <row r="134" spans="1:16" ht="13.8">
      <c r="A134" s="94"/>
      <c r="B134" s="96"/>
      <c r="C134" s="730"/>
      <c r="D134" s="731"/>
      <c r="E134" s="731"/>
      <c r="F134" s="731"/>
      <c r="G134" s="731"/>
      <c r="H134" s="731"/>
      <c r="I134" s="732"/>
      <c r="J134" s="133"/>
      <c r="K134" s="134"/>
      <c r="L134" s="135"/>
      <c r="M134" s="754"/>
      <c r="N134" s="755"/>
      <c r="O134" s="416">
        <f t="shared" si="8"/>
        <v>0</v>
      </c>
      <c r="P134" s="95"/>
    </row>
    <row r="135" spans="1:16" ht="13.8">
      <c r="A135" s="94"/>
      <c r="B135" s="96"/>
      <c r="C135" s="730"/>
      <c r="D135" s="731"/>
      <c r="E135" s="731"/>
      <c r="F135" s="731"/>
      <c r="G135" s="731"/>
      <c r="H135" s="731"/>
      <c r="I135" s="732"/>
      <c r="J135" s="133"/>
      <c r="K135" s="134"/>
      <c r="L135" s="135"/>
      <c r="M135" s="756"/>
      <c r="N135" s="757"/>
      <c r="O135" s="416">
        <f t="shared" si="8"/>
        <v>0</v>
      </c>
      <c r="P135" s="95"/>
    </row>
    <row r="136" spans="1:16" ht="14.4" thickBot="1">
      <c r="A136" s="94"/>
      <c r="B136" s="96"/>
      <c r="C136" s="730"/>
      <c r="D136" s="731"/>
      <c r="E136" s="731"/>
      <c r="F136" s="731"/>
      <c r="G136" s="731"/>
      <c r="H136" s="731"/>
      <c r="I136" s="732"/>
      <c r="J136" s="128"/>
      <c r="K136" s="129"/>
      <c r="L136" s="128"/>
      <c r="M136" s="733"/>
      <c r="N136" s="734"/>
      <c r="O136" s="416">
        <f t="shared" si="8"/>
        <v>0</v>
      </c>
      <c r="P136" s="95"/>
    </row>
    <row r="137" spans="1:16" ht="14.4" thickBot="1">
      <c r="A137" s="94"/>
      <c r="B137" s="96"/>
      <c r="C137" s="724" t="s">
        <v>59</v>
      </c>
      <c r="D137" s="725"/>
      <c r="E137" s="725"/>
      <c r="F137" s="725"/>
      <c r="G137" s="725"/>
      <c r="H137" s="725"/>
      <c r="I137" s="725"/>
      <c r="J137" s="725"/>
      <c r="K137" s="725"/>
      <c r="L137" s="725"/>
      <c r="M137" s="725"/>
      <c r="N137" s="726"/>
      <c r="O137" s="124">
        <f>SUM(O133:O136)</f>
        <v>11512</v>
      </c>
      <c r="P137" s="95"/>
    </row>
    <row r="138" spans="1:16" ht="14.4" thickBot="1">
      <c r="A138" s="94"/>
      <c r="B138" s="96"/>
      <c r="C138" s="115"/>
      <c r="D138" s="94"/>
      <c r="E138" s="94"/>
      <c r="F138" s="94"/>
      <c r="G138" s="94"/>
      <c r="H138" s="94"/>
      <c r="I138" s="94"/>
      <c r="J138" s="94"/>
      <c r="K138" s="94"/>
      <c r="L138" s="94"/>
      <c r="M138" s="94"/>
      <c r="N138" s="94"/>
      <c r="O138" s="116"/>
      <c r="P138" s="95"/>
    </row>
    <row r="139" spans="1:16" ht="14.4" thickBot="1">
      <c r="A139" s="94"/>
      <c r="B139" s="96"/>
      <c r="C139" s="727" t="s">
        <v>73</v>
      </c>
      <c r="D139" s="728"/>
      <c r="E139" s="728"/>
      <c r="F139" s="728"/>
      <c r="G139" s="728"/>
      <c r="H139" s="728"/>
      <c r="I139" s="728"/>
      <c r="J139" s="728"/>
      <c r="K139" s="728"/>
      <c r="L139" s="728"/>
      <c r="M139" s="728"/>
      <c r="N139" s="729"/>
      <c r="O139" s="137">
        <f>O112+O121+O128+O137</f>
        <v>27857</v>
      </c>
      <c r="P139" s="95"/>
    </row>
    <row r="140" spans="1:16" ht="13.8">
      <c r="A140" s="94"/>
      <c r="B140" s="96"/>
      <c r="C140" s="735" t="s">
        <v>74</v>
      </c>
      <c r="D140" s="736"/>
      <c r="E140" s="736"/>
      <c r="F140" s="736"/>
      <c r="G140" s="736"/>
      <c r="H140" s="736"/>
      <c r="I140" s="736"/>
      <c r="J140" s="736"/>
      <c r="K140" s="736"/>
      <c r="L140" s="736"/>
      <c r="M140" s="736"/>
      <c r="N140" s="736"/>
      <c r="O140" s="737"/>
      <c r="P140" s="95"/>
    </row>
    <row r="141" spans="1:16" ht="13.8">
      <c r="A141" s="94"/>
      <c r="B141" s="96"/>
      <c r="C141" s="738"/>
      <c r="D141" s="739"/>
      <c r="E141" s="739"/>
      <c r="F141" s="739"/>
      <c r="G141" s="739"/>
      <c r="H141" s="739"/>
      <c r="I141" s="739"/>
      <c r="J141" s="739"/>
      <c r="K141" s="739"/>
      <c r="L141" s="739"/>
      <c r="M141" s="739"/>
      <c r="N141" s="739"/>
      <c r="O141" s="740"/>
      <c r="P141" s="95"/>
    </row>
    <row r="142" spans="1:16" ht="14.4" thickBot="1">
      <c r="A142" s="94"/>
      <c r="B142" s="96"/>
      <c r="C142" s="741"/>
      <c r="D142" s="742"/>
      <c r="E142" s="742"/>
      <c r="F142" s="742"/>
      <c r="G142" s="742"/>
      <c r="H142" s="742"/>
      <c r="I142" s="742"/>
      <c r="J142" s="742"/>
      <c r="K142" s="742"/>
      <c r="L142" s="742"/>
      <c r="M142" s="742"/>
      <c r="N142" s="742"/>
      <c r="O142" s="743"/>
      <c r="P142" s="95"/>
    </row>
    <row r="143" spans="1:16" ht="13.8">
      <c r="A143" s="94"/>
      <c r="B143" s="96"/>
      <c r="C143" s="744" t="s">
        <v>75</v>
      </c>
      <c r="D143" s="745"/>
      <c r="E143" s="745"/>
      <c r="F143" s="745"/>
      <c r="G143" s="745"/>
      <c r="H143" s="745"/>
      <c r="I143" s="745"/>
      <c r="J143" s="401"/>
      <c r="K143" s="402"/>
      <c r="L143" s="131" t="s">
        <v>76</v>
      </c>
      <c r="M143" s="746" t="s">
        <v>77</v>
      </c>
      <c r="N143" s="747"/>
      <c r="O143" s="132"/>
      <c r="P143" s="95"/>
    </row>
    <row r="144" spans="1:16" ht="13.8">
      <c r="A144" s="94"/>
      <c r="B144" s="96"/>
      <c r="C144" s="718" t="s">
        <v>23</v>
      </c>
      <c r="D144" s="719"/>
      <c r="E144" s="719"/>
      <c r="F144" s="719"/>
      <c r="G144" s="719"/>
      <c r="H144" s="719"/>
      <c r="I144" s="719"/>
      <c r="J144" s="138"/>
      <c r="K144" s="139"/>
      <c r="L144" s="418">
        <v>0.28000000000000003</v>
      </c>
      <c r="M144" s="720">
        <f>+O139</f>
        <v>27857</v>
      </c>
      <c r="N144" s="721"/>
      <c r="O144" s="416">
        <f t="shared" ref="O144:O146" si="9">ROUND(L144*M144,0)</f>
        <v>7800</v>
      </c>
      <c r="P144" s="95"/>
    </row>
    <row r="145" spans="1:16" ht="13.8">
      <c r="A145" s="94"/>
      <c r="B145" s="96"/>
      <c r="C145" s="120" t="s">
        <v>78</v>
      </c>
      <c r="D145" s="121"/>
      <c r="E145" s="121"/>
      <c r="F145" s="121"/>
      <c r="G145" s="121"/>
      <c r="H145" s="121"/>
      <c r="I145" s="121"/>
      <c r="J145" s="138"/>
      <c r="K145" s="139"/>
      <c r="L145" s="418">
        <v>0.01</v>
      </c>
      <c r="M145" s="720">
        <f>+O139</f>
        <v>27857</v>
      </c>
      <c r="N145" s="721"/>
      <c r="O145" s="416">
        <f t="shared" si="9"/>
        <v>279</v>
      </c>
      <c r="P145" s="95"/>
    </row>
    <row r="146" spans="1:16" ht="14.4" thickBot="1">
      <c r="A146" s="94"/>
      <c r="B146" s="96"/>
      <c r="C146" s="406" t="s">
        <v>79</v>
      </c>
      <c r="D146" s="407"/>
      <c r="E146" s="407"/>
      <c r="F146" s="407"/>
      <c r="G146" s="407"/>
      <c r="H146" s="407"/>
      <c r="I146" s="407"/>
      <c r="J146" s="141"/>
      <c r="K146" s="142"/>
      <c r="L146" s="418">
        <v>0.05</v>
      </c>
      <c r="M146" s="722">
        <f>+O139</f>
        <v>27857</v>
      </c>
      <c r="N146" s="723"/>
      <c r="O146" s="416">
        <f t="shared" si="9"/>
        <v>1393</v>
      </c>
      <c r="P146" s="95"/>
    </row>
    <row r="147" spans="1:16" ht="14.4" thickBot="1">
      <c r="A147" s="94"/>
      <c r="B147" s="96"/>
      <c r="C147" s="724" t="s">
        <v>59</v>
      </c>
      <c r="D147" s="725"/>
      <c r="E147" s="725"/>
      <c r="F147" s="725"/>
      <c r="G147" s="725"/>
      <c r="H147" s="725"/>
      <c r="I147" s="725"/>
      <c r="J147" s="725"/>
      <c r="K147" s="725"/>
      <c r="L147" s="725"/>
      <c r="M147" s="725"/>
      <c r="N147" s="726"/>
      <c r="O147" s="143">
        <f>SUM(O144:O146)</f>
        <v>9472</v>
      </c>
      <c r="P147" s="95"/>
    </row>
    <row r="148" spans="1:16" ht="14.4" thickBot="1">
      <c r="A148" s="94"/>
      <c r="B148" s="96"/>
      <c r="C148" s="115"/>
      <c r="D148" s="94"/>
      <c r="E148" s="94"/>
      <c r="F148" s="94"/>
      <c r="G148" s="94"/>
      <c r="H148" s="94"/>
      <c r="I148" s="94"/>
      <c r="J148" s="94"/>
      <c r="K148" s="94"/>
      <c r="L148" s="94"/>
      <c r="M148" s="94"/>
      <c r="N148" s="94"/>
      <c r="O148" s="116"/>
      <c r="P148" s="95"/>
    </row>
    <row r="149" spans="1:16" ht="14.4" thickBot="1">
      <c r="A149" s="94"/>
      <c r="B149" s="96"/>
      <c r="C149" s="727" t="s">
        <v>80</v>
      </c>
      <c r="D149" s="728"/>
      <c r="E149" s="728"/>
      <c r="F149" s="728"/>
      <c r="G149" s="728"/>
      <c r="H149" s="728"/>
      <c r="I149" s="728"/>
      <c r="J149" s="728"/>
      <c r="K149" s="728"/>
      <c r="L149" s="728"/>
      <c r="M149" s="728"/>
      <c r="N149" s="729"/>
      <c r="O149" s="144">
        <f>O139+O147</f>
        <v>37329</v>
      </c>
      <c r="P149" s="95"/>
    </row>
    <row r="150" spans="1:16" ht="13.8">
      <c r="A150" s="94"/>
      <c r="B150" s="96"/>
      <c r="C150" s="112"/>
      <c r="D150" s="113"/>
      <c r="E150" s="113"/>
      <c r="F150" s="113"/>
      <c r="G150" s="113"/>
      <c r="H150" s="113"/>
      <c r="I150" s="113"/>
      <c r="J150" s="113"/>
      <c r="K150" s="113"/>
      <c r="L150" s="113"/>
      <c r="M150" s="113"/>
      <c r="N150" s="113"/>
      <c r="O150" s="114"/>
      <c r="P150" s="95"/>
    </row>
    <row r="151" spans="1:16" ht="13.8">
      <c r="A151" s="94"/>
      <c r="B151" s="96"/>
      <c r="C151" s="115"/>
      <c r="D151" s="94"/>
      <c r="E151" s="94"/>
      <c r="F151" s="94"/>
      <c r="G151" s="94"/>
      <c r="H151" s="94"/>
      <c r="I151" s="94"/>
      <c r="J151" s="94"/>
      <c r="K151" s="94"/>
      <c r="L151" s="94"/>
      <c r="M151" s="94"/>
      <c r="N151" s="94"/>
      <c r="O151" s="116"/>
      <c r="P151" s="95"/>
    </row>
    <row r="152" spans="1:16" ht="13.8">
      <c r="A152" s="94"/>
      <c r="B152" s="96"/>
      <c r="C152" s="115"/>
      <c r="D152" s="94"/>
      <c r="E152" s="94"/>
      <c r="F152" s="94"/>
      <c r="G152" s="94"/>
      <c r="H152" s="94"/>
      <c r="I152" s="94"/>
      <c r="J152" s="94"/>
      <c r="K152" s="94"/>
      <c r="L152" s="94"/>
      <c r="M152" s="94"/>
      <c r="N152" s="94"/>
      <c r="O152" s="116"/>
      <c r="P152" s="95"/>
    </row>
    <row r="153" spans="1:16" ht="13.8">
      <c r="A153" s="94"/>
      <c r="B153" s="96"/>
      <c r="C153" s="115"/>
      <c r="D153" s="424" t="s">
        <v>81</v>
      </c>
      <c r="E153" s="424"/>
      <c r="F153" s="424"/>
      <c r="G153" s="94"/>
      <c r="H153" s="94"/>
      <c r="I153" s="94"/>
      <c r="J153" s="424" t="s">
        <v>81</v>
      </c>
      <c r="K153" s="223"/>
      <c r="L153" s="223"/>
      <c r="M153" s="223"/>
      <c r="N153" s="223"/>
      <c r="O153" s="116"/>
      <c r="P153" s="95"/>
    </row>
    <row r="154" spans="1:16" ht="13.8">
      <c r="A154" s="94"/>
      <c r="B154" s="96"/>
      <c r="C154" s="115"/>
      <c r="D154" s="223" t="s">
        <v>385</v>
      </c>
      <c r="E154" s="223" t="s">
        <v>147</v>
      </c>
      <c r="F154" s="223"/>
      <c r="G154" s="94"/>
      <c r="H154" s="94"/>
      <c r="I154" s="94"/>
      <c r="J154" s="223" t="s">
        <v>82</v>
      </c>
      <c r="K154" s="425" t="s">
        <v>142</v>
      </c>
      <c r="L154" s="425"/>
      <c r="M154" s="425"/>
      <c r="N154" s="223"/>
      <c r="O154" s="116"/>
      <c r="P154" s="95"/>
    </row>
    <row r="155" spans="1:16" ht="13.8">
      <c r="A155" s="94"/>
      <c r="B155" s="96"/>
      <c r="C155" s="115"/>
      <c r="D155" s="223" t="s">
        <v>177</v>
      </c>
      <c r="E155" s="223"/>
      <c r="F155" s="223"/>
      <c r="G155" s="94"/>
      <c r="H155" s="94"/>
      <c r="I155" s="94"/>
      <c r="J155" s="223" t="s">
        <v>146</v>
      </c>
      <c r="K155" s="426"/>
      <c r="L155" s="426"/>
      <c r="M155" s="426"/>
      <c r="N155" s="223"/>
      <c r="O155" s="116"/>
      <c r="P155" s="95"/>
    </row>
    <row r="156" spans="1:16" ht="13.8">
      <c r="A156" s="94"/>
      <c r="B156" s="96"/>
      <c r="C156" s="105"/>
      <c r="D156" s="145"/>
      <c r="E156" s="145"/>
      <c r="F156" s="145"/>
      <c r="G156" s="145"/>
      <c r="H156" s="94"/>
      <c r="I156" s="145"/>
      <c r="J156" s="223" t="s">
        <v>178</v>
      </c>
      <c r="K156" s="145"/>
      <c r="L156" s="145"/>
      <c r="M156" s="145"/>
      <c r="N156" s="145"/>
      <c r="O156" s="146"/>
      <c r="P156" s="95"/>
    </row>
    <row r="157" spans="1:16" ht="13.8">
      <c r="A157" s="94"/>
      <c r="B157" s="96"/>
      <c r="C157" s="115"/>
      <c r="D157" s="94"/>
      <c r="E157" s="94"/>
      <c r="F157" s="94"/>
      <c r="G157" s="94"/>
      <c r="H157" s="94" t="s">
        <v>83</v>
      </c>
      <c r="I157" s="94"/>
      <c r="J157" s="94"/>
      <c r="K157" s="94"/>
      <c r="L157" s="94"/>
      <c r="M157" s="94"/>
      <c r="N157" s="94"/>
      <c r="O157" s="116"/>
      <c r="P157" s="95"/>
    </row>
    <row r="158" spans="1:16" ht="14.4" thickBot="1">
      <c r="A158" s="94"/>
      <c r="B158" s="96"/>
      <c r="C158" s="748"/>
      <c r="D158" s="749"/>
      <c r="E158" s="749"/>
      <c r="F158" s="129"/>
      <c r="G158" s="129"/>
      <c r="H158" s="129"/>
      <c r="I158" s="129"/>
      <c r="J158" s="129"/>
      <c r="K158" s="750"/>
      <c r="L158" s="750"/>
      <c r="M158" s="750"/>
      <c r="N158" s="750"/>
      <c r="O158" s="751"/>
      <c r="P158" s="95"/>
    </row>
    <row r="159" spans="1:16" ht="14.4" thickBot="1">
      <c r="A159" s="94"/>
      <c r="B159" s="147"/>
      <c r="C159" s="148"/>
      <c r="D159" s="148"/>
      <c r="E159" s="148"/>
      <c r="F159" s="148"/>
      <c r="G159" s="148"/>
      <c r="H159" s="148"/>
      <c r="I159" s="148"/>
      <c r="J159" s="148"/>
      <c r="K159" s="148"/>
      <c r="L159" s="148"/>
      <c r="M159" s="148"/>
      <c r="N159" s="148"/>
      <c r="O159" s="148"/>
      <c r="P159" s="149"/>
    </row>
    <row r="160" spans="1:16" ht="14.4" thickTop="1">
      <c r="A160" s="94"/>
      <c r="B160" s="822"/>
      <c r="C160" s="823"/>
      <c r="D160" s="823"/>
      <c r="E160" s="823"/>
      <c r="F160" s="823"/>
      <c r="G160" s="823"/>
      <c r="H160" s="823"/>
      <c r="I160" s="823"/>
      <c r="J160" s="823"/>
      <c r="K160" s="823"/>
      <c r="L160" s="823"/>
      <c r="M160" s="823"/>
      <c r="N160" s="823"/>
      <c r="O160" s="823"/>
      <c r="P160" s="824"/>
    </row>
    <row r="161" spans="1:16" ht="13.8">
      <c r="A161" s="94"/>
      <c r="B161" s="96"/>
      <c r="C161" s="825" t="s">
        <v>38</v>
      </c>
      <c r="D161" s="825"/>
      <c r="E161" s="825"/>
      <c r="F161" s="825"/>
      <c r="G161" s="825"/>
      <c r="H161" s="825"/>
      <c r="I161" s="825"/>
      <c r="J161" s="825"/>
      <c r="K161" s="825"/>
      <c r="L161" s="825"/>
      <c r="M161" s="825"/>
      <c r="N161" s="825"/>
      <c r="O161" s="825"/>
      <c r="P161" s="95"/>
    </row>
    <row r="162" spans="1:16" ht="14.4" thickBot="1">
      <c r="A162" s="94"/>
      <c r="B162" s="96"/>
      <c r="C162" s="94"/>
      <c r="D162" s="94"/>
      <c r="E162" s="94"/>
      <c r="F162" s="94"/>
      <c r="G162" s="94"/>
      <c r="H162" s="94"/>
      <c r="I162" s="94"/>
      <c r="J162" s="94"/>
      <c r="K162" s="94"/>
      <c r="L162" s="94"/>
      <c r="M162" s="94"/>
      <c r="N162" s="94"/>
      <c r="O162" s="94"/>
      <c r="P162" s="95"/>
    </row>
    <row r="163" spans="1:16" ht="13.8">
      <c r="A163" s="94"/>
      <c r="B163" s="96"/>
      <c r="C163" s="826"/>
      <c r="D163" s="828"/>
      <c r="E163" s="829"/>
      <c r="F163" s="829"/>
      <c r="G163" s="829"/>
      <c r="H163" s="829"/>
      <c r="I163" s="829"/>
      <c r="J163" s="829"/>
      <c r="K163" s="830"/>
      <c r="L163" s="831"/>
      <c r="M163" s="832"/>
      <c r="N163" s="832"/>
      <c r="O163" s="833"/>
      <c r="P163" s="95"/>
    </row>
    <row r="164" spans="1:16" ht="13.8">
      <c r="A164" s="94"/>
      <c r="B164" s="96"/>
      <c r="C164" s="827"/>
      <c r="D164" s="837" t="s">
        <v>118</v>
      </c>
      <c r="E164" s="838"/>
      <c r="F164" s="838"/>
      <c r="G164" s="838"/>
      <c r="H164" s="838"/>
      <c r="I164" s="838"/>
      <c r="J164" s="838"/>
      <c r="K164" s="839"/>
      <c r="L164" s="834"/>
      <c r="M164" s="835"/>
      <c r="N164" s="835"/>
      <c r="O164" s="836"/>
      <c r="P164" s="95"/>
    </row>
    <row r="165" spans="1:16" ht="13.8">
      <c r="A165" s="94"/>
      <c r="B165" s="96"/>
      <c r="C165" s="827"/>
      <c r="D165" s="812"/>
      <c r="E165" s="813"/>
      <c r="F165" s="813"/>
      <c r="G165" s="813"/>
      <c r="H165" s="813"/>
      <c r="I165" s="813"/>
      <c r="J165" s="813"/>
      <c r="K165" s="814"/>
      <c r="L165" s="818" t="s">
        <v>39</v>
      </c>
      <c r="M165" s="806"/>
      <c r="N165" s="807"/>
      <c r="O165" s="808"/>
      <c r="P165" s="95"/>
    </row>
    <row r="166" spans="1:16" ht="13.8">
      <c r="A166" s="94"/>
      <c r="B166" s="96"/>
      <c r="C166" s="827"/>
      <c r="D166" s="812" t="s">
        <v>40</v>
      </c>
      <c r="E166" s="813"/>
      <c r="F166" s="813"/>
      <c r="G166" s="813"/>
      <c r="H166" s="813"/>
      <c r="I166" s="813"/>
      <c r="J166" s="813"/>
      <c r="K166" s="814"/>
      <c r="L166" s="840"/>
      <c r="M166" s="809"/>
      <c r="N166" s="810"/>
      <c r="O166" s="811"/>
      <c r="P166" s="95"/>
    </row>
    <row r="167" spans="1:16" ht="13.8">
      <c r="A167" s="94"/>
      <c r="B167" s="96"/>
      <c r="C167" s="827"/>
      <c r="D167" s="815"/>
      <c r="E167" s="816"/>
      <c r="F167" s="816"/>
      <c r="G167" s="816"/>
      <c r="H167" s="816"/>
      <c r="I167" s="816"/>
      <c r="J167" s="816"/>
      <c r="K167" s="817"/>
      <c r="L167" s="818" t="s">
        <v>41</v>
      </c>
      <c r="M167" s="818">
        <v>1</v>
      </c>
      <c r="N167" s="818" t="s">
        <v>42</v>
      </c>
      <c r="O167" s="820">
        <v>1</v>
      </c>
      <c r="P167" s="95"/>
    </row>
    <row r="168" spans="1:16" ht="13.8">
      <c r="A168" s="94"/>
      <c r="B168" s="96"/>
      <c r="C168" s="827"/>
      <c r="D168" s="815"/>
      <c r="E168" s="816"/>
      <c r="F168" s="816"/>
      <c r="G168" s="816"/>
      <c r="H168" s="816"/>
      <c r="I168" s="816"/>
      <c r="J168" s="816"/>
      <c r="K168" s="817"/>
      <c r="L168" s="819"/>
      <c r="M168" s="819"/>
      <c r="N168" s="819"/>
      <c r="O168" s="821"/>
      <c r="P168" s="95"/>
    </row>
    <row r="169" spans="1:16" ht="13.8">
      <c r="A169" s="94"/>
      <c r="B169" s="96"/>
      <c r="C169" s="827"/>
      <c r="D169" s="812" t="s">
        <v>43</v>
      </c>
      <c r="E169" s="813"/>
      <c r="F169" s="813"/>
      <c r="G169" s="813"/>
      <c r="H169" s="813"/>
      <c r="I169" s="813"/>
      <c r="J169" s="813"/>
      <c r="K169" s="814"/>
      <c r="L169" s="819"/>
      <c r="M169" s="819"/>
      <c r="N169" s="819"/>
      <c r="O169" s="821"/>
      <c r="P169" s="95"/>
    </row>
    <row r="170" spans="1:16" ht="14.4" thickBot="1">
      <c r="A170" s="94"/>
      <c r="B170" s="96"/>
      <c r="C170" s="97"/>
      <c r="D170" s="98"/>
      <c r="E170" s="98"/>
      <c r="F170" s="98"/>
      <c r="G170" s="98"/>
      <c r="H170" s="98"/>
      <c r="I170" s="98"/>
      <c r="J170" s="98"/>
      <c r="K170" s="98"/>
      <c r="L170" s="98"/>
      <c r="M170" s="99"/>
      <c r="N170" s="99"/>
      <c r="O170" s="100"/>
      <c r="P170" s="95"/>
    </row>
    <row r="171" spans="1:16" ht="13.8">
      <c r="A171" s="94"/>
      <c r="B171" s="96"/>
      <c r="C171" s="101"/>
      <c r="D171" s="405"/>
      <c r="E171" s="405"/>
      <c r="F171" s="405"/>
      <c r="G171" s="405"/>
      <c r="H171" s="405"/>
      <c r="I171" s="405"/>
      <c r="J171" s="405"/>
      <c r="K171" s="405"/>
      <c r="L171" s="102" t="s">
        <v>44</v>
      </c>
      <c r="M171" s="103" t="s">
        <v>45</v>
      </c>
      <c r="N171" s="103" t="s">
        <v>46</v>
      </c>
      <c r="O171" s="104" t="s">
        <v>47</v>
      </c>
      <c r="P171" s="95"/>
    </row>
    <row r="172" spans="1:16" ht="13.8">
      <c r="A172" s="94"/>
      <c r="B172" s="96"/>
      <c r="C172" s="105"/>
      <c r="D172" s="404"/>
      <c r="E172" s="404"/>
      <c r="F172" s="404"/>
      <c r="G172" s="404"/>
      <c r="H172" s="404"/>
      <c r="I172" s="404"/>
      <c r="J172" s="404"/>
      <c r="K172" s="404"/>
      <c r="L172" s="106"/>
      <c r="M172" s="107"/>
      <c r="N172" s="107"/>
      <c r="O172" s="108"/>
      <c r="P172" s="95"/>
    </row>
    <row r="173" spans="1:16" ht="13.8">
      <c r="A173" s="94"/>
      <c r="B173" s="96"/>
      <c r="C173" s="792" t="s">
        <v>48</v>
      </c>
      <c r="D173" s="793"/>
      <c r="E173" s="793"/>
      <c r="F173" s="793"/>
      <c r="G173" s="404"/>
      <c r="H173" s="404"/>
      <c r="I173" s="404"/>
      <c r="J173" s="94"/>
      <c r="K173" s="404"/>
      <c r="L173" s="106"/>
      <c r="M173" s="94"/>
      <c r="N173" s="94"/>
      <c r="O173" s="109"/>
      <c r="P173" s="95"/>
    </row>
    <row r="174" spans="1:16" ht="13.8">
      <c r="A174" s="94"/>
      <c r="B174" s="96"/>
      <c r="C174" s="110"/>
      <c r="D174" s="408"/>
      <c r="E174" s="408"/>
      <c r="F174" s="408"/>
      <c r="G174" s="408"/>
      <c r="H174" s="408"/>
      <c r="I174" s="408"/>
      <c r="J174" s="408"/>
      <c r="K174" s="408"/>
      <c r="L174" s="408"/>
      <c r="M174" s="408"/>
      <c r="N174" s="408"/>
      <c r="O174" s="409"/>
      <c r="P174" s="95"/>
    </row>
    <row r="175" spans="1:16" ht="14.4" thickBot="1">
      <c r="A175" s="94"/>
      <c r="B175" s="96"/>
      <c r="C175" s="406"/>
      <c r="D175" s="407"/>
      <c r="E175" s="407"/>
      <c r="F175" s="407"/>
      <c r="G175" s="407"/>
      <c r="H175" s="407"/>
      <c r="I175" s="407"/>
      <c r="J175" s="407"/>
      <c r="K175" s="407"/>
      <c r="L175" s="407"/>
      <c r="M175" s="407"/>
      <c r="N175" s="407"/>
      <c r="O175" s="111"/>
      <c r="P175" s="95"/>
    </row>
    <row r="176" spans="1:16" ht="14.4" thickBot="1">
      <c r="A176" s="94"/>
      <c r="B176" s="96"/>
      <c r="C176" s="112"/>
      <c r="D176" s="113"/>
      <c r="E176" s="113"/>
      <c r="F176" s="113"/>
      <c r="G176" s="113"/>
      <c r="H176" s="113"/>
      <c r="I176" s="94"/>
      <c r="J176" s="94"/>
      <c r="K176" s="113"/>
      <c r="L176" s="113"/>
      <c r="M176" s="113"/>
      <c r="N176" s="113"/>
      <c r="O176" s="114"/>
      <c r="P176" s="95"/>
    </row>
    <row r="177" spans="1:16" ht="13.8">
      <c r="A177" s="94"/>
      <c r="B177" s="96"/>
      <c r="C177" s="794" t="s">
        <v>49</v>
      </c>
      <c r="D177" s="795"/>
      <c r="E177" s="795"/>
      <c r="F177" s="795"/>
      <c r="G177" s="795"/>
      <c r="H177" s="795"/>
      <c r="I177" s="795"/>
      <c r="J177" s="795"/>
      <c r="K177" s="795"/>
      <c r="L177" s="795"/>
      <c r="M177" s="795"/>
      <c r="N177" s="795"/>
      <c r="O177" s="796"/>
      <c r="P177" s="95"/>
    </row>
    <row r="178" spans="1:16" ht="14.4" thickBot="1">
      <c r="A178" s="94"/>
      <c r="B178" s="96"/>
      <c r="C178" s="115"/>
      <c r="D178" s="94"/>
      <c r="E178" s="94"/>
      <c r="F178" s="94"/>
      <c r="G178" s="94"/>
      <c r="H178" s="94"/>
      <c r="I178" s="94"/>
      <c r="J178" s="94"/>
      <c r="K178" s="94"/>
      <c r="L178" s="94"/>
      <c r="M178" s="94"/>
      <c r="N178" s="94"/>
      <c r="O178" s="116"/>
      <c r="P178" s="95"/>
    </row>
    <row r="179" spans="1:16" ht="13.8">
      <c r="A179" s="94"/>
      <c r="B179" s="96"/>
      <c r="C179" s="117" t="s">
        <v>50</v>
      </c>
      <c r="D179" s="797" t="s">
        <v>51</v>
      </c>
      <c r="E179" s="798"/>
      <c r="F179" s="798"/>
      <c r="G179" s="798"/>
      <c r="H179" s="798"/>
      <c r="I179" s="798"/>
      <c r="J179" s="798"/>
      <c r="K179" s="798"/>
      <c r="L179" s="799"/>
      <c r="M179" s="800" t="s">
        <v>52</v>
      </c>
      <c r="N179" s="801"/>
      <c r="O179" s="117" t="s">
        <v>11</v>
      </c>
      <c r="P179" s="95"/>
    </row>
    <row r="180" spans="1:16" ht="14.4" thickBot="1">
      <c r="A180" s="94"/>
      <c r="B180" s="96"/>
      <c r="C180" s="175">
        <f>+'PRESUPUESTO OFICIAL (Entidad)'!D60</f>
        <v>8.1999999999999993</v>
      </c>
      <c r="D180" s="870" t="s">
        <v>453</v>
      </c>
      <c r="E180" s="803"/>
      <c r="F180" s="803"/>
      <c r="G180" s="803"/>
      <c r="H180" s="803"/>
      <c r="I180" s="803"/>
      <c r="J180" s="803"/>
      <c r="K180" s="803"/>
      <c r="L180" s="804"/>
      <c r="M180" s="805" t="s">
        <v>91</v>
      </c>
      <c r="N180" s="804"/>
      <c r="O180" s="176"/>
      <c r="P180" s="95"/>
    </row>
    <row r="181" spans="1:16" ht="13.8">
      <c r="A181" s="94"/>
      <c r="B181" s="96"/>
      <c r="C181" s="735" t="s">
        <v>53</v>
      </c>
      <c r="D181" s="736"/>
      <c r="E181" s="736"/>
      <c r="F181" s="736"/>
      <c r="G181" s="736"/>
      <c r="H181" s="736"/>
      <c r="I181" s="736"/>
      <c r="J181" s="736"/>
      <c r="K181" s="736"/>
      <c r="L181" s="736"/>
      <c r="M181" s="736"/>
      <c r="N181" s="736"/>
      <c r="O181" s="737"/>
      <c r="P181" s="95"/>
    </row>
    <row r="182" spans="1:16" ht="13.8">
      <c r="A182" s="94"/>
      <c r="B182" s="96"/>
      <c r="C182" s="738"/>
      <c r="D182" s="739"/>
      <c r="E182" s="739"/>
      <c r="F182" s="739"/>
      <c r="G182" s="739"/>
      <c r="H182" s="739"/>
      <c r="I182" s="739"/>
      <c r="J182" s="739"/>
      <c r="K182" s="739"/>
      <c r="L182" s="739"/>
      <c r="M182" s="739"/>
      <c r="N182" s="739"/>
      <c r="O182" s="740"/>
      <c r="P182" s="95"/>
    </row>
    <row r="183" spans="1:16" ht="14.4" thickBot="1">
      <c r="A183" s="94"/>
      <c r="B183" s="96"/>
      <c r="C183" s="741"/>
      <c r="D183" s="742"/>
      <c r="E183" s="742"/>
      <c r="F183" s="742"/>
      <c r="G183" s="742"/>
      <c r="H183" s="742"/>
      <c r="I183" s="742"/>
      <c r="J183" s="742"/>
      <c r="K183" s="742"/>
      <c r="L183" s="742"/>
      <c r="M183" s="742"/>
      <c r="N183" s="742"/>
      <c r="O183" s="743"/>
      <c r="P183" s="95"/>
    </row>
    <row r="184" spans="1:16" ht="13.8">
      <c r="A184" s="94"/>
      <c r="B184" s="96"/>
      <c r="C184" s="744" t="s">
        <v>51</v>
      </c>
      <c r="D184" s="782"/>
      <c r="E184" s="782"/>
      <c r="F184" s="782"/>
      <c r="G184" s="783"/>
      <c r="H184" s="762" t="s">
        <v>54</v>
      </c>
      <c r="I184" s="782"/>
      <c r="J184" s="784" t="s">
        <v>55</v>
      </c>
      <c r="K184" s="785"/>
      <c r="L184" s="118" t="s">
        <v>56</v>
      </c>
      <c r="M184" s="762" t="s">
        <v>57</v>
      </c>
      <c r="N184" s="763"/>
      <c r="O184" s="119" t="s">
        <v>58</v>
      </c>
      <c r="P184" s="95"/>
    </row>
    <row r="185" spans="1:16" ht="13.8">
      <c r="A185" s="94"/>
      <c r="B185" s="96"/>
      <c r="C185" s="786" t="s">
        <v>329</v>
      </c>
      <c r="D185" s="787"/>
      <c r="E185" s="787"/>
      <c r="F185" s="787"/>
      <c r="G185" s="788"/>
      <c r="H185" s="789"/>
      <c r="I185" s="788"/>
      <c r="J185" s="772" t="s">
        <v>120</v>
      </c>
      <c r="K185" s="773"/>
      <c r="L185" s="177">
        <v>6395</v>
      </c>
      <c r="M185" s="790">
        <v>0.14000000000000001</v>
      </c>
      <c r="N185" s="791"/>
      <c r="O185" s="416">
        <f t="shared" ref="O185:O187" si="10">ROUND(L185*M185,0)</f>
        <v>895</v>
      </c>
      <c r="P185" s="95"/>
    </row>
    <row r="186" spans="1:16" ht="13.8">
      <c r="A186" s="94"/>
      <c r="B186" s="96"/>
      <c r="C186" s="769"/>
      <c r="D186" s="770"/>
      <c r="E186" s="770"/>
      <c r="F186" s="770"/>
      <c r="G186" s="771"/>
      <c r="H186" s="178"/>
      <c r="I186" s="179"/>
      <c r="J186" s="772"/>
      <c r="K186" s="773"/>
      <c r="L186" s="177"/>
      <c r="M186" s="774"/>
      <c r="N186" s="775"/>
      <c r="O186" s="416">
        <f t="shared" si="10"/>
        <v>0</v>
      </c>
      <c r="P186" s="95"/>
    </row>
    <row r="187" spans="1:16" ht="14.4" thickBot="1">
      <c r="A187" s="94"/>
      <c r="B187" s="96"/>
      <c r="C187" s="776"/>
      <c r="D187" s="777"/>
      <c r="E187" s="777"/>
      <c r="F187" s="777"/>
      <c r="G187" s="778"/>
      <c r="H187" s="779"/>
      <c r="I187" s="778"/>
      <c r="J187" s="772"/>
      <c r="K187" s="773"/>
      <c r="L187" s="177"/>
      <c r="M187" s="780"/>
      <c r="N187" s="781"/>
      <c r="O187" s="416">
        <f t="shared" si="10"/>
        <v>0</v>
      </c>
      <c r="P187" s="95"/>
    </row>
    <row r="188" spans="1:16" ht="14.4" thickBot="1">
      <c r="A188" s="94"/>
      <c r="B188" s="96"/>
      <c r="C188" s="724" t="s">
        <v>59</v>
      </c>
      <c r="D188" s="725"/>
      <c r="E188" s="725"/>
      <c r="F188" s="725"/>
      <c r="G188" s="725"/>
      <c r="H188" s="725"/>
      <c r="I188" s="725"/>
      <c r="J188" s="725"/>
      <c r="K188" s="725"/>
      <c r="L188" s="725"/>
      <c r="M188" s="725"/>
      <c r="N188" s="726"/>
      <c r="O188" s="122">
        <f>SUM(O185:O187)</f>
        <v>895</v>
      </c>
      <c r="P188" s="95"/>
    </row>
    <row r="189" spans="1:16" ht="13.8">
      <c r="A189" s="94"/>
      <c r="B189" s="96"/>
      <c r="C189" s="735" t="s">
        <v>60</v>
      </c>
      <c r="D189" s="736"/>
      <c r="E189" s="736"/>
      <c r="F189" s="736"/>
      <c r="G189" s="736"/>
      <c r="H189" s="736"/>
      <c r="I189" s="736"/>
      <c r="J189" s="736"/>
      <c r="K189" s="736"/>
      <c r="L189" s="736"/>
      <c r="M189" s="736"/>
      <c r="N189" s="736"/>
      <c r="O189" s="737"/>
      <c r="P189" s="95"/>
    </row>
    <row r="190" spans="1:16" ht="13.8">
      <c r="A190" s="94"/>
      <c r="B190" s="96"/>
      <c r="C190" s="738"/>
      <c r="D190" s="739"/>
      <c r="E190" s="739"/>
      <c r="F190" s="739"/>
      <c r="G190" s="739"/>
      <c r="H190" s="739"/>
      <c r="I190" s="739"/>
      <c r="J190" s="739"/>
      <c r="K190" s="739"/>
      <c r="L190" s="739"/>
      <c r="M190" s="739"/>
      <c r="N190" s="739"/>
      <c r="O190" s="740"/>
      <c r="P190" s="95"/>
    </row>
    <row r="191" spans="1:16" ht="14.4" thickBot="1">
      <c r="A191" s="94"/>
      <c r="B191" s="96"/>
      <c r="C191" s="741"/>
      <c r="D191" s="742"/>
      <c r="E191" s="742"/>
      <c r="F191" s="742"/>
      <c r="G191" s="742"/>
      <c r="H191" s="742"/>
      <c r="I191" s="742"/>
      <c r="J191" s="742"/>
      <c r="K191" s="742"/>
      <c r="L191" s="742"/>
      <c r="M191" s="742"/>
      <c r="N191" s="742"/>
      <c r="O191" s="743"/>
      <c r="P191" s="95"/>
    </row>
    <row r="192" spans="1:16" ht="13.8">
      <c r="A192" s="94"/>
      <c r="B192" s="96"/>
      <c r="C192" s="744" t="s">
        <v>51</v>
      </c>
      <c r="D192" s="745"/>
      <c r="E192" s="745"/>
      <c r="F192" s="745"/>
      <c r="G192" s="745"/>
      <c r="H192" s="745"/>
      <c r="I192" s="745"/>
      <c r="J192" s="763"/>
      <c r="K192" s="403" t="s">
        <v>52</v>
      </c>
      <c r="L192" s="118" t="s">
        <v>11</v>
      </c>
      <c r="M192" s="762" t="s">
        <v>61</v>
      </c>
      <c r="N192" s="763"/>
      <c r="O192" s="119" t="s">
        <v>58</v>
      </c>
      <c r="P192" s="95"/>
    </row>
    <row r="193" spans="1:16" ht="13.8">
      <c r="A193" s="94"/>
      <c r="B193" s="96"/>
      <c r="C193" s="718" t="s">
        <v>327</v>
      </c>
      <c r="D193" s="719"/>
      <c r="E193" s="719"/>
      <c r="F193" s="719"/>
      <c r="G193" s="719"/>
      <c r="H193" s="719"/>
      <c r="I193" s="719"/>
      <c r="J193" s="766"/>
      <c r="K193" s="400" t="s">
        <v>91</v>
      </c>
      <c r="L193" s="123">
        <v>1.03</v>
      </c>
      <c r="M193" s="767">
        <v>4564</v>
      </c>
      <c r="N193" s="768"/>
      <c r="O193" s="416">
        <f t="shared" ref="O193:O196" si="11">ROUND(L193*M193,0)</f>
        <v>4701</v>
      </c>
      <c r="P193" s="95"/>
    </row>
    <row r="194" spans="1:16" ht="13.8">
      <c r="A194" s="94"/>
      <c r="B194" s="96"/>
      <c r="C194" s="718" t="s">
        <v>328</v>
      </c>
      <c r="D194" s="719"/>
      <c r="E194" s="719"/>
      <c r="F194" s="719"/>
      <c r="G194" s="719"/>
      <c r="H194" s="719"/>
      <c r="I194" s="719"/>
      <c r="J194" s="766"/>
      <c r="K194" s="400" t="s">
        <v>101</v>
      </c>
      <c r="L194" s="123">
        <v>2.06</v>
      </c>
      <c r="M194" s="767">
        <v>7386</v>
      </c>
      <c r="N194" s="768"/>
      <c r="O194" s="416">
        <f t="shared" si="11"/>
        <v>15215</v>
      </c>
      <c r="P194" s="95"/>
    </row>
    <row r="195" spans="1:16" ht="13.8">
      <c r="A195" s="94"/>
      <c r="B195" s="96"/>
      <c r="C195" s="718"/>
      <c r="D195" s="719"/>
      <c r="E195" s="719"/>
      <c r="F195" s="719"/>
      <c r="G195" s="719"/>
      <c r="H195" s="719"/>
      <c r="I195" s="719"/>
      <c r="J195" s="766"/>
      <c r="K195" s="400"/>
      <c r="L195" s="123"/>
      <c r="M195" s="767"/>
      <c r="N195" s="768"/>
      <c r="O195" s="416">
        <f t="shared" si="11"/>
        <v>0</v>
      </c>
      <c r="P195" s="95"/>
    </row>
    <row r="196" spans="1:16" ht="14.4" thickBot="1">
      <c r="A196" s="94"/>
      <c r="B196" s="96"/>
      <c r="C196" s="718"/>
      <c r="D196" s="719"/>
      <c r="E196" s="719"/>
      <c r="F196" s="719"/>
      <c r="G196" s="719"/>
      <c r="H196" s="719"/>
      <c r="I196" s="719"/>
      <c r="J196" s="766"/>
      <c r="K196" s="400"/>
      <c r="L196" s="123"/>
      <c r="M196" s="767"/>
      <c r="N196" s="768"/>
      <c r="O196" s="416">
        <f t="shared" si="11"/>
        <v>0</v>
      </c>
      <c r="P196" s="95"/>
    </row>
    <row r="197" spans="1:16" ht="14.4" thickBot="1">
      <c r="A197" s="94"/>
      <c r="B197" s="96"/>
      <c r="C197" s="724" t="s">
        <v>59</v>
      </c>
      <c r="D197" s="725"/>
      <c r="E197" s="725"/>
      <c r="F197" s="725"/>
      <c r="G197" s="725"/>
      <c r="H197" s="725"/>
      <c r="I197" s="725"/>
      <c r="J197" s="725"/>
      <c r="K197" s="725"/>
      <c r="L197" s="725"/>
      <c r="M197" s="725"/>
      <c r="N197" s="726"/>
      <c r="O197" s="124">
        <f>SUM(O193:O196)</f>
        <v>19916</v>
      </c>
      <c r="P197" s="95"/>
    </row>
    <row r="198" spans="1:16" ht="13.8">
      <c r="A198" s="94"/>
      <c r="B198" s="96"/>
      <c r="C198" s="735" t="s">
        <v>62</v>
      </c>
      <c r="D198" s="736"/>
      <c r="E198" s="736"/>
      <c r="F198" s="736"/>
      <c r="G198" s="736"/>
      <c r="H198" s="736"/>
      <c r="I198" s="736"/>
      <c r="J198" s="736"/>
      <c r="K198" s="736"/>
      <c r="L198" s="736"/>
      <c r="M198" s="736"/>
      <c r="N198" s="736"/>
      <c r="O198" s="737"/>
      <c r="P198" s="95"/>
    </row>
    <row r="199" spans="1:16" ht="13.8">
      <c r="A199" s="94"/>
      <c r="B199" s="96"/>
      <c r="C199" s="738"/>
      <c r="D199" s="739"/>
      <c r="E199" s="739"/>
      <c r="F199" s="739"/>
      <c r="G199" s="739"/>
      <c r="H199" s="739"/>
      <c r="I199" s="739"/>
      <c r="J199" s="739"/>
      <c r="K199" s="739"/>
      <c r="L199" s="739"/>
      <c r="M199" s="739"/>
      <c r="N199" s="739"/>
      <c r="O199" s="740"/>
      <c r="P199" s="95"/>
    </row>
    <row r="200" spans="1:16" ht="14.4" thickBot="1">
      <c r="A200" s="94"/>
      <c r="B200" s="96"/>
      <c r="C200" s="741"/>
      <c r="D200" s="742"/>
      <c r="E200" s="742"/>
      <c r="F200" s="742"/>
      <c r="G200" s="742"/>
      <c r="H200" s="742"/>
      <c r="I200" s="742"/>
      <c r="J200" s="742"/>
      <c r="K200" s="742"/>
      <c r="L200" s="742"/>
      <c r="M200" s="742"/>
      <c r="N200" s="742"/>
      <c r="O200" s="743"/>
      <c r="P200" s="95"/>
    </row>
    <row r="201" spans="1:16" ht="15.6">
      <c r="A201" s="94"/>
      <c r="B201" s="96"/>
      <c r="C201" s="744" t="s">
        <v>63</v>
      </c>
      <c r="D201" s="745"/>
      <c r="E201" s="745"/>
      <c r="F201" s="745"/>
      <c r="G201" s="745"/>
      <c r="H201" s="745"/>
      <c r="I201" s="745"/>
      <c r="J201" s="118" t="s">
        <v>64</v>
      </c>
      <c r="K201" s="401" t="s">
        <v>65</v>
      </c>
      <c r="L201" s="125" t="s">
        <v>66</v>
      </c>
      <c r="M201" s="762" t="s">
        <v>67</v>
      </c>
      <c r="N201" s="763"/>
      <c r="O201" s="119" t="s">
        <v>58</v>
      </c>
      <c r="P201" s="95"/>
    </row>
    <row r="202" spans="1:16" ht="13.8">
      <c r="A202" s="94"/>
      <c r="B202" s="96"/>
      <c r="C202" s="718" t="s">
        <v>190</v>
      </c>
      <c r="D202" s="719"/>
      <c r="E202" s="719"/>
      <c r="F202" s="719"/>
      <c r="G202" s="719"/>
      <c r="H202" s="719"/>
      <c r="I202" s="719"/>
      <c r="J202" s="126" t="s">
        <v>181</v>
      </c>
      <c r="K202" s="127"/>
      <c r="L202" s="420">
        <v>5.0000000000000001E-4</v>
      </c>
      <c r="M202" s="764">
        <f>+'ANIDADOS AGUACLARA'!M198</f>
        <v>14017</v>
      </c>
      <c r="N202" s="765"/>
      <c r="O202" s="416">
        <f t="shared" ref="O202:O203" si="12">ROUND(L202*M202,0)</f>
        <v>7</v>
      </c>
      <c r="P202" s="95"/>
    </row>
    <row r="203" spans="1:16" ht="14.4" thickBot="1">
      <c r="A203" s="94"/>
      <c r="B203" s="96"/>
      <c r="C203" s="758"/>
      <c r="D203" s="759"/>
      <c r="E203" s="759"/>
      <c r="F203" s="759"/>
      <c r="G203" s="759"/>
      <c r="H203" s="759"/>
      <c r="I203" s="759"/>
      <c r="J203" s="128"/>
      <c r="K203" s="129"/>
      <c r="L203" s="128"/>
      <c r="M203" s="760"/>
      <c r="N203" s="761"/>
      <c r="O203" s="416">
        <f t="shared" si="12"/>
        <v>0</v>
      </c>
      <c r="P203" s="95"/>
    </row>
    <row r="204" spans="1:16" ht="14.4" thickBot="1">
      <c r="A204" s="94"/>
      <c r="B204" s="96"/>
      <c r="C204" s="724" t="s">
        <v>59</v>
      </c>
      <c r="D204" s="725"/>
      <c r="E204" s="725"/>
      <c r="F204" s="725"/>
      <c r="G204" s="725"/>
      <c r="H204" s="725"/>
      <c r="I204" s="725"/>
      <c r="J204" s="725"/>
      <c r="K204" s="725"/>
      <c r="L204" s="725"/>
      <c r="M204" s="725"/>
      <c r="N204" s="726"/>
      <c r="O204" s="122">
        <f>SUM(O202:O203)</f>
        <v>7</v>
      </c>
      <c r="P204" s="95"/>
    </row>
    <row r="205" spans="1:16" ht="13.8">
      <c r="A205" s="94"/>
      <c r="B205" s="96"/>
      <c r="C205" s="735" t="s">
        <v>68</v>
      </c>
      <c r="D205" s="736"/>
      <c r="E205" s="736"/>
      <c r="F205" s="736"/>
      <c r="G205" s="736"/>
      <c r="H205" s="736"/>
      <c r="I205" s="736"/>
      <c r="J205" s="736"/>
      <c r="K205" s="736"/>
      <c r="L205" s="736"/>
      <c r="M205" s="736"/>
      <c r="N205" s="736"/>
      <c r="O205" s="737"/>
      <c r="P205" s="95"/>
    </row>
    <row r="206" spans="1:16" ht="13.8">
      <c r="A206" s="94"/>
      <c r="B206" s="96"/>
      <c r="C206" s="738"/>
      <c r="D206" s="739"/>
      <c r="E206" s="739"/>
      <c r="F206" s="739"/>
      <c r="G206" s="739"/>
      <c r="H206" s="739"/>
      <c r="I206" s="739"/>
      <c r="J206" s="739"/>
      <c r="K206" s="739"/>
      <c r="L206" s="739"/>
      <c r="M206" s="739"/>
      <c r="N206" s="739"/>
      <c r="O206" s="740"/>
      <c r="P206" s="95"/>
    </row>
    <row r="207" spans="1:16" ht="14.4" thickBot="1">
      <c r="A207" s="94"/>
      <c r="B207" s="96"/>
      <c r="C207" s="741"/>
      <c r="D207" s="742"/>
      <c r="E207" s="742"/>
      <c r="F207" s="742"/>
      <c r="G207" s="742"/>
      <c r="H207" s="742"/>
      <c r="I207" s="742"/>
      <c r="J207" s="742"/>
      <c r="K207" s="742"/>
      <c r="L207" s="742"/>
      <c r="M207" s="742"/>
      <c r="N207" s="742"/>
      <c r="O207" s="743"/>
      <c r="P207" s="95"/>
    </row>
    <row r="208" spans="1:16" ht="27.6">
      <c r="A208" s="94"/>
      <c r="B208" s="96"/>
      <c r="C208" s="744" t="s">
        <v>69</v>
      </c>
      <c r="D208" s="745"/>
      <c r="E208" s="745"/>
      <c r="F208" s="745"/>
      <c r="G208" s="745"/>
      <c r="H208" s="745"/>
      <c r="I208" s="745"/>
      <c r="J208" s="118" t="s">
        <v>70</v>
      </c>
      <c r="K208" s="130" t="s">
        <v>71</v>
      </c>
      <c r="L208" s="131" t="s">
        <v>72</v>
      </c>
      <c r="M208" s="746" t="s">
        <v>57</v>
      </c>
      <c r="N208" s="747"/>
      <c r="O208" s="132" t="s">
        <v>58</v>
      </c>
      <c r="P208" s="95"/>
    </row>
    <row r="209" spans="1:16" ht="13.8">
      <c r="A209" s="94"/>
      <c r="B209" s="96"/>
      <c r="C209" s="730" t="s">
        <v>325</v>
      </c>
      <c r="D209" s="731"/>
      <c r="E209" s="731"/>
      <c r="F209" s="731"/>
      <c r="G209" s="731"/>
      <c r="H209" s="731"/>
      <c r="I209" s="732"/>
      <c r="J209" s="133" t="s">
        <v>120</v>
      </c>
      <c r="K209" s="134"/>
      <c r="L209" s="135">
        <v>63953</v>
      </c>
      <c r="M209" s="752">
        <v>0.14000000000000001</v>
      </c>
      <c r="N209" s="753"/>
      <c r="O209" s="416">
        <f t="shared" ref="O209:O212" si="13">ROUND(L209*M209,0)</f>
        <v>8953</v>
      </c>
      <c r="P209" s="95"/>
    </row>
    <row r="210" spans="1:16" ht="13.8">
      <c r="A210" s="94"/>
      <c r="B210" s="96"/>
      <c r="C210" s="730"/>
      <c r="D210" s="731"/>
      <c r="E210" s="731"/>
      <c r="F210" s="731"/>
      <c r="G210" s="731"/>
      <c r="H210" s="731"/>
      <c r="I210" s="732"/>
      <c r="J210" s="133"/>
      <c r="K210" s="134"/>
      <c r="L210" s="135"/>
      <c r="M210" s="754"/>
      <c r="N210" s="755"/>
      <c r="O210" s="416">
        <f t="shared" si="13"/>
        <v>0</v>
      </c>
      <c r="P210" s="95"/>
    </row>
    <row r="211" spans="1:16" ht="13.8">
      <c r="A211" s="94"/>
      <c r="B211" s="96"/>
      <c r="C211" s="730"/>
      <c r="D211" s="731"/>
      <c r="E211" s="731"/>
      <c r="F211" s="731"/>
      <c r="G211" s="731"/>
      <c r="H211" s="731"/>
      <c r="I211" s="732"/>
      <c r="J211" s="133"/>
      <c r="K211" s="134"/>
      <c r="L211" s="135"/>
      <c r="M211" s="756"/>
      <c r="N211" s="757"/>
      <c r="O211" s="416">
        <f t="shared" si="13"/>
        <v>0</v>
      </c>
      <c r="P211" s="95"/>
    </row>
    <row r="212" spans="1:16" ht="14.4" thickBot="1">
      <c r="A212" s="94"/>
      <c r="B212" s="96"/>
      <c r="C212" s="730"/>
      <c r="D212" s="731"/>
      <c r="E212" s="731"/>
      <c r="F212" s="731"/>
      <c r="G212" s="731"/>
      <c r="H212" s="731"/>
      <c r="I212" s="732"/>
      <c r="J212" s="128"/>
      <c r="K212" s="129"/>
      <c r="L212" s="128"/>
      <c r="M212" s="733"/>
      <c r="N212" s="734"/>
      <c r="O212" s="416">
        <f t="shared" si="13"/>
        <v>0</v>
      </c>
      <c r="P212" s="95"/>
    </row>
    <row r="213" spans="1:16" ht="14.4" thickBot="1">
      <c r="A213" s="94"/>
      <c r="B213" s="96"/>
      <c r="C213" s="724" t="s">
        <v>59</v>
      </c>
      <c r="D213" s="725"/>
      <c r="E213" s="725"/>
      <c r="F213" s="725"/>
      <c r="G213" s="725"/>
      <c r="H213" s="725"/>
      <c r="I213" s="725"/>
      <c r="J213" s="725"/>
      <c r="K213" s="725"/>
      <c r="L213" s="725"/>
      <c r="M213" s="725"/>
      <c r="N213" s="726"/>
      <c r="O213" s="124">
        <f>SUM(O209:O212)</f>
        <v>8953</v>
      </c>
      <c r="P213" s="95"/>
    </row>
    <row r="214" spans="1:16" ht="14.4" thickBot="1">
      <c r="A214" s="94"/>
      <c r="B214" s="96"/>
      <c r="C214" s="115"/>
      <c r="D214" s="94"/>
      <c r="E214" s="94"/>
      <c r="F214" s="94"/>
      <c r="G214" s="94"/>
      <c r="H214" s="94"/>
      <c r="I214" s="94"/>
      <c r="J214" s="94"/>
      <c r="K214" s="94"/>
      <c r="L214" s="94"/>
      <c r="M214" s="94"/>
      <c r="N214" s="94"/>
      <c r="O214" s="116"/>
      <c r="P214" s="95"/>
    </row>
    <row r="215" spans="1:16" ht="14.4" thickBot="1">
      <c r="A215" s="94"/>
      <c r="B215" s="96"/>
      <c r="C215" s="727" t="s">
        <v>73</v>
      </c>
      <c r="D215" s="728"/>
      <c r="E215" s="728"/>
      <c r="F215" s="728"/>
      <c r="G215" s="728"/>
      <c r="H215" s="728"/>
      <c r="I215" s="728"/>
      <c r="J215" s="728"/>
      <c r="K215" s="728"/>
      <c r="L215" s="728"/>
      <c r="M215" s="728"/>
      <c r="N215" s="729"/>
      <c r="O215" s="137">
        <f>O188+O197+O204+O213</f>
        <v>29771</v>
      </c>
      <c r="P215" s="95"/>
    </row>
    <row r="216" spans="1:16" ht="13.8">
      <c r="A216" s="94"/>
      <c r="B216" s="96"/>
      <c r="C216" s="735" t="s">
        <v>74</v>
      </c>
      <c r="D216" s="736"/>
      <c r="E216" s="736"/>
      <c r="F216" s="736"/>
      <c r="G216" s="736"/>
      <c r="H216" s="736"/>
      <c r="I216" s="736"/>
      <c r="J216" s="736"/>
      <c r="K216" s="736"/>
      <c r="L216" s="736"/>
      <c r="M216" s="736"/>
      <c r="N216" s="736"/>
      <c r="O216" s="737"/>
      <c r="P216" s="95"/>
    </row>
    <row r="217" spans="1:16" ht="13.8">
      <c r="A217" s="94"/>
      <c r="B217" s="96"/>
      <c r="C217" s="738"/>
      <c r="D217" s="739"/>
      <c r="E217" s="739"/>
      <c r="F217" s="739"/>
      <c r="G217" s="739"/>
      <c r="H217" s="739"/>
      <c r="I217" s="739"/>
      <c r="J217" s="739"/>
      <c r="K217" s="739"/>
      <c r="L217" s="739"/>
      <c r="M217" s="739"/>
      <c r="N217" s="739"/>
      <c r="O217" s="740"/>
      <c r="P217" s="95"/>
    </row>
    <row r="218" spans="1:16" ht="14.4" thickBot="1">
      <c r="A218" s="94"/>
      <c r="B218" s="96"/>
      <c r="C218" s="741"/>
      <c r="D218" s="742"/>
      <c r="E218" s="742"/>
      <c r="F218" s="742"/>
      <c r="G218" s="742"/>
      <c r="H218" s="742"/>
      <c r="I218" s="742"/>
      <c r="J218" s="742"/>
      <c r="K218" s="742"/>
      <c r="L218" s="742"/>
      <c r="M218" s="742"/>
      <c r="N218" s="742"/>
      <c r="O218" s="743"/>
      <c r="P218" s="95"/>
    </row>
    <row r="219" spans="1:16" ht="13.8">
      <c r="A219" s="94"/>
      <c r="B219" s="96"/>
      <c r="C219" s="744" t="s">
        <v>75</v>
      </c>
      <c r="D219" s="745"/>
      <c r="E219" s="745"/>
      <c r="F219" s="745"/>
      <c r="G219" s="745"/>
      <c r="H219" s="745"/>
      <c r="I219" s="745"/>
      <c r="J219" s="401"/>
      <c r="K219" s="402"/>
      <c r="L219" s="131" t="s">
        <v>76</v>
      </c>
      <c r="M219" s="746" t="s">
        <v>77</v>
      </c>
      <c r="N219" s="747"/>
      <c r="O219" s="132"/>
      <c r="P219" s="95"/>
    </row>
    <row r="220" spans="1:16" ht="13.8">
      <c r="A220" s="94"/>
      <c r="B220" s="96"/>
      <c r="C220" s="718" t="s">
        <v>23</v>
      </c>
      <c r="D220" s="719"/>
      <c r="E220" s="719"/>
      <c r="F220" s="719"/>
      <c r="G220" s="719"/>
      <c r="H220" s="719"/>
      <c r="I220" s="719"/>
      <c r="J220" s="138"/>
      <c r="K220" s="139"/>
      <c r="L220" s="418">
        <v>0.28000000000000003</v>
      </c>
      <c r="M220" s="720">
        <f>+O215</f>
        <v>29771</v>
      </c>
      <c r="N220" s="721"/>
      <c r="O220" s="416">
        <f t="shared" ref="O220:O222" si="14">ROUND(L220*M220,0)</f>
        <v>8336</v>
      </c>
      <c r="P220" s="95"/>
    </row>
    <row r="221" spans="1:16" ht="13.8">
      <c r="A221" s="94"/>
      <c r="B221" s="96"/>
      <c r="C221" s="120" t="s">
        <v>78</v>
      </c>
      <c r="D221" s="121"/>
      <c r="E221" s="121"/>
      <c r="F221" s="121"/>
      <c r="G221" s="121"/>
      <c r="H221" s="121"/>
      <c r="I221" s="121"/>
      <c r="J221" s="138"/>
      <c r="K221" s="139"/>
      <c r="L221" s="418">
        <v>0.01</v>
      </c>
      <c r="M221" s="720">
        <f>+O215</f>
        <v>29771</v>
      </c>
      <c r="N221" s="721"/>
      <c r="O221" s="416">
        <f t="shared" si="14"/>
        <v>298</v>
      </c>
      <c r="P221" s="95"/>
    </row>
    <row r="222" spans="1:16" ht="14.4" thickBot="1">
      <c r="A222" s="94"/>
      <c r="B222" s="96"/>
      <c r="C222" s="406" t="s">
        <v>79</v>
      </c>
      <c r="D222" s="407"/>
      <c r="E222" s="407"/>
      <c r="F222" s="407"/>
      <c r="G222" s="407"/>
      <c r="H222" s="407"/>
      <c r="I222" s="407"/>
      <c r="J222" s="141"/>
      <c r="K222" s="142"/>
      <c r="L222" s="418">
        <v>0.05</v>
      </c>
      <c r="M222" s="722">
        <f>+O215</f>
        <v>29771</v>
      </c>
      <c r="N222" s="723"/>
      <c r="O222" s="416">
        <f t="shared" si="14"/>
        <v>1489</v>
      </c>
      <c r="P222" s="95"/>
    </row>
    <row r="223" spans="1:16" ht="14.4" thickBot="1">
      <c r="A223" s="94"/>
      <c r="B223" s="96"/>
      <c r="C223" s="724" t="s">
        <v>59</v>
      </c>
      <c r="D223" s="725"/>
      <c r="E223" s="725"/>
      <c r="F223" s="725"/>
      <c r="G223" s="725"/>
      <c r="H223" s="725"/>
      <c r="I223" s="725"/>
      <c r="J223" s="725"/>
      <c r="K223" s="725"/>
      <c r="L223" s="725"/>
      <c r="M223" s="725"/>
      <c r="N223" s="726"/>
      <c r="O223" s="143">
        <f>SUM(O220:O222)</f>
        <v>10123</v>
      </c>
      <c r="P223" s="95"/>
    </row>
    <row r="224" spans="1:16" ht="14.4" thickBot="1">
      <c r="A224" s="94"/>
      <c r="B224" s="96"/>
      <c r="C224" s="115"/>
      <c r="D224" s="94"/>
      <c r="E224" s="94"/>
      <c r="F224" s="94"/>
      <c r="G224" s="94"/>
      <c r="H224" s="94"/>
      <c r="I224" s="94"/>
      <c r="J224" s="94"/>
      <c r="K224" s="94"/>
      <c r="L224" s="94"/>
      <c r="M224" s="94"/>
      <c r="N224" s="94"/>
      <c r="O224" s="116"/>
      <c r="P224" s="95"/>
    </row>
    <row r="225" spans="1:16" ht="14.4" thickBot="1">
      <c r="A225" s="94"/>
      <c r="B225" s="96"/>
      <c r="C225" s="727" t="s">
        <v>80</v>
      </c>
      <c r="D225" s="728"/>
      <c r="E225" s="728"/>
      <c r="F225" s="728"/>
      <c r="G225" s="728"/>
      <c r="H225" s="728"/>
      <c r="I225" s="728"/>
      <c r="J225" s="728"/>
      <c r="K225" s="728"/>
      <c r="L225" s="728"/>
      <c r="M225" s="728"/>
      <c r="N225" s="729"/>
      <c r="O225" s="144">
        <f>O215+O223</f>
        <v>39894</v>
      </c>
      <c r="P225" s="95"/>
    </row>
    <row r="226" spans="1:16" ht="13.8">
      <c r="A226" s="94"/>
      <c r="B226" s="96"/>
      <c r="C226" s="112"/>
      <c r="D226" s="113"/>
      <c r="E226" s="113"/>
      <c r="F226" s="113"/>
      <c r="G226" s="113"/>
      <c r="H226" s="113"/>
      <c r="I226" s="113"/>
      <c r="J226" s="113"/>
      <c r="K226" s="113"/>
      <c r="L226" s="113"/>
      <c r="M226" s="113"/>
      <c r="N226" s="113"/>
      <c r="O226" s="114"/>
      <c r="P226" s="95"/>
    </row>
    <row r="227" spans="1:16" ht="13.8">
      <c r="A227" s="94"/>
      <c r="B227" s="96"/>
      <c r="C227" s="115"/>
      <c r="D227" s="94"/>
      <c r="E227" s="94"/>
      <c r="F227" s="94"/>
      <c r="G227" s="94"/>
      <c r="H227" s="94"/>
      <c r="I227" s="94"/>
      <c r="J227" s="94"/>
      <c r="K227" s="94"/>
      <c r="L227" s="94"/>
      <c r="M227" s="94"/>
      <c r="N227" s="94"/>
      <c r="O227" s="116"/>
      <c r="P227" s="95"/>
    </row>
    <row r="228" spans="1:16" ht="13.8">
      <c r="A228" s="94"/>
      <c r="B228" s="96"/>
      <c r="C228" s="115"/>
      <c r="D228" s="94"/>
      <c r="E228" s="94"/>
      <c r="F228" s="94"/>
      <c r="G228" s="94"/>
      <c r="H228" s="94"/>
      <c r="I228" s="94"/>
      <c r="J228" s="94"/>
      <c r="K228" s="94"/>
      <c r="L228" s="94"/>
      <c r="M228" s="94"/>
      <c r="N228" s="94"/>
      <c r="O228" s="116"/>
      <c r="P228" s="95"/>
    </row>
    <row r="229" spans="1:16" ht="13.8">
      <c r="A229" s="94"/>
      <c r="B229" s="96"/>
      <c r="C229" s="115"/>
      <c r="D229" s="424" t="s">
        <v>81</v>
      </c>
      <c r="E229" s="424"/>
      <c r="F229" s="424"/>
      <c r="G229" s="94"/>
      <c r="H229" s="94"/>
      <c r="I229" s="94"/>
      <c r="J229" s="424" t="s">
        <v>81</v>
      </c>
      <c r="K229" s="223"/>
      <c r="L229" s="223"/>
      <c r="M229" s="223"/>
      <c r="N229" s="223"/>
      <c r="O229" s="116"/>
      <c r="P229" s="95"/>
    </row>
    <row r="230" spans="1:16" ht="13.8">
      <c r="A230" s="94"/>
      <c r="B230" s="96"/>
      <c r="C230" s="115"/>
      <c r="D230" s="223" t="s">
        <v>385</v>
      </c>
      <c r="E230" s="223" t="s">
        <v>147</v>
      </c>
      <c r="F230" s="223"/>
      <c r="G230" s="94"/>
      <c r="H230" s="94"/>
      <c r="I230" s="94"/>
      <c r="J230" s="223" t="s">
        <v>82</v>
      </c>
      <c r="K230" s="425" t="s">
        <v>142</v>
      </c>
      <c r="L230" s="425"/>
      <c r="M230" s="425"/>
      <c r="N230" s="223"/>
      <c r="O230" s="116"/>
      <c r="P230" s="95"/>
    </row>
    <row r="231" spans="1:16" ht="13.8">
      <c r="A231" s="94"/>
      <c r="B231" s="96"/>
      <c r="C231" s="115"/>
      <c r="D231" s="223" t="s">
        <v>177</v>
      </c>
      <c r="E231" s="223"/>
      <c r="F231" s="223"/>
      <c r="G231" s="94"/>
      <c r="H231" s="94"/>
      <c r="I231" s="94"/>
      <c r="J231" s="223" t="s">
        <v>146</v>
      </c>
      <c r="K231" s="426"/>
      <c r="L231" s="426"/>
      <c r="M231" s="426"/>
      <c r="N231" s="223"/>
      <c r="O231" s="116"/>
      <c r="P231" s="95"/>
    </row>
    <row r="232" spans="1:16" ht="13.8">
      <c r="A232" s="94"/>
      <c r="B232" s="96"/>
      <c r="C232" s="105"/>
      <c r="D232" s="145"/>
      <c r="E232" s="145"/>
      <c r="F232" s="145"/>
      <c r="G232" s="145"/>
      <c r="H232" s="94"/>
      <c r="I232" s="145"/>
      <c r="J232" s="223" t="s">
        <v>178</v>
      </c>
      <c r="K232" s="145"/>
      <c r="L232" s="145"/>
      <c r="M232" s="145"/>
      <c r="N232" s="145"/>
      <c r="O232" s="146"/>
      <c r="P232" s="95"/>
    </row>
    <row r="233" spans="1:16" ht="13.8">
      <c r="A233" s="94"/>
      <c r="B233" s="96"/>
      <c r="C233" s="115"/>
      <c r="D233" s="94"/>
      <c r="E233" s="94"/>
      <c r="F233" s="94"/>
      <c r="G233" s="94"/>
      <c r="H233" s="94" t="s">
        <v>83</v>
      </c>
      <c r="I233" s="94"/>
      <c r="J233" s="94"/>
      <c r="K233" s="94"/>
      <c r="L233" s="94"/>
      <c r="M233" s="94"/>
      <c r="N233" s="94"/>
      <c r="O233" s="116"/>
      <c r="P233" s="95"/>
    </row>
    <row r="234" spans="1:16" ht="14.4" thickBot="1">
      <c r="A234" s="94"/>
      <c r="B234" s="96"/>
      <c r="C234" s="748"/>
      <c r="D234" s="749"/>
      <c r="E234" s="749"/>
      <c r="F234" s="129"/>
      <c r="G234" s="129"/>
      <c r="H234" s="129"/>
      <c r="I234" s="129"/>
      <c r="J234" s="129"/>
      <c r="K234" s="750"/>
      <c r="L234" s="750"/>
      <c r="M234" s="750"/>
      <c r="N234" s="750"/>
      <c r="O234" s="751"/>
      <c r="P234" s="95"/>
    </row>
    <row r="235" spans="1:16" ht="14.4" thickBot="1">
      <c r="A235" s="94"/>
      <c r="B235" s="147"/>
      <c r="C235" s="148"/>
      <c r="D235" s="148"/>
      <c r="E235" s="148"/>
      <c r="F235" s="148"/>
      <c r="G235" s="148"/>
      <c r="H235" s="148"/>
      <c r="I235" s="148"/>
      <c r="J235" s="148"/>
      <c r="K235" s="148"/>
      <c r="L235" s="148"/>
      <c r="M235" s="148"/>
      <c r="N235" s="148"/>
      <c r="O235" s="148"/>
      <c r="P235" s="149"/>
    </row>
    <row r="236" spans="1:16" ht="14.4" thickTop="1">
      <c r="A236" s="94"/>
      <c r="B236" s="822"/>
      <c r="C236" s="823"/>
      <c r="D236" s="823"/>
      <c r="E236" s="823"/>
      <c r="F236" s="823"/>
      <c r="G236" s="823"/>
      <c r="H236" s="823"/>
      <c r="I236" s="823"/>
      <c r="J236" s="823"/>
      <c r="K236" s="823"/>
      <c r="L236" s="823"/>
      <c r="M236" s="823"/>
      <c r="N236" s="823"/>
      <c r="O236" s="823"/>
      <c r="P236" s="824"/>
    </row>
    <row r="237" spans="1:16" ht="13.8">
      <c r="A237" s="94"/>
      <c r="B237" s="96"/>
      <c r="C237" s="825" t="s">
        <v>38</v>
      </c>
      <c r="D237" s="825"/>
      <c r="E237" s="825"/>
      <c r="F237" s="825"/>
      <c r="G237" s="825"/>
      <c r="H237" s="825"/>
      <c r="I237" s="825"/>
      <c r="J237" s="825"/>
      <c r="K237" s="825"/>
      <c r="L237" s="825"/>
      <c r="M237" s="825"/>
      <c r="N237" s="825"/>
      <c r="O237" s="825"/>
      <c r="P237" s="95"/>
    </row>
    <row r="238" spans="1:16" ht="14.4" thickBot="1">
      <c r="A238" s="94"/>
      <c r="B238" s="96"/>
      <c r="C238" s="94"/>
      <c r="D238" s="94"/>
      <c r="E238" s="94"/>
      <c r="F238" s="94"/>
      <c r="G238" s="94"/>
      <c r="H238" s="94"/>
      <c r="I238" s="94"/>
      <c r="J238" s="94"/>
      <c r="K238" s="94"/>
      <c r="L238" s="94"/>
      <c r="M238" s="94"/>
      <c r="N238" s="94"/>
      <c r="O238" s="94"/>
      <c r="P238" s="95"/>
    </row>
    <row r="239" spans="1:16" ht="13.8">
      <c r="A239" s="94"/>
      <c r="B239" s="96"/>
      <c r="C239" s="826"/>
      <c r="D239" s="828"/>
      <c r="E239" s="829"/>
      <c r="F239" s="829"/>
      <c r="G239" s="829"/>
      <c r="H239" s="829"/>
      <c r="I239" s="829"/>
      <c r="J239" s="829"/>
      <c r="K239" s="830"/>
      <c r="L239" s="831"/>
      <c r="M239" s="832"/>
      <c r="N239" s="832"/>
      <c r="O239" s="833"/>
      <c r="P239" s="95"/>
    </row>
    <row r="240" spans="1:16" ht="13.8">
      <c r="A240" s="94"/>
      <c r="B240" s="96"/>
      <c r="C240" s="827"/>
      <c r="D240" s="837" t="s">
        <v>118</v>
      </c>
      <c r="E240" s="838"/>
      <c r="F240" s="838"/>
      <c r="G240" s="838"/>
      <c r="H240" s="838"/>
      <c r="I240" s="838"/>
      <c r="J240" s="838"/>
      <c r="K240" s="839"/>
      <c r="L240" s="834"/>
      <c r="M240" s="835"/>
      <c r="N240" s="835"/>
      <c r="O240" s="836"/>
      <c r="P240" s="95"/>
    </row>
    <row r="241" spans="1:16" ht="13.8">
      <c r="A241" s="94"/>
      <c r="B241" s="96"/>
      <c r="C241" s="827"/>
      <c r="D241" s="812"/>
      <c r="E241" s="813"/>
      <c r="F241" s="813"/>
      <c r="G241" s="813"/>
      <c r="H241" s="813"/>
      <c r="I241" s="813"/>
      <c r="J241" s="813"/>
      <c r="K241" s="814"/>
      <c r="L241" s="818" t="s">
        <v>39</v>
      </c>
      <c r="M241" s="806"/>
      <c r="N241" s="807"/>
      <c r="O241" s="808"/>
      <c r="P241" s="95"/>
    </row>
    <row r="242" spans="1:16" ht="13.8">
      <c r="A242" s="94"/>
      <c r="B242" s="96"/>
      <c r="C242" s="827"/>
      <c r="D242" s="812" t="s">
        <v>40</v>
      </c>
      <c r="E242" s="813"/>
      <c r="F242" s="813"/>
      <c r="G242" s="813"/>
      <c r="H242" s="813"/>
      <c r="I242" s="813"/>
      <c r="J242" s="813"/>
      <c r="K242" s="814"/>
      <c r="L242" s="840"/>
      <c r="M242" s="809"/>
      <c r="N242" s="810"/>
      <c r="O242" s="811"/>
      <c r="P242" s="95"/>
    </row>
    <row r="243" spans="1:16" ht="13.8">
      <c r="A243" s="94"/>
      <c r="B243" s="96"/>
      <c r="C243" s="827"/>
      <c r="D243" s="815"/>
      <c r="E243" s="816"/>
      <c r="F243" s="816"/>
      <c r="G243" s="816"/>
      <c r="H243" s="816"/>
      <c r="I243" s="816"/>
      <c r="J243" s="816"/>
      <c r="K243" s="817"/>
      <c r="L243" s="818" t="s">
        <v>41</v>
      </c>
      <c r="M243" s="818">
        <v>1</v>
      </c>
      <c r="N243" s="818" t="s">
        <v>42</v>
      </c>
      <c r="O243" s="820">
        <v>1</v>
      </c>
      <c r="P243" s="95"/>
    </row>
    <row r="244" spans="1:16" ht="13.8">
      <c r="A244" s="94"/>
      <c r="B244" s="96"/>
      <c r="C244" s="827"/>
      <c r="D244" s="815"/>
      <c r="E244" s="816"/>
      <c r="F244" s="816"/>
      <c r="G244" s="816"/>
      <c r="H244" s="816"/>
      <c r="I244" s="816"/>
      <c r="J244" s="816"/>
      <c r="K244" s="817"/>
      <c r="L244" s="819"/>
      <c r="M244" s="819"/>
      <c r="N244" s="819"/>
      <c r="O244" s="821"/>
      <c r="P244" s="95"/>
    </row>
    <row r="245" spans="1:16" ht="13.8">
      <c r="A245" s="94"/>
      <c r="B245" s="96"/>
      <c r="C245" s="827"/>
      <c r="D245" s="812" t="s">
        <v>43</v>
      </c>
      <c r="E245" s="813"/>
      <c r="F245" s="813"/>
      <c r="G245" s="813"/>
      <c r="H245" s="813"/>
      <c r="I245" s="813"/>
      <c r="J245" s="813"/>
      <c r="K245" s="814"/>
      <c r="L245" s="819"/>
      <c r="M245" s="819"/>
      <c r="N245" s="819"/>
      <c r="O245" s="821"/>
      <c r="P245" s="95"/>
    </row>
    <row r="246" spans="1:16" ht="14.4" thickBot="1">
      <c r="A246" s="94"/>
      <c r="B246" s="96"/>
      <c r="C246" s="97"/>
      <c r="D246" s="98"/>
      <c r="E246" s="98"/>
      <c r="F246" s="98"/>
      <c r="G246" s="98"/>
      <c r="H246" s="98"/>
      <c r="I246" s="98"/>
      <c r="J246" s="98"/>
      <c r="K246" s="98"/>
      <c r="L246" s="98"/>
      <c r="M246" s="99"/>
      <c r="N246" s="99"/>
      <c r="O246" s="100"/>
      <c r="P246" s="95"/>
    </row>
    <row r="247" spans="1:16" ht="13.8">
      <c r="A247" s="94"/>
      <c r="B247" s="96"/>
      <c r="C247" s="101"/>
      <c r="D247" s="405"/>
      <c r="E247" s="405"/>
      <c r="F247" s="405"/>
      <c r="G247" s="405"/>
      <c r="H247" s="405"/>
      <c r="I247" s="405"/>
      <c r="J247" s="405"/>
      <c r="K247" s="405"/>
      <c r="L247" s="102" t="s">
        <v>44</v>
      </c>
      <c r="M247" s="103" t="s">
        <v>45</v>
      </c>
      <c r="N247" s="103" t="s">
        <v>46</v>
      </c>
      <c r="O247" s="104" t="s">
        <v>47</v>
      </c>
      <c r="P247" s="95"/>
    </row>
    <row r="248" spans="1:16" ht="13.8">
      <c r="A248" s="94"/>
      <c r="B248" s="96"/>
      <c r="C248" s="105"/>
      <c r="D248" s="404"/>
      <c r="E248" s="404"/>
      <c r="F248" s="404"/>
      <c r="G248" s="404"/>
      <c r="H248" s="404"/>
      <c r="I248" s="404"/>
      <c r="J248" s="404"/>
      <c r="K248" s="404"/>
      <c r="L248" s="106"/>
      <c r="M248" s="107"/>
      <c r="N248" s="107"/>
      <c r="O248" s="108"/>
      <c r="P248" s="95"/>
    </row>
    <row r="249" spans="1:16" ht="13.8">
      <c r="A249" s="94"/>
      <c r="B249" s="96"/>
      <c r="C249" s="792" t="s">
        <v>48</v>
      </c>
      <c r="D249" s="793"/>
      <c r="E249" s="793"/>
      <c r="F249" s="793"/>
      <c r="G249" s="404"/>
      <c r="H249" s="404"/>
      <c r="I249" s="404"/>
      <c r="J249" s="94"/>
      <c r="K249" s="404"/>
      <c r="L249" s="106"/>
      <c r="M249" s="94"/>
      <c r="N249" s="94"/>
      <c r="O249" s="109"/>
      <c r="P249" s="95"/>
    </row>
    <row r="250" spans="1:16" ht="13.8">
      <c r="A250" s="94"/>
      <c r="B250" s="96"/>
      <c r="C250" s="110"/>
      <c r="D250" s="408"/>
      <c r="E250" s="408"/>
      <c r="F250" s="408"/>
      <c r="G250" s="408"/>
      <c r="H250" s="408"/>
      <c r="I250" s="408"/>
      <c r="J250" s="408"/>
      <c r="K250" s="408"/>
      <c r="L250" s="408"/>
      <c r="M250" s="408"/>
      <c r="N250" s="408"/>
      <c r="O250" s="409"/>
      <c r="P250" s="95"/>
    </row>
    <row r="251" spans="1:16" ht="14.4" thickBot="1">
      <c r="A251" s="94"/>
      <c r="B251" s="96"/>
      <c r="C251" s="406"/>
      <c r="D251" s="407"/>
      <c r="E251" s="407"/>
      <c r="F251" s="407"/>
      <c r="G251" s="407"/>
      <c r="H251" s="407"/>
      <c r="I251" s="407"/>
      <c r="J251" s="407"/>
      <c r="K251" s="407"/>
      <c r="L251" s="407"/>
      <c r="M251" s="407"/>
      <c r="N251" s="407"/>
      <c r="O251" s="111"/>
      <c r="P251" s="95"/>
    </row>
    <row r="252" spans="1:16" ht="14.4" thickBot="1">
      <c r="A252" s="94"/>
      <c r="B252" s="96"/>
      <c r="C252" s="112"/>
      <c r="D252" s="113"/>
      <c r="E252" s="113"/>
      <c r="F252" s="113"/>
      <c r="G252" s="113"/>
      <c r="H252" s="113"/>
      <c r="I252" s="94"/>
      <c r="J252" s="94"/>
      <c r="K252" s="113"/>
      <c r="L252" s="113"/>
      <c r="M252" s="113"/>
      <c r="N252" s="113"/>
      <c r="O252" s="114"/>
      <c r="P252" s="95"/>
    </row>
    <row r="253" spans="1:16" ht="13.8">
      <c r="A253" s="94"/>
      <c r="B253" s="96"/>
      <c r="C253" s="794" t="s">
        <v>49</v>
      </c>
      <c r="D253" s="795"/>
      <c r="E253" s="795"/>
      <c r="F253" s="795"/>
      <c r="G253" s="795"/>
      <c r="H253" s="795"/>
      <c r="I253" s="795"/>
      <c r="J253" s="795"/>
      <c r="K253" s="795"/>
      <c r="L253" s="795"/>
      <c r="M253" s="795"/>
      <c r="N253" s="795"/>
      <c r="O253" s="796"/>
      <c r="P253" s="95"/>
    </row>
    <row r="254" spans="1:16" ht="14.4" thickBot="1">
      <c r="A254" s="94"/>
      <c r="B254" s="96"/>
      <c r="C254" s="115"/>
      <c r="D254" s="94"/>
      <c r="E254" s="94"/>
      <c r="F254" s="94"/>
      <c r="G254" s="94"/>
      <c r="H254" s="94"/>
      <c r="I254" s="94"/>
      <c r="J254" s="94"/>
      <c r="K254" s="94"/>
      <c r="L254" s="94"/>
      <c r="M254" s="94"/>
      <c r="N254" s="94"/>
      <c r="O254" s="116"/>
      <c r="P254" s="95"/>
    </row>
    <row r="255" spans="1:16" ht="13.8">
      <c r="A255" s="94"/>
      <c r="B255" s="96"/>
      <c r="C255" s="117" t="s">
        <v>50</v>
      </c>
      <c r="D255" s="797" t="s">
        <v>51</v>
      </c>
      <c r="E255" s="798"/>
      <c r="F255" s="798"/>
      <c r="G255" s="798"/>
      <c r="H255" s="798"/>
      <c r="I255" s="798"/>
      <c r="J255" s="798"/>
      <c r="K255" s="798"/>
      <c r="L255" s="799"/>
      <c r="M255" s="800" t="s">
        <v>52</v>
      </c>
      <c r="N255" s="801"/>
      <c r="O255" s="117" t="s">
        <v>11</v>
      </c>
      <c r="P255" s="95"/>
    </row>
    <row r="256" spans="1:16" ht="14.4" thickBot="1">
      <c r="A256" s="94"/>
      <c r="B256" s="96"/>
      <c r="C256" s="175">
        <f>+'PRESUPUESTO OFICIAL (Entidad)'!D61</f>
        <v>8.3000000000000007</v>
      </c>
      <c r="D256" s="802" t="s">
        <v>114</v>
      </c>
      <c r="E256" s="803"/>
      <c r="F256" s="803"/>
      <c r="G256" s="803"/>
      <c r="H256" s="803"/>
      <c r="I256" s="803"/>
      <c r="J256" s="803"/>
      <c r="K256" s="803"/>
      <c r="L256" s="804"/>
      <c r="M256" s="805" t="s">
        <v>91</v>
      </c>
      <c r="N256" s="804"/>
      <c r="O256" s="176"/>
      <c r="P256" s="95"/>
    </row>
    <row r="257" spans="1:16" ht="13.8">
      <c r="A257" s="94"/>
      <c r="B257" s="96"/>
      <c r="C257" s="735" t="s">
        <v>53</v>
      </c>
      <c r="D257" s="736"/>
      <c r="E257" s="736"/>
      <c r="F257" s="736"/>
      <c r="G257" s="736"/>
      <c r="H257" s="736"/>
      <c r="I257" s="736"/>
      <c r="J257" s="736"/>
      <c r="K257" s="736"/>
      <c r="L257" s="736"/>
      <c r="M257" s="736"/>
      <c r="N257" s="736"/>
      <c r="O257" s="737"/>
      <c r="P257" s="95"/>
    </row>
    <row r="258" spans="1:16" ht="13.8">
      <c r="A258" s="94"/>
      <c r="B258" s="96"/>
      <c r="C258" s="738"/>
      <c r="D258" s="739"/>
      <c r="E258" s="739"/>
      <c r="F258" s="739"/>
      <c r="G258" s="739"/>
      <c r="H258" s="739"/>
      <c r="I258" s="739"/>
      <c r="J258" s="739"/>
      <c r="K258" s="739"/>
      <c r="L258" s="739"/>
      <c r="M258" s="739"/>
      <c r="N258" s="739"/>
      <c r="O258" s="740"/>
      <c r="P258" s="95"/>
    </row>
    <row r="259" spans="1:16" ht="14.4" thickBot="1">
      <c r="A259" s="94"/>
      <c r="B259" s="96"/>
      <c r="C259" s="741"/>
      <c r="D259" s="742"/>
      <c r="E259" s="742"/>
      <c r="F259" s="742"/>
      <c r="G259" s="742"/>
      <c r="H259" s="742"/>
      <c r="I259" s="742"/>
      <c r="J259" s="742"/>
      <c r="K259" s="742"/>
      <c r="L259" s="742"/>
      <c r="M259" s="742"/>
      <c r="N259" s="742"/>
      <c r="O259" s="743"/>
      <c r="P259" s="95"/>
    </row>
    <row r="260" spans="1:16" ht="13.8">
      <c r="A260" s="94"/>
      <c r="B260" s="96"/>
      <c r="C260" s="744" t="s">
        <v>51</v>
      </c>
      <c r="D260" s="782"/>
      <c r="E260" s="782"/>
      <c r="F260" s="782"/>
      <c r="G260" s="783"/>
      <c r="H260" s="762" t="s">
        <v>54</v>
      </c>
      <c r="I260" s="782"/>
      <c r="J260" s="784" t="s">
        <v>55</v>
      </c>
      <c r="K260" s="785"/>
      <c r="L260" s="118" t="s">
        <v>56</v>
      </c>
      <c r="M260" s="762" t="s">
        <v>57</v>
      </c>
      <c r="N260" s="763"/>
      <c r="O260" s="119" t="s">
        <v>58</v>
      </c>
      <c r="P260" s="95"/>
    </row>
    <row r="261" spans="1:16" ht="13.8">
      <c r="A261" s="94"/>
      <c r="B261" s="96"/>
      <c r="C261" s="786" t="s">
        <v>329</v>
      </c>
      <c r="D261" s="787"/>
      <c r="E261" s="787"/>
      <c r="F261" s="787"/>
      <c r="G261" s="788"/>
      <c r="H261" s="789"/>
      <c r="I261" s="788"/>
      <c r="J261" s="772" t="s">
        <v>120</v>
      </c>
      <c r="K261" s="773"/>
      <c r="L261" s="421">
        <v>6395</v>
      </c>
      <c r="M261" s="790">
        <v>0.12</v>
      </c>
      <c r="N261" s="791"/>
      <c r="O261" s="416">
        <f t="shared" ref="O261:O263" si="15">ROUND(L261*M261,0)</f>
        <v>767</v>
      </c>
      <c r="P261" s="95"/>
    </row>
    <row r="262" spans="1:16" ht="13.8">
      <c r="A262" s="94"/>
      <c r="B262" s="96"/>
      <c r="C262" s="769"/>
      <c r="D262" s="770"/>
      <c r="E262" s="770"/>
      <c r="F262" s="770"/>
      <c r="G262" s="771"/>
      <c r="H262" s="178"/>
      <c r="I262" s="179"/>
      <c r="J262" s="772"/>
      <c r="K262" s="773"/>
      <c r="L262" s="177"/>
      <c r="M262" s="774"/>
      <c r="N262" s="775"/>
      <c r="O262" s="416">
        <f t="shared" si="15"/>
        <v>0</v>
      </c>
      <c r="P262" s="95"/>
    </row>
    <row r="263" spans="1:16" ht="14.4" thickBot="1">
      <c r="A263" s="94"/>
      <c r="B263" s="96"/>
      <c r="C263" s="776"/>
      <c r="D263" s="777"/>
      <c r="E263" s="777"/>
      <c r="F263" s="777"/>
      <c r="G263" s="778"/>
      <c r="H263" s="779"/>
      <c r="I263" s="778"/>
      <c r="J263" s="772"/>
      <c r="K263" s="773"/>
      <c r="L263" s="177"/>
      <c r="M263" s="780"/>
      <c r="N263" s="781"/>
      <c r="O263" s="416">
        <f t="shared" si="15"/>
        <v>0</v>
      </c>
      <c r="P263" s="95"/>
    </row>
    <row r="264" spans="1:16" ht="14.4" thickBot="1">
      <c r="A264" s="94"/>
      <c r="B264" s="96"/>
      <c r="C264" s="724" t="s">
        <v>59</v>
      </c>
      <c r="D264" s="725"/>
      <c r="E264" s="725"/>
      <c r="F264" s="725"/>
      <c r="G264" s="725"/>
      <c r="H264" s="725"/>
      <c r="I264" s="725"/>
      <c r="J264" s="725"/>
      <c r="K264" s="725"/>
      <c r="L264" s="725"/>
      <c r="M264" s="725"/>
      <c r="N264" s="726"/>
      <c r="O264" s="122">
        <f>SUM(O261:O263)</f>
        <v>767</v>
      </c>
      <c r="P264" s="95"/>
    </row>
    <row r="265" spans="1:16" ht="13.8">
      <c r="A265" s="94"/>
      <c r="B265" s="96"/>
      <c r="C265" s="735" t="s">
        <v>60</v>
      </c>
      <c r="D265" s="736"/>
      <c r="E265" s="736"/>
      <c r="F265" s="736"/>
      <c r="G265" s="736"/>
      <c r="H265" s="736"/>
      <c r="I265" s="736"/>
      <c r="J265" s="736"/>
      <c r="K265" s="736"/>
      <c r="L265" s="736"/>
      <c r="M265" s="736"/>
      <c r="N265" s="736"/>
      <c r="O265" s="737"/>
      <c r="P265" s="95"/>
    </row>
    <row r="266" spans="1:16" ht="13.8">
      <c r="A266" s="94"/>
      <c r="B266" s="96"/>
      <c r="C266" s="738"/>
      <c r="D266" s="739"/>
      <c r="E266" s="739"/>
      <c r="F266" s="739"/>
      <c r="G266" s="739"/>
      <c r="H266" s="739"/>
      <c r="I266" s="739"/>
      <c r="J266" s="739"/>
      <c r="K266" s="739"/>
      <c r="L266" s="739"/>
      <c r="M266" s="739"/>
      <c r="N266" s="739"/>
      <c r="O266" s="740"/>
      <c r="P266" s="95"/>
    </row>
    <row r="267" spans="1:16" ht="14.4" thickBot="1">
      <c r="A267" s="94"/>
      <c r="B267" s="96"/>
      <c r="C267" s="741"/>
      <c r="D267" s="742"/>
      <c r="E267" s="742"/>
      <c r="F267" s="742"/>
      <c r="G267" s="742"/>
      <c r="H267" s="742"/>
      <c r="I267" s="742"/>
      <c r="J267" s="742"/>
      <c r="K267" s="742"/>
      <c r="L267" s="742"/>
      <c r="M267" s="742"/>
      <c r="N267" s="742"/>
      <c r="O267" s="743"/>
      <c r="P267" s="95"/>
    </row>
    <row r="268" spans="1:16" ht="13.8">
      <c r="A268" s="94"/>
      <c r="B268" s="96"/>
      <c r="C268" s="744" t="s">
        <v>51</v>
      </c>
      <c r="D268" s="745"/>
      <c r="E268" s="745"/>
      <c r="F268" s="745"/>
      <c r="G268" s="745"/>
      <c r="H268" s="745"/>
      <c r="I268" s="745"/>
      <c r="J268" s="763"/>
      <c r="K268" s="403" t="s">
        <v>52</v>
      </c>
      <c r="L268" s="118" t="s">
        <v>11</v>
      </c>
      <c r="M268" s="762" t="s">
        <v>61</v>
      </c>
      <c r="N268" s="763"/>
      <c r="O268" s="119" t="s">
        <v>58</v>
      </c>
      <c r="P268" s="95"/>
    </row>
    <row r="269" spans="1:16" ht="13.8">
      <c r="A269" s="94"/>
      <c r="B269" s="96"/>
      <c r="C269" s="718" t="s">
        <v>330</v>
      </c>
      <c r="D269" s="719"/>
      <c r="E269" s="719"/>
      <c r="F269" s="719"/>
      <c r="G269" s="719"/>
      <c r="H269" s="719"/>
      <c r="I269" s="719"/>
      <c r="J269" s="766"/>
      <c r="K269" s="400" t="s">
        <v>91</v>
      </c>
      <c r="L269" s="123">
        <v>1</v>
      </c>
      <c r="M269" s="767">
        <v>5540</v>
      </c>
      <c r="N269" s="768"/>
      <c r="O269" s="416">
        <f t="shared" ref="O269:O272" si="16">ROUND(L269*M269,0)</f>
        <v>5540</v>
      </c>
      <c r="P269" s="95"/>
    </row>
    <row r="270" spans="1:16" ht="13.8">
      <c r="A270" s="94"/>
      <c r="B270" s="96"/>
      <c r="C270" s="718" t="s">
        <v>331</v>
      </c>
      <c r="D270" s="719"/>
      <c r="E270" s="719"/>
      <c r="F270" s="719"/>
      <c r="G270" s="719"/>
      <c r="H270" s="719"/>
      <c r="I270" s="719"/>
      <c r="J270" s="766"/>
      <c r="K270" s="400" t="s">
        <v>101</v>
      </c>
      <c r="L270" s="123">
        <v>2</v>
      </c>
      <c r="M270" s="767">
        <v>3923</v>
      </c>
      <c r="N270" s="768"/>
      <c r="O270" s="416">
        <f t="shared" si="16"/>
        <v>7846</v>
      </c>
      <c r="P270" s="95"/>
    </row>
    <row r="271" spans="1:16" ht="13.8">
      <c r="A271" s="94"/>
      <c r="B271" s="96"/>
      <c r="C271" s="718"/>
      <c r="D271" s="719"/>
      <c r="E271" s="719"/>
      <c r="F271" s="719"/>
      <c r="G271" s="719"/>
      <c r="H271" s="719"/>
      <c r="I271" s="719"/>
      <c r="J271" s="766"/>
      <c r="K271" s="400"/>
      <c r="L271" s="123"/>
      <c r="M271" s="767"/>
      <c r="N271" s="768"/>
      <c r="O271" s="416">
        <f t="shared" si="16"/>
        <v>0</v>
      </c>
      <c r="P271" s="95"/>
    </row>
    <row r="272" spans="1:16" ht="14.4" thickBot="1">
      <c r="A272" s="94"/>
      <c r="B272" s="96"/>
      <c r="C272" s="718"/>
      <c r="D272" s="719"/>
      <c r="E272" s="719"/>
      <c r="F272" s="719"/>
      <c r="G272" s="719"/>
      <c r="H272" s="719"/>
      <c r="I272" s="719"/>
      <c r="J272" s="766"/>
      <c r="K272" s="400"/>
      <c r="L272" s="123"/>
      <c r="M272" s="767"/>
      <c r="N272" s="768"/>
      <c r="O272" s="416">
        <f t="shared" si="16"/>
        <v>0</v>
      </c>
      <c r="P272" s="95"/>
    </row>
    <row r="273" spans="1:16" ht="14.4" thickBot="1">
      <c r="A273" s="94"/>
      <c r="B273" s="96"/>
      <c r="C273" s="724" t="s">
        <v>59</v>
      </c>
      <c r="D273" s="725"/>
      <c r="E273" s="725"/>
      <c r="F273" s="725"/>
      <c r="G273" s="725"/>
      <c r="H273" s="725"/>
      <c r="I273" s="725"/>
      <c r="J273" s="725"/>
      <c r="K273" s="725"/>
      <c r="L273" s="725"/>
      <c r="M273" s="725"/>
      <c r="N273" s="726"/>
      <c r="O273" s="124">
        <f>SUM(O269:O272)</f>
        <v>13386</v>
      </c>
      <c r="P273" s="95"/>
    </row>
    <row r="274" spans="1:16" ht="13.8">
      <c r="A274" s="94"/>
      <c r="B274" s="96"/>
      <c r="C274" s="735" t="s">
        <v>62</v>
      </c>
      <c r="D274" s="736"/>
      <c r="E274" s="736"/>
      <c r="F274" s="736"/>
      <c r="G274" s="736"/>
      <c r="H274" s="736"/>
      <c r="I274" s="736"/>
      <c r="J274" s="736"/>
      <c r="K274" s="736"/>
      <c r="L274" s="736"/>
      <c r="M274" s="736"/>
      <c r="N274" s="736"/>
      <c r="O274" s="737"/>
      <c r="P274" s="95"/>
    </row>
    <row r="275" spans="1:16" ht="13.8">
      <c r="A275" s="94"/>
      <c r="B275" s="96"/>
      <c r="C275" s="738"/>
      <c r="D275" s="739"/>
      <c r="E275" s="739"/>
      <c r="F275" s="739"/>
      <c r="G275" s="739"/>
      <c r="H275" s="739"/>
      <c r="I275" s="739"/>
      <c r="J275" s="739"/>
      <c r="K275" s="739"/>
      <c r="L275" s="739"/>
      <c r="M275" s="739"/>
      <c r="N275" s="739"/>
      <c r="O275" s="740"/>
      <c r="P275" s="95"/>
    </row>
    <row r="276" spans="1:16" ht="14.4" thickBot="1">
      <c r="A276" s="94"/>
      <c r="B276" s="96"/>
      <c r="C276" s="741"/>
      <c r="D276" s="742"/>
      <c r="E276" s="742"/>
      <c r="F276" s="742"/>
      <c r="G276" s="742"/>
      <c r="H276" s="742"/>
      <c r="I276" s="742"/>
      <c r="J276" s="742"/>
      <c r="K276" s="742"/>
      <c r="L276" s="742"/>
      <c r="M276" s="742"/>
      <c r="N276" s="742"/>
      <c r="O276" s="743"/>
      <c r="P276" s="95"/>
    </row>
    <row r="277" spans="1:16" ht="15.6">
      <c r="A277" s="94"/>
      <c r="B277" s="96"/>
      <c r="C277" s="744" t="s">
        <v>63</v>
      </c>
      <c r="D277" s="745"/>
      <c r="E277" s="745"/>
      <c r="F277" s="745"/>
      <c r="G277" s="745"/>
      <c r="H277" s="745"/>
      <c r="I277" s="745"/>
      <c r="J277" s="118" t="s">
        <v>64</v>
      </c>
      <c r="K277" s="401" t="s">
        <v>65</v>
      </c>
      <c r="L277" s="125" t="s">
        <v>66</v>
      </c>
      <c r="M277" s="762" t="s">
        <v>67</v>
      </c>
      <c r="N277" s="763"/>
      <c r="O277" s="119" t="s">
        <v>58</v>
      </c>
      <c r="P277" s="95"/>
    </row>
    <row r="278" spans="1:16" ht="13.8">
      <c r="A278" s="94"/>
      <c r="B278" s="96"/>
      <c r="C278" s="718" t="s">
        <v>190</v>
      </c>
      <c r="D278" s="719"/>
      <c r="E278" s="719"/>
      <c r="F278" s="719"/>
      <c r="G278" s="719"/>
      <c r="H278" s="719"/>
      <c r="I278" s="719"/>
      <c r="J278" s="126" t="s">
        <v>181</v>
      </c>
      <c r="K278" s="127"/>
      <c r="L278" s="381">
        <v>5.0000000000000001E-4</v>
      </c>
      <c r="M278" s="764">
        <f>+'ANIDADOS AGUACLARA'!M198</f>
        <v>14017</v>
      </c>
      <c r="N278" s="765"/>
      <c r="O278" s="416">
        <f t="shared" ref="O278:O279" si="17">ROUND(L278*M278,0)</f>
        <v>7</v>
      </c>
      <c r="P278" s="95"/>
    </row>
    <row r="279" spans="1:16" ht="14.4" thickBot="1">
      <c r="A279" s="94"/>
      <c r="B279" s="96"/>
      <c r="C279" s="758"/>
      <c r="D279" s="759"/>
      <c r="E279" s="759"/>
      <c r="F279" s="759"/>
      <c r="G279" s="759"/>
      <c r="H279" s="759"/>
      <c r="I279" s="759"/>
      <c r="J279" s="128"/>
      <c r="K279" s="129"/>
      <c r="L279" s="128"/>
      <c r="M279" s="760"/>
      <c r="N279" s="761"/>
      <c r="O279" s="416">
        <f t="shared" si="17"/>
        <v>0</v>
      </c>
      <c r="P279" s="95"/>
    </row>
    <row r="280" spans="1:16" ht="14.4" thickBot="1">
      <c r="A280" s="94"/>
      <c r="B280" s="96"/>
      <c r="C280" s="724" t="s">
        <v>59</v>
      </c>
      <c r="D280" s="725"/>
      <c r="E280" s="725"/>
      <c r="F280" s="725"/>
      <c r="G280" s="725"/>
      <c r="H280" s="725"/>
      <c r="I280" s="725"/>
      <c r="J280" s="725"/>
      <c r="K280" s="725"/>
      <c r="L280" s="725"/>
      <c r="M280" s="725"/>
      <c r="N280" s="726"/>
      <c r="O280" s="122">
        <f>SUM(O278:O279)</f>
        <v>7</v>
      </c>
      <c r="P280" s="95"/>
    </row>
    <row r="281" spans="1:16" ht="13.8">
      <c r="A281" s="94"/>
      <c r="B281" s="96"/>
      <c r="C281" s="735" t="s">
        <v>68</v>
      </c>
      <c r="D281" s="736"/>
      <c r="E281" s="736"/>
      <c r="F281" s="736"/>
      <c r="G281" s="736"/>
      <c r="H281" s="736"/>
      <c r="I281" s="736"/>
      <c r="J281" s="736"/>
      <c r="K281" s="736"/>
      <c r="L281" s="736"/>
      <c r="M281" s="736"/>
      <c r="N281" s="736"/>
      <c r="O281" s="737"/>
      <c r="P281" s="95"/>
    </row>
    <row r="282" spans="1:16" ht="13.8">
      <c r="A282" s="94"/>
      <c r="B282" s="96"/>
      <c r="C282" s="738"/>
      <c r="D282" s="739"/>
      <c r="E282" s="739"/>
      <c r="F282" s="739"/>
      <c r="G282" s="739"/>
      <c r="H282" s="739"/>
      <c r="I282" s="739"/>
      <c r="J282" s="739"/>
      <c r="K282" s="739"/>
      <c r="L282" s="739"/>
      <c r="M282" s="739"/>
      <c r="N282" s="739"/>
      <c r="O282" s="740"/>
      <c r="P282" s="95"/>
    </row>
    <row r="283" spans="1:16" ht="14.4" thickBot="1">
      <c r="A283" s="94"/>
      <c r="B283" s="96"/>
      <c r="C283" s="741"/>
      <c r="D283" s="742"/>
      <c r="E283" s="742"/>
      <c r="F283" s="742"/>
      <c r="G283" s="742"/>
      <c r="H283" s="742"/>
      <c r="I283" s="742"/>
      <c r="J283" s="742"/>
      <c r="K283" s="742"/>
      <c r="L283" s="742"/>
      <c r="M283" s="742"/>
      <c r="N283" s="742"/>
      <c r="O283" s="743"/>
      <c r="P283" s="95"/>
    </row>
    <row r="284" spans="1:16" ht="27.6">
      <c r="A284" s="94"/>
      <c r="B284" s="96"/>
      <c r="C284" s="744" t="s">
        <v>69</v>
      </c>
      <c r="D284" s="745"/>
      <c r="E284" s="745"/>
      <c r="F284" s="745"/>
      <c r="G284" s="745"/>
      <c r="H284" s="745"/>
      <c r="I284" s="745"/>
      <c r="J284" s="118" t="s">
        <v>70</v>
      </c>
      <c r="K284" s="130" t="s">
        <v>71</v>
      </c>
      <c r="L284" s="131" t="s">
        <v>72</v>
      </c>
      <c r="M284" s="746" t="s">
        <v>57</v>
      </c>
      <c r="N284" s="747"/>
      <c r="O284" s="132" t="s">
        <v>58</v>
      </c>
      <c r="P284" s="95"/>
    </row>
    <row r="285" spans="1:16" ht="13.8">
      <c r="A285" s="94"/>
      <c r="B285" s="96"/>
      <c r="C285" s="730" t="s">
        <v>332</v>
      </c>
      <c r="D285" s="731"/>
      <c r="E285" s="731"/>
      <c r="F285" s="731"/>
      <c r="G285" s="731"/>
      <c r="H285" s="731"/>
      <c r="I285" s="732"/>
      <c r="J285" s="133" t="s">
        <v>120</v>
      </c>
      <c r="K285" s="134"/>
      <c r="L285" s="421">
        <v>63953</v>
      </c>
      <c r="M285" s="752">
        <v>0.12</v>
      </c>
      <c r="N285" s="753"/>
      <c r="O285" s="416">
        <f t="shared" ref="O285" si="18">ROUND(L285*M285,0)</f>
        <v>7674</v>
      </c>
      <c r="P285" s="95"/>
    </row>
    <row r="286" spans="1:16" ht="13.8">
      <c r="A286" s="94"/>
      <c r="B286" s="96"/>
      <c r="C286" s="730"/>
      <c r="D286" s="731"/>
      <c r="E286" s="731"/>
      <c r="F286" s="731"/>
      <c r="G286" s="731"/>
      <c r="H286" s="731"/>
      <c r="I286" s="732"/>
      <c r="J286" s="133"/>
      <c r="K286" s="134"/>
      <c r="L286" s="135"/>
      <c r="M286" s="754"/>
      <c r="N286" s="755"/>
      <c r="O286" s="136">
        <f t="shared" ref="O286:O288" si="19">L286*M286</f>
        <v>0</v>
      </c>
      <c r="P286" s="95"/>
    </row>
    <row r="287" spans="1:16" ht="13.8">
      <c r="A287" s="94"/>
      <c r="B287" s="96"/>
      <c r="C287" s="730"/>
      <c r="D287" s="731"/>
      <c r="E287" s="731"/>
      <c r="F287" s="731"/>
      <c r="G287" s="731"/>
      <c r="H287" s="731"/>
      <c r="I287" s="732"/>
      <c r="J287" s="133"/>
      <c r="K287" s="134"/>
      <c r="L287" s="135"/>
      <c r="M287" s="756"/>
      <c r="N287" s="757"/>
      <c r="O287" s="136">
        <f t="shared" si="19"/>
        <v>0</v>
      </c>
      <c r="P287" s="95"/>
    </row>
    <row r="288" spans="1:16" ht="14.4" thickBot="1">
      <c r="A288" s="94"/>
      <c r="B288" s="96"/>
      <c r="C288" s="730"/>
      <c r="D288" s="731"/>
      <c r="E288" s="731"/>
      <c r="F288" s="731"/>
      <c r="G288" s="731"/>
      <c r="H288" s="731"/>
      <c r="I288" s="732"/>
      <c r="J288" s="128"/>
      <c r="K288" s="129"/>
      <c r="L288" s="128"/>
      <c r="M288" s="733"/>
      <c r="N288" s="734"/>
      <c r="O288" s="136">
        <f t="shared" si="19"/>
        <v>0</v>
      </c>
      <c r="P288" s="95"/>
    </row>
    <row r="289" spans="1:16" ht="14.4" thickBot="1">
      <c r="A289" s="94"/>
      <c r="B289" s="96"/>
      <c r="C289" s="724" t="s">
        <v>59</v>
      </c>
      <c r="D289" s="725"/>
      <c r="E289" s="725"/>
      <c r="F289" s="725"/>
      <c r="G289" s="725"/>
      <c r="H289" s="725"/>
      <c r="I289" s="725"/>
      <c r="J289" s="725"/>
      <c r="K289" s="725"/>
      <c r="L289" s="725"/>
      <c r="M289" s="725"/>
      <c r="N289" s="726"/>
      <c r="O289" s="124">
        <f>SUM(O285:O288)</f>
        <v>7674</v>
      </c>
      <c r="P289" s="95"/>
    </row>
    <row r="290" spans="1:16" ht="14.4" thickBot="1">
      <c r="A290" s="94"/>
      <c r="B290" s="96"/>
      <c r="C290" s="115"/>
      <c r="D290" s="94"/>
      <c r="E290" s="94"/>
      <c r="F290" s="94"/>
      <c r="G290" s="94"/>
      <c r="H290" s="94"/>
      <c r="I290" s="94"/>
      <c r="J290" s="94"/>
      <c r="K290" s="94"/>
      <c r="L290" s="94"/>
      <c r="M290" s="94"/>
      <c r="N290" s="94"/>
      <c r="O290" s="116"/>
      <c r="P290" s="95"/>
    </row>
    <row r="291" spans="1:16" ht="14.4" thickBot="1">
      <c r="A291" s="94"/>
      <c r="B291" s="96"/>
      <c r="C291" s="727" t="s">
        <v>73</v>
      </c>
      <c r="D291" s="728"/>
      <c r="E291" s="728"/>
      <c r="F291" s="728"/>
      <c r="G291" s="728"/>
      <c r="H291" s="728"/>
      <c r="I291" s="728"/>
      <c r="J291" s="728"/>
      <c r="K291" s="728"/>
      <c r="L291" s="728"/>
      <c r="M291" s="728"/>
      <c r="N291" s="729"/>
      <c r="O291" s="137">
        <f>O264+O273+O280+O289</f>
        <v>21834</v>
      </c>
      <c r="P291" s="95"/>
    </row>
    <row r="292" spans="1:16" ht="13.8">
      <c r="A292" s="94"/>
      <c r="B292" s="96"/>
      <c r="C292" s="735" t="s">
        <v>74</v>
      </c>
      <c r="D292" s="736"/>
      <c r="E292" s="736"/>
      <c r="F292" s="736"/>
      <c r="G292" s="736"/>
      <c r="H292" s="736"/>
      <c r="I292" s="736"/>
      <c r="J292" s="736"/>
      <c r="K292" s="736"/>
      <c r="L292" s="736"/>
      <c r="M292" s="736"/>
      <c r="N292" s="736"/>
      <c r="O292" s="737"/>
      <c r="P292" s="95"/>
    </row>
    <row r="293" spans="1:16" ht="13.8">
      <c r="A293" s="94"/>
      <c r="B293" s="96"/>
      <c r="C293" s="738"/>
      <c r="D293" s="739"/>
      <c r="E293" s="739"/>
      <c r="F293" s="739"/>
      <c r="G293" s="739"/>
      <c r="H293" s="739"/>
      <c r="I293" s="739"/>
      <c r="J293" s="739"/>
      <c r="K293" s="739"/>
      <c r="L293" s="739"/>
      <c r="M293" s="739"/>
      <c r="N293" s="739"/>
      <c r="O293" s="740"/>
      <c r="P293" s="95"/>
    </row>
    <row r="294" spans="1:16" ht="14.4" thickBot="1">
      <c r="A294" s="94"/>
      <c r="B294" s="96"/>
      <c r="C294" s="741"/>
      <c r="D294" s="742"/>
      <c r="E294" s="742"/>
      <c r="F294" s="742"/>
      <c r="G294" s="742"/>
      <c r="H294" s="742"/>
      <c r="I294" s="742"/>
      <c r="J294" s="742"/>
      <c r="K294" s="742"/>
      <c r="L294" s="742"/>
      <c r="M294" s="742"/>
      <c r="N294" s="742"/>
      <c r="O294" s="743"/>
      <c r="P294" s="95"/>
    </row>
    <row r="295" spans="1:16" ht="13.8">
      <c r="A295" s="94"/>
      <c r="B295" s="96"/>
      <c r="C295" s="744" t="s">
        <v>75</v>
      </c>
      <c r="D295" s="745"/>
      <c r="E295" s="745"/>
      <c r="F295" s="745"/>
      <c r="G295" s="745"/>
      <c r="H295" s="745"/>
      <c r="I295" s="745"/>
      <c r="J295" s="401"/>
      <c r="K295" s="402"/>
      <c r="L295" s="131" t="s">
        <v>76</v>
      </c>
      <c r="M295" s="746" t="s">
        <v>77</v>
      </c>
      <c r="N295" s="747"/>
      <c r="O295" s="132"/>
      <c r="P295" s="95"/>
    </row>
    <row r="296" spans="1:16" ht="13.8">
      <c r="A296" s="94"/>
      <c r="B296" s="96"/>
      <c r="C296" s="718" t="s">
        <v>23</v>
      </c>
      <c r="D296" s="719"/>
      <c r="E296" s="719"/>
      <c r="F296" s="719"/>
      <c r="G296" s="719"/>
      <c r="H296" s="719"/>
      <c r="I296" s="719"/>
      <c r="J296" s="138"/>
      <c r="K296" s="139"/>
      <c r="L296" s="418">
        <v>0.28000000000000003</v>
      </c>
      <c r="M296" s="720">
        <f>+O291</f>
        <v>21834</v>
      </c>
      <c r="N296" s="721"/>
      <c r="O296" s="416">
        <f t="shared" ref="O296:O298" si="20">ROUND(L296*M296,0)</f>
        <v>6114</v>
      </c>
      <c r="P296" s="95"/>
    </row>
    <row r="297" spans="1:16" ht="13.8">
      <c r="A297" s="94"/>
      <c r="B297" s="96"/>
      <c r="C297" s="120" t="s">
        <v>78</v>
      </c>
      <c r="D297" s="121"/>
      <c r="E297" s="121"/>
      <c r="F297" s="121"/>
      <c r="G297" s="121"/>
      <c r="H297" s="121"/>
      <c r="I297" s="121"/>
      <c r="J297" s="138"/>
      <c r="K297" s="139"/>
      <c r="L297" s="418">
        <v>0.01</v>
      </c>
      <c r="M297" s="720">
        <f>+O291</f>
        <v>21834</v>
      </c>
      <c r="N297" s="721"/>
      <c r="O297" s="416">
        <f t="shared" si="20"/>
        <v>218</v>
      </c>
      <c r="P297" s="95"/>
    </row>
    <row r="298" spans="1:16" ht="14.4" thickBot="1">
      <c r="A298" s="94"/>
      <c r="B298" s="96"/>
      <c r="C298" s="406" t="s">
        <v>79</v>
      </c>
      <c r="D298" s="407"/>
      <c r="E298" s="407"/>
      <c r="F298" s="407"/>
      <c r="G298" s="407"/>
      <c r="H298" s="407"/>
      <c r="I298" s="407"/>
      <c r="J298" s="141"/>
      <c r="K298" s="142"/>
      <c r="L298" s="418">
        <v>0.05</v>
      </c>
      <c r="M298" s="722">
        <f>+O291</f>
        <v>21834</v>
      </c>
      <c r="N298" s="723"/>
      <c r="O298" s="416">
        <f t="shared" si="20"/>
        <v>1092</v>
      </c>
      <c r="P298" s="95"/>
    </row>
    <row r="299" spans="1:16" ht="14.4" thickBot="1">
      <c r="A299" s="94"/>
      <c r="B299" s="96"/>
      <c r="C299" s="724" t="s">
        <v>59</v>
      </c>
      <c r="D299" s="725"/>
      <c r="E299" s="725"/>
      <c r="F299" s="725"/>
      <c r="G299" s="725"/>
      <c r="H299" s="725"/>
      <c r="I299" s="725"/>
      <c r="J299" s="725"/>
      <c r="K299" s="725"/>
      <c r="L299" s="725"/>
      <c r="M299" s="725"/>
      <c r="N299" s="726"/>
      <c r="O299" s="143">
        <f>SUM(O296:O298)</f>
        <v>7424</v>
      </c>
      <c r="P299" s="95"/>
    </row>
    <row r="300" spans="1:16" ht="14.4" thickBot="1">
      <c r="A300" s="94"/>
      <c r="B300" s="96"/>
      <c r="C300" s="115"/>
      <c r="D300" s="94"/>
      <c r="E300" s="94"/>
      <c r="F300" s="94"/>
      <c r="G300" s="94"/>
      <c r="H300" s="94"/>
      <c r="I300" s="94"/>
      <c r="J300" s="94"/>
      <c r="K300" s="94"/>
      <c r="L300" s="94"/>
      <c r="M300" s="94"/>
      <c r="N300" s="94"/>
      <c r="O300" s="116"/>
      <c r="P300" s="95"/>
    </row>
    <row r="301" spans="1:16" ht="14.4" thickBot="1">
      <c r="A301" s="94"/>
      <c r="B301" s="96"/>
      <c r="C301" s="727" t="s">
        <v>80</v>
      </c>
      <c r="D301" s="728"/>
      <c r="E301" s="728"/>
      <c r="F301" s="728"/>
      <c r="G301" s="728"/>
      <c r="H301" s="728"/>
      <c r="I301" s="728"/>
      <c r="J301" s="728"/>
      <c r="K301" s="728"/>
      <c r="L301" s="728"/>
      <c r="M301" s="728"/>
      <c r="N301" s="729"/>
      <c r="O301" s="144">
        <f>O291+O299</f>
        <v>29258</v>
      </c>
      <c r="P301" s="95"/>
    </row>
    <row r="302" spans="1:16" ht="13.8">
      <c r="A302" s="94"/>
      <c r="B302" s="96"/>
      <c r="C302" s="112"/>
      <c r="D302" s="113"/>
      <c r="E302" s="113"/>
      <c r="F302" s="113"/>
      <c r="G302" s="113"/>
      <c r="H302" s="113"/>
      <c r="I302" s="113"/>
      <c r="J302" s="113"/>
      <c r="K302" s="113"/>
      <c r="L302" s="113"/>
      <c r="M302" s="113"/>
      <c r="N302" s="113"/>
      <c r="O302" s="114"/>
      <c r="P302" s="95"/>
    </row>
    <row r="303" spans="1:16" ht="13.8">
      <c r="A303" s="94"/>
      <c r="B303" s="96"/>
      <c r="C303" s="115"/>
      <c r="D303" s="94"/>
      <c r="E303" s="94"/>
      <c r="F303" s="94"/>
      <c r="G303" s="94"/>
      <c r="H303" s="94"/>
      <c r="I303" s="94"/>
      <c r="J303" s="94"/>
      <c r="K303" s="94"/>
      <c r="L303" s="94"/>
      <c r="M303" s="94"/>
      <c r="N303" s="94"/>
      <c r="O303" s="116"/>
      <c r="P303" s="95"/>
    </row>
    <row r="304" spans="1:16" ht="13.8">
      <c r="A304" s="94"/>
      <c r="B304" s="96"/>
      <c r="C304" s="115"/>
      <c r="D304" s="94"/>
      <c r="E304" s="94"/>
      <c r="F304" s="94"/>
      <c r="G304" s="94"/>
      <c r="H304" s="94"/>
      <c r="I304" s="94"/>
      <c r="J304" s="94"/>
      <c r="K304" s="94"/>
      <c r="L304" s="94"/>
      <c r="M304" s="94"/>
      <c r="N304" s="94"/>
      <c r="O304" s="116"/>
      <c r="P304" s="95"/>
    </row>
    <row r="305" spans="1:16" ht="13.8">
      <c r="A305" s="94"/>
      <c r="B305" s="96"/>
      <c r="C305" s="115"/>
      <c r="D305" s="424" t="s">
        <v>81</v>
      </c>
      <c r="E305" s="424"/>
      <c r="F305" s="424"/>
      <c r="G305" s="94"/>
      <c r="H305" s="94"/>
      <c r="I305" s="94"/>
      <c r="J305" s="424" t="s">
        <v>81</v>
      </c>
      <c r="K305" s="223"/>
      <c r="L305" s="223"/>
      <c r="M305" s="223"/>
      <c r="N305" s="223"/>
      <c r="O305" s="116"/>
      <c r="P305" s="95"/>
    </row>
    <row r="306" spans="1:16" ht="13.8">
      <c r="A306" s="94"/>
      <c r="B306" s="96"/>
      <c r="C306" s="115"/>
      <c r="D306" s="223" t="s">
        <v>385</v>
      </c>
      <c r="E306" s="223" t="s">
        <v>147</v>
      </c>
      <c r="F306" s="223"/>
      <c r="G306" s="94"/>
      <c r="H306" s="94"/>
      <c r="I306" s="94"/>
      <c r="J306" s="223" t="s">
        <v>82</v>
      </c>
      <c r="K306" s="425" t="s">
        <v>142</v>
      </c>
      <c r="L306" s="425"/>
      <c r="M306" s="425"/>
      <c r="N306" s="223"/>
      <c r="O306" s="116"/>
      <c r="P306" s="95"/>
    </row>
    <row r="307" spans="1:16" ht="13.8">
      <c r="A307" s="94"/>
      <c r="B307" s="96"/>
      <c r="C307" s="115"/>
      <c r="D307" s="223" t="s">
        <v>177</v>
      </c>
      <c r="E307" s="223"/>
      <c r="F307" s="223"/>
      <c r="G307" s="94"/>
      <c r="H307" s="94"/>
      <c r="I307" s="94"/>
      <c r="J307" s="223" t="s">
        <v>146</v>
      </c>
      <c r="K307" s="426"/>
      <c r="L307" s="426"/>
      <c r="M307" s="426"/>
      <c r="N307" s="223"/>
      <c r="O307" s="116"/>
      <c r="P307" s="95"/>
    </row>
    <row r="308" spans="1:16" ht="13.8">
      <c r="A308" s="94"/>
      <c r="B308" s="96"/>
      <c r="C308" s="105"/>
      <c r="D308" s="145"/>
      <c r="E308" s="145"/>
      <c r="F308" s="145"/>
      <c r="G308" s="145"/>
      <c r="H308" s="94"/>
      <c r="I308" s="145"/>
      <c r="J308" s="223" t="s">
        <v>178</v>
      </c>
      <c r="K308" s="145"/>
      <c r="L308" s="145"/>
      <c r="M308" s="145"/>
      <c r="N308" s="145"/>
      <c r="O308" s="146"/>
      <c r="P308" s="95"/>
    </row>
    <row r="309" spans="1:16" ht="13.8">
      <c r="A309" s="94"/>
      <c r="B309" s="96"/>
      <c r="C309" s="115"/>
      <c r="D309" s="94"/>
      <c r="E309" s="94"/>
      <c r="F309" s="94"/>
      <c r="G309" s="94"/>
      <c r="H309" s="94" t="s">
        <v>83</v>
      </c>
      <c r="I309" s="94"/>
      <c r="J309" s="94"/>
      <c r="K309" s="94"/>
      <c r="L309" s="94"/>
      <c r="M309" s="94"/>
      <c r="N309" s="94"/>
      <c r="O309" s="116"/>
      <c r="P309" s="95"/>
    </row>
    <row r="310" spans="1:16" ht="14.4" thickBot="1">
      <c r="A310" s="94"/>
      <c r="B310" s="96"/>
      <c r="C310" s="748"/>
      <c r="D310" s="749"/>
      <c r="E310" s="749"/>
      <c r="F310" s="129"/>
      <c r="G310" s="129"/>
      <c r="H310" s="129"/>
      <c r="I310" s="129"/>
      <c r="J310" s="129"/>
      <c r="K310" s="750"/>
      <c r="L310" s="750"/>
      <c r="M310" s="750"/>
      <c r="N310" s="750"/>
      <c r="O310" s="751"/>
      <c r="P310" s="95"/>
    </row>
    <row r="311" spans="1:16" ht="14.4" thickBot="1">
      <c r="A311" s="94"/>
      <c r="B311" s="147"/>
      <c r="C311" s="148"/>
      <c r="D311" s="148"/>
      <c r="E311" s="148"/>
      <c r="F311" s="148"/>
      <c r="G311" s="148"/>
      <c r="H311" s="148"/>
      <c r="I311" s="148"/>
      <c r="J311" s="148"/>
      <c r="K311" s="148"/>
      <c r="L311" s="148"/>
      <c r="M311" s="148"/>
      <c r="N311" s="148"/>
      <c r="O311" s="148"/>
      <c r="P311" s="149"/>
    </row>
    <row r="312" spans="1:16" ht="14.4" thickTop="1">
      <c r="A312" s="94"/>
      <c r="B312" s="822"/>
      <c r="C312" s="823"/>
      <c r="D312" s="823"/>
      <c r="E312" s="823"/>
      <c r="F312" s="823"/>
      <c r="G312" s="823"/>
      <c r="H312" s="823"/>
      <c r="I312" s="823"/>
      <c r="J312" s="823"/>
      <c r="K312" s="823"/>
      <c r="L312" s="823"/>
      <c r="M312" s="823"/>
      <c r="N312" s="823"/>
      <c r="O312" s="823"/>
      <c r="P312" s="824"/>
    </row>
    <row r="313" spans="1:16" ht="13.8">
      <c r="A313" s="94"/>
      <c r="B313" s="96"/>
      <c r="C313" s="825" t="s">
        <v>38</v>
      </c>
      <c r="D313" s="825"/>
      <c r="E313" s="825"/>
      <c r="F313" s="825"/>
      <c r="G313" s="825"/>
      <c r="H313" s="825"/>
      <c r="I313" s="825"/>
      <c r="J313" s="825"/>
      <c r="K313" s="825"/>
      <c r="L313" s="825"/>
      <c r="M313" s="825"/>
      <c r="N313" s="825"/>
      <c r="O313" s="825"/>
      <c r="P313" s="95"/>
    </row>
    <row r="314" spans="1:16" ht="14.4" thickBot="1">
      <c r="A314" s="94"/>
      <c r="B314" s="96"/>
      <c r="C314" s="94"/>
      <c r="D314" s="94"/>
      <c r="E314" s="94"/>
      <c r="F314" s="94"/>
      <c r="G314" s="94"/>
      <c r="H314" s="94"/>
      <c r="I314" s="94"/>
      <c r="J314" s="94"/>
      <c r="K314" s="94"/>
      <c r="L314" s="94"/>
      <c r="M314" s="94"/>
      <c r="N314" s="94"/>
      <c r="O314" s="94"/>
      <c r="P314" s="95"/>
    </row>
    <row r="315" spans="1:16" ht="13.8">
      <c r="A315" s="94"/>
      <c r="B315" s="96"/>
      <c r="C315" s="826"/>
      <c r="D315" s="828"/>
      <c r="E315" s="829"/>
      <c r="F315" s="829"/>
      <c r="G315" s="829"/>
      <c r="H315" s="829"/>
      <c r="I315" s="829"/>
      <c r="J315" s="829"/>
      <c r="K315" s="830"/>
      <c r="L315" s="831"/>
      <c r="M315" s="832"/>
      <c r="N315" s="832"/>
      <c r="O315" s="833"/>
      <c r="P315" s="95"/>
    </row>
    <row r="316" spans="1:16" ht="13.8">
      <c r="A316" s="94"/>
      <c r="B316" s="96"/>
      <c r="C316" s="827"/>
      <c r="D316" s="837" t="s">
        <v>118</v>
      </c>
      <c r="E316" s="838"/>
      <c r="F316" s="838"/>
      <c r="G316" s="838"/>
      <c r="H316" s="838"/>
      <c r="I316" s="838"/>
      <c r="J316" s="838"/>
      <c r="K316" s="839"/>
      <c r="L316" s="834"/>
      <c r="M316" s="835"/>
      <c r="N316" s="835"/>
      <c r="O316" s="836"/>
      <c r="P316" s="95"/>
    </row>
    <row r="317" spans="1:16" ht="13.8">
      <c r="A317" s="94"/>
      <c r="B317" s="96"/>
      <c r="C317" s="827"/>
      <c r="D317" s="812"/>
      <c r="E317" s="813"/>
      <c r="F317" s="813"/>
      <c r="G317" s="813"/>
      <c r="H317" s="813"/>
      <c r="I317" s="813"/>
      <c r="J317" s="813"/>
      <c r="K317" s="814"/>
      <c r="L317" s="818" t="s">
        <v>39</v>
      </c>
      <c r="M317" s="806"/>
      <c r="N317" s="807"/>
      <c r="O317" s="808"/>
      <c r="P317" s="95"/>
    </row>
    <row r="318" spans="1:16" ht="13.8">
      <c r="A318" s="94"/>
      <c r="B318" s="96"/>
      <c r="C318" s="827"/>
      <c r="D318" s="812" t="s">
        <v>40</v>
      </c>
      <c r="E318" s="813"/>
      <c r="F318" s="813"/>
      <c r="G318" s="813"/>
      <c r="H318" s="813"/>
      <c r="I318" s="813"/>
      <c r="J318" s="813"/>
      <c r="K318" s="814"/>
      <c r="L318" s="840"/>
      <c r="M318" s="809"/>
      <c r="N318" s="810"/>
      <c r="O318" s="811"/>
      <c r="P318" s="95"/>
    </row>
    <row r="319" spans="1:16" ht="13.8">
      <c r="A319" s="94"/>
      <c r="B319" s="96"/>
      <c r="C319" s="827"/>
      <c r="D319" s="815"/>
      <c r="E319" s="816"/>
      <c r="F319" s="816"/>
      <c r="G319" s="816"/>
      <c r="H319" s="816"/>
      <c r="I319" s="816"/>
      <c r="J319" s="816"/>
      <c r="K319" s="817"/>
      <c r="L319" s="818" t="s">
        <v>41</v>
      </c>
      <c r="M319" s="818">
        <v>1</v>
      </c>
      <c r="N319" s="818" t="s">
        <v>42</v>
      </c>
      <c r="O319" s="820">
        <v>1</v>
      </c>
      <c r="P319" s="95"/>
    </row>
    <row r="320" spans="1:16" ht="13.8">
      <c r="A320" s="94"/>
      <c r="B320" s="96"/>
      <c r="C320" s="827"/>
      <c r="D320" s="815"/>
      <c r="E320" s="816"/>
      <c r="F320" s="816"/>
      <c r="G320" s="816"/>
      <c r="H320" s="816"/>
      <c r="I320" s="816"/>
      <c r="J320" s="816"/>
      <c r="K320" s="817"/>
      <c r="L320" s="819"/>
      <c r="M320" s="819"/>
      <c r="N320" s="819"/>
      <c r="O320" s="821"/>
      <c r="P320" s="95"/>
    </row>
    <row r="321" spans="1:16" ht="13.8">
      <c r="A321" s="94"/>
      <c r="B321" s="96"/>
      <c r="C321" s="827"/>
      <c r="D321" s="812" t="s">
        <v>43</v>
      </c>
      <c r="E321" s="813"/>
      <c r="F321" s="813"/>
      <c r="G321" s="813"/>
      <c r="H321" s="813"/>
      <c r="I321" s="813"/>
      <c r="J321" s="813"/>
      <c r="K321" s="814"/>
      <c r="L321" s="819"/>
      <c r="M321" s="819"/>
      <c r="N321" s="819"/>
      <c r="O321" s="821"/>
      <c r="P321" s="95"/>
    </row>
    <row r="322" spans="1:16" ht="14.4" thickBot="1">
      <c r="A322" s="94"/>
      <c r="B322" s="96"/>
      <c r="C322" s="97"/>
      <c r="D322" s="98"/>
      <c r="E322" s="98"/>
      <c r="F322" s="98"/>
      <c r="G322" s="98"/>
      <c r="H322" s="98"/>
      <c r="I322" s="98"/>
      <c r="J322" s="98"/>
      <c r="K322" s="98"/>
      <c r="L322" s="98"/>
      <c r="M322" s="99"/>
      <c r="N322" s="99"/>
      <c r="O322" s="100"/>
      <c r="P322" s="95"/>
    </row>
    <row r="323" spans="1:16" ht="13.8">
      <c r="A323" s="94"/>
      <c r="B323" s="96"/>
      <c r="C323" s="101"/>
      <c r="D323" s="405"/>
      <c r="E323" s="405"/>
      <c r="F323" s="405"/>
      <c r="G323" s="405"/>
      <c r="H323" s="405"/>
      <c r="I323" s="405"/>
      <c r="J323" s="405"/>
      <c r="K323" s="405"/>
      <c r="L323" s="102" t="s">
        <v>44</v>
      </c>
      <c r="M323" s="103" t="s">
        <v>45</v>
      </c>
      <c r="N323" s="103" t="s">
        <v>46</v>
      </c>
      <c r="O323" s="104" t="s">
        <v>47</v>
      </c>
      <c r="P323" s="95"/>
    </row>
    <row r="324" spans="1:16" ht="13.8">
      <c r="A324" s="94"/>
      <c r="B324" s="96"/>
      <c r="C324" s="105"/>
      <c r="D324" s="404"/>
      <c r="E324" s="404"/>
      <c r="F324" s="404"/>
      <c r="G324" s="404"/>
      <c r="H324" s="404"/>
      <c r="I324" s="404"/>
      <c r="J324" s="404"/>
      <c r="K324" s="404"/>
      <c r="L324" s="106"/>
      <c r="M324" s="107"/>
      <c r="N324" s="107"/>
      <c r="O324" s="108"/>
      <c r="P324" s="95"/>
    </row>
    <row r="325" spans="1:16" ht="13.8">
      <c r="A325" s="94"/>
      <c r="B325" s="96"/>
      <c r="C325" s="792" t="s">
        <v>48</v>
      </c>
      <c r="D325" s="793"/>
      <c r="E325" s="793"/>
      <c r="F325" s="793"/>
      <c r="G325" s="404"/>
      <c r="H325" s="404"/>
      <c r="I325" s="404"/>
      <c r="J325" s="94"/>
      <c r="K325" s="404"/>
      <c r="L325" s="106"/>
      <c r="M325" s="94"/>
      <c r="N325" s="94"/>
      <c r="O325" s="109"/>
      <c r="P325" s="95"/>
    </row>
    <row r="326" spans="1:16" ht="13.8">
      <c r="A326" s="94"/>
      <c r="B326" s="96"/>
      <c r="C326" s="110"/>
      <c r="D326" s="408"/>
      <c r="E326" s="408"/>
      <c r="F326" s="408"/>
      <c r="G326" s="408"/>
      <c r="H326" s="408"/>
      <c r="I326" s="408"/>
      <c r="J326" s="408"/>
      <c r="K326" s="408"/>
      <c r="L326" s="408"/>
      <c r="M326" s="408"/>
      <c r="N326" s="408"/>
      <c r="O326" s="409"/>
      <c r="P326" s="95"/>
    </row>
    <row r="327" spans="1:16" ht="14.4" thickBot="1">
      <c r="A327" s="94"/>
      <c r="B327" s="96"/>
      <c r="C327" s="406"/>
      <c r="D327" s="407"/>
      <c r="E327" s="407"/>
      <c r="F327" s="407"/>
      <c r="G327" s="407"/>
      <c r="H327" s="407"/>
      <c r="I327" s="407"/>
      <c r="J327" s="407"/>
      <c r="K327" s="407"/>
      <c r="L327" s="407"/>
      <c r="M327" s="407"/>
      <c r="N327" s="407"/>
      <c r="O327" s="111"/>
      <c r="P327" s="95"/>
    </row>
    <row r="328" spans="1:16" ht="14.4" thickBot="1">
      <c r="A328" s="94"/>
      <c r="B328" s="96"/>
      <c r="C328" s="112"/>
      <c r="D328" s="113"/>
      <c r="E328" s="113"/>
      <c r="F328" s="113"/>
      <c r="G328" s="113"/>
      <c r="H328" s="113"/>
      <c r="I328" s="94"/>
      <c r="J328" s="94"/>
      <c r="K328" s="113"/>
      <c r="L328" s="113"/>
      <c r="M328" s="113"/>
      <c r="N328" s="113"/>
      <c r="O328" s="114"/>
      <c r="P328" s="95"/>
    </row>
    <row r="329" spans="1:16" ht="13.8">
      <c r="A329" s="94"/>
      <c r="B329" s="96"/>
      <c r="C329" s="794" t="s">
        <v>49</v>
      </c>
      <c r="D329" s="795"/>
      <c r="E329" s="795"/>
      <c r="F329" s="795"/>
      <c r="G329" s="795"/>
      <c r="H329" s="795"/>
      <c r="I329" s="795"/>
      <c r="J329" s="795"/>
      <c r="K329" s="795"/>
      <c r="L329" s="795"/>
      <c r="M329" s="795"/>
      <c r="N329" s="795"/>
      <c r="O329" s="796"/>
      <c r="P329" s="95"/>
    </row>
    <row r="330" spans="1:16" ht="14.4" thickBot="1">
      <c r="A330" s="94"/>
      <c r="B330" s="96"/>
      <c r="C330" s="115"/>
      <c r="D330" s="94"/>
      <c r="E330" s="94"/>
      <c r="F330" s="94"/>
      <c r="G330" s="94"/>
      <c r="H330" s="94"/>
      <c r="I330" s="94"/>
      <c r="J330" s="94"/>
      <c r="K330" s="94"/>
      <c r="L330" s="94"/>
      <c r="M330" s="94"/>
      <c r="N330" s="94"/>
      <c r="O330" s="116"/>
      <c r="P330" s="95"/>
    </row>
    <row r="331" spans="1:16" ht="13.8">
      <c r="A331" s="94"/>
      <c r="B331" s="96"/>
      <c r="C331" s="117" t="s">
        <v>50</v>
      </c>
      <c r="D331" s="797" t="s">
        <v>51</v>
      </c>
      <c r="E331" s="798"/>
      <c r="F331" s="798"/>
      <c r="G331" s="798"/>
      <c r="H331" s="798"/>
      <c r="I331" s="798"/>
      <c r="J331" s="798"/>
      <c r="K331" s="798"/>
      <c r="L331" s="799"/>
      <c r="M331" s="800" t="s">
        <v>52</v>
      </c>
      <c r="N331" s="801"/>
      <c r="O331" s="117" t="s">
        <v>11</v>
      </c>
      <c r="P331" s="95"/>
    </row>
    <row r="332" spans="1:16" ht="14.4" thickBot="1">
      <c r="A332" s="94"/>
      <c r="B332" s="96"/>
      <c r="C332" s="175">
        <f>+'PRESUPUESTO OFICIAL (Entidad)'!D62</f>
        <v>8.4</v>
      </c>
      <c r="D332" s="802" t="s">
        <v>115</v>
      </c>
      <c r="E332" s="803"/>
      <c r="F332" s="803"/>
      <c r="G332" s="803"/>
      <c r="H332" s="803"/>
      <c r="I332" s="803"/>
      <c r="J332" s="803"/>
      <c r="K332" s="803"/>
      <c r="L332" s="804"/>
      <c r="M332" s="805" t="s">
        <v>101</v>
      </c>
      <c r="N332" s="804"/>
      <c r="O332" s="176"/>
      <c r="P332" s="95"/>
    </row>
    <row r="333" spans="1:16" ht="13.8">
      <c r="A333" s="94"/>
      <c r="B333" s="96"/>
      <c r="C333" s="735" t="s">
        <v>53</v>
      </c>
      <c r="D333" s="736"/>
      <c r="E333" s="736"/>
      <c r="F333" s="736"/>
      <c r="G333" s="736"/>
      <c r="H333" s="736"/>
      <c r="I333" s="736"/>
      <c r="J333" s="736"/>
      <c r="K333" s="736"/>
      <c r="L333" s="736"/>
      <c r="M333" s="736"/>
      <c r="N333" s="736"/>
      <c r="O333" s="737"/>
      <c r="P333" s="95"/>
    </row>
    <row r="334" spans="1:16" ht="13.8">
      <c r="A334" s="94"/>
      <c r="B334" s="96"/>
      <c r="C334" s="738"/>
      <c r="D334" s="739"/>
      <c r="E334" s="739"/>
      <c r="F334" s="739"/>
      <c r="G334" s="739"/>
      <c r="H334" s="739"/>
      <c r="I334" s="739"/>
      <c r="J334" s="739"/>
      <c r="K334" s="739"/>
      <c r="L334" s="739"/>
      <c r="M334" s="739"/>
      <c r="N334" s="739"/>
      <c r="O334" s="740"/>
      <c r="P334" s="95"/>
    </row>
    <row r="335" spans="1:16" ht="14.4" thickBot="1">
      <c r="A335" s="94"/>
      <c r="B335" s="96"/>
      <c r="C335" s="741"/>
      <c r="D335" s="742"/>
      <c r="E335" s="742"/>
      <c r="F335" s="742"/>
      <c r="G335" s="742"/>
      <c r="H335" s="742"/>
      <c r="I335" s="742"/>
      <c r="J335" s="742"/>
      <c r="K335" s="742"/>
      <c r="L335" s="742"/>
      <c r="M335" s="742"/>
      <c r="N335" s="742"/>
      <c r="O335" s="743"/>
      <c r="P335" s="95"/>
    </row>
    <row r="336" spans="1:16" ht="13.8">
      <c r="A336" s="94"/>
      <c r="B336" s="96"/>
      <c r="C336" s="744" t="s">
        <v>51</v>
      </c>
      <c r="D336" s="782"/>
      <c r="E336" s="782"/>
      <c r="F336" s="782"/>
      <c r="G336" s="783"/>
      <c r="H336" s="762" t="s">
        <v>54</v>
      </c>
      <c r="I336" s="782"/>
      <c r="J336" s="784" t="s">
        <v>55</v>
      </c>
      <c r="K336" s="785"/>
      <c r="L336" s="118" t="s">
        <v>56</v>
      </c>
      <c r="M336" s="762" t="s">
        <v>57</v>
      </c>
      <c r="N336" s="763"/>
      <c r="O336" s="119" t="s">
        <v>58</v>
      </c>
      <c r="P336" s="95"/>
    </row>
    <row r="337" spans="1:16" ht="13.8">
      <c r="A337" s="94"/>
      <c r="B337" s="96"/>
      <c r="C337" s="786" t="s">
        <v>329</v>
      </c>
      <c r="D337" s="787"/>
      <c r="E337" s="787"/>
      <c r="F337" s="787"/>
      <c r="G337" s="788"/>
      <c r="H337" s="789"/>
      <c r="I337" s="788"/>
      <c r="J337" s="772" t="s">
        <v>120</v>
      </c>
      <c r="K337" s="773"/>
      <c r="L337" s="421">
        <v>6395</v>
      </c>
      <c r="M337" s="790">
        <v>0.42</v>
      </c>
      <c r="N337" s="791"/>
      <c r="O337" s="416">
        <f t="shared" ref="O337:O339" si="21">ROUND(L337*M337,0)</f>
        <v>2686</v>
      </c>
      <c r="P337" s="95"/>
    </row>
    <row r="338" spans="1:16" ht="13.8">
      <c r="A338" s="94"/>
      <c r="B338" s="96"/>
      <c r="C338" s="769" t="s">
        <v>334</v>
      </c>
      <c r="D338" s="770"/>
      <c r="E338" s="770"/>
      <c r="F338" s="770"/>
      <c r="G338" s="771"/>
      <c r="H338" s="178"/>
      <c r="I338" s="179"/>
      <c r="J338" s="772" t="s">
        <v>120</v>
      </c>
      <c r="K338" s="773"/>
      <c r="L338" s="422">
        <v>248</v>
      </c>
      <c r="M338" s="774">
        <v>2.1</v>
      </c>
      <c r="N338" s="775"/>
      <c r="O338" s="416">
        <f t="shared" si="21"/>
        <v>521</v>
      </c>
      <c r="P338" s="95"/>
    </row>
    <row r="339" spans="1:16" ht="14.4" thickBot="1">
      <c r="A339" s="94"/>
      <c r="B339" s="96"/>
      <c r="C339" s="776"/>
      <c r="D339" s="777"/>
      <c r="E339" s="777"/>
      <c r="F339" s="777"/>
      <c r="G339" s="778"/>
      <c r="H339" s="779"/>
      <c r="I339" s="778"/>
      <c r="J339" s="772"/>
      <c r="K339" s="773"/>
      <c r="L339" s="177"/>
      <c r="M339" s="780"/>
      <c r="N339" s="781"/>
      <c r="O339" s="416">
        <f t="shared" si="21"/>
        <v>0</v>
      </c>
      <c r="P339" s="95"/>
    </row>
    <row r="340" spans="1:16" ht="14.4" thickBot="1">
      <c r="A340" s="94"/>
      <c r="B340" s="96"/>
      <c r="C340" s="724" t="s">
        <v>59</v>
      </c>
      <c r="D340" s="725"/>
      <c r="E340" s="725"/>
      <c r="F340" s="725"/>
      <c r="G340" s="725"/>
      <c r="H340" s="725"/>
      <c r="I340" s="725"/>
      <c r="J340" s="725"/>
      <c r="K340" s="725"/>
      <c r="L340" s="725"/>
      <c r="M340" s="725"/>
      <c r="N340" s="726"/>
      <c r="O340" s="122">
        <f>SUM(O337:O339)</f>
        <v>3207</v>
      </c>
      <c r="P340" s="95"/>
    </row>
    <row r="341" spans="1:16" ht="13.8">
      <c r="A341" s="94"/>
      <c r="B341" s="96"/>
      <c r="C341" s="735" t="s">
        <v>60</v>
      </c>
      <c r="D341" s="736"/>
      <c r="E341" s="736"/>
      <c r="F341" s="736"/>
      <c r="G341" s="736"/>
      <c r="H341" s="736"/>
      <c r="I341" s="736"/>
      <c r="J341" s="736"/>
      <c r="K341" s="736"/>
      <c r="L341" s="736"/>
      <c r="M341" s="736"/>
      <c r="N341" s="736"/>
      <c r="O341" s="737"/>
      <c r="P341" s="95"/>
    </row>
    <row r="342" spans="1:16" ht="13.8">
      <c r="A342" s="94"/>
      <c r="B342" s="96"/>
      <c r="C342" s="738"/>
      <c r="D342" s="739"/>
      <c r="E342" s="739"/>
      <c r="F342" s="739"/>
      <c r="G342" s="739"/>
      <c r="H342" s="739"/>
      <c r="I342" s="739"/>
      <c r="J342" s="739"/>
      <c r="K342" s="739"/>
      <c r="L342" s="739"/>
      <c r="M342" s="739"/>
      <c r="N342" s="739"/>
      <c r="O342" s="740"/>
      <c r="P342" s="95"/>
    </row>
    <row r="343" spans="1:16" ht="14.4" thickBot="1">
      <c r="A343" s="94"/>
      <c r="B343" s="96"/>
      <c r="C343" s="741"/>
      <c r="D343" s="742"/>
      <c r="E343" s="742"/>
      <c r="F343" s="742"/>
      <c r="G343" s="742"/>
      <c r="H343" s="742"/>
      <c r="I343" s="742"/>
      <c r="J343" s="742"/>
      <c r="K343" s="742"/>
      <c r="L343" s="742"/>
      <c r="M343" s="742"/>
      <c r="N343" s="742"/>
      <c r="O343" s="743"/>
      <c r="P343" s="95"/>
    </row>
    <row r="344" spans="1:16" ht="13.8">
      <c r="A344" s="94"/>
      <c r="B344" s="96"/>
      <c r="C344" s="744" t="s">
        <v>51</v>
      </c>
      <c r="D344" s="745"/>
      <c r="E344" s="745"/>
      <c r="F344" s="745"/>
      <c r="G344" s="745"/>
      <c r="H344" s="745"/>
      <c r="I344" s="745"/>
      <c r="J344" s="763"/>
      <c r="K344" s="403" t="s">
        <v>52</v>
      </c>
      <c r="L344" s="118" t="s">
        <v>11</v>
      </c>
      <c r="M344" s="762" t="s">
        <v>61</v>
      </c>
      <c r="N344" s="763"/>
      <c r="O344" s="119" t="s">
        <v>58</v>
      </c>
      <c r="P344" s="95"/>
    </row>
    <row r="345" spans="1:16" ht="13.8">
      <c r="A345" s="94"/>
      <c r="B345" s="96"/>
      <c r="C345" s="718" t="s">
        <v>333</v>
      </c>
      <c r="D345" s="719"/>
      <c r="E345" s="719"/>
      <c r="F345" s="719"/>
      <c r="G345" s="719"/>
      <c r="H345" s="719"/>
      <c r="I345" s="719"/>
      <c r="J345" s="766"/>
      <c r="K345" s="400" t="s">
        <v>101</v>
      </c>
      <c r="L345" s="123">
        <v>1</v>
      </c>
      <c r="M345" s="767">
        <v>15847</v>
      </c>
      <c r="N345" s="768"/>
      <c r="O345" s="416">
        <f t="shared" ref="O345:O348" si="22">ROUND(L345*M345,0)</f>
        <v>15847</v>
      </c>
      <c r="P345" s="95"/>
    </row>
    <row r="346" spans="1:16" ht="13.8">
      <c r="A346" s="94"/>
      <c r="B346" s="96"/>
      <c r="C346" s="718"/>
      <c r="D346" s="719"/>
      <c r="E346" s="719"/>
      <c r="F346" s="719"/>
      <c r="G346" s="719"/>
      <c r="H346" s="719"/>
      <c r="I346" s="719"/>
      <c r="J346" s="766"/>
      <c r="K346" s="400"/>
      <c r="L346" s="123"/>
      <c r="M346" s="767"/>
      <c r="N346" s="768"/>
      <c r="O346" s="416">
        <f t="shared" si="22"/>
        <v>0</v>
      </c>
      <c r="P346" s="95"/>
    </row>
    <row r="347" spans="1:16" ht="13.8">
      <c r="A347" s="94"/>
      <c r="B347" s="96"/>
      <c r="C347" s="718"/>
      <c r="D347" s="719"/>
      <c r="E347" s="719"/>
      <c r="F347" s="719"/>
      <c r="G347" s="719"/>
      <c r="H347" s="719"/>
      <c r="I347" s="719"/>
      <c r="J347" s="766"/>
      <c r="K347" s="400"/>
      <c r="L347" s="123"/>
      <c r="M347" s="767"/>
      <c r="N347" s="768"/>
      <c r="O347" s="416">
        <f t="shared" si="22"/>
        <v>0</v>
      </c>
      <c r="P347" s="95"/>
    </row>
    <row r="348" spans="1:16" ht="14.4" thickBot="1">
      <c r="A348" s="94"/>
      <c r="B348" s="96"/>
      <c r="C348" s="718"/>
      <c r="D348" s="719"/>
      <c r="E348" s="719"/>
      <c r="F348" s="719"/>
      <c r="G348" s="719"/>
      <c r="H348" s="719"/>
      <c r="I348" s="719"/>
      <c r="J348" s="766"/>
      <c r="K348" s="400"/>
      <c r="L348" s="123"/>
      <c r="M348" s="767"/>
      <c r="N348" s="768"/>
      <c r="O348" s="416">
        <f t="shared" si="22"/>
        <v>0</v>
      </c>
      <c r="P348" s="95"/>
    </row>
    <row r="349" spans="1:16" ht="14.4" thickBot="1">
      <c r="A349" s="94"/>
      <c r="B349" s="96"/>
      <c r="C349" s="724" t="s">
        <v>59</v>
      </c>
      <c r="D349" s="725"/>
      <c r="E349" s="725"/>
      <c r="F349" s="725"/>
      <c r="G349" s="725"/>
      <c r="H349" s="725"/>
      <c r="I349" s="725"/>
      <c r="J349" s="725"/>
      <c r="K349" s="725"/>
      <c r="L349" s="725"/>
      <c r="M349" s="725"/>
      <c r="N349" s="726"/>
      <c r="O349" s="124">
        <f>SUM(O345:O348)</f>
        <v>15847</v>
      </c>
      <c r="P349" s="95"/>
    </row>
    <row r="350" spans="1:16" ht="13.8">
      <c r="A350" s="94"/>
      <c r="B350" s="96"/>
      <c r="C350" s="735" t="s">
        <v>62</v>
      </c>
      <c r="D350" s="736"/>
      <c r="E350" s="736"/>
      <c r="F350" s="736"/>
      <c r="G350" s="736"/>
      <c r="H350" s="736"/>
      <c r="I350" s="736"/>
      <c r="J350" s="736"/>
      <c r="K350" s="736"/>
      <c r="L350" s="736"/>
      <c r="M350" s="736"/>
      <c r="N350" s="736"/>
      <c r="O350" s="737"/>
      <c r="P350" s="95"/>
    </row>
    <row r="351" spans="1:16" ht="13.8">
      <c r="A351" s="94"/>
      <c r="B351" s="96"/>
      <c r="C351" s="738"/>
      <c r="D351" s="739"/>
      <c r="E351" s="739"/>
      <c r="F351" s="739"/>
      <c r="G351" s="739"/>
      <c r="H351" s="739"/>
      <c r="I351" s="739"/>
      <c r="J351" s="739"/>
      <c r="K351" s="739"/>
      <c r="L351" s="739"/>
      <c r="M351" s="739"/>
      <c r="N351" s="739"/>
      <c r="O351" s="740"/>
      <c r="P351" s="95"/>
    </row>
    <row r="352" spans="1:16" ht="14.4" thickBot="1">
      <c r="A352" s="94"/>
      <c r="B352" s="96"/>
      <c r="C352" s="741"/>
      <c r="D352" s="742"/>
      <c r="E352" s="742"/>
      <c r="F352" s="742"/>
      <c r="G352" s="742"/>
      <c r="H352" s="742"/>
      <c r="I352" s="742"/>
      <c r="J352" s="742"/>
      <c r="K352" s="742"/>
      <c r="L352" s="742"/>
      <c r="M352" s="742"/>
      <c r="N352" s="742"/>
      <c r="O352" s="743"/>
      <c r="P352" s="95"/>
    </row>
    <row r="353" spans="1:16" ht="15.6">
      <c r="A353" s="94"/>
      <c r="B353" s="96"/>
      <c r="C353" s="744" t="s">
        <v>63</v>
      </c>
      <c r="D353" s="745"/>
      <c r="E353" s="745"/>
      <c r="F353" s="745"/>
      <c r="G353" s="745"/>
      <c r="H353" s="745"/>
      <c r="I353" s="745"/>
      <c r="J353" s="118" t="s">
        <v>64</v>
      </c>
      <c r="K353" s="401" t="s">
        <v>65</v>
      </c>
      <c r="L353" s="125" t="s">
        <v>66</v>
      </c>
      <c r="M353" s="762" t="s">
        <v>67</v>
      </c>
      <c r="N353" s="763"/>
      <c r="O353" s="119" t="s">
        <v>58</v>
      </c>
      <c r="P353" s="95"/>
    </row>
    <row r="354" spans="1:16" ht="13.8">
      <c r="A354" s="94"/>
      <c r="B354" s="96"/>
      <c r="C354" s="718" t="s">
        <v>190</v>
      </c>
      <c r="D354" s="719"/>
      <c r="E354" s="719"/>
      <c r="F354" s="719"/>
      <c r="G354" s="719"/>
      <c r="H354" s="719"/>
      <c r="I354" s="719"/>
      <c r="J354" s="126" t="s">
        <v>181</v>
      </c>
      <c r="K354" s="127"/>
      <c r="L354" s="126">
        <v>0.05</v>
      </c>
      <c r="M354" s="764">
        <f>+'ANIDADOS AGUACLARA'!M198</f>
        <v>14017</v>
      </c>
      <c r="N354" s="765"/>
      <c r="O354" s="416">
        <f t="shared" ref="O354:O355" si="23">ROUND(L354*M354,0)</f>
        <v>701</v>
      </c>
      <c r="P354" s="95"/>
    </row>
    <row r="355" spans="1:16" ht="14.4" thickBot="1">
      <c r="A355" s="94"/>
      <c r="B355" s="96"/>
      <c r="C355" s="758"/>
      <c r="D355" s="759"/>
      <c r="E355" s="759"/>
      <c r="F355" s="759"/>
      <c r="G355" s="759"/>
      <c r="H355" s="759"/>
      <c r="I355" s="759"/>
      <c r="J355" s="128"/>
      <c r="K355" s="129"/>
      <c r="L355" s="128"/>
      <c r="M355" s="760"/>
      <c r="N355" s="761"/>
      <c r="O355" s="416">
        <f t="shared" si="23"/>
        <v>0</v>
      </c>
      <c r="P355" s="95"/>
    </row>
    <row r="356" spans="1:16" ht="14.4" thickBot="1">
      <c r="A356" s="94"/>
      <c r="B356" s="96"/>
      <c r="C356" s="724" t="s">
        <v>59</v>
      </c>
      <c r="D356" s="725"/>
      <c r="E356" s="725"/>
      <c r="F356" s="725"/>
      <c r="G356" s="725"/>
      <c r="H356" s="725"/>
      <c r="I356" s="725"/>
      <c r="J356" s="725"/>
      <c r="K356" s="725"/>
      <c r="L356" s="725"/>
      <c r="M356" s="725"/>
      <c r="N356" s="726"/>
      <c r="O356" s="122">
        <f>SUM(O354:O355)</f>
        <v>701</v>
      </c>
      <c r="P356" s="95"/>
    </row>
    <row r="357" spans="1:16" ht="13.8">
      <c r="A357" s="94"/>
      <c r="B357" s="96"/>
      <c r="C357" s="735" t="s">
        <v>68</v>
      </c>
      <c r="D357" s="736"/>
      <c r="E357" s="736"/>
      <c r="F357" s="736"/>
      <c r="G357" s="736"/>
      <c r="H357" s="736"/>
      <c r="I357" s="736"/>
      <c r="J357" s="736"/>
      <c r="K357" s="736"/>
      <c r="L357" s="736"/>
      <c r="M357" s="736"/>
      <c r="N357" s="736"/>
      <c r="O357" s="737"/>
      <c r="P357" s="95"/>
    </row>
    <row r="358" spans="1:16" ht="13.8">
      <c r="A358" s="94"/>
      <c r="B358" s="96"/>
      <c r="C358" s="738"/>
      <c r="D358" s="739"/>
      <c r="E358" s="739"/>
      <c r="F358" s="739"/>
      <c r="G358" s="739"/>
      <c r="H358" s="739"/>
      <c r="I358" s="739"/>
      <c r="J358" s="739"/>
      <c r="K358" s="739"/>
      <c r="L358" s="739"/>
      <c r="M358" s="739"/>
      <c r="N358" s="739"/>
      <c r="O358" s="740"/>
      <c r="P358" s="95"/>
    </row>
    <row r="359" spans="1:16" ht="14.4" thickBot="1">
      <c r="A359" s="94"/>
      <c r="B359" s="96"/>
      <c r="C359" s="741"/>
      <c r="D359" s="742"/>
      <c r="E359" s="742"/>
      <c r="F359" s="742"/>
      <c r="G359" s="742"/>
      <c r="H359" s="742"/>
      <c r="I359" s="742"/>
      <c r="J359" s="742"/>
      <c r="K359" s="742"/>
      <c r="L359" s="742"/>
      <c r="M359" s="742"/>
      <c r="N359" s="742"/>
      <c r="O359" s="743"/>
      <c r="P359" s="95"/>
    </row>
    <row r="360" spans="1:16" ht="27.6">
      <c r="A360" s="94"/>
      <c r="B360" s="96"/>
      <c r="C360" s="744" t="s">
        <v>69</v>
      </c>
      <c r="D360" s="745"/>
      <c r="E360" s="745"/>
      <c r="F360" s="745"/>
      <c r="G360" s="745"/>
      <c r="H360" s="745"/>
      <c r="I360" s="745"/>
      <c r="J360" s="118" t="s">
        <v>70</v>
      </c>
      <c r="K360" s="130" t="s">
        <v>71</v>
      </c>
      <c r="L360" s="131" t="s">
        <v>72</v>
      </c>
      <c r="M360" s="746" t="s">
        <v>57</v>
      </c>
      <c r="N360" s="747"/>
      <c r="O360" s="132" t="s">
        <v>58</v>
      </c>
      <c r="P360" s="95"/>
    </row>
    <row r="361" spans="1:16" ht="13.8">
      <c r="A361" s="94"/>
      <c r="B361" s="96"/>
      <c r="C361" s="730" t="s">
        <v>332</v>
      </c>
      <c r="D361" s="731"/>
      <c r="E361" s="731"/>
      <c r="F361" s="731"/>
      <c r="G361" s="731"/>
      <c r="H361" s="731"/>
      <c r="I361" s="732"/>
      <c r="J361" s="133" t="s">
        <v>120</v>
      </c>
      <c r="K361" s="134"/>
      <c r="L361" s="421">
        <v>63953</v>
      </c>
      <c r="M361" s="752">
        <v>0.42</v>
      </c>
      <c r="N361" s="753"/>
      <c r="O361" s="416">
        <f t="shared" ref="O361:O364" si="24">ROUND(L361*M361,0)</f>
        <v>26860</v>
      </c>
      <c r="P361" s="95"/>
    </row>
    <row r="362" spans="1:16" ht="13.8">
      <c r="A362" s="94"/>
      <c r="B362" s="96"/>
      <c r="C362" s="730"/>
      <c r="D362" s="731"/>
      <c r="E362" s="731"/>
      <c r="F362" s="731"/>
      <c r="G362" s="731"/>
      <c r="H362" s="731"/>
      <c r="I362" s="732"/>
      <c r="J362" s="133"/>
      <c r="K362" s="134"/>
      <c r="L362" s="135"/>
      <c r="M362" s="754"/>
      <c r="N362" s="755"/>
      <c r="O362" s="416">
        <f t="shared" si="24"/>
        <v>0</v>
      </c>
      <c r="P362" s="95"/>
    </row>
    <row r="363" spans="1:16" ht="13.8">
      <c r="A363" s="94"/>
      <c r="B363" s="96"/>
      <c r="C363" s="730"/>
      <c r="D363" s="731"/>
      <c r="E363" s="731"/>
      <c r="F363" s="731"/>
      <c r="G363" s="731"/>
      <c r="H363" s="731"/>
      <c r="I363" s="732"/>
      <c r="J363" s="133"/>
      <c r="K363" s="134"/>
      <c r="L363" s="135"/>
      <c r="M363" s="756"/>
      <c r="N363" s="757"/>
      <c r="O363" s="416">
        <f t="shared" si="24"/>
        <v>0</v>
      </c>
      <c r="P363" s="95"/>
    </row>
    <row r="364" spans="1:16" ht="14.4" thickBot="1">
      <c r="A364" s="94"/>
      <c r="B364" s="96"/>
      <c r="C364" s="730"/>
      <c r="D364" s="731"/>
      <c r="E364" s="731"/>
      <c r="F364" s="731"/>
      <c r="G364" s="731"/>
      <c r="H364" s="731"/>
      <c r="I364" s="732"/>
      <c r="J364" s="128"/>
      <c r="K364" s="129"/>
      <c r="L364" s="128"/>
      <c r="M364" s="733"/>
      <c r="N364" s="734"/>
      <c r="O364" s="416">
        <f t="shared" si="24"/>
        <v>0</v>
      </c>
      <c r="P364" s="95"/>
    </row>
    <row r="365" spans="1:16" ht="14.4" thickBot="1">
      <c r="A365" s="94"/>
      <c r="B365" s="96"/>
      <c r="C365" s="724" t="s">
        <v>59</v>
      </c>
      <c r="D365" s="725"/>
      <c r="E365" s="725"/>
      <c r="F365" s="725"/>
      <c r="G365" s="725"/>
      <c r="H365" s="725"/>
      <c r="I365" s="725"/>
      <c r="J365" s="725"/>
      <c r="K365" s="725"/>
      <c r="L365" s="725"/>
      <c r="M365" s="725"/>
      <c r="N365" s="726"/>
      <c r="O365" s="124">
        <f>SUM(O361:O364)</f>
        <v>26860</v>
      </c>
      <c r="P365" s="95"/>
    </row>
    <row r="366" spans="1:16" ht="14.4" thickBot="1">
      <c r="A366" s="94"/>
      <c r="B366" s="96"/>
      <c r="C366" s="115"/>
      <c r="D366" s="94"/>
      <c r="E366" s="94"/>
      <c r="F366" s="94"/>
      <c r="G366" s="94"/>
      <c r="H366" s="94"/>
      <c r="I366" s="94"/>
      <c r="J366" s="94"/>
      <c r="K366" s="94"/>
      <c r="L366" s="94"/>
      <c r="M366" s="94"/>
      <c r="N366" s="94"/>
      <c r="O366" s="116"/>
      <c r="P366" s="95"/>
    </row>
    <row r="367" spans="1:16" ht="14.4" thickBot="1">
      <c r="A367" s="94"/>
      <c r="B367" s="96"/>
      <c r="C367" s="727" t="s">
        <v>73</v>
      </c>
      <c r="D367" s="728"/>
      <c r="E367" s="728"/>
      <c r="F367" s="728"/>
      <c r="G367" s="728"/>
      <c r="H367" s="728"/>
      <c r="I367" s="728"/>
      <c r="J367" s="728"/>
      <c r="K367" s="728"/>
      <c r="L367" s="728"/>
      <c r="M367" s="728"/>
      <c r="N367" s="729"/>
      <c r="O367" s="137">
        <f>O340+O349+O356+O365</f>
        <v>46615</v>
      </c>
      <c r="P367" s="95"/>
    </row>
    <row r="368" spans="1:16" ht="13.8">
      <c r="A368" s="94"/>
      <c r="B368" s="96"/>
      <c r="C368" s="735" t="s">
        <v>74</v>
      </c>
      <c r="D368" s="736"/>
      <c r="E368" s="736"/>
      <c r="F368" s="736"/>
      <c r="G368" s="736"/>
      <c r="H368" s="736"/>
      <c r="I368" s="736"/>
      <c r="J368" s="736"/>
      <c r="K368" s="736"/>
      <c r="L368" s="736"/>
      <c r="M368" s="736"/>
      <c r="N368" s="736"/>
      <c r="O368" s="737"/>
      <c r="P368" s="95"/>
    </row>
    <row r="369" spans="1:16" ht="13.8">
      <c r="A369" s="94"/>
      <c r="B369" s="96"/>
      <c r="C369" s="738"/>
      <c r="D369" s="739"/>
      <c r="E369" s="739"/>
      <c r="F369" s="739"/>
      <c r="G369" s="739"/>
      <c r="H369" s="739"/>
      <c r="I369" s="739"/>
      <c r="J369" s="739"/>
      <c r="K369" s="739"/>
      <c r="L369" s="739"/>
      <c r="M369" s="739"/>
      <c r="N369" s="739"/>
      <c r="O369" s="740"/>
      <c r="P369" s="95"/>
    </row>
    <row r="370" spans="1:16" ht="14.4" thickBot="1">
      <c r="A370" s="94"/>
      <c r="B370" s="96"/>
      <c r="C370" s="741"/>
      <c r="D370" s="742"/>
      <c r="E370" s="742"/>
      <c r="F370" s="742"/>
      <c r="G370" s="742"/>
      <c r="H370" s="742"/>
      <c r="I370" s="742"/>
      <c r="J370" s="742"/>
      <c r="K370" s="742"/>
      <c r="L370" s="742"/>
      <c r="M370" s="742"/>
      <c r="N370" s="742"/>
      <c r="O370" s="743"/>
      <c r="P370" s="95"/>
    </row>
    <row r="371" spans="1:16" ht="13.8">
      <c r="A371" s="94"/>
      <c r="B371" s="96"/>
      <c r="C371" s="744" t="s">
        <v>75</v>
      </c>
      <c r="D371" s="745"/>
      <c r="E371" s="745"/>
      <c r="F371" s="745"/>
      <c r="G371" s="745"/>
      <c r="H371" s="745"/>
      <c r="I371" s="745"/>
      <c r="J371" s="401"/>
      <c r="K371" s="402"/>
      <c r="L371" s="131" t="s">
        <v>76</v>
      </c>
      <c r="M371" s="746" t="s">
        <v>77</v>
      </c>
      <c r="N371" s="747"/>
      <c r="O371" s="132"/>
      <c r="P371" s="95"/>
    </row>
    <row r="372" spans="1:16" ht="13.8">
      <c r="A372" s="94"/>
      <c r="B372" s="96"/>
      <c r="C372" s="718" t="s">
        <v>23</v>
      </c>
      <c r="D372" s="719"/>
      <c r="E372" s="719"/>
      <c r="F372" s="719"/>
      <c r="G372" s="719"/>
      <c r="H372" s="719"/>
      <c r="I372" s="719"/>
      <c r="J372" s="138"/>
      <c r="K372" s="139"/>
      <c r="L372" s="418">
        <v>0.28000000000000003</v>
      </c>
      <c r="M372" s="720">
        <f>+O367</f>
        <v>46615</v>
      </c>
      <c r="N372" s="721"/>
      <c r="O372" s="416">
        <f t="shared" ref="O372:O374" si="25">ROUND(L372*M372,0)</f>
        <v>13052</v>
      </c>
      <c r="P372" s="95"/>
    </row>
    <row r="373" spans="1:16" ht="13.8">
      <c r="A373" s="94"/>
      <c r="B373" s="96"/>
      <c r="C373" s="120" t="s">
        <v>78</v>
      </c>
      <c r="D373" s="121"/>
      <c r="E373" s="121"/>
      <c r="F373" s="121"/>
      <c r="G373" s="121"/>
      <c r="H373" s="121"/>
      <c r="I373" s="121"/>
      <c r="J373" s="138"/>
      <c r="K373" s="139"/>
      <c r="L373" s="418">
        <v>0.01</v>
      </c>
      <c r="M373" s="720">
        <f>+O367</f>
        <v>46615</v>
      </c>
      <c r="N373" s="721"/>
      <c r="O373" s="416">
        <f t="shared" si="25"/>
        <v>466</v>
      </c>
      <c r="P373" s="95"/>
    </row>
    <row r="374" spans="1:16" ht="14.4" thickBot="1">
      <c r="A374" s="94"/>
      <c r="B374" s="96"/>
      <c r="C374" s="406" t="s">
        <v>79</v>
      </c>
      <c r="D374" s="407"/>
      <c r="E374" s="407"/>
      <c r="F374" s="407"/>
      <c r="G374" s="407"/>
      <c r="H374" s="407"/>
      <c r="I374" s="407"/>
      <c r="J374" s="141"/>
      <c r="K374" s="142"/>
      <c r="L374" s="418">
        <v>0.05</v>
      </c>
      <c r="M374" s="722">
        <f>+O367</f>
        <v>46615</v>
      </c>
      <c r="N374" s="723"/>
      <c r="O374" s="416">
        <f t="shared" si="25"/>
        <v>2331</v>
      </c>
      <c r="P374" s="95"/>
    </row>
    <row r="375" spans="1:16" ht="14.4" thickBot="1">
      <c r="A375" s="94"/>
      <c r="B375" s="96"/>
      <c r="C375" s="724" t="s">
        <v>59</v>
      </c>
      <c r="D375" s="725"/>
      <c r="E375" s="725"/>
      <c r="F375" s="725"/>
      <c r="G375" s="725"/>
      <c r="H375" s="725"/>
      <c r="I375" s="725"/>
      <c r="J375" s="725"/>
      <c r="K375" s="725"/>
      <c r="L375" s="725"/>
      <c r="M375" s="725"/>
      <c r="N375" s="726"/>
      <c r="O375" s="143">
        <f>SUM(O372:O374)</f>
        <v>15849</v>
      </c>
      <c r="P375" s="95"/>
    </row>
    <row r="376" spans="1:16" ht="14.4" thickBot="1">
      <c r="A376" s="94"/>
      <c r="B376" s="96"/>
      <c r="C376" s="115"/>
      <c r="D376" s="94"/>
      <c r="E376" s="94"/>
      <c r="F376" s="94"/>
      <c r="G376" s="94"/>
      <c r="H376" s="94"/>
      <c r="I376" s="94"/>
      <c r="J376" s="94"/>
      <c r="K376" s="94"/>
      <c r="L376" s="94"/>
      <c r="M376" s="94"/>
      <c r="N376" s="94"/>
      <c r="O376" s="116"/>
      <c r="P376" s="95"/>
    </row>
    <row r="377" spans="1:16" ht="14.4" thickBot="1">
      <c r="A377" s="94"/>
      <c r="B377" s="96"/>
      <c r="C377" s="727" t="s">
        <v>80</v>
      </c>
      <c r="D377" s="728"/>
      <c r="E377" s="728"/>
      <c r="F377" s="728"/>
      <c r="G377" s="728"/>
      <c r="H377" s="728"/>
      <c r="I377" s="728"/>
      <c r="J377" s="728"/>
      <c r="K377" s="728"/>
      <c r="L377" s="728"/>
      <c r="M377" s="728"/>
      <c r="N377" s="729"/>
      <c r="O377" s="144">
        <f>O367+O375</f>
        <v>62464</v>
      </c>
      <c r="P377" s="95"/>
    </row>
    <row r="378" spans="1:16" ht="13.8">
      <c r="A378" s="94"/>
      <c r="B378" s="96"/>
      <c r="C378" s="112"/>
      <c r="D378" s="113"/>
      <c r="E378" s="113"/>
      <c r="F378" s="113"/>
      <c r="G378" s="113"/>
      <c r="H378" s="113"/>
      <c r="I378" s="113"/>
      <c r="J378" s="113"/>
      <c r="K378" s="113"/>
      <c r="L378" s="113"/>
      <c r="M378" s="113"/>
      <c r="N378" s="113"/>
      <c r="O378" s="114"/>
      <c r="P378" s="95"/>
    </row>
    <row r="379" spans="1:16" ht="13.8">
      <c r="A379" s="94"/>
      <c r="B379" s="96"/>
      <c r="C379" s="115"/>
      <c r="D379" s="94"/>
      <c r="E379" s="94"/>
      <c r="F379" s="94"/>
      <c r="G379" s="94"/>
      <c r="H379" s="94"/>
      <c r="I379" s="94"/>
      <c r="J379" s="94"/>
      <c r="K379" s="94"/>
      <c r="L379" s="94"/>
      <c r="M379" s="94"/>
      <c r="N379" s="94"/>
      <c r="O379" s="116"/>
      <c r="P379" s="95"/>
    </row>
    <row r="380" spans="1:16" ht="13.8">
      <c r="A380" s="94"/>
      <c r="B380" s="96"/>
      <c r="C380" s="115"/>
      <c r="D380" s="94"/>
      <c r="E380" s="94"/>
      <c r="F380" s="94"/>
      <c r="G380" s="94"/>
      <c r="H380" s="94"/>
      <c r="I380" s="94"/>
      <c r="J380" s="94"/>
      <c r="K380" s="94"/>
      <c r="L380" s="94"/>
      <c r="M380" s="94"/>
      <c r="N380" s="94"/>
      <c r="O380" s="116"/>
      <c r="P380" s="95"/>
    </row>
    <row r="381" spans="1:16" ht="13.8">
      <c r="A381" s="94"/>
      <c r="B381" s="96"/>
      <c r="C381" s="115"/>
      <c r="D381" s="424" t="s">
        <v>81</v>
      </c>
      <c r="E381" s="424"/>
      <c r="F381" s="424"/>
      <c r="G381" s="94"/>
      <c r="H381" s="94"/>
      <c r="I381" s="94"/>
      <c r="J381" s="424" t="s">
        <v>81</v>
      </c>
      <c r="K381" s="223"/>
      <c r="L381" s="223"/>
      <c r="M381" s="223"/>
      <c r="N381" s="223"/>
      <c r="O381" s="116"/>
      <c r="P381" s="95"/>
    </row>
    <row r="382" spans="1:16" ht="13.8">
      <c r="A382" s="94"/>
      <c r="B382" s="96"/>
      <c r="C382" s="115"/>
      <c r="D382" s="223" t="s">
        <v>385</v>
      </c>
      <c r="E382" s="223" t="s">
        <v>147</v>
      </c>
      <c r="F382" s="223"/>
      <c r="G382" s="94"/>
      <c r="H382" s="94"/>
      <c r="I382" s="94"/>
      <c r="J382" s="223" t="s">
        <v>82</v>
      </c>
      <c r="K382" s="425" t="s">
        <v>142</v>
      </c>
      <c r="L382" s="425"/>
      <c r="M382" s="425"/>
      <c r="N382" s="223"/>
      <c r="O382" s="116"/>
      <c r="P382" s="95"/>
    </row>
    <row r="383" spans="1:16" ht="13.8">
      <c r="A383" s="94"/>
      <c r="B383" s="96"/>
      <c r="C383" s="115"/>
      <c r="D383" s="223" t="s">
        <v>177</v>
      </c>
      <c r="E383" s="223"/>
      <c r="F383" s="223"/>
      <c r="G383" s="94"/>
      <c r="H383" s="94"/>
      <c r="I383" s="94"/>
      <c r="J383" s="223" t="s">
        <v>146</v>
      </c>
      <c r="K383" s="426"/>
      <c r="L383" s="426"/>
      <c r="M383" s="426"/>
      <c r="N383" s="223"/>
      <c r="O383" s="116"/>
      <c r="P383" s="95"/>
    </row>
    <row r="384" spans="1:16" ht="13.8">
      <c r="A384" s="94"/>
      <c r="B384" s="96"/>
      <c r="C384" s="105"/>
      <c r="D384" s="145"/>
      <c r="E384" s="145"/>
      <c r="F384" s="145"/>
      <c r="G384" s="145"/>
      <c r="H384" s="94"/>
      <c r="I384" s="145"/>
      <c r="J384" s="223" t="s">
        <v>178</v>
      </c>
      <c r="K384" s="145"/>
      <c r="L384" s="145"/>
      <c r="M384" s="145"/>
      <c r="N384" s="145"/>
      <c r="O384" s="146"/>
      <c r="P384" s="95"/>
    </row>
    <row r="385" spans="1:16" ht="13.8">
      <c r="A385" s="94"/>
      <c r="B385" s="96"/>
      <c r="C385" s="115"/>
      <c r="D385" s="94"/>
      <c r="E385" s="94"/>
      <c r="F385" s="94"/>
      <c r="G385" s="94"/>
      <c r="H385" s="94" t="s">
        <v>83</v>
      </c>
      <c r="I385" s="94"/>
      <c r="J385" s="94"/>
      <c r="K385" s="94"/>
      <c r="L385" s="94"/>
      <c r="M385" s="94"/>
      <c r="N385" s="94"/>
      <c r="O385" s="116"/>
      <c r="P385" s="95"/>
    </row>
    <row r="386" spans="1:16" ht="14.4" thickBot="1">
      <c r="A386" s="94"/>
      <c r="B386" s="96"/>
      <c r="C386" s="748"/>
      <c r="D386" s="749"/>
      <c r="E386" s="749"/>
      <c r="F386" s="129"/>
      <c r="G386" s="129"/>
      <c r="H386" s="129"/>
      <c r="I386" s="129"/>
      <c r="J386" s="129"/>
      <c r="K386" s="750"/>
      <c r="L386" s="750"/>
      <c r="M386" s="750"/>
      <c r="N386" s="750"/>
      <c r="O386" s="751"/>
      <c r="P386" s="95"/>
    </row>
    <row r="387" spans="1:16" ht="14.4" thickBot="1">
      <c r="A387" s="94"/>
      <c r="B387" s="147"/>
      <c r="C387" s="148"/>
      <c r="D387" s="148"/>
      <c r="E387" s="148"/>
      <c r="F387" s="148"/>
      <c r="G387" s="148"/>
      <c r="H387" s="148"/>
      <c r="I387" s="148"/>
      <c r="J387" s="148"/>
      <c r="K387" s="148"/>
      <c r="L387" s="148"/>
      <c r="M387" s="148"/>
      <c r="N387" s="148"/>
      <c r="O387" s="148"/>
      <c r="P387" s="149"/>
    </row>
    <row r="388" spans="1:16" ht="14.4" thickTop="1">
      <c r="A388" s="94"/>
      <c r="B388" s="822"/>
      <c r="C388" s="823"/>
      <c r="D388" s="823"/>
      <c r="E388" s="823"/>
      <c r="F388" s="823"/>
      <c r="G388" s="823"/>
      <c r="H388" s="823"/>
      <c r="I388" s="823"/>
      <c r="J388" s="823"/>
      <c r="K388" s="823"/>
      <c r="L388" s="823"/>
      <c r="M388" s="823"/>
      <c r="N388" s="823"/>
      <c r="O388" s="823"/>
      <c r="P388" s="824"/>
    </row>
    <row r="389" spans="1:16" ht="13.8">
      <c r="A389" s="94"/>
      <c r="B389" s="96"/>
      <c r="C389" s="825" t="s">
        <v>38</v>
      </c>
      <c r="D389" s="825"/>
      <c r="E389" s="825"/>
      <c r="F389" s="825"/>
      <c r="G389" s="825"/>
      <c r="H389" s="825"/>
      <c r="I389" s="825"/>
      <c r="J389" s="825"/>
      <c r="K389" s="825"/>
      <c r="L389" s="825"/>
      <c r="M389" s="825"/>
      <c r="N389" s="825"/>
      <c r="O389" s="825"/>
      <c r="P389" s="95"/>
    </row>
    <row r="390" spans="1:16" ht="14.4" thickBot="1">
      <c r="A390" s="94"/>
      <c r="B390" s="96"/>
      <c r="C390" s="94"/>
      <c r="D390" s="94"/>
      <c r="E390" s="94"/>
      <c r="F390" s="94"/>
      <c r="G390" s="94"/>
      <c r="H390" s="94"/>
      <c r="I390" s="94"/>
      <c r="J390" s="94"/>
      <c r="K390" s="94"/>
      <c r="L390" s="94"/>
      <c r="M390" s="94"/>
      <c r="N390" s="94"/>
      <c r="O390" s="94"/>
      <c r="P390" s="95"/>
    </row>
    <row r="391" spans="1:16" ht="13.8">
      <c r="A391" s="94"/>
      <c r="B391" s="96"/>
      <c r="C391" s="826"/>
      <c r="D391" s="828"/>
      <c r="E391" s="829"/>
      <c r="F391" s="829"/>
      <c r="G391" s="829"/>
      <c r="H391" s="829"/>
      <c r="I391" s="829"/>
      <c r="J391" s="829"/>
      <c r="K391" s="830"/>
      <c r="L391" s="831"/>
      <c r="M391" s="832"/>
      <c r="N391" s="832"/>
      <c r="O391" s="833"/>
      <c r="P391" s="95"/>
    </row>
    <row r="392" spans="1:16" ht="13.8">
      <c r="A392" s="94"/>
      <c r="B392" s="96"/>
      <c r="C392" s="827"/>
      <c r="D392" s="837" t="s">
        <v>118</v>
      </c>
      <c r="E392" s="838"/>
      <c r="F392" s="838"/>
      <c r="G392" s="838"/>
      <c r="H392" s="838"/>
      <c r="I392" s="838"/>
      <c r="J392" s="838"/>
      <c r="K392" s="839"/>
      <c r="L392" s="834"/>
      <c r="M392" s="835"/>
      <c r="N392" s="835"/>
      <c r="O392" s="836"/>
      <c r="P392" s="95"/>
    </row>
    <row r="393" spans="1:16" ht="13.8">
      <c r="A393" s="94"/>
      <c r="B393" s="96"/>
      <c r="C393" s="827"/>
      <c r="D393" s="812"/>
      <c r="E393" s="813"/>
      <c r="F393" s="813"/>
      <c r="G393" s="813"/>
      <c r="H393" s="813"/>
      <c r="I393" s="813"/>
      <c r="J393" s="813"/>
      <c r="K393" s="814"/>
      <c r="L393" s="818" t="s">
        <v>39</v>
      </c>
      <c r="M393" s="806"/>
      <c r="N393" s="807"/>
      <c r="O393" s="808"/>
      <c r="P393" s="95"/>
    </row>
    <row r="394" spans="1:16" ht="13.8">
      <c r="A394" s="94"/>
      <c r="B394" s="96"/>
      <c r="C394" s="827"/>
      <c r="D394" s="812" t="s">
        <v>40</v>
      </c>
      <c r="E394" s="813"/>
      <c r="F394" s="813"/>
      <c r="G394" s="813"/>
      <c r="H394" s="813"/>
      <c r="I394" s="813"/>
      <c r="J394" s="813"/>
      <c r="K394" s="814"/>
      <c r="L394" s="840"/>
      <c r="M394" s="809"/>
      <c r="N394" s="810"/>
      <c r="O394" s="811"/>
      <c r="P394" s="95"/>
    </row>
    <row r="395" spans="1:16" ht="13.8">
      <c r="A395" s="94"/>
      <c r="B395" s="96"/>
      <c r="C395" s="827"/>
      <c r="D395" s="815"/>
      <c r="E395" s="816"/>
      <c r="F395" s="816"/>
      <c r="G395" s="816"/>
      <c r="H395" s="816"/>
      <c r="I395" s="816"/>
      <c r="J395" s="816"/>
      <c r="K395" s="817"/>
      <c r="L395" s="818" t="s">
        <v>41</v>
      </c>
      <c r="M395" s="818">
        <v>1</v>
      </c>
      <c r="N395" s="818" t="s">
        <v>42</v>
      </c>
      <c r="O395" s="820">
        <v>1</v>
      </c>
      <c r="P395" s="95"/>
    </row>
    <row r="396" spans="1:16" ht="13.8">
      <c r="A396" s="94"/>
      <c r="B396" s="96"/>
      <c r="C396" s="827"/>
      <c r="D396" s="815"/>
      <c r="E396" s="816"/>
      <c r="F396" s="816"/>
      <c r="G396" s="816"/>
      <c r="H396" s="816"/>
      <c r="I396" s="816"/>
      <c r="J396" s="816"/>
      <c r="K396" s="817"/>
      <c r="L396" s="819"/>
      <c r="M396" s="819"/>
      <c r="N396" s="819"/>
      <c r="O396" s="821"/>
      <c r="P396" s="95"/>
    </row>
    <row r="397" spans="1:16" ht="13.8">
      <c r="A397" s="94"/>
      <c r="B397" s="96"/>
      <c r="C397" s="827"/>
      <c r="D397" s="812" t="s">
        <v>43</v>
      </c>
      <c r="E397" s="813"/>
      <c r="F397" s="813"/>
      <c r="G397" s="813"/>
      <c r="H397" s="813"/>
      <c r="I397" s="813"/>
      <c r="J397" s="813"/>
      <c r="K397" s="814"/>
      <c r="L397" s="819"/>
      <c r="M397" s="819"/>
      <c r="N397" s="819"/>
      <c r="O397" s="821"/>
      <c r="P397" s="95"/>
    </row>
    <row r="398" spans="1:16" ht="14.4" thickBot="1">
      <c r="A398" s="94"/>
      <c r="B398" s="96"/>
      <c r="C398" s="97"/>
      <c r="D398" s="98"/>
      <c r="E398" s="98"/>
      <c r="F398" s="98"/>
      <c r="G398" s="98"/>
      <c r="H398" s="98"/>
      <c r="I398" s="98"/>
      <c r="J398" s="98"/>
      <c r="K398" s="98"/>
      <c r="L398" s="98"/>
      <c r="M398" s="99"/>
      <c r="N398" s="99"/>
      <c r="O398" s="100"/>
      <c r="P398" s="95"/>
    </row>
    <row r="399" spans="1:16" ht="13.8">
      <c r="A399" s="94"/>
      <c r="B399" s="96"/>
      <c r="C399" s="101"/>
      <c r="D399" s="405"/>
      <c r="E399" s="405"/>
      <c r="F399" s="405"/>
      <c r="G399" s="405"/>
      <c r="H399" s="405"/>
      <c r="I399" s="405"/>
      <c r="J399" s="405"/>
      <c r="K399" s="405"/>
      <c r="L399" s="102" t="s">
        <v>44</v>
      </c>
      <c r="M399" s="103" t="s">
        <v>45</v>
      </c>
      <c r="N399" s="103" t="s">
        <v>46</v>
      </c>
      <c r="O399" s="104" t="s">
        <v>47</v>
      </c>
      <c r="P399" s="95"/>
    </row>
    <row r="400" spans="1:16" ht="13.8">
      <c r="A400" s="94"/>
      <c r="B400" s="96"/>
      <c r="C400" s="105"/>
      <c r="D400" s="404"/>
      <c r="E400" s="404"/>
      <c r="F400" s="404"/>
      <c r="G400" s="404"/>
      <c r="H400" s="404"/>
      <c r="I400" s="404"/>
      <c r="J400" s="404"/>
      <c r="K400" s="404"/>
      <c r="L400" s="106"/>
      <c r="M400" s="107"/>
      <c r="N400" s="107"/>
      <c r="O400" s="108"/>
      <c r="P400" s="95"/>
    </row>
    <row r="401" spans="1:16" ht="13.8">
      <c r="A401" s="94"/>
      <c r="B401" s="96"/>
      <c r="C401" s="792" t="s">
        <v>48</v>
      </c>
      <c r="D401" s="793"/>
      <c r="E401" s="793"/>
      <c r="F401" s="793"/>
      <c r="G401" s="404"/>
      <c r="H401" s="404"/>
      <c r="I401" s="404"/>
      <c r="J401" s="94"/>
      <c r="K401" s="404"/>
      <c r="L401" s="106"/>
      <c r="M401" s="94"/>
      <c r="N401" s="94"/>
      <c r="O401" s="109"/>
      <c r="P401" s="95"/>
    </row>
    <row r="402" spans="1:16" ht="13.8">
      <c r="A402" s="94"/>
      <c r="B402" s="96"/>
      <c r="C402" s="110"/>
      <c r="D402" s="408"/>
      <c r="E402" s="408"/>
      <c r="F402" s="408"/>
      <c r="G402" s="408"/>
      <c r="H402" s="408"/>
      <c r="I402" s="408"/>
      <c r="J402" s="408"/>
      <c r="K402" s="408"/>
      <c r="L402" s="408"/>
      <c r="M402" s="408"/>
      <c r="N402" s="408"/>
      <c r="O402" s="409"/>
      <c r="P402" s="95"/>
    </row>
    <row r="403" spans="1:16" ht="14.4" thickBot="1">
      <c r="A403" s="94"/>
      <c r="B403" s="96"/>
      <c r="C403" s="406"/>
      <c r="D403" s="407"/>
      <c r="E403" s="407"/>
      <c r="F403" s="407"/>
      <c r="G403" s="407"/>
      <c r="H403" s="407"/>
      <c r="I403" s="407"/>
      <c r="J403" s="407"/>
      <c r="K403" s="407"/>
      <c r="L403" s="407"/>
      <c r="M403" s="407"/>
      <c r="N403" s="407"/>
      <c r="O403" s="111"/>
      <c r="P403" s="95"/>
    </row>
    <row r="404" spans="1:16" ht="14.4" thickBot="1">
      <c r="A404" s="94"/>
      <c r="B404" s="96"/>
      <c r="C404" s="112"/>
      <c r="D404" s="113"/>
      <c r="E404" s="113"/>
      <c r="F404" s="113"/>
      <c r="G404" s="113"/>
      <c r="H404" s="113"/>
      <c r="I404" s="94"/>
      <c r="J404" s="94"/>
      <c r="K404" s="113"/>
      <c r="L404" s="113"/>
      <c r="M404" s="113"/>
      <c r="N404" s="113"/>
      <c r="O404" s="114"/>
      <c r="P404" s="95"/>
    </row>
    <row r="405" spans="1:16" ht="13.8">
      <c r="A405" s="94"/>
      <c r="B405" s="96"/>
      <c r="C405" s="794" t="s">
        <v>49</v>
      </c>
      <c r="D405" s="795"/>
      <c r="E405" s="795"/>
      <c r="F405" s="795"/>
      <c r="G405" s="795"/>
      <c r="H405" s="795"/>
      <c r="I405" s="795"/>
      <c r="J405" s="795"/>
      <c r="K405" s="795"/>
      <c r="L405" s="795"/>
      <c r="M405" s="795"/>
      <c r="N405" s="795"/>
      <c r="O405" s="796"/>
      <c r="P405" s="95"/>
    </row>
    <row r="406" spans="1:16" ht="14.4" thickBot="1">
      <c r="A406" s="94"/>
      <c r="B406" s="96"/>
      <c r="C406" s="115"/>
      <c r="D406" s="94"/>
      <c r="E406" s="94"/>
      <c r="F406" s="94"/>
      <c r="G406" s="94"/>
      <c r="H406" s="94"/>
      <c r="I406" s="94"/>
      <c r="J406" s="94"/>
      <c r="K406" s="94"/>
      <c r="L406" s="94"/>
      <c r="M406" s="94"/>
      <c r="N406" s="94"/>
      <c r="O406" s="116"/>
      <c r="P406" s="95"/>
    </row>
    <row r="407" spans="1:16" ht="13.8">
      <c r="A407" s="94"/>
      <c r="B407" s="96"/>
      <c r="C407" s="117" t="s">
        <v>50</v>
      </c>
      <c r="D407" s="797" t="s">
        <v>51</v>
      </c>
      <c r="E407" s="798"/>
      <c r="F407" s="798"/>
      <c r="G407" s="798"/>
      <c r="H407" s="798"/>
      <c r="I407" s="798"/>
      <c r="J407" s="798"/>
      <c r="K407" s="798"/>
      <c r="L407" s="799"/>
      <c r="M407" s="800" t="s">
        <v>52</v>
      </c>
      <c r="N407" s="801"/>
      <c r="O407" s="117" t="s">
        <v>11</v>
      </c>
      <c r="P407" s="95"/>
    </row>
    <row r="408" spans="1:16" ht="14.4" thickBot="1">
      <c r="A408" s="94"/>
      <c r="B408" s="96"/>
      <c r="C408" s="175">
        <f>+'PRESUPUESTO OFICIAL (Entidad)'!D63</f>
        <v>8.5</v>
      </c>
      <c r="D408" s="802" t="s">
        <v>116</v>
      </c>
      <c r="E408" s="803"/>
      <c r="F408" s="803"/>
      <c r="G408" s="803"/>
      <c r="H408" s="803"/>
      <c r="I408" s="803"/>
      <c r="J408" s="803"/>
      <c r="K408" s="803"/>
      <c r="L408" s="804"/>
      <c r="M408" s="805" t="s">
        <v>101</v>
      </c>
      <c r="N408" s="804"/>
      <c r="O408" s="176"/>
      <c r="P408" s="95"/>
    </row>
    <row r="409" spans="1:16" ht="13.8">
      <c r="A409" s="94"/>
      <c r="B409" s="96"/>
      <c r="C409" s="735" t="s">
        <v>53</v>
      </c>
      <c r="D409" s="736"/>
      <c r="E409" s="736"/>
      <c r="F409" s="736"/>
      <c r="G409" s="736"/>
      <c r="H409" s="736"/>
      <c r="I409" s="736"/>
      <c r="J409" s="736"/>
      <c r="K409" s="736"/>
      <c r="L409" s="736"/>
      <c r="M409" s="736"/>
      <c r="N409" s="736"/>
      <c r="O409" s="737"/>
      <c r="P409" s="95"/>
    </row>
    <row r="410" spans="1:16" ht="13.8">
      <c r="A410" s="94"/>
      <c r="B410" s="96"/>
      <c r="C410" s="738"/>
      <c r="D410" s="739"/>
      <c r="E410" s="739"/>
      <c r="F410" s="739"/>
      <c r="G410" s="739"/>
      <c r="H410" s="739"/>
      <c r="I410" s="739"/>
      <c r="J410" s="739"/>
      <c r="K410" s="739"/>
      <c r="L410" s="739"/>
      <c r="M410" s="739"/>
      <c r="N410" s="739"/>
      <c r="O410" s="740"/>
      <c r="P410" s="95"/>
    </row>
    <row r="411" spans="1:16" ht="14.4" thickBot="1">
      <c r="A411" s="94"/>
      <c r="B411" s="96"/>
      <c r="C411" s="741"/>
      <c r="D411" s="742"/>
      <c r="E411" s="742"/>
      <c r="F411" s="742"/>
      <c r="G411" s="742"/>
      <c r="H411" s="742"/>
      <c r="I411" s="742"/>
      <c r="J411" s="742"/>
      <c r="K411" s="742"/>
      <c r="L411" s="742"/>
      <c r="M411" s="742"/>
      <c r="N411" s="742"/>
      <c r="O411" s="743"/>
      <c r="P411" s="95"/>
    </row>
    <row r="412" spans="1:16" ht="13.8">
      <c r="A412" s="94"/>
      <c r="B412" s="96"/>
      <c r="C412" s="744" t="s">
        <v>51</v>
      </c>
      <c r="D412" s="782"/>
      <c r="E412" s="782"/>
      <c r="F412" s="782"/>
      <c r="G412" s="783"/>
      <c r="H412" s="762" t="s">
        <v>54</v>
      </c>
      <c r="I412" s="782"/>
      <c r="J412" s="784" t="s">
        <v>55</v>
      </c>
      <c r="K412" s="785"/>
      <c r="L412" s="118" t="s">
        <v>56</v>
      </c>
      <c r="M412" s="762" t="s">
        <v>57</v>
      </c>
      <c r="N412" s="763"/>
      <c r="O412" s="119" t="s">
        <v>58</v>
      </c>
      <c r="P412" s="95"/>
    </row>
    <row r="413" spans="1:16" ht="13.8">
      <c r="A413" s="94"/>
      <c r="B413" s="96"/>
      <c r="C413" s="786" t="s">
        <v>329</v>
      </c>
      <c r="D413" s="787"/>
      <c r="E413" s="787"/>
      <c r="F413" s="787"/>
      <c r="G413" s="788"/>
      <c r="H413" s="789"/>
      <c r="I413" s="788"/>
      <c r="J413" s="772" t="s">
        <v>120</v>
      </c>
      <c r="K413" s="773"/>
      <c r="L413" s="421">
        <v>6395</v>
      </c>
      <c r="M413" s="790">
        <v>0.5</v>
      </c>
      <c r="N413" s="791"/>
      <c r="O413" s="416">
        <f t="shared" ref="O413:O415" si="26">ROUND(L413*M413,0)</f>
        <v>3198</v>
      </c>
      <c r="P413" s="95"/>
    </row>
    <row r="414" spans="1:16" ht="13.8">
      <c r="A414" s="94"/>
      <c r="B414" s="96"/>
      <c r="C414" s="769"/>
      <c r="D414" s="770"/>
      <c r="E414" s="770"/>
      <c r="F414" s="770"/>
      <c r="G414" s="771"/>
      <c r="H414" s="178"/>
      <c r="I414" s="179"/>
      <c r="J414" s="772"/>
      <c r="K414" s="773"/>
      <c r="L414" s="177"/>
      <c r="M414" s="774"/>
      <c r="N414" s="775"/>
      <c r="O414" s="416">
        <f t="shared" si="26"/>
        <v>0</v>
      </c>
      <c r="P414" s="95"/>
    </row>
    <row r="415" spans="1:16" ht="14.4" thickBot="1">
      <c r="A415" s="94"/>
      <c r="B415" s="96"/>
      <c r="C415" s="776"/>
      <c r="D415" s="777"/>
      <c r="E415" s="777"/>
      <c r="F415" s="777"/>
      <c r="G415" s="778"/>
      <c r="H415" s="779"/>
      <c r="I415" s="778"/>
      <c r="J415" s="772"/>
      <c r="K415" s="773"/>
      <c r="L415" s="177"/>
      <c r="M415" s="780"/>
      <c r="N415" s="781"/>
      <c r="O415" s="416">
        <f t="shared" si="26"/>
        <v>0</v>
      </c>
      <c r="P415" s="95"/>
    </row>
    <row r="416" spans="1:16" ht="14.4" thickBot="1">
      <c r="A416" s="94"/>
      <c r="B416" s="96"/>
      <c r="C416" s="724" t="s">
        <v>59</v>
      </c>
      <c r="D416" s="725"/>
      <c r="E416" s="725"/>
      <c r="F416" s="725"/>
      <c r="G416" s="725"/>
      <c r="H416" s="725"/>
      <c r="I416" s="725"/>
      <c r="J416" s="725"/>
      <c r="K416" s="725"/>
      <c r="L416" s="725"/>
      <c r="M416" s="725"/>
      <c r="N416" s="726"/>
      <c r="O416" s="122">
        <f>SUM(O413:O415)</f>
        <v>3198</v>
      </c>
      <c r="P416" s="95"/>
    </row>
    <row r="417" spans="1:16" ht="13.8">
      <c r="A417" s="94"/>
      <c r="B417" s="96"/>
      <c r="C417" s="735" t="s">
        <v>60</v>
      </c>
      <c r="D417" s="736"/>
      <c r="E417" s="736"/>
      <c r="F417" s="736"/>
      <c r="G417" s="736"/>
      <c r="H417" s="736"/>
      <c r="I417" s="736"/>
      <c r="J417" s="736"/>
      <c r="K417" s="736"/>
      <c r="L417" s="736"/>
      <c r="M417" s="736"/>
      <c r="N417" s="736"/>
      <c r="O417" s="737"/>
      <c r="P417" s="95"/>
    </row>
    <row r="418" spans="1:16" ht="13.8">
      <c r="A418" s="94"/>
      <c r="B418" s="96"/>
      <c r="C418" s="738"/>
      <c r="D418" s="739"/>
      <c r="E418" s="739"/>
      <c r="F418" s="739"/>
      <c r="G418" s="739"/>
      <c r="H418" s="739"/>
      <c r="I418" s="739"/>
      <c r="J418" s="739"/>
      <c r="K418" s="739"/>
      <c r="L418" s="739"/>
      <c r="M418" s="739"/>
      <c r="N418" s="739"/>
      <c r="O418" s="740"/>
      <c r="P418" s="95"/>
    </row>
    <row r="419" spans="1:16" ht="14.4" thickBot="1">
      <c r="A419" s="94"/>
      <c r="B419" s="96"/>
      <c r="C419" s="741"/>
      <c r="D419" s="742"/>
      <c r="E419" s="742"/>
      <c r="F419" s="742"/>
      <c r="G419" s="742"/>
      <c r="H419" s="742"/>
      <c r="I419" s="742"/>
      <c r="J419" s="742"/>
      <c r="K419" s="742"/>
      <c r="L419" s="742"/>
      <c r="M419" s="742"/>
      <c r="N419" s="742"/>
      <c r="O419" s="743"/>
      <c r="P419" s="95"/>
    </row>
    <row r="420" spans="1:16" ht="13.8">
      <c r="A420" s="94"/>
      <c r="B420" s="96"/>
      <c r="C420" s="744" t="s">
        <v>51</v>
      </c>
      <c r="D420" s="745"/>
      <c r="E420" s="745"/>
      <c r="F420" s="745"/>
      <c r="G420" s="745"/>
      <c r="H420" s="745"/>
      <c r="I420" s="745"/>
      <c r="J420" s="763"/>
      <c r="K420" s="403" t="s">
        <v>52</v>
      </c>
      <c r="L420" s="118" t="s">
        <v>11</v>
      </c>
      <c r="M420" s="762" t="s">
        <v>61</v>
      </c>
      <c r="N420" s="763"/>
      <c r="O420" s="119" t="s">
        <v>58</v>
      </c>
      <c r="P420" s="95"/>
    </row>
    <row r="421" spans="1:16" ht="13.8">
      <c r="A421" s="94"/>
      <c r="B421" s="96"/>
      <c r="C421" s="718" t="s">
        <v>335</v>
      </c>
      <c r="D421" s="719"/>
      <c r="E421" s="719"/>
      <c r="F421" s="719"/>
      <c r="G421" s="719"/>
      <c r="H421" s="719"/>
      <c r="I421" s="719"/>
      <c r="J421" s="766"/>
      <c r="K421" s="400" t="s">
        <v>91</v>
      </c>
      <c r="L421" s="123">
        <v>1.5</v>
      </c>
      <c r="M421" s="767">
        <v>5257</v>
      </c>
      <c r="N421" s="768"/>
      <c r="O421" s="416">
        <f t="shared" ref="O421:O425" si="27">ROUND(L421*M421,0)</f>
        <v>7886</v>
      </c>
      <c r="P421" s="95"/>
    </row>
    <row r="422" spans="1:16" ht="13.8">
      <c r="A422" s="94"/>
      <c r="B422" s="96"/>
      <c r="C422" s="718" t="s">
        <v>336</v>
      </c>
      <c r="D422" s="719"/>
      <c r="E422" s="719"/>
      <c r="F422" s="719"/>
      <c r="G422" s="719"/>
      <c r="H422" s="719"/>
      <c r="I422" s="719"/>
      <c r="J422" s="766"/>
      <c r="K422" s="400" t="s">
        <v>101</v>
      </c>
      <c r="L422" s="123">
        <v>1</v>
      </c>
      <c r="M422" s="767">
        <v>5853</v>
      </c>
      <c r="N422" s="768"/>
      <c r="O422" s="416">
        <f t="shared" si="27"/>
        <v>5853</v>
      </c>
      <c r="P422" s="95"/>
    </row>
    <row r="423" spans="1:16" ht="13.8">
      <c r="A423" s="94"/>
      <c r="B423" s="96"/>
      <c r="C423" s="718" t="s">
        <v>337</v>
      </c>
      <c r="D423" s="719"/>
      <c r="E423" s="719"/>
      <c r="F423" s="719"/>
      <c r="G423" s="719"/>
      <c r="H423" s="719"/>
      <c r="I423" s="719"/>
      <c r="J423" s="766"/>
      <c r="K423" s="400" t="s">
        <v>101</v>
      </c>
      <c r="L423" s="123">
        <v>3</v>
      </c>
      <c r="M423" s="767">
        <v>496</v>
      </c>
      <c r="N423" s="768"/>
      <c r="O423" s="416">
        <f t="shared" si="27"/>
        <v>1488</v>
      </c>
      <c r="P423" s="95"/>
    </row>
    <row r="424" spans="1:16" ht="13.8">
      <c r="A424" s="94"/>
      <c r="B424" s="96"/>
      <c r="C424" s="718" t="s">
        <v>338</v>
      </c>
      <c r="D424" s="719"/>
      <c r="E424" s="719"/>
      <c r="F424" s="719"/>
      <c r="G424" s="719"/>
      <c r="H424" s="719"/>
      <c r="I424" s="719"/>
      <c r="J424" s="766"/>
      <c r="K424" s="400" t="s">
        <v>101</v>
      </c>
      <c r="L424" s="123">
        <v>1</v>
      </c>
      <c r="M424" s="767">
        <v>15500</v>
      </c>
      <c r="N424" s="768"/>
      <c r="O424" s="416">
        <f t="shared" si="27"/>
        <v>15500</v>
      </c>
      <c r="P424" s="95"/>
    </row>
    <row r="425" spans="1:16" ht="14.4" thickBot="1">
      <c r="A425" s="94"/>
      <c r="B425" s="96"/>
      <c r="C425" s="718" t="s">
        <v>339</v>
      </c>
      <c r="D425" s="719"/>
      <c r="E425" s="719"/>
      <c r="F425" s="719"/>
      <c r="G425" s="719"/>
      <c r="H425" s="719"/>
      <c r="I425" s="719"/>
      <c r="J425" s="766"/>
      <c r="K425" s="400" t="s">
        <v>101</v>
      </c>
      <c r="L425" s="123">
        <v>1</v>
      </c>
      <c r="M425" s="767">
        <v>79748</v>
      </c>
      <c r="N425" s="768"/>
      <c r="O425" s="416">
        <f t="shared" si="27"/>
        <v>79748</v>
      </c>
      <c r="P425" s="95"/>
    </row>
    <row r="426" spans="1:16" ht="14.4" thickBot="1">
      <c r="A426" s="94"/>
      <c r="B426" s="96"/>
      <c r="C426" s="724" t="s">
        <v>59</v>
      </c>
      <c r="D426" s="725"/>
      <c r="E426" s="725"/>
      <c r="F426" s="725"/>
      <c r="G426" s="725"/>
      <c r="H426" s="725"/>
      <c r="I426" s="725"/>
      <c r="J426" s="725"/>
      <c r="K426" s="725"/>
      <c r="L426" s="725"/>
      <c r="M426" s="725"/>
      <c r="N426" s="726"/>
      <c r="O426" s="124">
        <f>SUM(O421:O425)</f>
        <v>110475</v>
      </c>
      <c r="P426" s="95"/>
    </row>
    <row r="427" spans="1:16" ht="13.8">
      <c r="A427" s="94"/>
      <c r="B427" s="96"/>
      <c r="C427" s="735" t="s">
        <v>62</v>
      </c>
      <c r="D427" s="736"/>
      <c r="E427" s="736"/>
      <c r="F427" s="736"/>
      <c r="G427" s="736"/>
      <c r="H427" s="736"/>
      <c r="I427" s="736"/>
      <c r="J427" s="736"/>
      <c r="K427" s="736"/>
      <c r="L427" s="736"/>
      <c r="M427" s="736"/>
      <c r="N427" s="736"/>
      <c r="O427" s="737"/>
      <c r="P427" s="95"/>
    </row>
    <row r="428" spans="1:16" ht="13.8">
      <c r="A428" s="94"/>
      <c r="B428" s="96"/>
      <c r="C428" s="738"/>
      <c r="D428" s="739"/>
      <c r="E428" s="739"/>
      <c r="F428" s="739"/>
      <c r="G428" s="739"/>
      <c r="H428" s="739"/>
      <c r="I428" s="739"/>
      <c r="J428" s="739"/>
      <c r="K428" s="739"/>
      <c r="L428" s="739"/>
      <c r="M428" s="739"/>
      <c r="N428" s="739"/>
      <c r="O428" s="740"/>
      <c r="P428" s="95"/>
    </row>
    <row r="429" spans="1:16" ht="14.4" thickBot="1">
      <c r="A429" s="94"/>
      <c r="B429" s="96"/>
      <c r="C429" s="741"/>
      <c r="D429" s="742"/>
      <c r="E429" s="742"/>
      <c r="F429" s="742"/>
      <c r="G429" s="742"/>
      <c r="H429" s="742"/>
      <c r="I429" s="742"/>
      <c r="J429" s="742"/>
      <c r="K429" s="742"/>
      <c r="L429" s="742"/>
      <c r="M429" s="742"/>
      <c r="N429" s="742"/>
      <c r="O429" s="743"/>
      <c r="P429" s="95"/>
    </row>
    <row r="430" spans="1:16" ht="15.6">
      <c r="A430" s="94"/>
      <c r="B430" s="96"/>
      <c r="C430" s="744" t="s">
        <v>63</v>
      </c>
      <c r="D430" s="745"/>
      <c r="E430" s="745"/>
      <c r="F430" s="745"/>
      <c r="G430" s="745"/>
      <c r="H430" s="745"/>
      <c r="I430" s="745"/>
      <c r="J430" s="118" t="s">
        <v>64</v>
      </c>
      <c r="K430" s="401" t="s">
        <v>65</v>
      </c>
      <c r="L430" s="125" t="s">
        <v>66</v>
      </c>
      <c r="M430" s="762" t="s">
        <v>67</v>
      </c>
      <c r="N430" s="763"/>
      <c r="O430" s="119" t="s">
        <v>58</v>
      </c>
      <c r="P430" s="95"/>
    </row>
    <row r="431" spans="1:16" ht="13.8">
      <c r="A431" s="94"/>
      <c r="B431" s="96"/>
      <c r="C431" s="718" t="s">
        <v>190</v>
      </c>
      <c r="D431" s="719"/>
      <c r="E431" s="719"/>
      <c r="F431" s="719"/>
      <c r="G431" s="719"/>
      <c r="H431" s="719"/>
      <c r="I431" s="719"/>
      <c r="J431" s="126" t="s">
        <v>181</v>
      </c>
      <c r="K431" s="127"/>
      <c r="L431" s="335">
        <v>5.0000000000000001E-3</v>
      </c>
      <c r="M431" s="764">
        <f>+'ANIDADOS AGUACLARA'!M198</f>
        <v>14017</v>
      </c>
      <c r="N431" s="765"/>
      <c r="O431" s="416">
        <f t="shared" ref="O431:O432" si="28">ROUND(L431*M431,0)</f>
        <v>70</v>
      </c>
      <c r="P431" s="95"/>
    </row>
    <row r="432" spans="1:16" ht="14.4" thickBot="1">
      <c r="A432" s="94"/>
      <c r="B432" s="96"/>
      <c r="C432" s="758"/>
      <c r="D432" s="759"/>
      <c r="E432" s="759"/>
      <c r="F432" s="759"/>
      <c r="G432" s="759"/>
      <c r="H432" s="759"/>
      <c r="I432" s="759"/>
      <c r="J432" s="128"/>
      <c r="K432" s="129"/>
      <c r="L432" s="128"/>
      <c r="M432" s="760"/>
      <c r="N432" s="761"/>
      <c r="O432" s="416">
        <f t="shared" si="28"/>
        <v>0</v>
      </c>
      <c r="P432" s="95"/>
    </row>
    <row r="433" spans="1:16" ht="14.4" thickBot="1">
      <c r="A433" s="94"/>
      <c r="B433" s="96"/>
      <c r="C433" s="724" t="s">
        <v>59</v>
      </c>
      <c r="D433" s="725"/>
      <c r="E433" s="725"/>
      <c r="F433" s="725"/>
      <c r="G433" s="725"/>
      <c r="H433" s="725"/>
      <c r="I433" s="725"/>
      <c r="J433" s="725"/>
      <c r="K433" s="725"/>
      <c r="L433" s="725"/>
      <c r="M433" s="725"/>
      <c r="N433" s="726"/>
      <c r="O433" s="122">
        <f>SUM(O431:O432)</f>
        <v>70</v>
      </c>
      <c r="P433" s="95"/>
    </row>
    <row r="434" spans="1:16" ht="13.8">
      <c r="A434" s="94"/>
      <c r="B434" s="96"/>
      <c r="C434" s="735" t="s">
        <v>68</v>
      </c>
      <c r="D434" s="736"/>
      <c r="E434" s="736"/>
      <c r="F434" s="736"/>
      <c r="G434" s="736"/>
      <c r="H434" s="736"/>
      <c r="I434" s="736"/>
      <c r="J434" s="736"/>
      <c r="K434" s="736"/>
      <c r="L434" s="736"/>
      <c r="M434" s="736"/>
      <c r="N434" s="736"/>
      <c r="O434" s="737"/>
      <c r="P434" s="95"/>
    </row>
    <row r="435" spans="1:16" ht="13.8">
      <c r="A435" s="94"/>
      <c r="B435" s="96"/>
      <c r="C435" s="738"/>
      <c r="D435" s="739"/>
      <c r="E435" s="739"/>
      <c r="F435" s="739"/>
      <c r="G435" s="739"/>
      <c r="H435" s="739"/>
      <c r="I435" s="739"/>
      <c r="J435" s="739"/>
      <c r="K435" s="739"/>
      <c r="L435" s="739"/>
      <c r="M435" s="739"/>
      <c r="N435" s="739"/>
      <c r="O435" s="740"/>
      <c r="P435" s="95"/>
    </row>
    <row r="436" spans="1:16" ht="14.4" thickBot="1">
      <c r="A436" s="94"/>
      <c r="B436" s="96"/>
      <c r="C436" s="741"/>
      <c r="D436" s="742"/>
      <c r="E436" s="742"/>
      <c r="F436" s="742"/>
      <c r="G436" s="742"/>
      <c r="H436" s="742"/>
      <c r="I436" s="742"/>
      <c r="J436" s="742"/>
      <c r="K436" s="742"/>
      <c r="L436" s="742"/>
      <c r="M436" s="742"/>
      <c r="N436" s="742"/>
      <c r="O436" s="743"/>
      <c r="P436" s="95"/>
    </row>
    <row r="437" spans="1:16" ht="27.6">
      <c r="A437" s="94"/>
      <c r="B437" s="96"/>
      <c r="C437" s="744" t="s">
        <v>69</v>
      </c>
      <c r="D437" s="745"/>
      <c r="E437" s="745"/>
      <c r="F437" s="745"/>
      <c r="G437" s="745"/>
      <c r="H437" s="745"/>
      <c r="I437" s="745"/>
      <c r="J437" s="118" t="s">
        <v>70</v>
      </c>
      <c r="K437" s="130" t="s">
        <v>71</v>
      </c>
      <c r="L437" s="131" t="s">
        <v>72</v>
      </c>
      <c r="M437" s="746" t="s">
        <v>57</v>
      </c>
      <c r="N437" s="747"/>
      <c r="O437" s="132" t="s">
        <v>58</v>
      </c>
      <c r="P437" s="95"/>
    </row>
    <row r="438" spans="1:16" ht="13.8">
      <c r="A438" s="94"/>
      <c r="B438" s="96"/>
      <c r="C438" s="730" t="s">
        <v>332</v>
      </c>
      <c r="D438" s="731"/>
      <c r="E438" s="731"/>
      <c r="F438" s="731"/>
      <c r="G438" s="731"/>
      <c r="H438" s="731"/>
      <c r="I438" s="732"/>
      <c r="J438" s="133" t="s">
        <v>120</v>
      </c>
      <c r="K438" s="134"/>
      <c r="L438" s="135">
        <v>63953</v>
      </c>
      <c r="M438" s="752">
        <v>0.5</v>
      </c>
      <c r="N438" s="753"/>
      <c r="O438" s="416">
        <f t="shared" ref="O438:O441" si="29">ROUND(L438*M438,0)</f>
        <v>31977</v>
      </c>
      <c r="P438" s="95"/>
    </row>
    <row r="439" spans="1:16" ht="13.8">
      <c r="A439" s="94"/>
      <c r="B439" s="96"/>
      <c r="C439" s="730"/>
      <c r="D439" s="731"/>
      <c r="E439" s="731"/>
      <c r="F439" s="731"/>
      <c r="G439" s="731"/>
      <c r="H439" s="731"/>
      <c r="I439" s="732"/>
      <c r="J439" s="133"/>
      <c r="K439" s="134"/>
      <c r="L439" s="135"/>
      <c r="M439" s="754"/>
      <c r="N439" s="755"/>
      <c r="O439" s="416">
        <f t="shared" si="29"/>
        <v>0</v>
      </c>
      <c r="P439" s="95"/>
    </row>
    <row r="440" spans="1:16" ht="13.8">
      <c r="A440" s="94"/>
      <c r="B440" s="96"/>
      <c r="C440" s="730"/>
      <c r="D440" s="731"/>
      <c r="E440" s="731"/>
      <c r="F440" s="731"/>
      <c r="G440" s="731"/>
      <c r="H440" s="731"/>
      <c r="I440" s="732"/>
      <c r="J440" s="133"/>
      <c r="K440" s="134"/>
      <c r="L440" s="135"/>
      <c r="M440" s="756"/>
      <c r="N440" s="757"/>
      <c r="O440" s="416">
        <f t="shared" si="29"/>
        <v>0</v>
      </c>
      <c r="P440" s="95"/>
    </row>
    <row r="441" spans="1:16" ht="14.4" thickBot="1">
      <c r="A441" s="94"/>
      <c r="B441" s="96"/>
      <c r="C441" s="730"/>
      <c r="D441" s="731"/>
      <c r="E441" s="731"/>
      <c r="F441" s="731"/>
      <c r="G441" s="731"/>
      <c r="H441" s="731"/>
      <c r="I441" s="732"/>
      <c r="J441" s="128"/>
      <c r="K441" s="129"/>
      <c r="L441" s="128"/>
      <c r="M441" s="733"/>
      <c r="N441" s="734"/>
      <c r="O441" s="416">
        <f t="shared" si="29"/>
        <v>0</v>
      </c>
      <c r="P441" s="95"/>
    </row>
    <row r="442" spans="1:16" ht="14.4" thickBot="1">
      <c r="A442" s="94"/>
      <c r="B442" s="96"/>
      <c r="C442" s="724" t="s">
        <v>59</v>
      </c>
      <c r="D442" s="725"/>
      <c r="E442" s="725"/>
      <c r="F442" s="725"/>
      <c r="G442" s="725"/>
      <c r="H442" s="725"/>
      <c r="I442" s="725"/>
      <c r="J442" s="725"/>
      <c r="K442" s="725"/>
      <c r="L442" s="725"/>
      <c r="M442" s="725"/>
      <c r="N442" s="726"/>
      <c r="O442" s="124">
        <f>SUM(O438:O441)</f>
        <v>31977</v>
      </c>
      <c r="P442" s="95"/>
    </row>
    <row r="443" spans="1:16" ht="14.4" thickBot="1">
      <c r="A443" s="94"/>
      <c r="B443" s="96"/>
      <c r="C443" s="115"/>
      <c r="D443" s="94"/>
      <c r="E443" s="94"/>
      <c r="F443" s="94"/>
      <c r="G443" s="94"/>
      <c r="H443" s="94"/>
      <c r="I443" s="94"/>
      <c r="J443" s="94"/>
      <c r="K443" s="94"/>
      <c r="L443" s="94"/>
      <c r="M443" s="94"/>
      <c r="N443" s="94"/>
      <c r="O443" s="116"/>
      <c r="P443" s="95"/>
    </row>
    <row r="444" spans="1:16" ht="14.4" thickBot="1">
      <c r="A444" s="94"/>
      <c r="B444" s="96"/>
      <c r="C444" s="727" t="s">
        <v>73</v>
      </c>
      <c r="D444" s="728"/>
      <c r="E444" s="728"/>
      <c r="F444" s="728"/>
      <c r="G444" s="728"/>
      <c r="H444" s="728"/>
      <c r="I444" s="728"/>
      <c r="J444" s="728"/>
      <c r="K444" s="728"/>
      <c r="L444" s="728"/>
      <c r="M444" s="728"/>
      <c r="N444" s="729"/>
      <c r="O444" s="137">
        <f>O416+O426+O433+O442</f>
        <v>145720</v>
      </c>
      <c r="P444" s="95"/>
    </row>
    <row r="445" spans="1:16" ht="13.8">
      <c r="A445" s="94"/>
      <c r="B445" s="96"/>
      <c r="C445" s="735" t="s">
        <v>74</v>
      </c>
      <c r="D445" s="736"/>
      <c r="E445" s="736"/>
      <c r="F445" s="736"/>
      <c r="G445" s="736"/>
      <c r="H445" s="736"/>
      <c r="I445" s="736"/>
      <c r="J445" s="736"/>
      <c r="K445" s="736"/>
      <c r="L445" s="736"/>
      <c r="M445" s="736"/>
      <c r="N445" s="736"/>
      <c r="O445" s="737"/>
      <c r="P445" s="95"/>
    </row>
    <row r="446" spans="1:16" ht="13.8">
      <c r="A446" s="94"/>
      <c r="B446" s="96"/>
      <c r="C446" s="738"/>
      <c r="D446" s="739"/>
      <c r="E446" s="739"/>
      <c r="F446" s="739"/>
      <c r="G446" s="739"/>
      <c r="H446" s="739"/>
      <c r="I446" s="739"/>
      <c r="J446" s="739"/>
      <c r="K446" s="739"/>
      <c r="L446" s="739"/>
      <c r="M446" s="739"/>
      <c r="N446" s="739"/>
      <c r="O446" s="740"/>
      <c r="P446" s="95"/>
    </row>
    <row r="447" spans="1:16" ht="14.4" thickBot="1">
      <c r="A447" s="94"/>
      <c r="B447" s="96"/>
      <c r="C447" s="741"/>
      <c r="D447" s="742"/>
      <c r="E447" s="742"/>
      <c r="F447" s="742"/>
      <c r="G447" s="742"/>
      <c r="H447" s="742"/>
      <c r="I447" s="742"/>
      <c r="J447" s="742"/>
      <c r="K447" s="742"/>
      <c r="L447" s="742"/>
      <c r="M447" s="742"/>
      <c r="N447" s="742"/>
      <c r="O447" s="743"/>
      <c r="P447" s="95"/>
    </row>
    <row r="448" spans="1:16" ht="13.8">
      <c r="A448" s="94"/>
      <c r="B448" s="96"/>
      <c r="C448" s="744" t="s">
        <v>75</v>
      </c>
      <c r="D448" s="745"/>
      <c r="E448" s="745"/>
      <c r="F448" s="745"/>
      <c r="G448" s="745"/>
      <c r="H448" s="745"/>
      <c r="I448" s="745"/>
      <c r="J448" s="401"/>
      <c r="K448" s="402"/>
      <c r="L448" s="131" t="s">
        <v>76</v>
      </c>
      <c r="M448" s="746" t="s">
        <v>77</v>
      </c>
      <c r="N448" s="747"/>
      <c r="O448" s="132"/>
      <c r="P448" s="95"/>
    </row>
    <row r="449" spans="1:16" ht="13.8">
      <c r="A449" s="94"/>
      <c r="B449" s="96"/>
      <c r="C449" s="718" t="s">
        <v>23</v>
      </c>
      <c r="D449" s="719"/>
      <c r="E449" s="719"/>
      <c r="F449" s="719"/>
      <c r="G449" s="719"/>
      <c r="H449" s="719"/>
      <c r="I449" s="719"/>
      <c r="J449" s="138"/>
      <c r="K449" s="139"/>
      <c r="L449" s="418">
        <v>0.28000000000000003</v>
      </c>
      <c r="M449" s="720">
        <f>+O444</f>
        <v>145720</v>
      </c>
      <c r="N449" s="721"/>
      <c r="O449" s="416">
        <f t="shared" ref="O449:O451" si="30">ROUND(L449*M449,0)</f>
        <v>40802</v>
      </c>
      <c r="P449" s="95"/>
    </row>
    <row r="450" spans="1:16" ht="13.8">
      <c r="A450" s="94"/>
      <c r="B450" s="96"/>
      <c r="C450" s="120" t="s">
        <v>78</v>
      </c>
      <c r="D450" s="121"/>
      <c r="E450" s="121"/>
      <c r="F450" s="121"/>
      <c r="G450" s="121"/>
      <c r="H450" s="121"/>
      <c r="I450" s="121"/>
      <c r="J450" s="138"/>
      <c r="K450" s="139"/>
      <c r="L450" s="418">
        <v>0.01</v>
      </c>
      <c r="M450" s="720">
        <f>+O444</f>
        <v>145720</v>
      </c>
      <c r="N450" s="721"/>
      <c r="O450" s="416">
        <f t="shared" si="30"/>
        <v>1457</v>
      </c>
      <c r="P450" s="95"/>
    </row>
    <row r="451" spans="1:16" ht="14.4" thickBot="1">
      <c r="A451" s="94"/>
      <c r="B451" s="96"/>
      <c r="C451" s="406" t="s">
        <v>79</v>
      </c>
      <c r="D451" s="407"/>
      <c r="E451" s="407"/>
      <c r="F451" s="407"/>
      <c r="G451" s="407"/>
      <c r="H451" s="407"/>
      <c r="I451" s="407"/>
      <c r="J451" s="141"/>
      <c r="K451" s="142"/>
      <c r="L451" s="418">
        <v>0.05</v>
      </c>
      <c r="M451" s="722">
        <f>+O444</f>
        <v>145720</v>
      </c>
      <c r="N451" s="723"/>
      <c r="O451" s="416">
        <f t="shared" si="30"/>
        <v>7286</v>
      </c>
      <c r="P451" s="95"/>
    </row>
    <row r="452" spans="1:16" ht="14.4" thickBot="1">
      <c r="A452" s="94"/>
      <c r="B452" s="96"/>
      <c r="C452" s="724" t="s">
        <v>59</v>
      </c>
      <c r="D452" s="725"/>
      <c r="E452" s="725"/>
      <c r="F452" s="725"/>
      <c r="G452" s="725"/>
      <c r="H452" s="725"/>
      <c r="I452" s="725"/>
      <c r="J452" s="725"/>
      <c r="K452" s="725"/>
      <c r="L452" s="725"/>
      <c r="M452" s="725"/>
      <c r="N452" s="726"/>
      <c r="O452" s="143">
        <f>SUM(O449:O451)</f>
        <v>49545</v>
      </c>
      <c r="P452" s="95"/>
    </row>
    <row r="453" spans="1:16" ht="14.4" thickBot="1">
      <c r="A453" s="94"/>
      <c r="B453" s="96"/>
      <c r="C453" s="115"/>
      <c r="D453" s="94"/>
      <c r="E453" s="94"/>
      <c r="F453" s="94"/>
      <c r="G453" s="94"/>
      <c r="H453" s="94"/>
      <c r="I453" s="94"/>
      <c r="J453" s="94"/>
      <c r="K453" s="94"/>
      <c r="L453" s="94"/>
      <c r="M453" s="94"/>
      <c r="N453" s="94"/>
      <c r="O453" s="116"/>
      <c r="P453" s="95"/>
    </row>
    <row r="454" spans="1:16" ht="14.4" thickBot="1">
      <c r="A454" s="94"/>
      <c r="B454" s="96"/>
      <c r="C454" s="727" t="s">
        <v>80</v>
      </c>
      <c r="D454" s="728"/>
      <c r="E454" s="728"/>
      <c r="F454" s="728"/>
      <c r="G454" s="728"/>
      <c r="H454" s="728"/>
      <c r="I454" s="728"/>
      <c r="J454" s="728"/>
      <c r="K454" s="728"/>
      <c r="L454" s="728"/>
      <c r="M454" s="728"/>
      <c r="N454" s="729"/>
      <c r="O454" s="144">
        <f>O444+O452</f>
        <v>195265</v>
      </c>
      <c r="P454" s="95"/>
    </row>
    <row r="455" spans="1:16" ht="13.8">
      <c r="A455" s="94"/>
      <c r="B455" s="96"/>
      <c r="C455" s="112"/>
      <c r="D455" s="113"/>
      <c r="E455" s="113"/>
      <c r="F455" s="113"/>
      <c r="G455" s="113"/>
      <c r="H455" s="113"/>
      <c r="I455" s="113"/>
      <c r="J455" s="113"/>
      <c r="K455" s="113"/>
      <c r="L455" s="113"/>
      <c r="M455" s="113"/>
      <c r="N455" s="113"/>
      <c r="O455" s="114"/>
      <c r="P455" s="95"/>
    </row>
    <row r="456" spans="1:16" ht="13.8">
      <c r="A456" s="94"/>
      <c r="B456" s="96"/>
      <c r="C456" s="115"/>
      <c r="D456" s="94"/>
      <c r="E456" s="94"/>
      <c r="F456" s="94"/>
      <c r="G456" s="94"/>
      <c r="H456" s="94"/>
      <c r="I456" s="94"/>
      <c r="J456" s="94"/>
      <c r="K456" s="94"/>
      <c r="L456" s="94"/>
      <c r="M456" s="94"/>
      <c r="N456" s="94"/>
      <c r="O456" s="116"/>
      <c r="P456" s="95"/>
    </row>
    <row r="457" spans="1:16" ht="13.8">
      <c r="A457" s="94"/>
      <c r="B457" s="96"/>
      <c r="C457" s="115"/>
      <c r="D457" s="94"/>
      <c r="E457" s="94"/>
      <c r="F457" s="94"/>
      <c r="G457" s="94"/>
      <c r="H457" s="94"/>
      <c r="I457" s="94"/>
      <c r="J457" s="94"/>
      <c r="K457" s="94"/>
      <c r="L457" s="94"/>
      <c r="M457" s="94"/>
      <c r="N457" s="94"/>
      <c r="O457" s="116"/>
      <c r="P457" s="95"/>
    </row>
    <row r="458" spans="1:16" ht="13.8">
      <c r="A458" s="94"/>
      <c r="B458" s="96"/>
      <c r="C458" s="115"/>
      <c r="D458" s="424" t="s">
        <v>81</v>
      </c>
      <c r="E458" s="424"/>
      <c r="F458" s="424"/>
      <c r="G458" s="94"/>
      <c r="H458" s="94"/>
      <c r="I458" s="94"/>
      <c r="J458" s="424" t="s">
        <v>81</v>
      </c>
      <c r="K458" s="223"/>
      <c r="L458" s="223"/>
      <c r="M458" s="223"/>
      <c r="N458" s="223"/>
      <c r="O458" s="116"/>
      <c r="P458" s="95"/>
    </row>
    <row r="459" spans="1:16" ht="13.8">
      <c r="A459" s="94"/>
      <c r="B459" s="96"/>
      <c r="C459" s="115"/>
      <c r="D459" s="223" t="s">
        <v>385</v>
      </c>
      <c r="E459" s="223" t="s">
        <v>147</v>
      </c>
      <c r="F459" s="223"/>
      <c r="G459" s="94"/>
      <c r="H459" s="94"/>
      <c r="I459" s="94"/>
      <c r="J459" s="223" t="s">
        <v>82</v>
      </c>
      <c r="K459" s="425" t="s">
        <v>142</v>
      </c>
      <c r="L459" s="425"/>
      <c r="M459" s="425"/>
      <c r="N459" s="223"/>
      <c r="O459" s="116"/>
      <c r="P459" s="95"/>
    </row>
    <row r="460" spans="1:16" ht="13.8">
      <c r="A460" s="94"/>
      <c r="B460" s="96"/>
      <c r="C460" s="115"/>
      <c r="D460" s="223" t="s">
        <v>177</v>
      </c>
      <c r="E460" s="223"/>
      <c r="F460" s="223"/>
      <c r="G460" s="94"/>
      <c r="H460" s="94"/>
      <c r="I460" s="94"/>
      <c r="J460" s="223" t="s">
        <v>146</v>
      </c>
      <c r="K460" s="426"/>
      <c r="L460" s="426"/>
      <c r="M460" s="426"/>
      <c r="N460" s="223"/>
      <c r="O460" s="116"/>
      <c r="P460" s="95"/>
    </row>
    <row r="461" spans="1:16" ht="13.8">
      <c r="A461" s="94"/>
      <c r="B461" s="96"/>
      <c r="C461" s="105"/>
      <c r="D461" s="145"/>
      <c r="E461" s="145"/>
      <c r="F461" s="145"/>
      <c r="G461" s="145"/>
      <c r="H461" s="94"/>
      <c r="I461" s="145"/>
      <c r="J461" s="223" t="s">
        <v>178</v>
      </c>
      <c r="K461" s="145"/>
      <c r="L461" s="145"/>
      <c r="M461" s="145"/>
      <c r="N461" s="145"/>
      <c r="O461" s="146"/>
      <c r="P461" s="95"/>
    </row>
    <row r="462" spans="1:16" ht="13.8">
      <c r="A462" s="94"/>
      <c r="B462" s="96"/>
      <c r="C462" s="115"/>
      <c r="D462" s="94"/>
      <c r="E462" s="94"/>
      <c r="F462" s="94"/>
      <c r="G462" s="94"/>
      <c r="H462" s="94" t="s">
        <v>83</v>
      </c>
      <c r="I462" s="94"/>
      <c r="J462" s="94"/>
      <c r="K462" s="94"/>
      <c r="L462" s="94"/>
      <c r="M462" s="94"/>
      <c r="N462" s="94"/>
      <c r="O462" s="116"/>
      <c r="P462" s="95"/>
    </row>
    <row r="463" spans="1:16" ht="14.4" thickBot="1">
      <c r="A463" s="94"/>
      <c r="B463" s="96"/>
      <c r="C463" s="748"/>
      <c r="D463" s="749"/>
      <c r="E463" s="749"/>
      <c r="F463" s="129"/>
      <c r="G463" s="129"/>
      <c r="H463" s="129"/>
      <c r="I463" s="129"/>
      <c r="J463" s="129"/>
      <c r="K463" s="750"/>
      <c r="L463" s="750"/>
      <c r="M463" s="750"/>
      <c r="N463" s="750"/>
      <c r="O463" s="751"/>
      <c r="P463" s="95"/>
    </row>
    <row r="464" spans="1:16" ht="14.4" thickBot="1">
      <c r="A464" s="94"/>
      <c r="B464" s="147"/>
      <c r="C464" s="148"/>
      <c r="D464" s="148"/>
      <c r="E464" s="148"/>
      <c r="F464" s="148"/>
      <c r="G464" s="148"/>
      <c r="H464" s="148"/>
      <c r="I464" s="148"/>
      <c r="J464" s="148"/>
      <c r="K464" s="148"/>
      <c r="L464" s="148"/>
      <c r="M464" s="148"/>
      <c r="N464" s="148"/>
      <c r="O464" s="148"/>
      <c r="P464" s="149"/>
    </row>
    <row r="465" spans="1:16" ht="14.4" thickTop="1">
      <c r="A465" s="94"/>
      <c r="B465" s="822"/>
      <c r="C465" s="823"/>
      <c r="D465" s="823"/>
      <c r="E465" s="823"/>
      <c r="F465" s="823"/>
      <c r="G465" s="823"/>
      <c r="H465" s="823"/>
      <c r="I465" s="823"/>
      <c r="J465" s="823"/>
      <c r="K465" s="823"/>
      <c r="L465" s="823"/>
      <c r="M465" s="823"/>
      <c r="N465" s="823"/>
      <c r="O465" s="823"/>
      <c r="P465" s="824"/>
    </row>
    <row r="466" spans="1:16" ht="13.8">
      <c r="A466" s="94"/>
      <c r="B466" s="96"/>
      <c r="C466" s="825" t="s">
        <v>38</v>
      </c>
      <c r="D466" s="825"/>
      <c r="E466" s="825"/>
      <c r="F466" s="825"/>
      <c r="G466" s="825"/>
      <c r="H466" s="825"/>
      <c r="I466" s="825"/>
      <c r="J466" s="825"/>
      <c r="K466" s="825"/>
      <c r="L466" s="825"/>
      <c r="M466" s="825"/>
      <c r="N466" s="825"/>
      <c r="O466" s="825"/>
      <c r="P466" s="95"/>
    </row>
    <row r="467" spans="1:16" ht="14.4" thickBot="1">
      <c r="A467" s="94"/>
      <c r="B467" s="96"/>
      <c r="C467" s="94"/>
      <c r="D467" s="94"/>
      <c r="E467" s="94"/>
      <c r="F467" s="94"/>
      <c r="G467" s="94"/>
      <c r="H467" s="94"/>
      <c r="I467" s="94"/>
      <c r="J467" s="94"/>
      <c r="K467" s="94"/>
      <c r="L467" s="94"/>
      <c r="M467" s="94"/>
      <c r="N467" s="94"/>
      <c r="O467" s="94"/>
      <c r="P467" s="95"/>
    </row>
    <row r="468" spans="1:16" ht="13.8">
      <c r="A468" s="94"/>
      <c r="B468" s="96"/>
      <c r="C468" s="826"/>
      <c r="D468" s="828"/>
      <c r="E468" s="829"/>
      <c r="F468" s="829"/>
      <c r="G468" s="829"/>
      <c r="H468" s="829"/>
      <c r="I468" s="829"/>
      <c r="J468" s="829"/>
      <c r="K468" s="830"/>
      <c r="L468" s="831"/>
      <c r="M468" s="832"/>
      <c r="N468" s="832"/>
      <c r="O468" s="833"/>
      <c r="P468" s="95"/>
    </row>
    <row r="469" spans="1:16" ht="13.8">
      <c r="A469" s="94"/>
      <c r="B469" s="96"/>
      <c r="C469" s="827"/>
      <c r="D469" s="837" t="s">
        <v>118</v>
      </c>
      <c r="E469" s="838"/>
      <c r="F469" s="838"/>
      <c r="G469" s="838"/>
      <c r="H469" s="838"/>
      <c r="I469" s="838"/>
      <c r="J469" s="838"/>
      <c r="K469" s="839"/>
      <c r="L469" s="834"/>
      <c r="M469" s="835"/>
      <c r="N469" s="835"/>
      <c r="O469" s="836"/>
      <c r="P469" s="95"/>
    </row>
    <row r="470" spans="1:16" ht="13.8">
      <c r="A470" s="94"/>
      <c r="B470" s="96"/>
      <c r="C470" s="827"/>
      <c r="D470" s="812"/>
      <c r="E470" s="813"/>
      <c r="F470" s="813"/>
      <c r="G470" s="813"/>
      <c r="H470" s="813"/>
      <c r="I470" s="813"/>
      <c r="J470" s="813"/>
      <c r="K470" s="814"/>
      <c r="L470" s="818" t="s">
        <v>39</v>
      </c>
      <c r="M470" s="806"/>
      <c r="N470" s="807"/>
      <c r="O470" s="808"/>
      <c r="P470" s="95"/>
    </row>
    <row r="471" spans="1:16" ht="13.8">
      <c r="A471" s="94"/>
      <c r="B471" s="96"/>
      <c r="C471" s="827"/>
      <c r="D471" s="812" t="s">
        <v>40</v>
      </c>
      <c r="E471" s="813"/>
      <c r="F471" s="813"/>
      <c r="G471" s="813"/>
      <c r="H471" s="813"/>
      <c r="I471" s="813"/>
      <c r="J471" s="813"/>
      <c r="K471" s="814"/>
      <c r="L471" s="840"/>
      <c r="M471" s="809"/>
      <c r="N471" s="810"/>
      <c r="O471" s="811"/>
      <c r="P471" s="95"/>
    </row>
    <row r="472" spans="1:16" ht="13.8">
      <c r="A472" s="94"/>
      <c r="B472" s="96"/>
      <c r="C472" s="827"/>
      <c r="D472" s="815"/>
      <c r="E472" s="816"/>
      <c r="F472" s="816"/>
      <c r="G472" s="816"/>
      <c r="H472" s="816"/>
      <c r="I472" s="816"/>
      <c r="J472" s="816"/>
      <c r="K472" s="817"/>
      <c r="L472" s="818" t="s">
        <v>41</v>
      </c>
      <c r="M472" s="818">
        <v>1</v>
      </c>
      <c r="N472" s="818" t="s">
        <v>42</v>
      </c>
      <c r="O472" s="820">
        <v>1</v>
      </c>
      <c r="P472" s="95"/>
    </row>
    <row r="473" spans="1:16" ht="13.8">
      <c r="A473" s="94"/>
      <c r="B473" s="96"/>
      <c r="C473" s="827"/>
      <c r="D473" s="815"/>
      <c r="E473" s="816"/>
      <c r="F473" s="816"/>
      <c r="G473" s="816"/>
      <c r="H473" s="816"/>
      <c r="I473" s="816"/>
      <c r="J473" s="816"/>
      <c r="K473" s="817"/>
      <c r="L473" s="819"/>
      <c r="M473" s="819"/>
      <c r="N473" s="819"/>
      <c r="O473" s="821"/>
      <c r="P473" s="95"/>
    </row>
    <row r="474" spans="1:16" ht="13.8">
      <c r="A474" s="94"/>
      <c r="B474" s="96"/>
      <c r="C474" s="827"/>
      <c r="D474" s="812" t="s">
        <v>43</v>
      </c>
      <c r="E474" s="813"/>
      <c r="F474" s="813"/>
      <c r="G474" s="813"/>
      <c r="H474" s="813"/>
      <c r="I474" s="813"/>
      <c r="J474" s="813"/>
      <c r="K474" s="814"/>
      <c r="L474" s="819"/>
      <c r="M474" s="819"/>
      <c r="N474" s="819"/>
      <c r="O474" s="821"/>
      <c r="P474" s="95"/>
    </row>
    <row r="475" spans="1:16" ht="14.4" thickBot="1">
      <c r="A475" s="94"/>
      <c r="B475" s="96"/>
      <c r="C475" s="97"/>
      <c r="D475" s="98"/>
      <c r="E475" s="98"/>
      <c r="F475" s="98"/>
      <c r="G475" s="98"/>
      <c r="H475" s="98"/>
      <c r="I475" s="98"/>
      <c r="J475" s="98"/>
      <c r="K475" s="98"/>
      <c r="L475" s="98"/>
      <c r="M475" s="99"/>
      <c r="N475" s="99"/>
      <c r="O475" s="100"/>
      <c r="P475" s="95"/>
    </row>
    <row r="476" spans="1:16" ht="13.8">
      <c r="A476" s="94"/>
      <c r="B476" s="96"/>
      <c r="C476" s="101"/>
      <c r="D476" s="405"/>
      <c r="E476" s="405"/>
      <c r="F476" s="405"/>
      <c r="G476" s="405"/>
      <c r="H476" s="405"/>
      <c r="I476" s="405"/>
      <c r="J476" s="405"/>
      <c r="K476" s="405"/>
      <c r="L476" s="102" t="s">
        <v>44</v>
      </c>
      <c r="M476" s="103" t="s">
        <v>45</v>
      </c>
      <c r="N476" s="103" t="s">
        <v>46</v>
      </c>
      <c r="O476" s="104" t="s">
        <v>47</v>
      </c>
      <c r="P476" s="95"/>
    </row>
    <row r="477" spans="1:16" ht="13.8">
      <c r="A477" s="94"/>
      <c r="B477" s="96"/>
      <c r="C477" s="105"/>
      <c r="D477" s="404"/>
      <c r="E477" s="404"/>
      <c r="F477" s="404"/>
      <c r="G477" s="404"/>
      <c r="H477" s="404"/>
      <c r="I477" s="404"/>
      <c r="J477" s="404"/>
      <c r="K477" s="404"/>
      <c r="L477" s="106"/>
      <c r="M477" s="107"/>
      <c r="N477" s="107"/>
      <c r="O477" s="108"/>
      <c r="P477" s="95"/>
    </row>
    <row r="478" spans="1:16" ht="13.8">
      <c r="A478" s="94"/>
      <c r="B478" s="96"/>
      <c r="C478" s="792" t="s">
        <v>48</v>
      </c>
      <c r="D478" s="793"/>
      <c r="E478" s="793"/>
      <c r="F478" s="793"/>
      <c r="G478" s="404"/>
      <c r="H478" s="404"/>
      <c r="I478" s="404"/>
      <c r="J478" s="94"/>
      <c r="K478" s="404"/>
      <c r="L478" s="106"/>
      <c r="M478" s="94"/>
      <c r="N478" s="94"/>
      <c r="O478" s="109"/>
      <c r="P478" s="95"/>
    </row>
    <row r="479" spans="1:16" ht="13.8">
      <c r="A479" s="94"/>
      <c r="B479" s="96"/>
      <c r="C479" s="110"/>
      <c r="D479" s="408"/>
      <c r="E479" s="408"/>
      <c r="F479" s="408"/>
      <c r="G479" s="408"/>
      <c r="H479" s="408"/>
      <c r="I479" s="408"/>
      <c r="J479" s="408"/>
      <c r="K479" s="408"/>
      <c r="L479" s="408"/>
      <c r="M479" s="408"/>
      <c r="N479" s="408"/>
      <c r="O479" s="409"/>
      <c r="P479" s="95"/>
    </row>
    <row r="480" spans="1:16" ht="14.4" thickBot="1">
      <c r="A480" s="94"/>
      <c r="B480" s="96"/>
      <c r="C480" s="406"/>
      <c r="D480" s="407"/>
      <c r="E480" s="407"/>
      <c r="F480" s="407"/>
      <c r="G480" s="407"/>
      <c r="H480" s="407"/>
      <c r="I480" s="407"/>
      <c r="J480" s="407"/>
      <c r="K480" s="407"/>
      <c r="L480" s="407"/>
      <c r="M480" s="407"/>
      <c r="N480" s="407"/>
      <c r="O480" s="111"/>
      <c r="P480" s="95"/>
    </row>
    <row r="481" spans="1:16" ht="14.4" thickBot="1">
      <c r="A481" s="94"/>
      <c r="B481" s="96"/>
      <c r="C481" s="112"/>
      <c r="D481" s="113"/>
      <c r="E481" s="113"/>
      <c r="F481" s="113"/>
      <c r="G481" s="113"/>
      <c r="H481" s="113"/>
      <c r="I481" s="94"/>
      <c r="J481" s="94"/>
      <c r="K481" s="113"/>
      <c r="L481" s="113"/>
      <c r="M481" s="113"/>
      <c r="N481" s="113"/>
      <c r="O481" s="114"/>
      <c r="P481" s="95"/>
    </row>
    <row r="482" spans="1:16" ht="13.8">
      <c r="A482" s="94"/>
      <c r="B482" s="96"/>
      <c r="C482" s="794" t="s">
        <v>49</v>
      </c>
      <c r="D482" s="795"/>
      <c r="E482" s="795"/>
      <c r="F482" s="795"/>
      <c r="G482" s="795"/>
      <c r="H482" s="795"/>
      <c r="I482" s="795"/>
      <c r="J482" s="795"/>
      <c r="K482" s="795"/>
      <c r="L482" s="795"/>
      <c r="M482" s="795"/>
      <c r="N482" s="795"/>
      <c r="O482" s="796"/>
      <c r="P482" s="95"/>
    </row>
    <row r="483" spans="1:16" ht="14.4" thickBot="1">
      <c r="A483" s="94"/>
      <c r="B483" s="96"/>
      <c r="C483" s="115"/>
      <c r="D483" s="94"/>
      <c r="E483" s="94"/>
      <c r="F483" s="94"/>
      <c r="G483" s="94"/>
      <c r="H483" s="94"/>
      <c r="I483" s="94"/>
      <c r="J483" s="94"/>
      <c r="K483" s="94"/>
      <c r="L483" s="94"/>
      <c r="M483" s="94"/>
      <c r="N483" s="94"/>
      <c r="O483" s="116"/>
      <c r="P483" s="95"/>
    </row>
    <row r="484" spans="1:16" ht="13.8">
      <c r="A484" s="94"/>
      <c r="B484" s="96"/>
      <c r="C484" s="117" t="s">
        <v>50</v>
      </c>
      <c r="D484" s="797" t="s">
        <v>51</v>
      </c>
      <c r="E484" s="798"/>
      <c r="F484" s="798"/>
      <c r="G484" s="798"/>
      <c r="H484" s="798"/>
      <c r="I484" s="798"/>
      <c r="J484" s="798"/>
      <c r="K484" s="798"/>
      <c r="L484" s="799"/>
      <c r="M484" s="800" t="s">
        <v>52</v>
      </c>
      <c r="N484" s="801"/>
      <c r="O484" s="117" t="s">
        <v>11</v>
      </c>
      <c r="P484" s="95"/>
    </row>
    <row r="485" spans="1:16" ht="41.25" customHeight="1" thickBot="1">
      <c r="A485" s="94"/>
      <c r="B485" s="96"/>
      <c r="C485" s="175">
        <f>+'PRESUPUESTO OFICIAL (Entidad)'!D64</f>
        <v>8.6</v>
      </c>
      <c r="D485" s="870" t="s">
        <v>117</v>
      </c>
      <c r="E485" s="945"/>
      <c r="F485" s="945"/>
      <c r="G485" s="945"/>
      <c r="H485" s="945"/>
      <c r="I485" s="945"/>
      <c r="J485" s="945"/>
      <c r="K485" s="945"/>
      <c r="L485" s="946"/>
      <c r="M485" s="805" t="s">
        <v>101</v>
      </c>
      <c r="N485" s="804"/>
      <c r="O485" s="176"/>
      <c r="P485" s="95"/>
    </row>
    <row r="486" spans="1:16" ht="13.8">
      <c r="A486" s="94"/>
      <c r="B486" s="96"/>
      <c r="C486" s="735" t="s">
        <v>53</v>
      </c>
      <c r="D486" s="736"/>
      <c r="E486" s="736"/>
      <c r="F486" s="736"/>
      <c r="G486" s="736"/>
      <c r="H486" s="736"/>
      <c r="I486" s="736"/>
      <c r="J486" s="736"/>
      <c r="K486" s="736"/>
      <c r="L486" s="736"/>
      <c r="M486" s="736"/>
      <c r="N486" s="736"/>
      <c r="O486" s="737"/>
      <c r="P486" s="95"/>
    </row>
    <row r="487" spans="1:16" ht="13.8">
      <c r="A487" s="94"/>
      <c r="B487" s="96"/>
      <c r="C487" s="738"/>
      <c r="D487" s="739"/>
      <c r="E487" s="739"/>
      <c r="F487" s="739"/>
      <c r="G487" s="739"/>
      <c r="H487" s="739"/>
      <c r="I487" s="739"/>
      <c r="J487" s="739"/>
      <c r="K487" s="739"/>
      <c r="L487" s="739"/>
      <c r="M487" s="739"/>
      <c r="N487" s="739"/>
      <c r="O487" s="740"/>
      <c r="P487" s="95"/>
    </row>
    <row r="488" spans="1:16" ht="14.4" thickBot="1">
      <c r="A488" s="94"/>
      <c r="B488" s="96"/>
      <c r="C488" s="741"/>
      <c r="D488" s="742"/>
      <c r="E488" s="742"/>
      <c r="F488" s="742"/>
      <c r="G488" s="742"/>
      <c r="H488" s="742"/>
      <c r="I488" s="742"/>
      <c r="J488" s="742"/>
      <c r="K488" s="742"/>
      <c r="L488" s="742"/>
      <c r="M488" s="742"/>
      <c r="N488" s="742"/>
      <c r="O488" s="743"/>
      <c r="P488" s="95"/>
    </row>
    <row r="489" spans="1:16" ht="13.8">
      <c r="A489" s="94"/>
      <c r="B489" s="96"/>
      <c r="C489" s="744" t="s">
        <v>51</v>
      </c>
      <c r="D489" s="782"/>
      <c r="E489" s="782"/>
      <c r="F489" s="782"/>
      <c r="G489" s="783"/>
      <c r="H489" s="762" t="s">
        <v>54</v>
      </c>
      <c r="I489" s="782"/>
      <c r="J489" s="784" t="s">
        <v>55</v>
      </c>
      <c r="K489" s="785"/>
      <c r="L489" s="118" t="s">
        <v>56</v>
      </c>
      <c r="M489" s="762" t="s">
        <v>57</v>
      </c>
      <c r="N489" s="763"/>
      <c r="O489" s="119" t="s">
        <v>58</v>
      </c>
      <c r="P489" s="95"/>
    </row>
    <row r="490" spans="1:16" ht="13.8">
      <c r="A490" s="94"/>
      <c r="B490" s="96"/>
      <c r="C490" s="786" t="s">
        <v>329</v>
      </c>
      <c r="D490" s="787"/>
      <c r="E490" s="787"/>
      <c r="F490" s="787"/>
      <c r="G490" s="788"/>
      <c r="H490" s="789"/>
      <c r="I490" s="788"/>
      <c r="J490" s="772" t="s">
        <v>120</v>
      </c>
      <c r="K490" s="773"/>
      <c r="L490" s="421">
        <v>6395</v>
      </c>
      <c r="M490" s="790">
        <v>0.08</v>
      </c>
      <c r="N490" s="791"/>
      <c r="O490" s="416">
        <f t="shared" ref="O490:O492" si="31">ROUND(L490*M490,0)</f>
        <v>512</v>
      </c>
      <c r="P490" s="95"/>
    </row>
    <row r="491" spans="1:16" ht="13.8">
      <c r="A491" s="94"/>
      <c r="B491" s="96"/>
      <c r="C491" s="769"/>
      <c r="D491" s="770"/>
      <c r="E491" s="770"/>
      <c r="F491" s="770"/>
      <c r="G491" s="771"/>
      <c r="H491" s="178"/>
      <c r="I491" s="179"/>
      <c r="J491" s="772"/>
      <c r="K491" s="773"/>
      <c r="L491" s="177"/>
      <c r="M491" s="774"/>
      <c r="N491" s="775"/>
      <c r="O491" s="416">
        <f t="shared" si="31"/>
        <v>0</v>
      </c>
      <c r="P491" s="95"/>
    </row>
    <row r="492" spans="1:16" ht="14.4" thickBot="1">
      <c r="A492" s="94"/>
      <c r="B492" s="96"/>
      <c r="C492" s="776"/>
      <c r="D492" s="777"/>
      <c r="E492" s="777"/>
      <c r="F492" s="777"/>
      <c r="G492" s="778"/>
      <c r="H492" s="779"/>
      <c r="I492" s="778"/>
      <c r="J492" s="772"/>
      <c r="K492" s="773"/>
      <c r="L492" s="177"/>
      <c r="M492" s="780"/>
      <c r="N492" s="781"/>
      <c r="O492" s="416">
        <f t="shared" si="31"/>
        <v>0</v>
      </c>
      <c r="P492" s="95"/>
    </row>
    <row r="493" spans="1:16" ht="14.4" thickBot="1">
      <c r="A493" s="94"/>
      <c r="B493" s="96"/>
      <c r="C493" s="724" t="s">
        <v>59</v>
      </c>
      <c r="D493" s="725"/>
      <c r="E493" s="725"/>
      <c r="F493" s="725"/>
      <c r="G493" s="725"/>
      <c r="H493" s="725"/>
      <c r="I493" s="725"/>
      <c r="J493" s="725"/>
      <c r="K493" s="725"/>
      <c r="L493" s="725"/>
      <c r="M493" s="725"/>
      <c r="N493" s="726"/>
      <c r="O493" s="122">
        <f>SUM(O490:O492)</f>
        <v>512</v>
      </c>
      <c r="P493" s="95"/>
    </row>
    <row r="494" spans="1:16" ht="13.8">
      <c r="A494" s="94"/>
      <c r="B494" s="96"/>
      <c r="C494" s="735" t="s">
        <v>60</v>
      </c>
      <c r="D494" s="736"/>
      <c r="E494" s="736"/>
      <c r="F494" s="736"/>
      <c r="G494" s="736"/>
      <c r="H494" s="736"/>
      <c r="I494" s="736"/>
      <c r="J494" s="736"/>
      <c r="K494" s="736"/>
      <c r="L494" s="736"/>
      <c r="M494" s="736"/>
      <c r="N494" s="736"/>
      <c r="O494" s="737"/>
      <c r="P494" s="95"/>
    </row>
    <row r="495" spans="1:16" ht="13.8">
      <c r="A495" s="94"/>
      <c r="B495" s="96"/>
      <c r="C495" s="738"/>
      <c r="D495" s="739"/>
      <c r="E495" s="739"/>
      <c r="F495" s="739"/>
      <c r="G495" s="739"/>
      <c r="H495" s="739"/>
      <c r="I495" s="739"/>
      <c r="J495" s="739"/>
      <c r="K495" s="739"/>
      <c r="L495" s="739"/>
      <c r="M495" s="739"/>
      <c r="N495" s="739"/>
      <c r="O495" s="740"/>
      <c r="P495" s="95"/>
    </row>
    <row r="496" spans="1:16" ht="14.4" thickBot="1">
      <c r="A496" s="94"/>
      <c r="B496" s="96"/>
      <c r="C496" s="741"/>
      <c r="D496" s="742"/>
      <c r="E496" s="742"/>
      <c r="F496" s="742"/>
      <c r="G496" s="742"/>
      <c r="H496" s="742"/>
      <c r="I496" s="742"/>
      <c r="J496" s="742"/>
      <c r="K496" s="742"/>
      <c r="L496" s="742"/>
      <c r="M496" s="742"/>
      <c r="N496" s="742"/>
      <c r="O496" s="743"/>
      <c r="P496" s="95"/>
    </row>
    <row r="497" spans="1:16" ht="13.8">
      <c r="A497" s="94"/>
      <c r="B497" s="96"/>
      <c r="C497" s="744" t="s">
        <v>51</v>
      </c>
      <c r="D497" s="745"/>
      <c r="E497" s="745"/>
      <c r="F497" s="745"/>
      <c r="G497" s="745"/>
      <c r="H497" s="745"/>
      <c r="I497" s="745"/>
      <c r="J497" s="763"/>
      <c r="K497" s="403" t="s">
        <v>52</v>
      </c>
      <c r="L497" s="118" t="s">
        <v>11</v>
      </c>
      <c r="M497" s="762" t="s">
        <v>61</v>
      </c>
      <c r="N497" s="763"/>
      <c r="O497" s="119" t="s">
        <v>58</v>
      </c>
      <c r="P497" s="95"/>
    </row>
    <row r="498" spans="1:16" ht="13.8">
      <c r="A498" s="94"/>
      <c r="B498" s="96"/>
      <c r="C498" s="867" t="s">
        <v>368</v>
      </c>
      <c r="D498" s="719"/>
      <c r="E498" s="719"/>
      <c r="F498" s="719"/>
      <c r="G498" s="719"/>
      <c r="H498" s="719"/>
      <c r="I498" s="719"/>
      <c r="J498" s="766"/>
      <c r="K498" s="400"/>
      <c r="L498" s="123"/>
      <c r="M498" s="767"/>
      <c r="N498" s="768"/>
      <c r="O498" s="416">
        <f t="shared" ref="O498:O507" si="32">ROUND(L498*M498,0)</f>
        <v>0</v>
      </c>
      <c r="P498" s="95"/>
    </row>
    <row r="499" spans="1:16" ht="13.8">
      <c r="A499" s="94"/>
      <c r="B499" s="96"/>
      <c r="C499" s="718"/>
      <c r="D499" s="719"/>
      <c r="E499" s="719"/>
      <c r="F499" s="719"/>
      <c r="G499" s="719"/>
      <c r="H499" s="719"/>
      <c r="I499" s="719"/>
      <c r="J499" s="766"/>
      <c r="K499" s="400"/>
      <c r="L499" s="123"/>
      <c r="M499" s="767"/>
      <c r="N499" s="768"/>
      <c r="O499" s="416">
        <f t="shared" si="32"/>
        <v>0</v>
      </c>
      <c r="P499" s="95"/>
    </row>
    <row r="500" spans="1:16" ht="13.8">
      <c r="A500" s="94"/>
      <c r="B500" s="96"/>
      <c r="C500" s="718"/>
      <c r="D500" s="719"/>
      <c r="E500" s="719"/>
      <c r="F500" s="719"/>
      <c r="G500" s="719"/>
      <c r="H500" s="719"/>
      <c r="I500" s="719"/>
      <c r="J500" s="766"/>
      <c r="K500" s="400"/>
      <c r="L500" s="123"/>
      <c r="M500" s="767"/>
      <c r="N500" s="768"/>
      <c r="O500" s="416">
        <f t="shared" si="32"/>
        <v>0</v>
      </c>
      <c r="P500" s="95"/>
    </row>
    <row r="501" spans="1:16" ht="13.8">
      <c r="A501" s="94"/>
      <c r="B501" s="96"/>
      <c r="C501" s="718"/>
      <c r="D501" s="719"/>
      <c r="E501" s="719"/>
      <c r="F501" s="719"/>
      <c r="G501" s="719"/>
      <c r="H501" s="719"/>
      <c r="I501" s="719"/>
      <c r="J501" s="766"/>
      <c r="K501" s="400"/>
      <c r="L501" s="123"/>
      <c r="M501" s="767"/>
      <c r="N501" s="768"/>
      <c r="O501" s="416">
        <f t="shared" si="32"/>
        <v>0</v>
      </c>
      <c r="P501" s="95"/>
    </row>
    <row r="502" spans="1:16" ht="13.8">
      <c r="A502" s="94"/>
      <c r="B502" s="96"/>
      <c r="C502" s="718"/>
      <c r="D502" s="719"/>
      <c r="E502" s="719"/>
      <c r="F502" s="719"/>
      <c r="G502" s="719"/>
      <c r="H502" s="719"/>
      <c r="I502" s="719"/>
      <c r="J502" s="766"/>
      <c r="K502" s="400"/>
      <c r="L502" s="123"/>
      <c r="M502" s="767"/>
      <c r="N502" s="768"/>
      <c r="O502" s="416">
        <f t="shared" si="32"/>
        <v>0</v>
      </c>
      <c r="P502" s="95"/>
    </row>
    <row r="503" spans="1:16" ht="13.8">
      <c r="A503" s="94"/>
      <c r="B503" s="96"/>
      <c r="C503" s="718"/>
      <c r="D503" s="719"/>
      <c r="E503" s="719"/>
      <c r="F503" s="719"/>
      <c r="G503" s="719"/>
      <c r="H503" s="719"/>
      <c r="I503" s="719"/>
      <c r="J503" s="766"/>
      <c r="K503" s="400"/>
      <c r="L503" s="123"/>
      <c r="M503" s="767"/>
      <c r="N503" s="768"/>
      <c r="O503" s="416">
        <f t="shared" si="32"/>
        <v>0</v>
      </c>
      <c r="P503" s="95"/>
    </row>
    <row r="504" spans="1:16" ht="13.8">
      <c r="A504" s="94"/>
      <c r="B504" s="96"/>
      <c r="C504" s="718"/>
      <c r="D504" s="719"/>
      <c r="E504" s="719"/>
      <c r="F504" s="719"/>
      <c r="G504" s="719"/>
      <c r="H504" s="719"/>
      <c r="I504" s="719"/>
      <c r="J504" s="766"/>
      <c r="K504" s="400"/>
      <c r="L504" s="123"/>
      <c r="M504" s="767"/>
      <c r="N504" s="768"/>
      <c r="O504" s="416">
        <f t="shared" si="32"/>
        <v>0</v>
      </c>
      <c r="P504" s="95"/>
    </row>
    <row r="505" spans="1:16" ht="13.8">
      <c r="A505" s="94"/>
      <c r="B505" s="96"/>
      <c r="C505" s="718"/>
      <c r="D505" s="719"/>
      <c r="E505" s="719"/>
      <c r="F505" s="719"/>
      <c r="G505" s="719"/>
      <c r="H505" s="719"/>
      <c r="I505" s="719"/>
      <c r="J505" s="766"/>
      <c r="K505" s="400"/>
      <c r="L505" s="123"/>
      <c r="M505" s="767"/>
      <c r="N505" s="768"/>
      <c r="O505" s="416">
        <f t="shared" si="32"/>
        <v>0</v>
      </c>
      <c r="P505" s="95"/>
    </row>
    <row r="506" spans="1:16" ht="13.8">
      <c r="A506" s="94"/>
      <c r="B506" s="96"/>
      <c r="C506" s="718"/>
      <c r="D506" s="719"/>
      <c r="E506" s="719"/>
      <c r="F506" s="719"/>
      <c r="G506" s="719"/>
      <c r="H506" s="719"/>
      <c r="I506" s="719"/>
      <c r="J506" s="766"/>
      <c r="K506" s="400"/>
      <c r="L506" s="123"/>
      <c r="M506" s="767"/>
      <c r="N506" s="768"/>
      <c r="O506" s="416">
        <f t="shared" si="32"/>
        <v>0</v>
      </c>
      <c r="P506" s="95"/>
    </row>
    <row r="507" spans="1:16" ht="14.4" thickBot="1">
      <c r="A507" s="94"/>
      <c r="B507" s="96"/>
      <c r="C507" s="718"/>
      <c r="D507" s="719"/>
      <c r="E507" s="719"/>
      <c r="F507" s="719"/>
      <c r="G507" s="719"/>
      <c r="H507" s="719"/>
      <c r="I507" s="719"/>
      <c r="J507" s="766"/>
      <c r="K507" s="400"/>
      <c r="L507" s="123"/>
      <c r="M507" s="767"/>
      <c r="N507" s="768"/>
      <c r="O507" s="416">
        <f t="shared" si="32"/>
        <v>0</v>
      </c>
      <c r="P507" s="95"/>
    </row>
    <row r="508" spans="1:16" ht="14.4" thickBot="1">
      <c r="A508" s="94"/>
      <c r="B508" s="96"/>
      <c r="C508" s="724" t="s">
        <v>59</v>
      </c>
      <c r="D508" s="725"/>
      <c r="E508" s="725"/>
      <c r="F508" s="725"/>
      <c r="G508" s="725"/>
      <c r="H508" s="725"/>
      <c r="I508" s="725"/>
      <c r="J508" s="725"/>
      <c r="K508" s="725"/>
      <c r="L508" s="725"/>
      <c r="M508" s="725"/>
      <c r="N508" s="726"/>
      <c r="O508" s="124">
        <f>SUM(O498:O507)</f>
        <v>0</v>
      </c>
      <c r="P508" s="95"/>
    </row>
    <row r="509" spans="1:16" ht="13.8">
      <c r="A509" s="94"/>
      <c r="B509" s="96"/>
      <c r="C509" s="735" t="s">
        <v>62</v>
      </c>
      <c r="D509" s="736"/>
      <c r="E509" s="736"/>
      <c r="F509" s="736"/>
      <c r="G509" s="736"/>
      <c r="H509" s="736"/>
      <c r="I509" s="736"/>
      <c r="J509" s="736"/>
      <c r="K509" s="736"/>
      <c r="L509" s="736"/>
      <c r="M509" s="736"/>
      <c r="N509" s="736"/>
      <c r="O509" s="737"/>
      <c r="P509" s="95"/>
    </row>
    <row r="510" spans="1:16" ht="13.8">
      <c r="A510" s="94"/>
      <c r="B510" s="96"/>
      <c r="C510" s="738"/>
      <c r="D510" s="739"/>
      <c r="E510" s="739"/>
      <c r="F510" s="739"/>
      <c r="G510" s="739"/>
      <c r="H510" s="739"/>
      <c r="I510" s="739"/>
      <c r="J510" s="739"/>
      <c r="K510" s="739"/>
      <c r="L510" s="739"/>
      <c r="M510" s="739"/>
      <c r="N510" s="739"/>
      <c r="O510" s="740"/>
      <c r="P510" s="95"/>
    </row>
    <row r="511" spans="1:16" ht="14.4" thickBot="1">
      <c r="A511" s="94"/>
      <c r="B511" s="96"/>
      <c r="C511" s="741"/>
      <c r="D511" s="742"/>
      <c r="E511" s="742"/>
      <c r="F511" s="742"/>
      <c r="G511" s="742"/>
      <c r="H511" s="742"/>
      <c r="I511" s="742"/>
      <c r="J511" s="742"/>
      <c r="K511" s="742"/>
      <c r="L511" s="742"/>
      <c r="M511" s="742"/>
      <c r="N511" s="742"/>
      <c r="O511" s="743"/>
      <c r="P511" s="95"/>
    </row>
    <row r="512" spans="1:16" ht="15.6">
      <c r="A512" s="94"/>
      <c r="B512" s="96"/>
      <c r="C512" s="744" t="s">
        <v>63</v>
      </c>
      <c r="D512" s="745"/>
      <c r="E512" s="745"/>
      <c r="F512" s="745"/>
      <c r="G512" s="745"/>
      <c r="H512" s="745"/>
      <c r="I512" s="745"/>
      <c r="J512" s="118" t="s">
        <v>64</v>
      </c>
      <c r="K512" s="401" t="s">
        <v>65</v>
      </c>
      <c r="L512" s="125" t="s">
        <v>66</v>
      </c>
      <c r="M512" s="762" t="s">
        <v>67</v>
      </c>
      <c r="N512" s="763"/>
      <c r="O512" s="119" t="s">
        <v>58</v>
      </c>
      <c r="P512" s="95"/>
    </row>
    <row r="513" spans="1:16" ht="13.8">
      <c r="A513" s="94"/>
      <c r="B513" s="96"/>
      <c r="C513" s="718" t="s">
        <v>190</v>
      </c>
      <c r="D513" s="719"/>
      <c r="E513" s="719"/>
      <c r="F513" s="719"/>
      <c r="G513" s="719"/>
      <c r="H513" s="719"/>
      <c r="I513" s="719"/>
      <c r="J513" s="126" t="s">
        <v>181</v>
      </c>
      <c r="K513" s="127"/>
      <c r="L513" s="335">
        <v>0.1</v>
      </c>
      <c r="M513" s="764">
        <f>+'ANIDADOS AGUACLARA'!M198</f>
        <v>14017</v>
      </c>
      <c r="N513" s="765"/>
      <c r="O513" s="416">
        <f t="shared" ref="O513:O514" si="33">ROUND(L513*M513,0)</f>
        <v>1402</v>
      </c>
      <c r="P513" s="95"/>
    </row>
    <row r="514" spans="1:16" ht="14.4" thickBot="1">
      <c r="A514" s="94"/>
      <c r="B514" s="96"/>
      <c r="C514" s="758"/>
      <c r="D514" s="759"/>
      <c r="E514" s="759"/>
      <c r="F514" s="759"/>
      <c r="G514" s="759"/>
      <c r="H514" s="759"/>
      <c r="I514" s="759"/>
      <c r="J514" s="128"/>
      <c r="K514" s="129"/>
      <c r="L514" s="128"/>
      <c r="M514" s="760"/>
      <c r="N514" s="761"/>
      <c r="O514" s="416">
        <f t="shared" si="33"/>
        <v>0</v>
      </c>
      <c r="P514" s="95"/>
    </row>
    <row r="515" spans="1:16" ht="14.4" thickBot="1">
      <c r="A515" s="94"/>
      <c r="B515" s="96"/>
      <c r="C515" s="724" t="s">
        <v>59</v>
      </c>
      <c r="D515" s="725"/>
      <c r="E515" s="725"/>
      <c r="F515" s="725"/>
      <c r="G515" s="725"/>
      <c r="H515" s="725"/>
      <c r="I515" s="725"/>
      <c r="J515" s="725"/>
      <c r="K515" s="725"/>
      <c r="L515" s="725"/>
      <c r="M515" s="725"/>
      <c r="N515" s="726"/>
      <c r="O515" s="122">
        <f>SUM(O513:O514)</f>
        <v>1402</v>
      </c>
      <c r="P515" s="95"/>
    </row>
    <row r="516" spans="1:16" ht="13.8">
      <c r="A516" s="94"/>
      <c r="B516" s="96"/>
      <c r="C516" s="735" t="s">
        <v>68</v>
      </c>
      <c r="D516" s="736"/>
      <c r="E516" s="736"/>
      <c r="F516" s="736"/>
      <c r="G516" s="736"/>
      <c r="H516" s="736"/>
      <c r="I516" s="736"/>
      <c r="J516" s="736"/>
      <c r="K516" s="736"/>
      <c r="L516" s="736"/>
      <c r="M516" s="736"/>
      <c r="N516" s="736"/>
      <c r="O516" s="737"/>
      <c r="P516" s="95"/>
    </row>
    <row r="517" spans="1:16" ht="13.8">
      <c r="A517" s="94"/>
      <c r="B517" s="96"/>
      <c r="C517" s="738"/>
      <c r="D517" s="739"/>
      <c r="E517" s="739"/>
      <c r="F517" s="739"/>
      <c r="G517" s="739"/>
      <c r="H517" s="739"/>
      <c r="I517" s="739"/>
      <c r="J517" s="739"/>
      <c r="K517" s="739"/>
      <c r="L517" s="739"/>
      <c r="M517" s="739"/>
      <c r="N517" s="739"/>
      <c r="O517" s="740"/>
      <c r="P517" s="95"/>
    </row>
    <row r="518" spans="1:16" ht="14.4" thickBot="1">
      <c r="A518" s="94"/>
      <c r="B518" s="96"/>
      <c r="C518" s="741"/>
      <c r="D518" s="742"/>
      <c r="E518" s="742"/>
      <c r="F518" s="742"/>
      <c r="G518" s="742"/>
      <c r="H518" s="742"/>
      <c r="I518" s="742"/>
      <c r="J518" s="742"/>
      <c r="K518" s="742"/>
      <c r="L518" s="742"/>
      <c r="M518" s="742"/>
      <c r="N518" s="742"/>
      <c r="O518" s="743"/>
      <c r="P518" s="95"/>
    </row>
    <row r="519" spans="1:16" ht="27.6">
      <c r="A519" s="94"/>
      <c r="B519" s="96"/>
      <c r="C519" s="744" t="s">
        <v>69</v>
      </c>
      <c r="D519" s="745"/>
      <c r="E519" s="745"/>
      <c r="F519" s="745"/>
      <c r="G519" s="745"/>
      <c r="H519" s="745"/>
      <c r="I519" s="745"/>
      <c r="J519" s="118" t="s">
        <v>70</v>
      </c>
      <c r="K519" s="130" t="s">
        <v>71</v>
      </c>
      <c r="L519" s="131" t="s">
        <v>72</v>
      </c>
      <c r="M519" s="746" t="s">
        <v>57</v>
      </c>
      <c r="N519" s="747"/>
      <c r="O519" s="132" t="s">
        <v>58</v>
      </c>
      <c r="P519" s="95"/>
    </row>
    <row r="520" spans="1:16" ht="13.8">
      <c r="A520" s="94"/>
      <c r="B520" s="96"/>
      <c r="C520" s="730" t="s">
        <v>332</v>
      </c>
      <c r="D520" s="731"/>
      <c r="E520" s="731"/>
      <c r="F520" s="731"/>
      <c r="G520" s="731"/>
      <c r="H520" s="731"/>
      <c r="I520" s="732"/>
      <c r="J520" s="133" t="s">
        <v>120</v>
      </c>
      <c r="K520" s="134"/>
      <c r="L520" s="135">
        <v>63953</v>
      </c>
      <c r="M520" s="752">
        <v>0.08</v>
      </c>
      <c r="N520" s="753"/>
      <c r="O520" s="416">
        <f t="shared" ref="O520:O523" si="34">ROUND(L520*M520,0)</f>
        <v>5116</v>
      </c>
      <c r="P520" s="95"/>
    </row>
    <row r="521" spans="1:16" ht="13.8">
      <c r="A521" s="94"/>
      <c r="B521" s="96"/>
      <c r="C521" s="730"/>
      <c r="D521" s="731"/>
      <c r="E521" s="731"/>
      <c r="F521" s="731"/>
      <c r="G521" s="731"/>
      <c r="H521" s="731"/>
      <c r="I521" s="732"/>
      <c r="J521" s="133"/>
      <c r="K521" s="134"/>
      <c r="L521" s="135"/>
      <c r="M521" s="754"/>
      <c r="N521" s="755"/>
      <c r="O521" s="416">
        <f t="shared" si="34"/>
        <v>0</v>
      </c>
      <c r="P521" s="95"/>
    </row>
    <row r="522" spans="1:16" ht="13.8">
      <c r="A522" s="94"/>
      <c r="B522" s="96"/>
      <c r="C522" s="730"/>
      <c r="D522" s="731"/>
      <c r="E522" s="731"/>
      <c r="F522" s="731"/>
      <c r="G522" s="731"/>
      <c r="H522" s="731"/>
      <c r="I522" s="732"/>
      <c r="J522" s="133"/>
      <c r="K522" s="134"/>
      <c r="L522" s="135"/>
      <c r="M522" s="756"/>
      <c r="N522" s="757"/>
      <c r="O522" s="416">
        <f t="shared" si="34"/>
        <v>0</v>
      </c>
      <c r="P522" s="95"/>
    </row>
    <row r="523" spans="1:16" ht="14.4" thickBot="1">
      <c r="A523" s="94"/>
      <c r="B523" s="96"/>
      <c r="C523" s="730"/>
      <c r="D523" s="731"/>
      <c r="E523" s="731"/>
      <c r="F523" s="731"/>
      <c r="G523" s="731"/>
      <c r="H523" s="731"/>
      <c r="I523" s="732"/>
      <c r="J523" s="128"/>
      <c r="K523" s="129"/>
      <c r="L523" s="128"/>
      <c r="M523" s="733"/>
      <c r="N523" s="734"/>
      <c r="O523" s="416">
        <f t="shared" si="34"/>
        <v>0</v>
      </c>
      <c r="P523" s="95"/>
    </row>
    <row r="524" spans="1:16" ht="14.4" thickBot="1">
      <c r="A524" s="94"/>
      <c r="B524" s="96"/>
      <c r="C524" s="724" t="s">
        <v>59</v>
      </c>
      <c r="D524" s="725"/>
      <c r="E524" s="725"/>
      <c r="F524" s="725"/>
      <c r="G524" s="725"/>
      <c r="H524" s="725"/>
      <c r="I524" s="725"/>
      <c r="J524" s="725"/>
      <c r="K524" s="725"/>
      <c r="L524" s="725"/>
      <c r="M524" s="725"/>
      <c r="N524" s="726"/>
      <c r="O524" s="124">
        <f>SUM(O520:O523)</f>
        <v>5116</v>
      </c>
      <c r="P524" s="95"/>
    </row>
    <row r="525" spans="1:16" ht="14.4" thickBot="1">
      <c r="A525" s="94"/>
      <c r="B525" s="96"/>
      <c r="C525" s="115"/>
      <c r="D525" s="94"/>
      <c r="E525" s="94"/>
      <c r="F525" s="94"/>
      <c r="G525" s="94"/>
      <c r="H525" s="94"/>
      <c r="I525" s="94"/>
      <c r="J525" s="94"/>
      <c r="K525" s="94"/>
      <c r="L525" s="94"/>
      <c r="M525" s="94"/>
      <c r="N525" s="94"/>
      <c r="O525" s="116"/>
      <c r="P525" s="95"/>
    </row>
    <row r="526" spans="1:16" ht="14.4" thickBot="1">
      <c r="A526" s="94"/>
      <c r="B526" s="96"/>
      <c r="C526" s="727" t="s">
        <v>73</v>
      </c>
      <c r="D526" s="728"/>
      <c r="E526" s="728"/>
      <c r="F526" s="728"/>
      <c r="G526" s="728"/>
      <c r="H526" s="728"/>
      <c r="I526" s="728"/>
      <c r="J526" s="728"/>
      <c r="K526" s="728"/>
      <c r="L526" s="728"/>
      <c r="M526" s="728"/>
      <c r="N526" s="729"/>
      <c r="O526" s="137">
        <f>O493+O508+O515+O524</f>
        <v>7030</v>
      </c>
      <c r="P526" s="95"/>
    </row>
    <row r="527" spans="1:16" ht="13.8">
      <c r="A527" s="94"/>
      <c r="B527" s="96"/>
      <c r="C527" s="735" t="s">
        <v>74</v>
      </c>
      <c r="D527" s="736"/>
      <c r="E527" s="736"/>
      <c r="F527" s="736"/>
      <c r="G527" s="736"/>
      <c r="H527" s="736"/>
      <c r="I527" s="736"/>
      <c r="J527" s="736"/>
      <c r="K527" s="736"/>
      <c r="L527" s="736"/>
      <c r="M527" s="736"/>
      <c r="N527" s="736"/>
      <c r="O527" s="737"/>
      <c r="P527" s="95"/>
    </row>
    <row r="528" spans="1:16" ht="13.8">
      <c r="A528" s="94"/>
      <c r="B528" s="96"/>
      <c r="C528" s="738"/>
      <c r="D528" s="739"/>
      <c r="E528" s="739"/>
      <c r="F528" s="739"/>
      <c r="G528" s="739"/>
      <c r="H528" s="739"/>
      <c r="I528" s="739"/>
      <c r="J528" s="739"/>
      <c r="K528" s="739"/>
      <c r="L528" s="739"/>
      <c r="M528" s="739"/>
      <c r="N528" s="739"/>
      <c r="O528" s="740"/>
      <c r="P528" s="95"/>
    </row>
    <row r="529" spans="1:16" ht="14.4" thickBot="1">
      <c r="A529" s="94"/>
      <c r="B529" s="96"/>
      <c r="C529" s="741"/>
      <c r="D529" s="742"/>
      <c r="E529" s="742"/>
      <c r="F529" s="742"/>
      <c r="G529" s="742"/>
      <c r="H529" s="742"/>
      <c r="I529" s="742"/>
      <c r="J529" s="742"/>
      <c r="K529" s="742"/>
      <c r="L529" s="742"/>
      <c r="M529" s="742"/>
      <c r="N529" s="742"/>
      <c r="O529" s="743"/>
      <c r="P529" s="95"/>
    </row>
    <row r="530" spans="1:16" ht="13.8">
      <c r="A530" s="94"/>
      <c r="B530" s="96"/>
      <c r="C530" s="744" t="s">
        <v>75</v>
      </c>
      <c r="D530" s="745"/>
      <c r="E530" s="745"/>
      <c r="F530" s="745"/>
      <c r="G530" s="745"/>
      <c r="H530" s="745"/>
      <c r="I530" s="745"/>
      <c r="J530" s="401"/>
      <c r="K530" s="402"/>
      <c r="L530" s="131" t="s">
        <v>76</v>
      </c>
      <c r="M530" s="746" t="s">
        <v>77</v>
      </c>
      <c r="N530" s="747"/>
      <c r="O530" s="132"/>
      <c r="P530" s="95"/>
    </row>
    <row r="531" spans="1:16" ht="13.8">
      <c r="A531" s="94"/>
      <c r="B531" s="96"/>
      <c r="C531" s="718" t="s">
        <v>23</v>
      </c>
      <c r="D531" s="719"/>
      <c r="E531" s="719"/>
      <c r="F531" s="719"/>
      <c r="G531" s="719"/>
      <c r="H531" s="719"/>
      <c r="I531" s="719"/>
      <c r="J531" s="138"/>
      <c r="K531" s="139"/>
      <c r="L531" s="418">
        <v>0.28000000000000003</v>
      </c>
      <c r="M531" s="720">
        <f>+O526</f>
        <v>7030</v>
      </c>
      <c r="N531" s="721"/>
      <c r="O531" s="416">
        <f t="shared" ref="O531:O533" si="35">ROUND(L531*M531,0)</f>
        <v>1968</v>
      </c>
      <c r="P531" s="95"/>
    </row>
    <row r="532" spans="1:16" ht="13.8">
      <c r="A532" s="94"/>
      <c r="B532" s="96"/>
      <c r="C532" s="120" t="s">
        <v>78</v>
      </c>
      <c r="D532" s="121"/>
      <c r="E532" s="121"/>
      <c r="F532" s="121"/>
      <c r="G532" s="121"/>
      <c r="H532" s="121"/>
      <c r="I532" s="121"/>
      <c r="J532" s="138"/>
      <c r="K532" s="139"/>
      <c r="L532" s="418">
        <v>0.01</v>
      </c>
      <c r="M532" s="720">
        <f>+O526</f>
        <v>7030</v>
      </c>
      <c r="N532" s="721"/>
      <c r="O532" s="416">
        <f t="shared" si="35"/>
        <v>70</v>
      </c>
      <c r="P532" s="95"/>
    </row>
    <row r="533" spans="1:16" ht="14.4" thickBot="1">
      <c r="A533" s="94"/>
      <c r="B533" s="96"/>
      <c r="C533" s="406" t="s">
        <v>79</v>
      </c>
      <c r="D533" s="407"/>
      <c r="E533" s="407"/>
      <c r="F533" s="407"/>
      <c r="G533" s="407"/>
      <c r="H533" s="407"/>
      <c r="I533" s="407"/>
      <c r="J533" s="141"/>
      <c r="K533" s="142"/>
      <c r="L533" s="418">
        <v>0.05</v>
      </c>
      <c r="M533" s="722">
        <f>+O526</f>
        <v>7030</v>
      </c>
      <c r="N533" s="723"/>
      <c r="O533" s="416">
        <f t="shared" si="35"/>
        <v>352</v>
      </c>
      <c r="P533" s="95"/>
    </row>
    <row r="534" spans="1:16" ht="14.4" thickBot="1">
      <c r="A534" s="94"/>
      <c r="B534" s="96"/>
      <c r="C534" s="724" t="s">
        <v>59</v>
      </c>
      <c r="D534" s="725"/>
      <c r="E534" s="725"/>
      <c r="F534" s="725"/>
      <c r="G534" s="725"/>
      <c r="H534" s="725"/>
      <c r="I534" s="725"/>
      <c r="J534" s="725"/>
      <c r="K534" s="725"/>
      <c r="L534" s="725"/>
      <c r="M534" s="725"/>
      <c r="N534" s="726"/>
      <c r="O534" s="143">
        <f>SUM(O531:O533)</f>
        <v>2390</v>
      </c>
      <c r="P534" s="95"/>
    </row>
    <row r="535" spans="1:16" ht="14.4" thickBot="1">
      <c r="A535" s="94"/>
      <c r="B535" s="96"/>
      <c r="C535" s="115"/>
      <c r="D535" s="94"/>
      <c r="E535" s="94"/>
      <c r="F535" s="94"/>
      <c r="G535" s="94"/>
      <c r="H535" s="94"/>
      <c r="I535" s="94"/>
      <c r="J535" s="94"/>
      <c r="K535" s="94"/>
      <c r="L535" s="94"/>
      <c r="M535" s="94"/>
      <c r="N535" s="94"/>
      <c r="O535" s="116"/>
      <c r="P535" s="95"/>
    </row>
    <row r="536" spans="1:16" ht="14.4" thickBot="1">
      <c r="A536" s="94"/>
      <c r="B536" s="96"/>
      <c r="C536" s="727" t="s">
        <v>80</v>
      </c>
      <c r="D536" s="728"/>
      <c r="E536" s="728"/>
      <c r="F536" s="728"/>
      <c r="G536" s="728"/>
      <c r="H536" s="728"/>
      <c r="I536" s="728"/>
      <c r="J536" s="728"/>
      <c r="K536" s="728"/>
      <c r="L536" s="728"/>
      <c r="M536" s="728"/>
      <c r="N536" s="729"/>
      <c r="O536" s="144">
        <f>O526+O534</f>
        <v>9420</v>
      </c>
      <c r="P536" s="95"/>
    </row>
    <row r="537" spans="1:16" ht="13.8">
      <c r="A537" s="94"/>
      <c r="B537" s="96"/>
      <c r="C537" s="112"/>
      <c r="D537" s="113"/>
      <c r="E537" s="113"/>
      <c r="F537" s="113"/>
      <c r="G537" s="113"/>
      <c r="H537" s="113"/>
      <c r="I537" s="113"/>
      <c r="J537" s="113"/>
      <c r="K537" s="113"/>
      <c r="L537" s="113"/>
      <c r="M537" s="113"/>
      <c r="N537" s="113"/>
      <c r="O537" s="114"/>
      <c r="P537" s="95"/>
    </row>
    <row r="538" spans="1:16" ht="13.8">
      <c r="A538" s="94"/>
      <c r="B538" s="96"/>
      <c r="C538" s="115"/>
      <c r="D538" s="94"/>
      <c r="E538" s="94"/>
      <c r="F538" s="94"/>
      <c r="G538" s="94"/>
      <c r="H538" s="94"/>
      <c r="I538" s="94"/>
      <c r="J538" s="94"/>
      <c r="K538" s="94"/>
      <c r="L538" s="94"/>
      <c r="M538" s="94"/>
      <c r="N538" s="94"/>
      <c r="O538" s="116"/>
      <c r="P538" s="95"/>
    </row>
    <row r="539" spans="1:16" ht="13.8">
      <c r="A539" s="94"/>
      <c r="B539" s="96"/>
      <c r="C539" s="115"/>
      <c r="D539" s="94"/>
      <c r="E539" s="94"/>
      <c r="F539" s="94"/>
      <c r="G539" s="94"/>
      <c r="H539" s="94"/>
      <c r="I539" s="94"/>
      <c r="J539" s="94"/>
      <c r="K539" s="94"/>
      <c r="L539" s="94"/>
      <c r="M539" s="94"/>
      <c r="N539" s="94"/>
      <c r="O539" s="116"/>
      <c r="P539" s="95"/>
    </row>
    <row r="540" spans="1:16" ht="13.8">
      <c r="A540" s="94"/>
      <c r="B540" s="96"/>
      <c r="C540" s="115"/>
      <c r="D540" s="424" t="s">
        <v>81</v>
      </c>
      <c r="E540" s="424"/>
      <c r="F540" s="424"/>
      <c r="G540" s="94"/>
      <c r="H540" s="94"/>
      <c r="I540" s="94"/>
      <c r="J540" s="424" t="s">
        <v>81</v>
      </c>
      <c r="K540" s="223"/>
      <c r="L540" s="223"/>
      <c r="M540" s="223"/>
      <c r="N540" s="223"/>
      <c r="O540" s="116"/>
      <c r="P540" s="95"/>
    </row>
    <row r="541" spans="1:16" ht="13.8">
      <c r="A541" s="94"/>
      <c r="B541" s="96"/>
      <c r="C541" s="115"/>
      <c r="D541" s="223" t="s">
        <v>385</v>
      </c>
      <c r="E541" s="223" t="s">
        <v>147</v>
      </c>
      <c r="F541" s="223"/>
      <c r="G541" s="94"/>
      <c r="H541" s="94"/>
      <c r="I541" s="94"/>
      <c r="J541" s="223" t="s">
        <v>82</v>
      </c>
      <c r="K541" s="425" t="s">
        <v>142</v>
      </c>
      <c r="L541" s="425"/>
      <c r="M541" s="425"/>
      <c r="N541" s="223"/>
      <c r="O541" s="116"/>
      <c r="P541" s="95"/>
    </row>
    <row r="542" spans="1:16" ht="13.8">
      <c r="A542" s="94"/>
      <c r="B542" s="96"/>
      <c r="C542" s="115"/>
      <c r="D542" s="223" t="s">
        <v>177</v>
      </c>
      <c r="E542" s="223"/>
      <c r="F542" s="223"/>
      <c r="G542" s="94"/>
      <c r="H542" s="94"/>
      <c r="I542" s="94"/>
      <c r="J542" s="223" t="s">
        <v>146</v>
      </c>
      <c r="K542" s="426"/>
      <c r="L542" s="426"/>
      <c r="M542" s="426"/>
      <c r="N542" s="223"/>
      <c r="O542" s="116"/>
      <c r="P542" s="95"/>
    </row>
    <row r="543" spans="1:16" ht="13.8">
      <c r="A543" s="94"/>
      <c r="B543" s="96"/>
      <c r="C543" s="105"/>
      <c r="D543" s="145"/>
      <c r="E543" s="145"/>
      <c r="F543" s="145"/>
      <c r="G543" s="145"/>
      <c r="H543" s="94"/>
      <c r="I543" s="145"/>
      <c r="J543" s="223" t="s">
        <v>178</v>
      </c>
      <c r="K543" s="145"/>
      <c r="L543" s="145"/>
      <c r="M543" s="145"/>
      <c r="N543" s="145"/>
      <c r="O543" s="146"/>
      <c r="P543" s="95"/>
    </row>
    <row r="544" spans="1:16" ht="13.8">
      <c r="A544" s="94"/>
      <c r="B544" s="96"/>
      <c r="C544" s="115"/>
      <c r="D544" s="94"/>
      <c r="E544" s="94"/>
      <c r="F544" s="94"/>
      <c r="G544" s="94"/>
      <c r="H544" s="94" t="s">
        <v>83</v>
      </c>
      <c r="I544" s="94"/>
      <c r="J544" s="94"/>
      <c r="K544" s="94"/>
      <c r="L544" s="94"/>
      <c r="M544" s="94"/>
      <c r="N544" s="94"/>
      <c r="O544" s="116"/>
      <c r="P544" s="95"/>
    </row>
    <row r="545" spans="1:16" ht="14.4" thickBot="1">
      <c r="A545" s="94"/>
      <c r="B545" s="96"/>
      <c r="C545" s="748"/>
      <c r="D545" s="749"/>
      <c r="E545" s="749"/>
      <c r="F545" s="129"/>
      <c r="G545" s="129"/>
      <c r="H545" s="129"/>
      <c r="I545" s="129"/>
      <c r="J545" s="129"/>
      <c r="K545" s="750"/>
      <c r="L545" s="750"/>
      <c r="M545" s="750"/>
      <c r="N545" s="750"/>
      <c r="O545" s="751"/>
      <c r="P545" s="95"/>
    </row>
    <row r="546" spans="1:16" ht="14.4" thickBot="1">
      <c r="A546" s="94"/>
      <c r="B546" s="147"/>
      <c r="C546" s="148"/>
      <c r="D546" s="148"/>
      <c r="E546" s="148"/>
      <c r="F546" s="148"/>
      <c r="G546" s="148"/>
      <c r="H546" s="148"/>
      <c r="I546" s="148"/>
      <c r="J546" s="148"/>
      <c r="K546" s="148"/>
      <c r="L546" s="148"/>
      <c r="M546" s="148"/>
      <c r="N546" s="148"/>
      <c r="O546" s="148"/>
      <c r="P546" s="149"/>
    </row>
    <row r="547" spans="1:16" ht="13.8" thickTop="1"/>
  </sheetData>
  <mergeCells count="608">
    <mergeCell ref="C545:E545"/>
    <mergeCell ref="K545:O545"/>
    <mergeCell ref="C503:J503"/>
    <mergeCell ref="M503:N503"/>
    <mergeCell ref="C504:J504"/>
    <mergeCell ref="M504:N504"/>
    <mergeCell ref="C505:J505"/>
    <mergeCell ref="M505:N505"/>
    <mergeCell ref="C506:J506"/>
    <mergeCell ref="M506:N506"/>
    <mergeCell ref="C507:J507"/>
    <mergeCell ref="M507:N507"/>
    <mergeCell ref="C531:I531"/>
    <mergeCell ref="M531:N531"/>
    <mergeCell ref="M532:N532"/>
    <mergeCell ref="M533:N533"/>
    <mergeCell ref="C534:N534"/>
    <mergeCell ref="C536:N536"/>
    <mergeCell ref="C522:I522"/>
    <mergeCell ref="M522:N522"/>
    <mergeCell ref="C523:I523"/>
    <mergeCell ref="M523:N523"/>
    <mergeCell ref="C524:N524"/>
    <mergeCell ref="C526:N526"/>
    <mergeCell ref="C527:O529"/>
    <mergeCell ref="C530:I530"/>
    <mergeCell ref="M530:N530"/>
    <mergeCell ref="C514:I514"/>
    <mergeCell ref="M514:N514"/>
    <mergeCell ref="C515:N515"/>
    <mergeCell ref="C516:O518"/>
    <mergeCell ref="C519:I519"/>
    <mergeCell ref="M519:N519"/>
    <mergeCell ref="C520:I520"/>
    <mergeCell ref="M520:N520"/>
    <mergeCell ref="C521:I521"/>
    <mergeCell ref="M521:N521"/>
    <mergeCell ref="C501:J501"/>
    <mergeCell ref="M501:N501"/>
    <mergeCell ref="C502:J502"/>
    <mergeCell ref="M502:N502"/>
    <mergeCell ref="C508:N508"/>
    <mergeCell ref="C509:O511"/>
    <mergeCell ref="C512:I512"/>
    <mergeCell ref="M512:N512"/>
    <mergeCell ref="C513:I513"/>
    <mergeCell ref="M513:N513"/>
    <mergeCell ref="C493:N493"/>
    <mergeCell ref="C494:O496"/>
    <mergeCell ref="C497:J497"/>
    <mergeCell ref="M497:N497"/>
    <mergeCell ref="C498:J498"/>
    <mergeCell ref="M498:N498"/>
    <mergeCell ref="C499:J499"/>
    <mergeCell ref="M499:N499"/>
    <mergeCell ref="C500:J500"/>
    <mergeCell ref="M500:N500"/>
    <mergeCell ref="C490:G490"/>
    <mergeCell ref="H490:I490"/>
    <mergeCell ref="J490:K490"/>
    <mergeCell ref="M490:N490"/>
    <mergeCell ref="C491:G491"/>
    <mergeCell ref="J491:K491"/>
    <mergeCell ref="M491:N491"/>
    <mergeCell ref="C492:G492"/>
    <mergeCell ref="H492:I492"/>
    <mergeCell ref="J492:K492"/>
    <mergeCell ref="M492:N492"/>
    <mergeCell ref="C478:F478"/>
    <mergeCell ref="C482:O482"/>
    <mergeCell ref="D484:L484"/>
    <mergeCell ref="M484:N484"/>
    <mergeCell ref="D485:L485"/>
    <mergeCell ref="M485:N485"/>
    <mergeCell ref="C486:O488"/>
    <mergeCell ref="C489:G489"/>
    <mergeCell ref="H489:I489"/>
    <mergeCell ref="J489:K489"/>
    <mergeCell ref="M489:N489"/>
    <mergeCell ref="B465:P465"/>
    <mergeCell ref="C466:O466"/>
    <mergeCell ref="C468:C474"/>
    <mergeCell ref="D468:K468"/>
    <mergeCell ref="L468:O469"/>
    <mergeCell ref="D469:K469"/>
    <mergeCell ref="D470:K470"/>
    <mergeCell ref="L470:L471"/>
    <mergeCell ref="M470:O471"/>
    <mergeCell ref="D471:K471"/>
    <mergeCell ref="D472:K473"/>
    <mergeCell ref="L472:L474"/>
    <mergeCell ref="M472:M474"/>
    <mergeCell ref="N472:N474"/>
    <mergeCell ref="O472:O474"/>
    <mergeCell ref="D474:K474"/>
    <mergeCell ref="C425:J425"/>
    <mergeCell ref="M425:N425"/>
    <mergeCell ref="B1:L1"/>
    <mergeCell ref="B2:E2"/>
    <mergeCell ref="B4:P4"/>
    <mergeCell ref="C5:O5"/>
    <mergeCell ref="C7:C13"/>
    <mergeCell ref="D7:K7"/>
    <mergeCell ref="L7:O8"/>
    <mergeCell ref="D8:K8"/>
    <mergeCell ref="D9:K9"/>
    <mergeCell ref="L9:L10"/>
    <mergeCell ref="C17:F17"/>
    <mergeCell ref="C21:O21"/>
    <mergeCell ref="D23:L23"/>
    <mergeCell ref="M23:N23"/>
    <mergeCell ref="D24:L24"/>
    <mergeCell ref="M24:N24"/>
    <mergeCell ref="M9:O10"/>
    <mergeCell ref="D10:K10"/>
    <mergeCell ref="D11:K12"/>
    <mergeCell ref="L11:L13"/>
    <mergeCell ref="M11:M13"/>
    <mergeCell ref="N11:N13"/>
    <mergeCell ref="O11:O13"/>
    <mergeCell ref="D13:K13"/>
    <mergeCell ref="C32:G32"/>
    <mergeCell ref="H32:I32"/>
    <mergeCell ref="J32:K32"/>
    <mergeCell ref="M32:N32"/>
    <mergeCell ref="C25:O27"/>
    <mergeCell ref="C28:G28"/>
    <mergeCell ref="H28:I28"/>
    <mergeCell ref="J28:K28"/>
    <mergeCell ref="M28:N28"/>
    <mergeCell ref="C29:G29"/>
    <mergeCell ref="H29:I29"/>
    <mergeCell ref="J29:K29"/>
    <mergeCell ref="M29:N29"/>
    <mergeCell ref="C31:G31"/>
    <mergeCell ref="J31:K31"/>
    <mergeCell ref="M31:N31"/>
    <mergeCell ref="H30:I30"/>
    <mergeCell ref="H31:I31"/>
    <mergeCell ref="C51:I51"/>
    <mergeCell ref="M51:N51"/>
    <mergeCell ref="C52:N52"/>
    <mergeCell ref="C53:O55"/>
    <mergeCell ref="C56:I56"/>
    <mergeCell ref="M56:N56"/>
    <mergeCell ref="C45:N45"/>
    <mergeCell ref="C46:O48"/>
    <mergeCell ref="C49:I49"/>
    <mergeCell ref="M49:N49"/>
    <mergeCell ref="C50:I50"/>
    <mergeCell ref="M50:N50"/>
    <mergeCell ref="C60:I60"/>
    <mergeCell ref="M60:N60"/>
    <mergeCell ref="C61:N61"/>
    <mergeCell ref="C63:N63"/>
    <mergeCell ref="C64:O66"/>
    <mergeCell ref="C67:I67"/>
    <mergeCell ref="M67:N67"/>
    <mergeCell ref="C57:I57"/>
    <mergeCell ref="M57:N57"/>
    <mergeCell ref="C58:I58"/>
    <mergeCell ref="M58:N58"/>
    <mergeCell ref="C59:I59"/>
    <mergeCell ref="M59:N59"/>
    <mergeCell ref="C68:I68"/>
    <mergeCell ref="M68:N68"/>
    <mergeCell ref="M69:N69"/>
    <mergeCell ref="M70:N70"/>
    <mergeCell ref="C71:N71"/>
    <mergeCell ref="C73:N73"/>
    <mergeCell ref="C82:E82"/>
    <mergeCell ref="K82:O82"/>
    <mergeCell ref="B84:P84"/>
    <mergeCell ref="C85:O85"/>
    <mergeCell ref="C87:C93"/>
    <mergeCell ref="D87:K87"/>
    <mergeCell ref="L87:O88"/>
    <mergeCell ref="D88:K88"/>
    <mergeCell ref="D89:K89"/>
    <mergeCell ref="L89:L90"/>
    <mergeCell ref="M89:O90"/>
    <mergeCell ref="D90:K90"/>
    <mergeCell ref="C97:F97"/>
    <mergeCell ref="C101:O101"/>
    <mergeCell ref="D103:L103"/>
    <mergeCell ref="M103:N103"/>
    <mergeCell ref="D104:L104"/>
    <mergeCell ref="M104:N104"/>
    <mergeCell ref="D91:K92"/>
    <mergeCell ref="L91:L93"/>
    <mergeCell ref="M91:M93"/>
    <mergeCell ref="N91:N93"/>
    <mergeCell ref="O91:O93"/>
    <mergeCell ref="D93:K93"/>
    <mergeCell ref="C110:G110"/>
    <mergeCell ref="J110:K110"/>
    <mergeCell ref="M110:N110"/>
    <mergeCell ref="C111:G111"/>
    <mergeCell ref="H111:I111"/>
    <mergeCell ref="J111:K111"/>
    <mergeCell ref="M111:N111"/>
    <mergeCell ref="C105:O107"/>
    <mergeCell ref="C108:G108"/>
    <mergeCell ref="H108:I108"/>
    <mergeCell ref="J108:K108"/>
    <mergeCell ref="M108:N108"/>
    <mergeCell ref="C109:G109"/>
    <mergeCell ref="H109:I109"/>
    <mergeCell ref="J109:K109"/>
    <mergeCell ref="M109:N109"/>
    <mergeCell ref="C118:J118"/>
    <mergeCell ref="M118:N118"/>
    <mergeCell ref="C119:J119"/>
    <mergeCell ref="M119:N119"/>
    <mergeCell ref="C120:J120"/>
    <mergeCell ref="M120:N120"/>
    <mergeCell ref="C112:N112"/>
    <mergeCell ref="C113:O115"/>
    <mergeCell ref="C116:J116"/>
    <mergeCell ref="M116:N116"/>
    <mergeCell ref="C117:J117"/>
    <mergeCell ref="M117:N117"/>
    <mergeCell ref="C127:I127"/>
    <mergeCell ref="M127:N127"/>
    <mergeCell ref="C128:N128"/>
    <mergeCell ref="C129:O131"/>
    <mergeCell ref="C132:I132"/>
    <mergeCell ref="M132:N132"/>
    <mergeCell ref="C121:N121"/>
    <mergeCell ref="C122:O124"/>
    <mergeCell ref="C125:I125"/>
    <mergeCell ref="M125:N125"/>
    <mergeCell ref="C126:I126"/>
    <mergeCell ref="M126:N126"/>
    <mergeCell ref="C136:I136"/>
    <mergeCell ref="M136:N136"/>
    <mergeCell ref="C137:N137"/>
    <mergeCell ref="C139:N139"/>
    <mergeCell ref="C140:O142"/>
    <mergeCell ref="C143:I143"/>
    <mergeCell ref="M143:N143"/>
    <mergeCell ref="C133:I133"/>
    <mergeCell ref="M133:N133"/>
    <mergeCell ref="C134:I134"/>
    <mergeCell ref="M134:N134"/>
    <mergeCell ref="C135:I135"/>
    <mergeCell ref="M135:N135"/>
    <mergeCell ref="C144:I144"/>
    <mergeCell ref="M144:N144"/>
    <mergeCell ref="M145:N145"/>
    <mergeCell ref="M146:N146"/>
    <mergeCell ref="C147:N147"/>
    <mergeCell ref="C149:N149"/>
    <mergeCell ref="C158:E158"/>
    <mergeCell ref="K158:O158"/>
    <mergeCell ref="B160:P160"/>
    <mergeCell ref="C161:O161"/>
    <mergeCell ref="C163:C169"/>
    <mergeCell ref="D163:K163"/>
    <mergeCell ref="L163:O164"/>
    <mergeCell ref="D164:K164"/>
    <mergeCell ref="D165:K165"/>
    <mergeCell ref="L165:L166"/>
    <mergeCell ref="M165:O166"/>
    <mergeCell ref="D166:K166"/>
    <mergeCell ref="C173:F173"/>
    <mergeCell ref="C177:O177"/>
    <mergeCell ref="D179:L179"/>
    <mergeCell ref="M179:N179"/>
    <mergeCell ref="D180:L180"/>
    <mergeCell ref="M180:N180"/>
    <mergeCell ref="D167:K168"/>
    <mergeCell ref="L167:L169"/>
    <mergeCell ref="M167:M169"/>
    <mergeCell ref="N167:N169"/>
    <mergeCell ref="O167:O169"/>
    <mergeCell ref="D169:K169"/>
    <mergeCell ref="C186:G186"/>
    <mergeCell ref="J186:K186"/>
    <mergeCell ref="M186:N186"/>
    <mergeCell ref="C187:G187"/>
    <mergeCell ref="H187:I187"/>
    <mergeCell ref="J187:K187"/>
    <mergeCell ref="M187:N187"/>
    <mergeCell ref="C181:O183"/>
    <mergeCell ref="C184:G184"/>
    <mergeCell ref="H184:I184"/>
    <mergeCell ref="J184:K184"/>
    <mergeCell ref="M184:N184"/>
    <mergeCell ref="C185:G185"/>
    <mergeCell ref="H185:I185"/>
    <mergeCell ref="J185:K185"/>
    <mergeCell ref="M185:N185"/>
    <mergeCell ref="C194:J194"/>
    <mergeCell ref="M194:N194"/>
    <mergeCell ref="C195:J195"/>
    <mergeCell ref="M195:N195"/>
    <mergeCell ref="C196:J196"/>
    <mergeCell ref="M196:N196"/>
    <mergeCell ref="C188:N188"/>
    <mergeCell ref="C189:O191"/>
    <mergeCell ref="C192:J192"/>
    <mergeCell ref="M192:N192"/>
    <mergeCell ref="C193:J193"/>
    <mergeCell ref="M193:N193"/>
    <mergeCell ref="C203:I203"/>
    <mergeCell ref="M203:N203"/>
    <mergeCell ref="C204:N204"/>
    <mergeCell ref="C205:O207"/>
    <mergeCell ref="C208:I208"/>
    <mergeCell ref="M208:N208"/>
    <mergeCell ref="C197:N197"/>
    <mergeCell ref="C198:O200"/>
    <mergeCell ref="C201:I201"/>
    <mergeCell ref="M201:N201"/>
    <mergeCell ref="C202:I202"/>
    <mergeCell ref="M202:N202"/>
    <mergeCell ref="C212:I212"/>
    <mergeCell ref="M212:N212"/>
    <mergeCell ref="C213:N213"/>
    <mergeCell ref="C215:N215"/>
    <mergeCell ref="C216:O218"/>
    <mergeCell ref="C219:I219"/>
    <mergeCell ref="M219:N219"/>
    <mergeCell ref="C209:I209"/>
    <mergeCell ref="M209:N209"/>
    <mergeCell ref="C210:I210"/>
    <mergeCell ref="M210:N210"/>
    <mergeCell ref="C211:I211"/>
    <mergeCell ref="M211:N211"/>
    <mergeCell ref="C220:I220"/>
    <mergeCell ref="M220:N220"/>
    <mergeCell ref="M221:N221"/>
    <mergeCell ref="M222:N222"/>
    <mergeCell ref="C223:N223"/>
    <mergeCell ref="C225:N225"/>
    <mergeCell ref="C234:E234"/>
    <mergeCell ref="K234:O234"/>
    <mergeCell ref="B236:P236"/>
    <mergeCell ref="C237:O237"/>
    <mergeCell ref="C239:C245"/>
    <mergeCell ref="D239:K239"/>
    <mergeCell ref="L239:O240"/>
    <mergeCell ref="D240:K240"/>
    <mergeCell ref="D241:K241"/>
    <mergeCell ref="L241:L242"/>
    <mergeCell ref="M241:O242"/>
    <mergeCell ref="D242:K242"/>
    <mergeCell ref="C249:F249"/>
    <mergeCell ref="C253:O253"/>
    <mergeCell ref="D255:L255"/>
    <mergeCell ref="M255:N255"/>
    <mergeCell ref="D256:L256"/>
    <mergeCell ref="M256:N256"/>
    <mergeCell ref="D243:K244"/>
    <mergeCell ref="L243:L245"/>
    <mergeCell ref="M243:M245"/>
    <mergeCell ref="N243:N245"/>
    <mergeCell ref="O243:O245"/>
    <mergeCell ref="D245:K245"/>
    <mergeCell ref="C262:G262"/>
    <mergeCell ref="J262:K262"/>
    <mergeCell ref="M262:N262"/>
    <mergeCell ref="C263:G263"/>
    <mergeCell ref="H263:I263"/>
    <mergeCell ref="J263:K263"/>
    <mergeCell ref="M263:N263"/>
    <mergeCell ref="C257:O259"/>
    <mergeCell ref="C260:G260"/>
    <mergeCell ref="H260:I260"/>
    <mergeCell ref="J260:K260"/>
    <mergeCell ref="M260:N260"/>
    <mergeCell ref="C261:G261"/>
    <mergeCell ref="H261:I261"/>
    <mergeCell ref="J261:K261"/>
    <mergeCell ref="M261:N261"/>
    <mergeCell ref="C270:J270"/>
    <mergeCell ref="M270:N270"/>
    <mergeCell ref="C271:J271"/>
    <mergeCell ref="M271:N271"/>
    <mergeCell ref="C272:J272"/>
    <mergeCell ref="M272:N272"/>
    <mergeCell ref="C264:N264"/>
    <mergeCell ref="C265:O267"/>
    <mergeCell ref="C268:J268"/>
    <mergeCell ref="M268:N268"/>
    <mergeCell ref="C269:J269"/>
    <mergeCell ref="M269:N269"/>
    <mergeCell ref="C279:I279"/>
    <mergeCell ref="M279:N279"/>
    <mergeCell ref="C280:N280"/>
    <mergeCell ref="C281:O283"/>
    <mergeCell ref="C284:I284"/>
    <mergeCell ref="M284:N284"/>
    <mergeCell ref="C273:N273"/>
    <mergeCell ref="C274:O276"/>
    <mergeCell ref="C277:I277"/>
    <mergeCell ref="M277:N277"/>
    <mergeCell ref="C278:I278"/>
    <mergeCell ref="M278:N278"/>
    <mergeCell ref="C288:I288"/>
    <mergeCell ref="M288:N288"/>
    <mergeCell ref="C289:N289"/>
    <mergeCell ref="C291:N291"/>
    <mergeCell ref="C292:O294"/>
    <mergeCell ref="C295:I295"/>
    <mergeCell ref="M295:N295"/>
    <mergeCell ref="C285:I285"/>
    <mergeCell ref="M285:N285"/>
    <mergeCell ref="C286:I286"/>
    <mergeCell ref="M286:N286"/>
    <mergeCell ref="C287:I287"/>
    <mergeCell ref="M287:N287"/>
    <mergeCell ref="C296:I296"/>
    <mergeCell ref="M296:N296"/>
    <mergeCell ref="M297:N297"/>
    <mergeCell ref="M298:N298"/>
    <mergeCell ref="C299:N299"/>
    <mergeCell ref="C301:N301"/>
    <mergeCell ref="C310:E310"/>
    <mergeCell ref="K310:O310"/>
    <mergeCell ref="B312:P312"/>
    <mergeCell ref="C313:O313"/>
    <mergeCell ref="C315:C321"/>
    <mergeCell ref="D315:K315"/>
    <mergeCell ref="L315:O316"/>
    <mergeCell ref="D316:K316"/>
    <mergeCell ref="D317:K317"/>
    <mergeCell ref="L317:L318"/>
    <mergeCell ref="M317:O318"/>
    <mergeCell ref="D318:K318"/>
    <mergeCell ref="C325:F325"/>
    <mergeCell ref="C329:O329"/>
    <mergeCell ref="D331:L331"/>
    <mergeCell ref="M331:N331"/>
    <mergeCell ref="D332:L332"/>
    <mergeCell ref="M332:N332"/>
    <mergeCell ref="D319:K320"/>
    <mergeCell ref="L319:L321"/>
    <mergeCell ref="M319:M321"/>
    <mergeCell ref="N319:N321"/>
    <mergeCell ref="O319:O321"/>
    <mergeCell ref="D321:K321"/>
    <mergeCell ref="C338:G338"/>
    <mergeCell ref="J338:K338"/>
    <mergeCell ref="M338:N338"/>
    <mergeCell ref="C339:G339"/>
    <mergeCell ref="H339:I339"/>
    <mergeCell ref="J339:K339"/>
    <mergeCell ref="M339:N339"/>
    <mergeCell ref="C333:O335"/>
    <mergeCell ref="C336:G336"/>
    <mergeCell ref="H336:I336"/>
    <mergeCell ref="J336:K336"/>
    <mergeCell ref="M336:N336"/>
    <mergeCell ref="C337:G337"/>
    <mergeCell ref="H337:I337"/>
    <mergeCell ref="J337:K337"/>
    <mergeCell ref="M337:N337"/>
    <mergeCell ref="C346:J346"/>
    <mergeCell ref="M346:N346"/>
    <mergeCell ref="C347:J347"/>
    <mergeCell ref="M347:N347"/>
    <mergeCell ref="C348:J348"/>
    <mergeCell ref="M348:N348"/>
    <mergeCell ref="C340:N340"/>
    <mergeCell ref="C341:O343"/>
    <mergeCell ref="C344:J344"/>
    <mergeCell ref="M344:N344"/>
    <mergeCell ref="C345:J345"/>
    <mergeCell ref="M345:N345"/>
    <mergeCell ref="C355:I355"/>
    <mergeCell ref="M355:N355"/>
    <mergeCell ref="C356:N356"/>
    <mergeCell ref="C357:O359"/>
    <mergeCell ref="C360:I360"/>
    <mergeCell ref="M360:N360"/>
    <mergeCell ref="C349:N349"/>
    <mergeCell ref="C350:O352"/>
    <mergeCell ref="C353:I353"/>
    <mergeCell ref="M353:N353"/>
    <mergeCell ref="C354:I354"/>
    <mergeCell ref="M354:N354"/>
    <mergeCell ref="C364:I364"/>
    <mergeCell ref="M364:N364"/>
    <mergeCell ref="C365:N365"/>
    <mergeCell ref="C367:N367"/>
    <mergeCell ref="C368:O370"/>
    <mergeCell ref="C371:I371"/>
    <mergeCell ref="M371:N371"/>
    <mergeCell ref="C361:I361"/>
    <mergeCell ref="M361:N361"/>
    <mergeCell ref="C362:I362"/>
    <mergeCell ref="M362:N362"/>
    <mergeCell ref="C363:I363"/>
    <mergeCell ref="M363:N363"/>
    <mergeCell ref="C372:I372"/>
    <mergeCell ref="M372:N372"/>
    <mergeCell ref="M373:N373"/>
    <mergeCell ref="M374:N374"/>
    <mergeCell ref="C375:N375"/>
    <mergeCell ref="C377:N377"/>
    <mergeCell ref="C386:E386"/>
    <mergeCell ref="K386:O386"/>
    <mergeCell ref="B388:P388"/>
    <mergeCell ref="C389:O389"/>
    <mergeCell ref="C391:C397"/>
    <mergeCell ref="D391:K391"/>
    <mergeCell ref="L391:O392"/>
    <mergeCell ref="D392:K392"/>
    <mergeCell ref="D393:K393"/>
    <mergeCell ref="L393:L394"/>
    <mergeCell ref="M393:O394"/>
    <mergeCell ref="D394:K394"/>
    <mergeCell ref="C401:F401"/>
    <mergeCell ref="C405:O405"/>
    <mergeCell ref="D407:L407"/>
    <mergeCell ref="M407:N407"/>
    <mergeCell ref="D408:L408"/>
    <mergeCell ref="M408:N408"/>
    <mergeCell ref="D395:K396"/>
    <mergeCell ref="L395:L397"/>
    <mergeCell ref="M395:M397"/>
    <mergeCell ref="N395:N397"/>
    <mergeCell ref="O395:O397"/>
    <mergeCell ref="D397:K397"/>
    <mergeCell ref="C414:G414"/>
    <mergeCell ref="J414:K414"/>
    <mergeCell ref="M414:N414"/>
    <mergeCell ref="C415:G415"/>
    <mergeCell ref="H415:I415"/>
    <mergeCell ref="J415:K415"/>
    <mergeCell ref="M415:N415"/>
    <mergeCell ref="C409:O411"/>
    <mergeCell ref="C412:G412"/>
    <mergeCell ref="H412:I412"/>
    <mergeCell ref="J412:K412"/>
    <mergeCell ref="M412:N412"/>
    <mergeCell ref="C413:G413"/>
    <mergeCell ref="H413:I413"/>
    <mergeCell ref="J413:K413"/>
    <mergeCell ref="M413:N413"/>
    <mergeCell ref="C422:J422"/>
    <mergeCell ref="M422:N422"/>
    <mergeCell ref="C423:J423"/>
    <mergeCell ref="M423:N423"/>
    <mergeCell ref="C424:J424"/>
    <mergeCell ref="M424:N424"/>
    <mergeCell ref="C416:N416"/>
    <mergeCell ref="C417:O419"/>
    <mergeCell ref="C420:J420"/>
    <mergeCell ref="M420:N420"/>
    <mergeCell ref="C421:J421"/>
    <mergeCell ref="M421:N421"/>
    <mergeCell ref="M432:N432"/>
    <mergeCell ref="C433:N433"/>
    <mergeCell ref="C434:O436"/>
    <mergeCell ref="C437:I437"/>
    <mergeCell ref="M437:N437"/>
    <mergeCell ref="C426:N426"/>
    <mergeCell ref="C427:O429"/>
    <mergeCell ref="C430:I430"/>
    <mergeCell ref="M430:N430"/>
    <mergeCell ref="C431:I431"/>
    <mergeCell ref="M431:N431"/>
    <mergeCell ref="C449:I449"/>
    <mergeCell ref="M449:N449"/>
    <mergeCell ref="M450:N450"/>
    <mergeCell ref="M451:N451"/>
    <mergeCell ref="C452:N452"/>
    <mergeCell ref="C454:N454"/>
    <mergeCell ref="C463:E463"/>
    <mergeCell ref="K463:O463"/>
    <mergeCell ref="C44:J44"/>
    <mergeCell ref="M44:N44"/>
    <mergeCell ref="C441:I441"/>
    <mergeCell ref="M441:N441"/>
    <mergeCell ref="C442:N442"/>
    <mergeCell ref="C444:N444"/>
    <mergeCell ref="C445:O447"/>
    <mergeCell ref="C448:I448"/>
    <mergeCell ref="M448:N448"/>
    <mergeCell ref="C438:I438"/>
    <mergeCell ref="M438:N438"/>
    <mergeCell ref="C439:I439"/>
    <mergeCell ref="M439:N439"/>
    <mergeCell ref="C440:I440"/>
    <mergeCell ref="M440:N440"/>
    <mergeCell ref="C432:I432"/>
    <mergeCell ref="C42:J42"/>
    <mergeCell ref="M42:N42"/>
    <mergeCell ref="C43:J43"/>
    <mergeCell ref="M43:N43"/>
    <mergeCell ref="C39:J39"/>
    <mergeCell ref="M39:N39"/>
    <mergeCell ref="C40:J40"/>
    <mergeCell ref="M40:N40"/>
    <mergeCell ref="C41:J41"/>
    <mergeCell ref="M41:N41"/>
    <mergeCell ref="C33:N33"/>
    <mergeCell ref="C34:O36"/>
    <mergeCell ref="C37:J37"/>
    <mergeCell ref="M37:N37"/>
    <mergeCell ref="C38:J38"/>
    <mergeCell ref="M38:N38"/>
    <mergeCell ref="C30:G30"/>
    <mergeCell ref="J30:K30"/>
    <mergeCell ref="M30:N30"/>
  </mergeCells>
  <pageMargins left="0.70866141732283472" right="0.70866141732283472" top="0.74803149606299213" bottom="0.74803149606299213" header="0.31496062992125984" footer="0.31496062992125984"/>
  <pageSetup scale="50" orientation="portrait" r:id="rId1"/>
  <rowBreaks count="6" manualBreakCount="6">
    <brk id="82" max="16" man="1"/>
    <brk id="158" max="16" man="1"/>
    <brk id="234" max="16" man="1"/>
    <brk id="310" max="16" man="1"/>
    <brk id="386" max="16" man="1"/>
    <brk id="463" max="1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280"/>
  <sheetViews>
    <sheetView view="pageBreakPreview" topLeftCell="A215" zoomScale="60" zoomScaleNormal="80" workbookViewId="0">
      <selection activeCell="V245" sqref="V245"/>
    </sheetView>
  </sheetViews>
  <sheetFormatPr baseColWidth="10" defaultRowHeight="13.2"/>
  <cols>
    <col min="6" max="6" width="17.44140625" bestFit="1" customWidth="1"/>
  </cols>
  <sheetData>
    <row r="1" spans="1:12">
      <c r="A1" s="936"/>
      <c r="B1" s="937"/>
      <c r="C1" s="938"/>
      <c r="D1" s="910" t="s">
        <v>124</v>
      </c>
      <c r="E1" s="911"/>
      <c r="F1" s="911"/>
      <c r="G1" s="911"/>
      <c r="H1" s="911"/>
      <c r="I1" s="911"/>
      <c r="J1" s="911"/>
      <c r="K1" s="911"/>
      <c r="L1" s="912"/>
    </row>
    <row r="2" spans="1:12" ht="13.8" thickBot="1">
      <c r="A2" s="939"/>
      <c r="B2" s="940"/>
      <c r="C2" s="941"/>
      <c r="D2" s="913"/>
      <c r="E2" s="944"/>
      <c r="F2" s="944"/>
      <c r="G2" s="944"/>
      <c r="H2" s="944"/>
      <c r="I2" s="944"/>
      <c r="J2" s="944"/>
      <c r="K2" s="944"/>
      <c r="L2" s="915"/>
    </row>
    <row r="3" spans="1:12">
      <c r="A3" s="939"/>
      <c r="B3" s="940"/>
      <c r="C3" s="940"/>
      <c r="D3" s="910" t="s">
        <v>125</v>
      </c>
      <c r="E3" s="911"/>
      <c r="F3" s="911"/>
      <c r="G3" s="911"/>
      <c r="H3" s="911"/>
      <c r="I3" s="911"/>
      <c r="J3" s="911"/>
      <c r="K3" s="911"/>
      <c r="L3" s="912"/>
    </row>
    <row r="4" spans="1:12" ht="13.8" thickBot="1">
      <c r="A4" s="939"/>
      <c r="B4" s="940"/>
      <c r="C4" s="940"/>
      <c r="D4" s="913"/>
      <c r="E4" s="944"/>
      <c r="F4" s="944"/>
      <c r="G4" s="944"/>
      <c r="H4" s="944"/>
      <c r="I4" s="944"/>
      <c r="J4" s="944"/>
      <c r="K4" s="944"/>
      <c r="L4" s="915"/>
    </row>
    <row r="5" spans="1:12">
      <c r="A5" s="939"/>
      <c r="B5" s="940"/>
      <c r="C5" s="940"/>
      <c r="D5" s="910" t="s">
        <v>126</v>
      </c>
      <c r="E5" s="911"/>
      <c r="F5" s="911"/>
      <c r="G5" s="911"/>
      <c r="H5" s="911"/>
      <c r="I5" s="911"/>
      <c r="J5" s="911"/>
      <c r="K5" s="911"/>
      <c r="L5" s="912"/>
    </row>
    <row r="6" spans="1:12" ht="13.8" thickBot="1">
      <c r="A6" s="942"/>
      <c r="B6" s="943"/>
      <c r="C6" s="943"/>
      <c r="D6" s="913"/>
      <c r="E6" s="944"/>
      <c r="F6" s="944"/>
      <c r="G6" s="944"/>
      <c r="H6" s="944"/>
      <c r="I6" s="944"/>
      <c r="J6" s="944"/>
      <c r="K6" s="944"/>
      <c r="L6" s="915"/>
    </row>
    <row r="7" spans="1:12" ht="29.25" customHeight="1" thickBot="1">
      <c r="A7" s="916" t="s">
        <v>127</v>
      </c>
      <c r="B7" s="917"/>
      <c r="C7" s="918"/>
      <c r="D7" s="919" t="s">
        <v>367</v>
      </c>
      <c r="E7" s="920"/>
      <c r="F7" s="920"/>
      <c r="G7" s="920"/>
      <c r="H7" s="920"/>
      <c r="I7" s="920"/>
      <c r="J7" s="920"/>
      <c r="K7" s="920"/>
      <c r="L7" s="921"/>
    </row>
    <row r="8" spans="1:12" ht="13.8" thickBot="1">
      <c r="A8" s="887" t="str">
        <f>+'PRESUPUESTO OFICIAL (Entidad)'!C55</f>
        <v>7. CARPINTERIA METÁLICA</v>
      </c>
      <c r="B8" s="888"/>
      <c r="C8" s="888"/>
      <c r="D8" s="888"/>
      <c r="E8" s="888"/>
      <c r="F8" s="888"/>
      <c r="G8" s="888"/>
      <c r="H8" s="888"/>
      <c r="I8" s="888"/>
      <c r="J8" s="888"/>
      <c r="K8" s="888"/>
      <c r="L8" s="889"/>
    </row>
    <row r="9" spans="1:12" ht="40.200000000000003" thickBot="1">
      <c r="A9" s="180" t="s">
        <v>50</v>
      </c>
      <c r="B9" s="181">
        <f>+'PRESUPUESTO OFICIAL (Entidad)'!D56</f>
        <v>7.1</v>
      </c>
      <c r="C9" s="927" t="s">
        <v>51</v>
      </c>
      <c r="D9" s="928"/>
      <c r="E9" s="929"/>
      <c r="F9" s="893" t="str">
        <f>+'PRESUPUESTO OFICIAL (Entidad)'!G56</f>
        <v>Baranda en tubo galvanizado de 2", cal 1.5 mm</v>
      </c>
      <c r="G9" s="894"/>
      <c r="H9" s="895"/>
      <c r="I9" s="182" t="s">
        <v>128</v>
      </c>
      <c r="J9" s="218">
        <f>L24</f>
        <v>6</v>
      </c>
      <c r="K9" s="183" t="s">
        <v>52</v>
      </c>
      <c r="L9" s="219" t="str">
        <f>+'PRESUPUESTO OFICIAL (Entidad)'!H56</f>
        <v>ML</v>
      </c>
    </row>
    <row r="10" spans="1:12">
      <c r="A10" s="930" t="s">
        <v>129</v>
      </c>
      <c r="B10" s="931"/>
      <c r="C10" s="931"/>
      <c r="D10" s="931"/>
      <c r="E10" s="931"/>
      <c r="F10" s="184" t="s">
        <v>130</v>
      </c>
      <c r="G10" s="185" t="s">
        <v>131</v>
      </c>
      <c r="H10" s="185" t="s">
        <v>132</v>
      </c>
      <c r="I10" s="185" t="s">
        <v>133</v>
      </c>
      <c r="J10" s="185" t="s">
        <v>134</v>
      </c>
      <c r="K10" s="185" t="s">
        <v>11</v>
      </c>
      <c r="L10" s="186" t="s">
        <v>135</v>
      </c>
    </row>
    <row r="11" spans="1:12" ht="39.9" customHeight="1">
      <c r="A11" s="899"/>
      <c r="B11" s="932"/>
      <c r="C11" s="932"/>
      <c r="D11" s="932"/>
      <c r="E11" s="933"/>
      <c r="F11" s="187" t="s">
        <v>450</v>
      </c>
      <c r="G11" s="188"/>
      <c r="H11" s="188">
        <v>3</v>
      </c>
      <c r="I11" s="188"/>
      <c r="J11" s="189"/>
      <c r="K11" s="189"/>
      <c r="L11" s="190">
        <f>+H11</f>
        <v>3</v>
      </c>
    </row>
    <row r="12" spans="1:12" ht="39.9" customHeight="1">
      <c r="A12" s="901"/>
      <c r="B12" s="902"/>
      <c r="C12" s="902"/>
      <c r="D12" s="902"/>
      <c r="E12" s="934"/>
      <c r="F12" s="187" t="s">
        <v>450</v>
      </c>
      <c r="G12" s="188"/>
      <c r="H12" s="188">
        <v>3</v>
      </c>
      <c r="I12" s="188"/>
      <c r="J12" s="189"/>
      <c r="K12" s="189"/>
      <c r="L12" s="190">
        <f t="shared" ref="L12:L23" si="0">+H12</f>
        <v>3</v>
      </c>
    </row>
    <row r="13" spans="1:12" ht="39.9" customHeight="1">
      <c r="A13" s="901"/>
      <c r="B13" s="902"/>
      <c r="C13" s="902"/>
      <c r="D13" s="902"/>
      <c r="E13" s="934"/>
      <c r="F13" s="187"/>
      <c r="G13" s="188"/>
      <c r="H13" s="188"/>
      <c r="I13" s="188"/>
      <c r="J13" s="189"/>
      <c r="K13" s="189"/>
      <c r="L13" s="190">
        <f t="shared" si="0"/>
        <v>0</v>
      </c>
    </row>
    <row r="14" spans="1:12" ht="39.9" customHeight="1">
      <c r="A14" s="901"/>
      <c r="B14" s="902"/>
      <c r="C14" s="902"/>
      <c r="D14" s="902"/>
      <c r="E14" s="934"/>
      <c r="F14" s="187"/>
      <c r="G14" s="188"/>
      <c r="H14" s="188"/>
      <c r="I14" s="188"/>
      <c r="J14" s="189"/>
      <c r="K14" s="189"/>
      <c r="L14" s="190">
        <f t="shared" si="0"/>
        <v>0</v>
      </c>
    </row>
    <row r="15" spans="1:12" ht="39.9" customHeight="1">
      <c r="A15" s="901"/>
      <c r="B15" s="902"/>
      <c r="C15" s="902"/>
      <c r="D15" s="902"/>
      <c r="E15" s="934"/>
      <c r="F15" s="191"/>
      <c r="G15" s="188"/>
      <c r="H15" s="188"/>
      <c r="I15" s="188"/>
      <c r="J15" s="189"/>
      <c r="K15" s="189"/>
      <c r="L15" s="190">
        <f t="shared" si="0"/>
        <v>0</v>
      </c>
    </row>
    <row r="16" spans="1:12" ht="39.9" customHeight="1">
      <c r="A16" s="901"/>
      <c r="B16" s="902"/>
      <c r="C16" s="902"/>
      <c r="D16" s="902"/>
      <c r="E16" s="934"/>
      <c r="F16" s="191"/>
      <c r="G16" s="188"/>
      <c r="H16" s="188"/>
      <c r="I16" s="188"/>
      <c r="J16" s="189"/>
      <c r="K16" s="189"/>
      <c r="L16" s="190">
        <f t="shared" si="0"/>
        <v>0</v>
      </c>
    </row>
    <row r="17" spans="1:12" ht="39.9" customHeight="1">
      <c r="A17" s="901"/>
      <c r="B17" s="902"/>
      <c r="C17" s="902"/>
      <c r="D17" s="902"/>
      <c r="E17" s="934"/>
      <c r="F17" s="191"/>
      <c r="G17" s="188"/>
      <c r="H17" s="188"/>
      <c r="I17" s="188"/>
      <c r="J17" s="189"/>
      <c r="K17" s="189"/>
      <c r="L17" s="190">
        <f t="shared" si="0"/>
        <v>0</v>
      </c>
    </row>
    <row r="18" spans="1:12" ht="39.9" customHeight="1">
      <c r="A18" s="901"/>
      <c r="B18" s="902"/>
      <c r="C18" s="902"/>
      <c r="D18" s="902"/>
      <c r="E18" s="934"/>
      <c r="F18" s="187"/>
      <c r="G18" s="188"/>
      <c r="H18" s="188"/>
      <c r="I18" s="188"/>
      <c r="J18" s="189"/>
      <c r="K18" s="189"/>
      <c r="L18" s="190">
        <f t="shared" si="0"/>
        <v>0</v>
      </c>
    </row>
    <row r="19" spans="1:12" ht="39.9" customHeight="1">
      <c r="A19" s="901"/>
      <c r="B19" s="902"/>
      <c r="C19" s="902"/>
      <c r="D19" s="902"/>
      <c r="E19" s="934"/>
      <c r="F19" s="192"/>
      <c r="G19" s="193"/>
      <c r="H19" s="193"/>
      <c r="I19" s="193"/>
      <c r="J19" s="194"/>
      <c r="K19" s="195"/>
      <c r="L19" s="190">
        <f t="shared" si="0"/>
        <v>0</v>
      </c>
    </row>
    <row r="20" spans="1:12" ht="39.9" customHeight="1">
      <c r="A20" s="901"/>
      <c r="B20" s="902"/>
      <c r="C20" s="902"/>
      <c r="D20" s="902"/>
      <c r="E20" s="934"/>
      <c r="F20" s="192"/>
      <c r="G20" s="193"/>
      <c r="H20" s="193"/>
      <c r="I20" s="193"/>
      <c r="J20" s="194"/>
      <c r="K20" s="195"/>
      <c r="L20" s="190">
        <f t="shared" si="0"/>
        <v>0</v>
      </c>
    </row>
    <row r="21" spans="1:12" ht="39.9" customHeight="1">
      <c r="A21" s="901"/>
      <c r="B21" s="902"/>
      <c r="C21" s="902"/>
      <c r="D21" s="902"/>
      <c r="E21" s="934"/>
      <c r="F21" s="196"/>
      <c r="G21" s="193"/>
      <c r="H21" s="193"/>
      <c r="I21" s="193"/>
      <c r="J21" s="194"/>
      <c r="K21" s="195"/>
      <c r="L21" s="190">
        <f t="shared" si="0"/>
        <v>0</v>
      </c>
    </row>
    <row r="22" spans="1:12" ht="39.9" customHeight="1">
      <c r="A22" s="901"/>
      <c r="B22" s="902"/>
      <c r="C22" s="902"/>
      <c r="D22" s="902"/>
      <c r="E22" s="934"/>
      <c r="F22" s="195"/>
      <c r="G22" s="195"/>
      <c r="H22" s="195"/>
      <c r="I22" s="197"/>
      <c r="J22" s="194"/>
      <c r="K22" s="193"/>
      <c r="L22" s="190">
        <f t="shared" si="0"/>
        <v>0</v>
      </c>
    </row>
    <row r="23" spans="1:12" ht="39.9" customHeight="1" thickBot="1">
      <c r="A23" s="901"/>
      <c r="B23" s="902"/>
      <c r="C23" s="902"/>
      <c r="D23" s="902"/>
      <c r="E23" s="934"/>
      <c r="F23" s="198"/>
      <c r="G23" s="198"/>
      <c r="H23" s="198"/>
      <c r="I23" s="199"/>
      <c r="J23" s="199"/>
      <c r="K23" s="200"/>
      <c r="L23" s="190">
        <f t="shared" si="0"/>
        <v>0</v>
      </c>
    </row>
    <row r="24" spans="1:12" ht="13.8" thickBot="1">
      <c r="A24" s="903"/>
      <c r="B24" s="935"/>
      <c r="C24" s="935"/>
      <c r="D24" s="935"/>
      <c r="E24" s="935"/>
      <c r="F24" s="890" t="s">
        <v>135</v>
      </c>
      <c r="G24" s="891"/>
      <c r="H24" s="891"/>
      <c r="I24" s="891"/>
      <c r="J24" s="891"/>
      <c r="K24" s="892"/>
      <c r="L24" s="201">
        <f>SUM(L11:L23)</f>
        <v>6</v>
      </c>
    </row>
    <row r="25" spans="1:12" ht="15.6">
      <c r="A25" s="202"/>
      <c r="B25" s="203"/>
      <c r="C25" s="203"/>
      <c r="D25" s="203"/>
      <c r="E25" s="203"/>
      <c r="F25" s="203"/>
      <c r="G25" s="203"/>
      <c r="H25" s="203"/>
      <c r="I25" s="203"/>
      <c r="J25" s="203"/>
      <c r="K25" s="203"/>
      <c r="L25" s="204"/>
    </row>
    <row r="26" spans="1:12" ht="13.8">
      <c r="A26" s="874" t="s">
        <v>140</v>
      </c>
      <c r="B26" s="923"/>
      <c r="C26" s="876"/>
      <c r="D26" s="924"/>
      <c r="E26" s="924"/>
      <c r="F26" s="924"/>
      <c r="G26" s="924"/>
      <c r="H26" s="924"/>
      <c r="I26" s="924"/>
      <c r="J26" s="924"/>
      <c r="K26" s="878"/>
      <c r="L26" s="205"/>
    </row>
    <row r="27" spans="1:12" ht="13.8">
      <c r="A27" s="874"/>
      <c r="B27" s="923"/>
      <c r="C27" s="879"/>
      <c r="D27" s="880"/>
      <c r="E27" s="880"/>
      <c r="F27" s="880"/>
      <c r="G27" s="880"/>
      <c r="H27" s="880"/>
      <c r="I27" s="880"/>
      <c r="J27" s="880"/>
      <c r="K27" s="881"/>
      <c r="L27" s="205"/>
    </row>
    <row r="28" spans="1:12" ht="15.6">
      <c r="A28" s="206"/>
      <c r="B28" s="882"/>
      <c r="C28" s="882"/>
      <c r="D28" s="882"/>
      <c r="E28" s="882"/>
      <c r="F28" s="207"/>
      <c r="G28" s="207"/>
      <c r="H28" s="882"/>
      <c r="I28" s="882"/>
      <c r="J28" s="882"/>
      <c r="K28" s="882"/>
      <c r="L28" s="205"/>
    </row>
    <row r="29" spans="1:12" ht="15.6">
      <c r="A29" s="206"/>
      <c r="B29" s="882"/>
      <c r="C29" s="882"/>
      <c r="D29" s="882"/>
      <c r="E29" s="882"/>
      <c r="F29" s="207"/>
      <c r="G29" s="207"/>
      <c r="H29" s="882"/>
      <c r="I29" s="882"/>
      <c r="J29" s="882"/>
      <c r="K29" s="882"/>
      <c r="L29" s="205"/>
    </row>
    <row r="30" spans="1:12" ht="15.6">
      <c r="A30" s="206"/>
      <c r="B30" s="882"/>
      <c r="C30" s="882"/>
      <c r="D30" s="882"/>
      <c r="E30" s="882"/>
      <c r="F30" s="207"/>
      <c r="G30" s="207"/>
      <c r="H30" s="882"/>
      <c r="I30" s="882"/>
      <c r="J30" s="882"/>
      <c r="K30" s="882"/>
      <c r="L30" s="205"/>
    </row>
    <row r="31" spans="1:12" ht="15.6">
      <c r="A31" s="208" t="s">
        <v>141</v>
      </c>
      <c r="B31" s="883"/>
      <c r="C31" s="883"/>
      <c r="D31" s="883"/>
      <c r="E31" s="883"/>
      <c r="F31" s="207"/>
      <c r="G31" s="209"/>
      <c r="H31" s="883"/>
      <c r="I31" s="883"/>
      <c r="J31" s="883"/>
      <c r="K31" s="883"/>
      <c r="L31" s="205"/>
    </row>
    <row r="32" spans="1:12">
      <c r="A32" s="210"/>
      <c r="B32" s="925" t="s">
        <v>147</v>
      </c>
      <c r="C32" s="925"/>
      <c r="D32" s="925"/>
      <c r="E32" s="925"/>
      <c r="F32" s="211"/>
      <c r="G32" s="211"/>
      <c r="H32" s="926" t="s">
        <v>142</v>
      </c>
      <c r="I32" s="926"/>
      <c r="J32" s="926"/>
      <c r="K32" s="926"/>
      <c r="L32" s="212"/>
    </row>
    <row r="33" spans="1:12">
      <c r="A33" s="210"/>
      <c r="B33" s="871" t="s">
        <v>143</v>
      </c>
      <c r="C33" s="871"/>
      <c r="D33" s="871"/>
      <c r="E33" s="871"/>
      <c r="F33" s="213"/>
      <c r="G33" s="213"/>
      <c r="H33" s="872" t="s">
        <v>144</v>
      </c>
      <c r="I33" s="872"/>
      <c r="J33" s="872"/>
      <c r="K33" s="872"/>
      <c r="L33" s="212"/>
    </row>
    <row r="34" spans="1:12">
      <c r="A34" s="210"/>
      <c r="B34" s="871" t="s">
        <v>145</v>
      </c>
      <c r="C34" s="871"/>
      <c r="D34" s="871"/>
      <c r="E34" s="871"/>
      <c r="F34" s="213"/>
      <c r="G34" s="213"/>
      <c r="H34" s="871" t="s">
        <v>146</v>
      </c>
      <c r="I34" s="871"/>
      <c r="J34" s="871"/>
      <c r="K34" s="871"/>
      <c r="L34" s="212"/>
    </row>
    <row r="35" spans="1:12" ht="14.4" thickBot="1">
      <c r="A35" s="214"/>
      <c r="B35" s="922"/>
      <c r="C35" s="922"/>
      <c r="D35" s="922"/>
      <c r="E35" s="922"/>
      <c r="F35" s="215"/>
      <c r="G35" s="215"/>
      <c r="H35" s="216"/>
      <c r="I35" s="215"/>
      <c r="J35" s="215"/>
      <c r="K35" s="215"/>
      <c r="L35" s="217"/>
    </row>
    <row r="36" spans="1:12">
      <c r="A36" s="936"/>
      <c r="B36" s="937"/>
      <c r="C36" s="938"/>
      <c r="D36" s="910" t="s">
        <v>124</v>
      </c>
      <c r="E36" s="911"/>
      <c r="F36" s="911"/>
      <c r="G36" s="911"/>
      <c r="H36" s="911"/>
      <c r="I36" s="911"/>
      <c r="J36" s="911"/>
      <c r="K36" s="911"/>
      <c r="L36" s="912"/>
    </row>
    <row r="37" spans="1:12" ht="13.8" thickBot="1">
      <c r="A37" s="939"/>
      <c r="B37" s="940"/>
      <c r="C37" s="941"/>
      <c r="D37" s="913"/>
      <c r="E37" s="944"/>
      <c r="F37" s="944"/>
      <c r="G37" s="944"/>
      <c r="H37" s="944"/>
      <c r="I37" s="944"/>
      <c r="J37" s="944"/>
      <c r="K37" s="944"/>
      <c r="L37" s="915"/>
    </row>
    <row r="38" spans="1:12">
      <c r="A38" s="939"/>
      <c r="B38" s="940"/>
      <c r="C38" s="940"/>
      <c r="D38" s="910" t="s">
        <v>125</v>
      </c>
      <c r="E38" s="911"/>
      <c r="F38" s="911"/>
      <c r="G38" s="911"/>
      <c r="H38" s="911"/>
      <c r="I38" s="911"/>
      <c r="J38" s="911"/>
      <c r="K38" s="911"/>
      <c r="L38" s="912"/>
    </row>
    <row r="39" spans="1:12" ht="13.8" thickBot="1">
      <c r="A39" s="939"/>
      <c r="B39" s="940"/>
      <c r="C39" s="940"/>
      <c r="D39" s="913"/>
      <c r="E39" s="944"/>
      <c r="F39" s="944"/>
      <c r="G39" s="944"/>
      <c r="H39" s="944"/>
      <c r="I39" s="944"/>
      <c r="J39" s="944"/>
      <c r="K39" s="944"/>
      <c r="L39" s="915"/>
    </row>
    <row r="40" spans="1:12">
      <c r="A40" s="939"/>
      <c r="B40" s="940"/>
      <c r="C40" s="940"/>
      <c r="D40" s="910" t="s">
        <v>126</v>
      </c>
      <c r="E40" s="911"/>
      <c r="F40" s="911"/>
      <c r="G40" s="911"/>
      <c r="H40" s="911"/>
      <c r="I40" s="911"/>
      <c r="J40" s="911"/>
      <c r="K40" s="911"/>
      <c r="L40" s="912"/>
    </row>
    <row r="41" spans="1:12" ht="13.8" thickBot="1">
      <c r="A41" s="942"/>
      <c r="B41" s="943"/>
      <c r="C41" s="943"/>
      <c r="D41" s="913"/>
      <c r="E41" s="944"/>
      <c r="F41" s="944"/>
      <c r="G41" s="944"/>
      <c r="H41" s="944"/>
      <c r="I41" s="944"/>
      <c r="J41" s="944"/>
      <c r="K41" s="944"/>
      <c r="L41" s="915"/>
    </row>
    <row r="42" spans="1:12" ht="34.5" customHeight="1" thickBot="1">
      <c r="A42" s="916" t="s">
        <v>127</v>
      </c>
      <c r="B42" s="917"/>
      <c r="C42" s="918"/>
      <c r="D42" s="919" t="s">
        <v>367</v>
      </c>
      <c r="E42" s="920"/>
      <c r="F42" s="920"/>
      <c r="G42" s="920"/>
      <c r="H42" s="920"/>
      <c r="I42" s="920"/>
      <c r="J42" s="920"/>
      <c r="K42" s="920"/>
      <c r="L42" s="921"/>
    </row>
    <row r="43" spans="1:12" ht="13.8" thickBot="1">
      <c r="A43" s="887" t="str">
        <f>+'PRESUPUESTO OFICIAL (Entidad)'!C58</f>
        <v>8.ILUMINACIÓN</v>
      </c>
      <c r="B43" s="888"/>
      <c r="C43" s="888"/>
      <c r="D43" s="888"/>
      <c r="E43" s="888"/>
      <c r="F43" s="888"/>
      <c r="G43" s="888"/>
      <c r="H43" s="888"/>
      <c r="I43" s="888"/>
      <c r="J43" s="888"/>
      <c r="K43" s="888"/>
      <c r="L43" s="889"/>
    </row>
    <row r="44" spans="1:12" ht="40.200000000000003" thickBot="1">
      <c r="A44" s="180" t="s">
        <v>50</v>
      </c>
      <c r="B44" s="181">
        <f>+'PRESUPUESTO OFICIAL (Entidad)'!D59</f>
        <v>8.1</v>
      </c>
      <c r="C44" s="927" t="s">
        <v>51</v>
      </c>
      <c r="D44" s="928"/>
      <c r="E44" s="929"/>
      <c r="F44" s="893" t="str">
        <f>+'PRESUPUESTO OFICIAL (Entidad)'!G59</f>
        <v>Tuberia metalica tipo conduit EMT 3/4" incluye accesorios de montaje y elementos de fijacion.
Suministro e instalacion</v>
      </c>
      <c r="G44" s="894"/>
      <c r="H44" s="895"/>
      <c r="I44" s="182" t="s">
        <v>128</v>
      </c>
      <c r="J44" s="218">
        <f>L59</f>
        <v>88</v>
      </c>
      <c r="K44" s="183" t="s">
        <v>52</v>
      </c>
      <c r="L44" s="219" t="str">
        <f>+'PRESUPUESTO OFICIAL (Entidad)'!H59</f>
        <v>ML</v>
      </c>
    </row>
    <row r="45" spans="1:12">
      <c r="A45" s="930" t="s">
        <v>129</v>
      </c>
      <c r="B45" s="931"/>
      <c r="C45" s="931"/>
      <c r="D45" s="931"/>
      <c r="E45" s="931"/>
      <c r="F45" s="184" t="s">
        <v>130</v>
      </c>
      <c r="G45" s="185" t="s">
        <v>131</v>
      </c>
      <c r="H45" s="185" t="s">
        <v>132</v>
      </c>
      <c r="I45" s="185" t="s">
        <v>133</v>
      </c>
      <c r="J45" s="185" t="s">
        <v>134</v>
      </c>
      <c r="K45" s="185" t="s">
        <v>11</v>
      </c>
      <c r="L45" s="186" t="s">
        <v>135</v>
      </c>
    </row>
    <row r="46" spans="1:12" ht="39.9" customHeight="1">
      <c r="A46" s="899"/>
      <c r="B46" s="932"/>
      <c r="C46" s="932"/>
      <c r="D46" s="932"/>
      <c r="E46" s="933"/>
      <c r="F46" s="377" t="s">
        <v>341</v>
      </c>
      <c r="G46" s="378"/>
      <c r="H46" s="378">
        <v>88</v>
      </c>
      <c r="I46" s="188"/>
      <c r="J46" s="189"/>
      <c r="K46" s="189"/>
      <c r="L46" s="190">
        <f>+H46</f>
        <v>88</v>
      </c>
    </row>
    <row r="47" spans="1:12" ht="39.9" customHeight="1">
      <c r="A47" s="901"/>
      <c r="B47" s="902"/>
      <c r="C47" s="902"/>
      <c r="D47" s="902"/>
      <c r="E47" s="934"/>
      <c r="F47" s="187"/>
      <c r="G47" s="188"/>
      <c r="H47" s="188"/>
      <c r="I47" s="188"/>
      <c r="J47" s="189"/>
      <c r="K47" s="189"/>
      <c r="L47" s="190">
        <f t="shared" ref="L47:L58" si="1">+K47*J47</f>
        <v>0</v>
      </c>
    </row>
    <row r="48" spans="1:12" ht="39.9" customHeight="1">
      <c r="A48" s="901"/>
      <c r="B48" s="902"/>
      <c r="C48" s="902"/>
      <c r="D48" s="902"/>
      <c r="E48" s="934"/>
      <c r="F48" s="187"/>
      <c r="G48" s="188"/>
      <c r="H48" s="188"/>
      <c r="I48" s="188"/>
      <c r="J48" s="189"/>
      <c r="K48" s="189"/>
      <c r="L48" s="190">
        <f t="shared" si="1"/>
        <v>0</v>
      </c>
    </row>
    <row r="49" spans="1:12" ht="39.9" customHeight="1">
      <c r="A49" s="901"/>
      <c r="B49" s="902"/>
      <c r="C49" s="902"/>
      <c r="D49" s="902"/>
      <c r="E49" s="934"/>
      <c r="F49" s="187"/>
      <c r="G49" s="188"/>
      <c r="H49" s="188"/>
      <c r="I49" s="188"/>
      <c r="J49" s="189"/>
      <c r="K49" s="189"/>
      <c r="L49" s="190">
        <f t="shared" si="1"/>
        <v>0</v>
      </c>
    </row>
    <row r="50" spans="1:12" ht="39.9" customHeight="1">
      <c r="A50" s="901"/>
      <c r="B50" s="902"/>
      <c r="C50" s="902"/>
      <c r="D50" s="902"/>
      <c r="E50" s="934"/>
      <c r="F50" s="191"/>
      <c r="G50" s="188"/>
      <c r="H50" s="188"/>
      <c r="I50" s="188"/>
      <c r="J50" s="189"/>
      <c r="K50" s="189"/>
      <c r="L50" s="190">
        <f t="shared" si="1"/>
        <v>0</v>
      </c>
    </row>
    <row r="51" spans="1:12" ht="39.9" customHeight="1">
      <c r="A51" s="901"/>
      <c r="B51" s="902"/>
      <c r="C51" s="902"/>
      <c r="D51" s="902"/>
      <c r="E51" s="934"/>
      <c r="F51" s="191"/>
      <c r="G51" s="188"/>
      <c r="H51" s="188"/>
      <c r="I51" s="188"/>
      <c r="J51" s="189"/>
      <c r="K51" s="189"/>
      <c r="L51" s="190">
        <f t="shared" si="1"/>
        <v>0</v>
      </c>
    </row>
    <row r="52" spans="1:12" ht="39.9" customHeight="1">
      <c r="A52" s="901"/>
      <c r="B52" s="902"/>
      <c r="C52" s="902"/>
      <c r="D52" s="902"/>
      <c r="E52" s="934"/>
      <c r="F52" s="191"/>
      <c r="G52" s="188"/>
      <c r="H52" s="188"/>
      <c r="I52" s="188"/>
      <c r="J52" s="189"/>
      <c r="K52" s="189"/>
      <c r="L52" s="190">
        <f t="shared" si="1"/>
        <v>0</v>
      </c>
    </row>
    <row r="53" spans="1:12" ht="30" customHeight="1">
      <c r="A53" s="901"/>
      <c r="B53" s="902"/>
      <c r="C53" s="902"/>
      <c r="D53" s="902"/>
      <c r="E53" s="934"/>
      <c r="F53" s="187"/>
      <c r="G53" s="188"/>
      <c r="H53" s="188"/>
      <c r="I53" s="188"/>
      <c r="J53" s="189"/>
      <c r="K53" s="189"/>
      <c r="L53" s="190">
        <f t="shared" si="1"/>
        <v>0</v>
      </c>
    </row>
    <row r="54" spans="1:12" ht="30" customHeight="1">
      <c r="A54" s="901"/>
      <c r="B54" s="902"/>
      <c r="C54" s="902"/>
      <c r="D54" s="902"/>
      <c r="E54" s="934"/>
      <c r="F54" s="192"/>
      <c r="G54" s="193"/>
      <c r="H54" s="193"/>
      <c r="I54" s="193"/>
      <c r="J54" s="194"/>
      <c r="K54" s="195"/>
      <c r="L54" s="190">
        <f t="shared" si="1"/>
        <v>0</v>
      </c>
    </row>
    <row r="55" spans="1:12" ht="30" customHeight="1">
      <c r="A55" s="901"/>
      <c r="B55" s="902"/>
      <c r="C55" s="902"/>
      <c r="D55" s="902"/>
      <c r="E55" s="934"/>
      <c r="F55" s="192"/>
      <c r="G55" s="193"/>
      <c r="H55" s="193"/>
      <c r="I55" s="193"/>
      <c r="J55" s="194"/>
      <c r="K55" s="195"/>
      <c r="L55" s="190">
        <f t="shared" si="1"/>
        <v>0</v>
      </c>
    </row>
    <row r="56" spans="1:12" ht="30" customHeight="1">
      <c r="A56" s="901"/>
      <c r="B56" s="902"/>
      <c r="C56" s="902"/>
      <c r="D56" s="902"/>
      <c r="E56" s="934"/>
      <c r="F56" s="196"/>
      <c r="G56" s="193"/>
      <c r="H56" s="193"/>
      <c r="I56" s="193"/>
      <c r="J56" s="194"/>
      <c r="K56" s="195"/>
      <c r="L56" s="190">
        <f t="shared" si="1"/>
        <v>0</v>
      </c>
    </row>
    <row r="57" spans="1:12" ht="30" customHeight="1">
      <c r="A57" s="901"/>
      <c r="B57" s="902"/>
      <c r="C57" s="902"/>
      <c r="D57" s="902"/>
      <c r="E57" s="934"/>
      <c r="F57" s="195"/>
      <c r="G57" s="195"/>
      <c r="H57" s="195"/>
      <c r="I57" s="197"/>
      <c r="J57" s="194"/>
      <c r="K57" s="193"/>
      <c r="L57" s="190">
        <f t="shared" si="1"/>
        <v>0</v>
      </c>
    </row>
    <row r="58" spans="1:12" ht="30" customHeight="1" thickBot="1">
      <c r="A58" s="901"/>
      <c r="B58" s="902"/>
      <c r="C58" s="902"/>
      <c r="D58" s="902"/>
      <c r="E58" s="934"/>
      <c r="F58" s="198"/>
      <c r="G58" s="198"/>
      <c r="H58" s="198"/>
      <c r="I58" s="199"/>
      <c r="J58" s="199"/>
      <c r="K58" s="200"/>
      <c r="L58" s="190">
        <f t="shared" si="1"/>
        <v>0</v>
      </c>
    </row>
    <row r="59" spans="1:12" ht="13.8" thickBot="1">
      <c r="A59" s="903"/>
      <c r="B59" s="935"/>
      <c r="C59" s="935"/>
      <c r="D59" s="935"/>
      <c r="E59" s="935"/>
      <c r="F59" s="890" t="s">
        <v>135</v>
      </c>
      <c r="G59" s="891"/>
      <c r="H59" s="891"/>
      <c r="I59" s="891"/>
      <c r="J59" s="891"/>
      <c r="K59" s="892"/>
      <c r="L59" s="201">
        <f>SUM(L46:L58)</f>
        <v>88</v>
      </c>
    </row>
    <row r="60" spans="1:12" ht="15.6">
      <c r="A60" s="202"/>
      <c r="B60" s="203"/>
      <c r="C60" s="203"/>
      <c r="D60" s="203"/>
      <c r="E60" s="203"/>
      <c r="F60" s="203"/>
      <c r="G60" s="203"/>
      <c r="H60" s="203"/>
      <c r="I60" s="203"/>
      <c r="J60" s="203"/>
      <c r="K60" s="203"/>
      <c r="L60" s="204"/>
    </row>
    <row r="61" spans="1:12" ht="13.8">
      <c r="A61" s="874" t="s">
        <v>140</v>
      </c>
      <c r="B61" s="923"/>
      <c r="C61" s="876"/>
      <c r="D61" s="924"/>
      <c r="E61" s="924"/>
      <c r="F61" s="924"/>
      <c r="G61" s="924"/>
      <c r="H61" s="924"/>
      <c r="I61" s="924"/>
      <c r="J61" s="924"/>
      <c r="K61" s="878"/>
      <c r="L61" s="205"/>
    </row>
    <row r="62" spans="1:12" ht="13.8">
      <c r="A62" s="874"/>
      <c r="B62" s="923"/>
      <c r="C62" s="879"/>
      <c r="D62" s="880"/>
      <c r="E62" s="880"/>
      <c r="F62" s="880"/>
      <c r="G62" s="880"/>
      <c r="H62" s="880"/>
      <c r="I62" s="880"/>
      <c r="J62" s="880"/>
      <c r="K62" s="881"/>
      <c r="L62" s="205"/>
    </row>
    <row r="63" spans="1:12" ht="15.6">
      <c r="A63" s="206"/>
      <c r="B63" s="882"/>
      <c r="C63" s="882"/>
      <c r="D63" s="882"/>
      <c r="E63" s="882"/>
      <c r="F63" s="207"/>
      <c r="G63" s="207"/>
      <c r="H63" s="882"/>
      <c r="I63" s="882"/>
      <c r="J63" s="882"/>
      <c r="K63" s="882"/>
      <c r="L63" s="205"/>
    </row>
    <row r="64" spans="1:12" ht="15.6">
      <c r="A64" s="206"/>
      <c r="B64" s="882"/>
      <c r="C64" s="882"/>
      <c r="D64" s="882"/>
      <c r="E64" s="882"/>
      <c r="F64" s="207"/>
      <c r="G64" s="207"/>
      <c r="H64" s="882"/>
      <c r="I64" s="882"/>
      <c r="J64" s="882"/>
      <c r="K64" s="882"/>
      <c r="L64" s="205"/>
    </row>
    <row r="65" spans="1:12" ht="15.6">
      <c r="A65" s="206"/>
      <c r="B65" s="882"/>
      <c r="C65" s="882"/>
      <c r="D65" s="882"/>
      <c r="E65" s="882"/>
      <c r="F65" s="207"/>
      <c r="G65" s="207"/>
      <c r="H65" s="882"/>
      <c r="I65" s="882"/>
      <c r="J65" s="882"/>
      <c r="K65" s="882"/>
      <c r="L65" s="205"/>
    </row>
    <row r="66" spans="1:12" ht="15.6">
      <c r="A66" s="208" t="s">
        <v>141</v>
      </c>
      <c r="B66" s="883"/>
      <c r="C66" s="883"/>
      <c r="D66" s="883"/>
      <c r="E66" s="883"/>
      <c r="F66" s="207"/>
      <c r="G66" s="209"/>
      <c r="H66" s="883"/>
      <c r="I66" s="883"/>
      <c r="J66" s="883"/>
      <c r="K66" s="883"/>
      <c r="L66" s="205"/>
    </row>
    <row r="67" spans="1:12">
      <c r="A67" s="210"/>
      <c r="B67" s="925" t="s">
        <v>147</v>
      </c>
      <c r="C67" s="925"/>
      <c r="D67" s="925"/>
      <c r="E67" s="925"/>
      <c r="F67" s="211"/>
      <c r="G67" s="211"/>
      <c r="H67" s="926" t="s">
        <v>142</v>
      </c>
      <c r="I67" s="926"/>
      <c r="J67" s="926"/>
      <c r="K67" s="926"/>
      <c r="L67" s="212"/>
    </row>
    <row r="68" spans="1:12">
      <c r="A68" s="210"/>
      <c r="B68" s="871" t="s">
        <v>143</v>
      </c>
      <c r="C68" s="871"/>
      <c r="D68" s="871"/>
      <c r="E68" s="871"/>
      <c r="F68" s="213"/>
      <c r="G68" s="213"/>
      <c r="H68" s="872" t="s">
        <v>144</v>
      </c>
      <c r="I68" s="872"/>
      <c r="J68" s="872"/>
      <c r="K68" s="872"/>
      <c r="L68" s="212"/>
    </row>
    <row r="69" spans="1:12">
      <c r="A69" s="210"/>
      <c r="B69" s="871" t="s">
        <v>145</v>
      </c>
      <c r="C69" s="871"/>
      <c r="D69" s="871"/>
      <c r="E69" s="871"/>
      <c r="F69" s="213"/>
      <c r="G69" s="213"/>
      <c r="H69" s="871" t="s">
        <v>146</v>
      </c>
      <c r="I69" s="871"/>
      <c r="J69" s="871"/>
      <c r="K69" s="871"/>
      <c r="L69" s="212"/>
    </row>
    <row r="70" spans="1:12" ht="14.4" thickBot="1">
      <c r="A70" s="214"/>
      <c r="B70" s="922"/>
      <c r="C70" s="922"/>
      <c r="D70" s="922"/>
      <c r="E70" s="922"/>
      <c r="F70" s="215"/>
      <c r="G70" s="215"/>
      <c r="H70" s="216"/>
      <c r="I70" s="215"/>
      <c r="J70" s="215"/>
      <c r="K70" s="215"/>
      <c r="L70" s="217"/>
    </row>
    <row r="71" spans="1:12">
      <c r="A71" s="936"/>
      <c r="B71" s="937"/>
      <c r="C71" s="938"/>
      <c r="D71" s="910" t="s">
        <v>124</v>
      </c>
      <c r="E71" s="911"/>
      <c r="F71" s="911"/>
      <c r="G71" s="911"/>
      <c r="H71" s="911"/>
      <c r="I71" s="911"/>
      <c r="J71" s="911"/>
      <c r="K71" s="911"/>
      <c r="L71" s="912"/>
    </row>
    <row r="72" spans="1:12" ht="13.8" thickBot="1">
      <c r="A72" s="939"/>
      <c r="B72" s="940"/>
      <c r="C72" s="941"/>
      <c r="D72" s="913"/>
      <c r="E72" s="944"/>
      <c r="F72" s="944"/>
      <c r="G72" s="944"/>
      <c r="H72" s="944"/>
      <c r="I72" s="944"/>
      <c r="J72" s="944"/>
      <c r="K72" s="944"/>
      <c r="L72" s="915"/>
    </row>
    <row r="73" spans="1:12">
      <c r="A73" s="939"/>
      <c r="B73" s="940"/>
      <c r="C73" s="940"/>
      <c r="D73" s="910" t="s">
        <v>125</v>
      </c>
      <c r="E73" s="911"/>
      <c r="F73" s="911"/>
      <c r="G73" s="911"/>
      <c r="H73" s="911"/>
      <c r="I73" s="911"/>
      <c r="J73" s="911"/>
      <c r="K73" s="911"/>
      <c r="L73" s="912"/>
    </row>
    <row r="74" spans="1:12" ht="13.8" thickBot="1">
      <c r="A74" s="939"/>
      <c r="B74" s="940"/>
      <c r="C74" s="940"/>
      <c r="D74" s="913"/>
      <c r="E74" s="944"/>
      <c r="F74" s="944"/>
      <c r="G74" s="944"/>
      <c r="H74" s="944"/>
      <c r="I74" s="944"/>
      <c r="J74" s="944"/>
      <c r="K74" s="944"/>
      <c r="L74" s="915"/>
    </row>
    <row r="75" spans="1:12">
      <c r="A75" s="939"/>
      <c r="B75" s="940"/>
      <c r="C75" s="940"/>
      <c r="D75" s="910" t="s">
        <v>126</v>
      </c>
      <c r="E75" s="911"/>
      <c r="F75" s="911"/>
      <c r="G75" s="911"/>
      <c r="H75" s="911"/>
      <c r="I75" s="911"/>
      <c r="J75" s="911"/>
      <c r="K75" s="911"/>
      <c r="L75" s="912"/>
    </row>
    <row r="76" spans="1:12" ht="13.8" thickBot="1">
      <c r="A76" s="942"/>
      <c r="B76" s="943"/>
      <c r="C76" s="943"/>
      <c r="D76" s="913"/>
      <c r="E76" s="944"/>
      <c r="F76" s="944"/>
      <c r="G76" s="944"/>
      <c r="H76" s="944"/>
      <c r="I76" s="944"/>
      <c r="J76" s="944"/>
      <c r="K76" s="944"/>
      <c r="L76" s="915"/>
    </row>
    <row r="77" spans="1:12" ht="27" customHeight="1" thickBot="1">
      <c r="A77" s="916" t="s">
        <v>127</v>
      </c>
      <c r="B77" s="917"/>
      <c r="C77" s="918"/>
      <c r="D77" s="919" t="s">
        <v>367</v>
      </c>
      <c r="E77" s="920"/>
      <c r="F77" s="920"/>
      <c r="G77" s="920"/>
      <c r="H77" s="920"/>
      <c r="I77" s="920"/>
      <c r="J77" s="920"/>
      <c r="K77" s="920"/>
      <c r="L77" s="921"/>
    </row>
    <row r="78" spans="1:12" ht="13.8" thickBot="1">
      <c r="A78" s="887"/>
      <c r="B78" s="888"/>
      <c r="C78" s="888"/>
      <c r="D78" s="888"/>
      <c r="E78" s="888"/>
      <c r="F78" s="888"/>
      <c r="G78" s="888"/>
      <c r="H78" s="888"/>
      <c r="I78" s="888"/>
      <c r="J78" s="888"/>
      <c r="K78" s="888"/>
      <c r="L78" s="889"/>
    </row>
    <row r="79" spans="1:12" ht="40.200000000000003" thickBot="1">
      <c r="A79" s="180" t="s">
        <v>50</v>
      </c>
      <c r="B79" s="181">
        <f>+'PRESUPUESTO OFICIAL (Entidad)'!D60</f>
        <v>8.1999999999999993</v>
      </c>
      <c r="C79" s="927" t="s">
        <v>51</v>
      </c>
      <c r="D79" s="928"/>
      <c r="E79" s="929"/>
      <c r="F79" s="893" t="str">
        <f>+'PRESUPUESTO OFICIAL (Entidad)'!G60</f>
        <v>Acometida en cable de cobre aislado m 29,766.00
2x8+1x10T AWG THHN/THWN-2 600 V 90°C. Suministro e
instalacion</v>
      </c>
      <c r="G79" s="894"/>
      <c r="H79" s="895"/>
      <c r="I79" s="182" t="s">
        <v>128</v>
      </c>
      <c r="J79" s="218">
        <f>L94</f>
        <v>110</v>
      </c>
      <c r="K79" s="183" t="s">
        <v>52</v>
      </c>
      <c r="L79" s="219" t="str">
        <f>+'PRESUPUESTO OFICIAL (Entidad)'!H60</f>
        <v>ML</v>
      </c>
    </row>
    <row r="80" spans="1:12">
      <c r="A80" s="930" t="s">
        <v>129</v>
      </c>
      <c r="B80" s="931"/>
      <c r="C80" s="931"/>
      <c r="D80" s="931"/>
      <c r="E80" s="931"/>
      <c r="F80" s="184" t="s">
        <v>130</v>
      </c>
      <c r="G80" s="185" t="s">
        <v>131</v>
      </c>
      <c r="H80" s="185" t="s">
        <v>132</v>
      </c>
      <c r="I80" s="185" t="s">
        <v>133</v>
      </c>
      <c r="J80" s="185" t="s">
        <v>134</v>
      </c>
      <c r="K80" s="185" t="s">
        <v>11</v>
      </c>
      <c r="L80" s="186" t="s">
        <v>135</v>
      </c>
    </row>
    <row r="81" spans="1:12" ht="45">
      <c r="A81" s="899"/>
      <c r="B81" s="932"/>
      <c r="C81" s="932"/>
      <c r="D81" s="932"/>
      <c r="E81" s="933"/>
      <c r="F81" s="377" t="s">
        <v>342</v>
      </c>
      <c r="G81" s="378"/>
      <c r="H81" s="378">
        <v>20</v>
      </c>
      <c r="I81" s="188"/>
      <c r="J81" s="189"/>
      <c r="K81" s="189"/>
      <c r="L81" s="190">
        <f>+H81</f>
        <v>20</v>
      </c>
    </row>
    <row r="82" spans="1:12" ht="45">
      <c r="A82" s="901"/>
      <c r="B82" s="902"/>
      <c r="C82" s="902"/>
      <c r="D82" s="902"/>
      <c r="E82" s="934"/>
      <c r="F82" s="377" t="s">
        <v>340</v>
      </c>
      <c r="G82" s="378"/>
      <c r="H82" s="378">
        <v>90</v>
      </c>
      <c r="I82" s="188"/>
      <c r="J82" s="189"/>
      <c r="K82" s="189"/>
      <c r="L82" s="190">
        <f t="shared" ref="L82:L93" si="2">+H82</f>
        <v>90</v>
      </c>
    </row>
    <row r="83" spans="1:12" ht="13.8">
      <c r="A83" s="901"/>
      <c r="B83" s="902"/>
      <c r="C83" s="902"/>
      <c r="D83" s="902"/>
      <c r="E83" s="934"/>
      <c r="F83" s="187"/>
      <c r="G83" s="188"/>
      <c r="H83" s="188"/>
      <c r="I83" s="188"/>
      <c r="J83" s="189"/>
      <c r="K83" s="189"/>
      <c r="L83" s="190">
        <f t="shared" si="2"/>
        <v>0</v>
      </c>
    </row>
    <row r="84" spans="1:12" ht="13.8">
      <c r="A84" s="901"/>
      <c r="B84" s="902"/>
      <c r="C84" s="902"/>
      <c r="D84" s="902"/>
      <c r="E84" s="934"/>
      <c r="F84" s="187"/>
      <c r="G84" s="188"/>
      <c r="H84" s="188"/>
      <c r="I84" s="188"/>
      <c r="J84" s="189"/>
      <c r="K84" s="189"/>
      <c r="L84" s="190">
        <f t="shared" si="2"/>
        <v>0</v>
      </c>
    </row>
    <row r="85" spans="1:12" ht="13.8">
      <c r="A85" s="901"/>
      <c r="B85" s="902"/>
      <c r="C85" s="902"/>
      <c r="D85" s="902"/>
      <c r="E85" s="934"/>
      <c r="F85" s="191"/>
      <c r="G85" s="188"/>
      <c r="H85" s="188"/>
      <c r="I85" s="188"/>
      <c r="J85" s="189"/>
      <c r="K85" s="189"/>
      <c r="L85" s="190">
        <f t="shared" si="2"/>
        <v>0</v>
      </c>
    </row>
    <row r="86" spans="1:12" ht="13.8">
      <c r="A86" s="901"/>
      <c r="B86" s="902"/>
      <c r="C86" s="902"/>
      <c r="D86" s="902"/>
      <c r="E86" s="934"/>
      <c r="F86" s="191"/>
      <c r="G86" s="188"/>
      <c r="H86" s="188"/>
      <c r="I86" s="188"/>
      <c r="J86" s="189"/>
      <c r="K86" s="189"/>
      <c r="L86" s="190">
        <f t="shared" si="2"/>
        <v>0</v>
      </c>
    </row>
    <row r="87" spans="1:12" ht="13.8">
      <c r="A87" s="901"/>
      <c r="B87" s="902"/>
      <c r="C87" s="902"/>
      <c r="D87" s="902"/>
      <c r="E87" s="934"/>
      <c r="F87" s="191"/>
      <c r="G87" s="188"/>
      <c r="H87" s="188"/>
      <c r="I87" s="188"/>
      <c r="J87" s="189"/>
      <c r="K87" s="189"/>
      <c r="L87" s="190">
        <f t="shared" si="2"/>
        <v>0</v>
      </c>
    </row>
    <row r="88" spans="1:12" ht="13.8">
      <c r="A88" s="901"/>
      <c r="B88" s="902"/>
      <c r="C88" s="902"/>
      <c r="D88" s="902"/>
      <c r="E88" s="934"/>
      <c r="F88" s="187"/>
      <c r="G88" s="188"/>
      <c r="H88" s="188"/>
      <c r="I88" s="188"/>
      <c r="J88" s="189"/>
      <c r="K88" s="189"/>
      <c r="L88" s="190">
        <f t="shared" si="2"/>
        <v>0</v>
      </c>
    </row>
    <row r="89" spans="1:12">
      <c r="A89" s="901"/>
      <c r="B89" s="902"/>
      <c r="C89" s="902"/>
      <c r="D89" s="902"/>
      <c r="E89" s="934"/>
      <c r="F89" s="192"/>
      <c r="G89" s="193"/>
      <c r="H89" s="193"/>
      <c r="I89" s="193"/>
      <c r="J89" s="194"/>
      <c r="K89" s="195"/>
      <c r="L89" s="190">
        <f t="shared" si="2"/>
        <v>0</v>
      </c>
    </row>
    <row r="90" spans="1:12">
      <c r="A90" s="901"/>
      <c r="B90" s="902"/>
      <c r="C90" s="902"/>
      <c r="D90" s="902"/>
      <c r="E90" s="934"/>
      <c r="F90" s="192"/>
      <c r="G90" s="193"/>
      <c r="H90" s="193"/>
      <c r="I90" s="193"/>
      <c r="J90" s="194"/>
      <c r="K90" s="195"/>
      <c r="L90" s="190">
        <f t="shared" si="2"/>
        <v>0</v>
      </c>
    </row>
    <row r="91" spans="1:12">
      <c r="A91" s="901"/>
      <c r="B91" s="902"/>
      <c r="C91" s="902"/>
      <c r="D91" s="902"/>
      <c r="E91" s="934"/>
      <c r="F91" s="196"/>
      <c r="G91" s="193"/>
      <c r="H91" s="193"/>
      <c r="I91" s="193"/>
      <c r="J91" s="194"/>
      <c r="K91" s="195"/>
      <c r="L91" s="190">
        <f t="shared" si="2"/>
        <v>0</v>
      </c>
    </row>
    <row r="92" spans="1:12">
      <c r="A92" s="901"/>
      <c r="B92" s="902"/>
      <c r="C92" s="902"/>
      <c r="D92" s="902"/>
      <c r="E92" s="934"/>
      <c r="F92" s="195"/>
      <c r="G92" s="195"/>
      <c r="H92" s="195"/>
      <c r="I92" s="197"/>
      <c r="J92" s="194"/>
      <c r="K92" s="193"/>
      <c r="L92" s="190">
        <f t="shared" si="2"/>
        <v>0</v>
      </c>
    </row>
    <row r="93" spans="1:12" ht="13.8" thickBot="1">
      <c r="A93" s="901"/>
      <c r="B93" s="902"/>
      <c r="C93" s="902"/>
      <c r="D93" s="902"/>
      <c r="E93" s="934"/>
      <c r="F93" s="198"/>
      <c r="G93" s="198"/>
      <c r="H93" s="198"/>
      <c r="I93" s="199"/>
      <c r="J93" s="199"/>
      <c r="K93" s="200"/>
      <c r="L93" s="190">
        <f t="shared" si="2"/>
        <v>0</v>
      </c>
    </row>
    <row r="94" spans="1:12" ht="13.8" thickBot="1">
      <c r="A94" s="903"/>
      <c r="B94" s="935"/>
      <c r="C94" s="935"/>
      <c r="D94" s="935"/>
      <c r="E94" s="935"/>
      <c r="F94" s="890" t="s">
        <v>135</v>
      </c>
      <c r="G94" s="891"/>
      <c r="H94" s="891"/>
      <c r="I94" s="891"/>
      <c r="J94" s="891"/>
      <c r="K94" s="892"/>
      <c r="L94" s="201">
        <f>SUM(L81:L93)</f>
        <v>110</v>
      </c>
    </row>
    <row r="95" spans="1:12" ht="15.6">
      <c r="A95" s="202"/>
      <c r="B95" s="203"/>
      <c r="C95" s="203"/>
      <c r="D95" s="203"/>
      <c r="E95" s="203"/>
      <c r="F95" s="203"/>
      <c r="G95" s="203"/>
      <c r="H95" s="203"/>
      <c r="I95" s="203"/>
      <c r="J95" s="203"/>
      <c r="K95" s="203"/>
      <c r="L95" s="204"/>
    </row>
    <row r="96" spans="1:12" ht="13.8">
      <c r="A96" s="874" t="s">
        <v>140</v>
      </c>
      <c r="B96" s="923"/>
      <c r="C96" s="876"/>
      <c r="D96" s="924"/>
      <c r="E96" s="924"/>
      <c r="F96" s="924"/>
      <c r="G96" s="924"/>
      <c r="H96" s="924"/>
      <c r="I96" s="924"/>
      <c r="J96" s="924"/>
      <c r="K96" s="878"/>
      <c r="L96" s="205"/>
    </row>
    <row r="97" spans="1:12" ht="13.8">
      <c r="A97" s="874"/>
      <c r="B97" s="923"/>
      <c r="C97" s="879"/>
      <c r="D97" s="880"/>
      <c r="E97" s="880"/>
      <c r="F97" s="880"/>
      <c r="G97" s="880"/>
      <c r="H97" s="880"/>
      <c r="I97" s="880"/>
      <c r="J97" s="880"/>
      <c r="K97" s="881"/>
      <c r="L97" s="205"/>
    </row>
    <row r="98" spans="1:12" ht="15.6">
      <c r="A98" s="206"/>
      <c r="B98" s="882"/>
      <c r="C98" s="882"/>
      <c r="D98" s="882"/>
      <c r="E98" s="882"/>
      <c r="F98" s="207"/>
      <c r="G98" s="207"/>
      <c r="H98" s="882"/>
      <c r="I98" s="882"/>
      <c r="J98" s="882"/>
      <c r="K98" s="882"/>
      <c r="L98" s="205"/>
    </row>
    <row r="99" spans="1:12" ht="15.6">
      <c r="A99" s="206"/>
      <c r="B99" s="882"/>
      <c r="C99" s="882"/>
      <c r="D99" s="882"/>
      <c r="E99" s="882"/>
      <c r="F99" s="207"/>
      <c r="G99" s="207"/>
      <c r="H99" s="882"/>
      <c r="I99" s="882"/>
      <c r="J99" s="882"/>
      <c r="K99" s="882"/>
      <c r="L99" s="205"/>
    </row>
    <row r="100" spans="1:12" ht="15.6">
      <c r="A100" s="206"/>
      <c r="B100" s="882"/>
      <c r="C100" s="882"/>
      <c r="D100" s="882"/>
      <c r="E100" s="882"/>
      <c r="F100" s="207"/>
      <c r="G100" s="207"/>
      <c r="H100" s="882"/>
      <c r="I100" s="882"/>
      <c r="J100" s="882"/>
      <c r="K100" s="882"/>
      <c r="L100" s="205"/>
    </row>
    <row r="101" spans="1:12" ht="15.6">
      <c r="A101" s="208" t="s">
        <v>141</v>
      </c>
      <c r="B101" s="883"/>
      <c r="C101" s="883"/>
      <c r="D101" s="883"/>
      <c r="E101" s="883"/>
      <c r="F101" s="207"/>
      <c r="G101" s="209"/>
      <c r="H101" s="883"/>
      <c r="I101" s="883"/>
      <c r="J101" s="883"/>
      <c r="K101" s="883"/>
      <c r="L101" s="205"/>
    </row>
    <row r="102" spans="1:12">
      <c r="A102" s="210"/>
      <c r="B102" s="925" t="s">
        <v>147</v>
      </c>
      <c r="C102" s="925"/>
      <c r="D102" s="925"/>
      <c r="E102" s="925"/>
      <c r="F102" s="211"/>
      <c r="G102" s="211"/>
      <c r="H102" s="926" t="s">
        <v>142</v>
      </c>
      <c r="I102" s="926"/>
      <c r="J102" s="926"/>
      <c r="K102" s="926"/>
      <c r="L102" s="212"/>
    </row>
    <row r="103" spans="1:12">
      <c r="A103" s="210"/>
      <c r="B103" s="871" t="s">
        <v>143</v>
      </c>
      <c r="C103" s="871"/>
      <c r="D103" s="871"/>
      <c r="E103" s="871"/>
      <c r="F103" s="213"/>
      <c r="G103" s="213"/>
      <c r="H103" s="872" t="s">
        <v>144</v>
      </c>
      <c r="I103" s="872"/>
      <c r="J103" s="872"/>
      <c r="K103" s="872"/>
      <c r="L103" s="212"/>
    </row>
    <row r="104" spans="1:12">
      <c r="A104" s="210"/>
      <c r="B104" s="871" t="s">
        <v>145</v>
      </c>
      <c r="C104" s="871"/>
      <c r="D104" s="871"/>
      <c r="E104" s="871"/>
      <c r="F104" s="213"/>
      <c r="G104" s="213"/>
      <c r="H104" s="871" t="s">
        <v>146</v>
      </c>
      <c r="I104" s="871"/>
      <c r="J104" s="871"/>
      <c r="K104" s="871"/>
      <c r="L104" s="212"/>
    </row>
    <row r="105" spans="1:12" ht="14.4" thickBot="1">
      <c r="A105" s="214"/>
      <c r="B105" s="922"/>
      <c r="C105" s="922"/>
      <c r="D105" s="922"/>
      <c r="E105" s="922"/>
      <c r="F105" s="215"/>
      <c r="G105" s="215"/>
      <c r="H105" s="216"/>
      <c r="I105" s="215"/>
      <c r="J105" s="215"/>
      <c r="K105" s="215"/>
      <c r="L105" s="217"/>
    </row>
    <row r="106" spans="1:12">
      <c r="A106" s="936"/>
      <c r="B106" s="937"/>
      <c r="C106" s="938"/>
      <c r="D106" s="910" t="s">
        <v>124</v>
      </c>
      <c r="E106" s="911"/>
      <c r="F106" s="911"/>
      <c r="G106" s="911"/>
      <c r="H106" s="911"/>
      <c r="I106" s="911"/>
      <c r="J106" s="911"/>
      <c r="K106" s="911"/>
      <c r="L106" s="912"/>
    </row>
    <row r="107" spans="1:12" ht="13.8" thickBot="1">
      <c r="A107" s="939"/>
      <c r="B107" s="940"/>
      <c r="C107" s="941"/>
      <c r="D107" s="913"/>
      <c r="E107" s="944"/>
      <c r="F107" s="944"/>
      <c r="G107" s="944"/>
      <c r="H107" s="944"/>
      <c r="I107" s="944"/>
      <c r="J107" s="944"/>
      <c r="K107" s="944"/>
      <c r="L107" s="915"/>
    </row>
    <row r="108" spans="1:12">
      <c r="A108" s="939"/>
      <c r="B108" s="940"/>
      <c r="C108" s="940"/>
      <c r="D108" s="910" t="s">
        <v>125</v>
      </c>
      <c r="E108" s="911"/>
      <c r="F108" s="911"/>
      <c r="G108" s="911"/>
      <c r="H108" s="911"/>
      <c r="I108" s="911"/>
      <c r="J108" s="911"/>
      <c r="K108" s="911"/>
      <c r="L108" s="912"/>
    </row>
    <row r="109" spans="1:12" ht="13.8" thickBot="1">
      <c r="A109" s="939"/>
      <c r="B109" s="940"/>
      <c r="C109" s="940"/>
      <c r="D109" s="913"/>
      <c r="E109" s="944"/>
      <c r="F109" s="944"/>
      <c r="G109" s="944"/>
      <c r="H109" s="944"/>
      <c r="I109" s="944"/>
      <c r="J109" s="944"/>
      <c r="K109" s="944"/>
      <c r="L109" s="915"/>
    </row>
    <row r="110" spans="1:12">
      <c r="A110" s="939"/>
      <c r="B110" s="940"/>
      <c r="C110" s="940"/>
      <c r="D110" s="910" t="s">
        <v>126</v>
      </c>
      <c r="E110" s="911"/>
      <c r="F110" s="911"/>
      <c r="G110" s="911"/>
      <c r="H110" s="911"/>
      <c r="I110" s="911"/>
      <c r="J110" s="911"/>
      <c r="K110" s="911"/>
      <c r="L110" s="912"/>
    </row>
    <row r="111" spans="1:12" ht="13.8" thickBot="1">
      <c r="A111" s="942"/>
      <c r="B111" s="943"/>
      <c r="C111" s="943"/>
      <c r="D111" s="913"/>
      <c r="E111" s="944"/>
      <c r="F111" s="944"/>
      <c r="G111" s="944"/>
      <c r="H111" s="944"/>
      <c r="I111" s="944"/>
      <c r="J111" s="944"/>
      <c r="K111" s="944"/>
      <c r="L111" s="915"/>
    </row>
    <row r="112" spans="1:12" ht="26.25" customHeight="1" thickBot="1">
      <c r="A112" s="916" t="s">
        <v>127</v>
      </c>
      <c r="B112" s="917"/>
      <c r="C112" s="918"/>
      <c r="D112" s="919" t="s">
        <v>367</v>
      </c>
      <c r="E112" s="920"/>
      <c r="F112" s="920"/>
      <c r="G112" s="920"/>
      <c r="H112" s="920"/>
      <c r="I112" s="920"/>
      <c r="J112" s="920"/>
      <c r="K112" s="920"/>
      <c r="L112" s="921"/>
    </row>
    <row r="113" spans="1:12" ht="13.8" thickBot="1">
      <c r="A113" s="887"/>
      <c r="B113" s="888"/>
      <c r="C113" s="888"/>
      <c r="D113" s="888"/>
      <c r="E113" s="888"/>
      <c r="F113" s="888"/>
      <c r="G113" s="888"/>
      <c r="H113" s="888"/>
      <c r="I113" s="888"/>
      <c r="J113" s="888"/>
      <c r="K113" s="888"/>
      <c r="L113" s="889"/>
    </row>
    <row r="114" spans="1:12" ht="40.200000000000003" thickBot="1">
      <c r="A114" s="180" t="s">
        <v>50</v>
      </c>
      <c r="B114" s="181">
        <f>+'PRESUPUESTO OFICIAL (Entidad)'!D61</f>
        <v>8.3000000000000007</v>
      </c>
      <c r="C114" s="927" t="s">
        <v>51</v>
      </c>
      <c r="D114" s="928"/>
      <c r="E114" s="929"/>
      <c r="F114" s="893" t="str">
        <f>+'PRESUPUESTO OFICIAL (Entidad)'!G61</f>
        <v>Coraza tipo americana Liquid Tight 3/4" - recubierta PVC</v>
      </c>
      <c r="G114" s="894"/>
      <c r="H114" s="895"/>
      <c r="I114" s="182" t="s">
        <v>128</v>
      </c>
      <c r="J114" s="218">
        <f>L129</f>
        <v>8</v>
      </c>
      <c r="K114" s="183" t="s">
        <v>52</v>
      </c>
      <c r="L114" s="219" t="str">
        <f>+'PRESUPUESTO OFICIAL (Entidad)'!H61</f>
        <v>ML</v>
      </c>
    </row>
    <row r="115" spans="1:12">
      <c r="A115" s="930" t="s">
        <v>129</v>
      </c>
      <c r="B115" s="931"/>
      <c r="C115" s="931"/>
      <c r="D115" s="931"/>
      <c r="E115" s="931"/>
      <c r="F115" s="184" t="s">
        <v>130</v>
      </c>
      <c r="G115" s="185" t="s">
        <v>131</v>
      </c>
      <c r="H115" s="185" t="s">
        <v>132</v>
      </c>
      <c r="I115" s="185" t="s">
        <v>133</v>
      </c>
      <c r="J115" s="185" t="s">
        <v>134</v>
      </c>
      <c r="K115" s="185" t="s">
        <v>11</v>
      </c>
      <c r="L115" s="186" t="s">
        <v>135</v>
      </c>
    </row>
    <row r="116" spans="1:12" ht="60">
      <c r="A116" s="899"/>
      <c r="B116" s="932"/>
      <c r="C116" s="932"/>
      <c r="D116" s="932"/>
      <c r="E116" s="933"/>
      <c r="F116" s="377" t="s">
        <v>343</v>
      </c>
      <c r="G116" s="378"/>
      <c r="H116" s="378"/>
      <c r="I116" s="378"/>
      <c r="J116" s="378"/>
      <c r="K116" s="379">
        <v>8</v>
      </c>
      <c r="L116" s="190">
        <f>+K116</f>
        <v>8</v>
      </c>
    </row>
    <row r="117" spans="1:12" ht="13.8">
      <c r="A117" s="901"/>
      <c r="B117" s="902"/>
      <c r="C117" s="902"/>
      <c r="D117" s="902"/>
      <c r="E117" s="934"/>
      <c r="F117" s="187"/>
      <c r="G117" s="188"/>
      <c r="H117" s="188"/>
      <c r="I117" s="188"/>
      <c r="J117" s="189"/>
      <c r="K117" s="189"/>
      <c r="L117" s="190">
        <f t="shared" ref="L117:L128" si="3">+K117</f>
        <v>0</v>
      </c>
    </row>
    <row r="118" spans="1:12" ht="13.8">
      <c r="A118" s="901"/>
      <c r="B118" s="902"/>
      <c r="C118" s="902"/>
      <c r="D118" s="902"/>
      <c r="E118" s="934"/>
      <c r="F118" s="187"/>
      <c r="G118" s="188"/>
      <c r="H118" s="188"/>
      <c r="I118" s="188"/>
      <c r="J118" s="189"/>
      <c r="K118" s="189"/>
      <c r="L118" s="190">
        <f t="shared" si="3"/>
        <v>0</v>
      </c>
    </row>
    <row r="119" spans="1:12" ht="13.8">
      <c r="A119" s="901"/>
      <c r="B119" s="902"/>
      <c r="C119" s="902"/>
      <c r="D119" s="902"/>
      <c r="E119" s="934"/>
      <c r="F119" s="187"/>
      <c r="G119" s="188"/>
      <c r="H119" s="188"/>
      <c r="I119" s="188"/>
      <c r="J119" s="189"/>
      <c r="K119" s="189"/>
      <c r="L119" s="190">
        <f t="shared" si="3"/>
        <v>0</v>
      </c>
    </row>
    <row r="120" spans="1:12" ht="13.8">
      <c r="A120" s="901"/>
      <c r="B120" s="902"/>
      <c r="C120" s="902"/>
      <c r="D120" s="902"/>
      <c r="E120" s="934"/>
      <c r="F120" s="191"/>
      <c r="G120" s="188"/>
      <c r="H120" s="188"/>
      <c r="I120" s="188"/>
      <c r="J120" s="189"/>
      <c r="K120" s="189"/>
      <c r="L120" s="190">
        <f t="shared" si="3"/>
        <v>0</v>
      </c>
    </row>
    <row r="121" spans="1:12" ht="13.8">
      <c r="A121" s="901"/>
      <c r="B121" s="902"/>
      <c r="C121" s="902"/>
      <c r="D121" s="902"/>
      <c r="E121" s="934"/>
      <c r="F121" s="191"/>
      <c r="G121" s="188"/>
      <c r="H121" s="188"/>
      <c r="I121" s="188"/>
      <c r="J121" s="189"/>
      <c r="K121" s="189"/>
      <c r="L121" s="190">
        <f t="shared" si="3"/>
        <v>0</v>
      </c>
    </row>
    <row r="122" spans="1:12" ht="13.8">
      <c r="A122" s="901"/>
      <c r="B122" s="902"/>
      <c r="C122" s="902"/>
      <c r="D122" s="902"/>
      <c r="E122" s="934"/>
      <c r="F122" s="191"/>
      <c r="G122" s="188"/>
      <c r="H122" s="188"/>
      <c r="I122" s="188"/>
      <c r="J122" s="189"/>
      <c r="K122" s="189"/>
      <c r="L122" s="190">
        <f t="shared" si="3"/>
        <v>0</v>
      </c>
    </row>
    <row r="123" spans="1:12" ht="13.8">
      <c r="A123" s="901"/>
      <c r="B123" s="902"/>
      <c r="C123" s="902"/>
      <c r="D123" s="902"/>
      <c r="E123" s="934"/>
      <c r="F123" s="187"/>
      <c r="G123" s="188"/>
      <c r="H123" s="188"/>
      <c r="I123" s="188"/>
      <c r="J123" s="189"/>
      <c r="K123" s="189"/>
      <c r="L123" s="190">
        <f t="shared" si="3"/>
        <v>0</v>
      </c>
    </row>
    <row r="124" spans="1:12">
      <c r="A124" s="901"/>
      <c r="B124" s="902"/>
      <c r="C124" s="902"/>
      <c r="D124" s="902"/>
      <c r="E124" s="934"/>
      <c r="F124" s="192"/>
      <c r="G124" s="193"/>
      <c r="H124" s="193"/>
      <c r="I124" s="193"/>
      <c r="J124" s="194"/>
      <c r="K124" s="195"/>
      <c r="L124" s="190">
        <f t="shared" si="3"/>
        <v>0</v>
      </c>
    </row>
    <row r="125" spans="1:12">
      <c r="A125" s="901"/>
      <c r="B125" s="902"/>
      <c r="C125" s="902"/>
      <c r="D125" s="902"/>
      <c r="E125" s="934"/>
      <c r="F125" s="192"/>
      <c r="G125" s="193"/>
      <c r="H125" s="193"/>
      <c r="I125" s="193"/>
      <c r="J125" s="194"/>
      <c r="K125" s="195"/>
      <c r="L125" s="190">
        <f t="shared" si="3"/>
        <v>0</v>
      </c>
    </row>
    <row r="126" spans="1:12">
      <c r="A126" s="901"/>
      <c r="B126" s="902"/>
      <c r="C126" s="902"/>
      <c r="D126" s="902"/>
      <c r="E126" s="934"/>
      <c r="F126" s="196"/>
      <c r="G126" s="193"/>
      <c r="H126" s="193"/>
      <c r="I126" s="193"/>
      <c r="J126" s="194"/>
      <c r="K126" s="195"/>
      <c r="L126" s="190">
        <f t="shared" si="3"/>
        <v>0</v>
      </c>
    </row>
    <row r="127" spans="1:12">
      <c r="A127" s="901"/>
      <c r="B127" s="902"/>
      <c r="C127" s="902"/>
      <c r="D127" s="902"/>
      <c r="E127" s="934"/>
      <c r="F127" s="195"/>
      <c r="G127" s="195"/>
      <c r="H127" s="195"/>
      <c r="I127" s="197"/>
      <c r="J127" s="194"/>
      <c r="K127" s="193"/>
      <c r="L127" s="190">
        <f t="shared" si="3"/>
        <v>0</v>
      </c>
    </row>
    <row r="128" spans="1:12" ht="13.8" thickBot="1">
      <c r="A128" s="901"/>
      <c r="B128" s="902"/>
      <c r="C128" s="902"/>
      <c r="D128" s="902"/>
      <c r="E128" s="934"/>
      <c r="F128" s="198"/>
      <c r="G128" s="198"/>
      <c r="H128" s="198"/>
      <c r="I128" s="199"/>
      <c r="J128" s="199"/>
      <c r="K128" s="200"/>
      <c r="L128" s="190">
        <f t="shared" si="3"/>
        <v>0</v>
      </c>
    </row>
    <row r="129" spans="1:12" ht="13.8" thickBot="1">
      <c r="A129" s="903"/>
      <c r="B129" s="935"/>
      <c r="C129" s="935"/>
      <c r="D129" s="935"/>
      <c r="E129" s="935"/>
      <c r="F129" s="890" t="s">
        <v>135</v>
      </c>
      <c r="G129" s="891"/>
      <c r="H129" s="891"/>
      <c r="I129" s="891"/>
      <c r="J129" s="891"/>
      <c r="K129" s="892"/>
      <c r="L129" s="201">
        <f>SUM(L116:L128)</f>
        <v>8</v>
      </c>
    </row>
    <row r="130" spans="1:12" ht="15.6">
      <c r="A130" s="202"/>
      <c r="B130" s="203"/>
      <c r="C130" s="203"/>
      <c r="D130" s="203"/>
      <c r="E130" s="203"/>
      <c r="F130" s="203"/>
      <c r="G130" s="203"/>
      <c r="H130" s="203"/>
      <c r="I130" s="203"/>
      <c r="J130" s="203"/>
      <c r="K130" s="203"/>
      <c r="L130" s="204"/>
    </row>
    <row r="131" spans="1:12" ht="13.8">
      <c r="A131" s="874" t="s">
        <v>140</v>
      </c>
      <c r="B131" s="923"/>
      <c r="C131" s="876"/>
      <c r="D131" s="924"/>
      <c r="E131" s="924"/>
      <c r="F131" s="924"/>
      <c r="G131" s="924"/>
      <c r="H131" s="924"/>
      <c r="I131" s="924"/>
      <c r="J131" s="924"/>
      <c r="K131" s="878"/>
      <c r="L131" s="205"/>
    </row>
    <row r="132" spans="1:12" ht="13.8">
      <c r="A132" s="874"/>
      <c r="B132" s="923"/>
      <c r="C132" s="879"/>
      <c r="D132" s="880"/>
      <c r="E132" s="880"/>
      <c r="F132" s="880"/>
      <c r="G132" s="880"/>
      <c r="H132" s="880"/>
      <c r="I132" s="880"/>
      <c r="J132" s="880"/>
      <c r="K132" s="881"/>
      <c r="L132" s="205"/>
    </row>
    <row r="133" spans="1:12" ht="15.6">
      <c r="A133" s="206"/>
      <c r="B133" s="882"/>
      <c r="C133" s="882"/>
      <c r="D133" s="882"/>
      <c r="E133" s="882"/>
      <c r="F133" s="207"/>
      <c r="G133" s="207"/>
      <c r="H133" s="882"/>
      <c r="I133" s="882"/>
      <c r="J133" s="882"/>
      <c r="K133" s="882"/>
      <c r="L133" s="205"/>
    </row>
    <row r="134" spans="1:12" ht="15.6">
      <c r="A134" s="206"/>
      <c r="B134" s="882"/>
      <c r="C134" s="882"/>
      <c r="D134" s="882"/>
      <c r="E134" s="882"/>
      <c r="F134" s="207"/>
      <c r="G134" s="207"/>
      <c r="H134" s="882"/>
      <c r="I134" s="882"/>
      <c r="J134" s="882"/>
      <c r="K134" s="882"/>
      <c r="L134" s="205"/>
    </row>
    <row r="135" spans="1:12" ht="15.6">
      <c r="A135" s="206"/>
      <c r="B135" s="882"/>
      <c r="C135" s="882"/>
      <c r="D135" s="882"/>
      <c r="E135" s="882"/>
      <c r="F135" s="207"/>
      <c r="G135" s="207"/>
      <c r="H135" s="882"/>
      <c r="I135" s="882"/>
      <c r="J135" s="882"/>
      <c r="K135" s="882"/>
      <c r="L135" s="205"/>
    </row>
    <row r="136" spans="1:12" ht="15.6">
      <c r="A136" s="208" t="s">
        <v>141</v>
      </c>
      <c r="B136" s="883"/>
      <c r="C136" s="883"/>
      <c r="D136" s="883"/>
      <c r="E136" s="883"/>
      <c r="F136" s="207"/>
      <c r="G136" s="209"/>
      <c r="H136" s="883"/>
      <c r="I136" s="883"/>
      <c r="J136" s="883"/>
      <c r="K136" s="883"/>
      <c r="L136" s="205"/>
    </row>
    <row r="137" spans="1:12">
      <c r="A137" s="210"/>
      <c r="B137" s="925" t="s">
        <v>147</v>
      </c>
      <c r="C137" s="925"/>
      <c r="D137" s="925"/>
      <c r="E137" s="925"/>
      <c r="F137" s="211"/>
      <c r="G137" s="211"/>
      <c r="H137" s="926" t="s">
        <v>142</v>
      </c>
      <c r="I137" s="926"/>
      <c r="J137" s="926"/>
      <c r="K137" s="926"/>
      <c r="L137" s="212"/>
    </row>
    <row r="138" spans="1:12">
      <c r="A138" s="210"/>
      <c r="B138" s="871" t="s">
        <v>143</v>
      </c>
      <c r="C138" s="871"/>
      <c r="D138" s="871"/>
      <c r="E138" s="871"/>
      <c r="F138" s="213"/>
      <c r="G138" s="213"/>
      <c r="H138" s="872" t="s">
        <v>144</v>
      </c>
      <c r="I138" s="872"/>
      <c r="J138" s="872"/>
      <c r="K138" s="872"/>
      <c r="L138" s="212"/>
    </row>
    <row r="139" spans="1:12">
      <c r="A139" s="210"/>
      <c r="B139" s="871" t="s">
        <v>145</v>
      </c>
      <c r="C139" s="871"/>
      <c r="D139" s="871"/>
      <c r="E139" s="871"/>
      <c r="F139" s="213"/>
      <c r="G139" s="213"/>
      <c r="H139" s="871" t="s">
        <v>146</v>
      </c>
      <c r="I139" s="871"/>
      <c r="J139" s="871"/>
      <c r="K139" s="871"/>
      <c r="L139" s="212"/>
    </row>
    <row r="140" spans="1:12" ht="14.4" thickBot="1">
      <c r="A140" s="214"/>
      <c r="B140" s="922"/>
      <c r="C140" s="922"/>
      <c r="D140" s="922"/>
      <c r="E140" s="922"/>
      <c r="F140" s="215"/>
      <c r="G140" s="215"/>
      <c r="H140" s="216"/>
      <c r="I140" s="215"/>
      <c r="J140" s="215"/>
      <c r="K140" s="215"/>
      <c r="L140" s="217"/>
    </row>
    <row r="141" spans="1:12">
      <c r="A141" s="936"/>
      <c r="B141" s="937"/>
      <c r="C141" s="938"/>
      <c r="D141" s="910" t="s">
        <v>124</v>
      </c>
      <c r="E141" s="911"/>
      <c r="F141" s="911"/>
      <c r="G141" s="911"/>
      <c r="H141" s="911"/>
      <c r="I141" s="911"/>
      <c r="J141" s="911"/>
      <c r="K141" s="911"/>
      <c r="L141" s="912"/>
    </row>
    <row r="142" spans="1:12" ht="13.8" thickBot="1">
      <c r="A142" s="939"/>
      <c r="B142" s="940"/>
      <c r="C142" s="941"/>
      <c r="D142" s="913"/>
      <c r="E142" s="944"/>
      <c r="F142" s="944"/>
      <c r="G142" s="944"/>
      <c r="H142" s="944"/>
      <c r="I142" s="944"/>
      <c r="J142" s="944"/>
      <c r="K142" s="944"/>
      <c r="L142" s="915"/>
    </row>
    <row r="143" spans="1:12">
      <c r="A143" s="939"/>
      <c r="B143" s="940"/>
      <c r="C143" s="940"/>
      <c r="D143" s="910" t="s">
        <v>125</v>
      </c>
      <c r="E143" s="911"/>
      <c r="F143" s="911"/>
      <c r="G143" s="911"/>
      <c r="H143" s="911"/>
      <c r="I143" s="911"/>
      <c r="J143" s="911"/>
      <c r="K143" s="911"/>
      <c r="L143" s="912"/>
    </row>
    <row r="144" spans="1:12" ht="13.8" thickBot="1">
      <c r="A144" s="939"/>
      <c r="B144" s="940"/>
      <c r="C144" s="940"/>
      <c r="D144" s="913"/>
      <c r="E144" s="944"/>
      <c r="F144" s="944"/>
      <c r="G144" s="944"/>
      <c r="H144" s="944"/>
      <c r="I144" s="944"/>
      <c r="J144" s="944"/>
      <c r="K144" s="944"/>
      <c r="L144" s="915"/>
    </row>
    <row r="145" spans="1:12">
      <c r="A145" s="939"/>
      <c r="B145" s="940"/>
      <c r="C145" s="940"/>
      <c r="D145" s="910" t="s">
        <v>126</v>
      </c>
      <c r="E145" s="911"/>
      <c r="F145" s="911"/>
      <c r="G145" s="911"/>
      <c r="H145" s="911"/>
      <c r="I145" s="911"/>
      <c r="J145" s="911"/>
      <c r="K145" s="911"/>
      <c r="L145" s="912"/>
    </row>
    <row r="146" spans="1:12" ht="13.8" thickBot="1">
      <c r="A146" s="942"/>
      <c r="B146" s="943"/>
      <c r="C146" s="943"/>
      <c r="D146" s="913"/>
      <c r="E146" s="944"/>
      <c r="F146" s="944"/>
      <c r="G146" s="944"/>
      <c r="H146" s="944"/>
      <c r="I146" s="944"/>
      <c r="J146" s="944"/>
      <c r="K146" s="944"/>
      <c r="L146" s="915"/>
    </row>
    <row r="147" spans="1:12" ht="30" customHeight="1" thickBot="1">
      <c r="A147" s="916" t="s">
        <v>127</v>
      </c>
      <c r="B147" s="917"/>
      <c r="C147" s="918"/>
      <c r="D147" s="919" t="s">
        <v>367</v>
      </c>
      <c r="E147" s="920"/>
      <c r="F147" s="920"/>
      <c r="G147" s="920"/>
      <c r="H147" s="920"/>
      <c r="I147" s="920"/>
      <c r="J147" s="920"/>
      <c r="K147" s="920"/>
      <c r="L147" s="921"/>
    </row>
    <row r="148" spans="1:12" ht="13.8" thickBot="1">
      <c r="A148" s="887"/>
      <c r="B148" s="888"/>
      <c r="C148" s="888"/>
      <c r="D148" s="888"/>
      <c r="E148" s="888"/>
      <c r="F148" s="888"/>
      <c r="G148" s="888"/>
      <c r="H148" s="888"/>
      <c r="I148" s="888"/>
      <c r="J148" s="888"/>
      <c r="K148" s="888"/>
      <c r="L148" s="889"/>
    </row>
    <row r="149" spans="1:12" ht="40.200000000000003" thickBot="1">
      <c r="A149" s="180" t="s">
        <v>50</v>
      </c>
      <c r="B149" s="181">
        <f>+'PRESUPUESTO OFICIAL (Entidad)'!D62</f>
        <v>8.4</v>
      </c>
      <c r="C149" s="927" t="s">
        <v>51</v>
      </c>
      <c r="D149" s="928"/>
      <c r="E149" s="929"/>
      <c r="F149" s="893" t="str">
        <f>+'PRESUPUESTO OFICIAL (Entidad)'!G62</f>
        <v>Caja de paso metálica de 10 cm x 10 cm, tipo pesado de aluminio para la iluminación. Suministro y montaje</v>
      </c>
      <c r="G149" s="894"/>
      <c r="H149" s="895"/>
      <c r="I149" s="182" t="s">
        <v>128</v>
      </c>
      <c r="J149" s="218">
        <f>L164</f>
        <v>5</v>
      </c>
      <c r="K149" s="183" t="s">
        <v>52</v>
      </c>
      <c r="L149" s="219" t="str">
        <f>+'PRESUPUESTO OFICIAL (Entidad)'!H62</f>
        <v>UND</v>
      </c>
    </row>
    <row r="150" spans="1:12">
      <c r="A150" s="930" t="s">
        <v>129</v>
      </c>
      <c r="B150" s="931"/>
      <c r="C150" s="931"/>
      <c r="D150" s="931"/>
      <c r="E150" s="931"/>
      <c r="F150" s="184" t="s">
        <v>130</v>
      </c>
      <c r="G150" s="185" t="s">
        <v>131</v>
      </c>
      <c r="H150" s="185" t="s">
        <v>132</v>
      </c>
      <c r="I150" s="185" t="s">
        <v>133</v>
      </c>
      <c r="J150" s="185" t="s">
        <v>134</v>
      </c>
      <c r="K150" s="185" t="s">
        <v>11</v>
      </c>
      <c r="L150" s="186" t="s">
        <v>135</v>
      </c>
    </row>
    <row r="151" spans="1:12" ht="27.6">
      <c r="A151" s="899"/>
      <c r="B151" s="932"/>
      <c r="C151" s="932"/>
      <c r="D151" s="932"/>
      <c r="E151" s="933"/>
      <c r="F151" s="187" t="s">
        <v>353</v>
      </c>
      <c r="G151" s="188"/>
      <c r="H151" s="188"/>
      <c r="I151" s="188"/>
      <c r="J151" s="189"/>
      <c r="K151" s="189">
        <v>5</v>
      </c>
      <c r="L151" s="190">
        <f>+K151</f>
        <v>5</v>
      </c>
    </row>
    <row r="152" spans="1:12" ht="13.8">
      <c r="A152" s="901"/>
      <c r="B152" s="902"/>
      <c r="C152" s="902"/>
      <c r="D152" s="902"/>
      <c r="E152" s="934"/>
      <c r="F152" s="187"/>
      <c r="G152" s="188"/>
      <c r="H152" s="188"/>
      <c r="I152" s="188"/>
      <c r="J152" s="189"/>
      <c r="K152" s="189"/>
      <c r="L152" s="190">
        <f t="shared" ref="L152:L163" si="4">+K152</f>
        <v>0</v>
      </c>
    </row>
    <row r="153" spans="1:12" ht="13.8">
      <c r="A153" s="901"/>
      <c r="B153" s="902"/>
      <c r="C153" s="902"/>
      <c r="D153" s="902"/>
      <c r="E153" s="934"/>
      <c r="F153" s="187"/>
      <c r="G153" s="188"/>
      <c r="H153" s="188"/>
      <c r="I153" s="188"/>
      <c r="J153" s="189"/>
      <c r="K153" s="189"/>
      <c r="L153" s="190">
        <f t="shared" si="4"/>
        <v>0</v>
      </c>
    </row>
    <row r="154" spans="1:12" ht="13.8">
      <c r="A154" s="901"/>
      <c r="B154" s="902"/>
      <c r="C154" s="902"/>
      <c r="D154" s="902"/>
      <c r="E154" s="934"/>
      <c r="F154" s="187"/>
      <c r="G154" s="188"/>
      <c r="H154" s="188"/>
      <c r="I154" s="188"/>
      <c r="J154" s="189"/>
      <c r="K154" s="189"/>
      <c r="L154" s="190">
        <f t="shared" si="4"/>
        <v>0</v>
      </c>
    </row>
    <row r="155" spans="1:12" ht="13.8">
      <c r="A155" s="901"/>
      <c r="B155" s="902"/>
      <c r="C155" s="902"/>
      <c r="D155" s="902"/>
      <c r="E155" s="934"/>
      <c r="F155" s="191"/>
      <c r="G155" s="188"/>
      <c r="H155" s="188"/>
      <c r="I155" s="188"/>
      <c r="J155" s="189"/>
      <c r="K155" s="189"/>
      <c r="L155" s="190">
        <f t="shared" si="4"/>
        <v>0</v>
      </c>
    </row>
    <row r="156" spans="1:12" ht="13.8">
      <c r="A156" s="901"/>
      <c r="B156" s="902"/>
      <c r="C156" s="902"/>
      <c r="D156" s="902"/>
      <c r="E156" s="934"/>
      <c r="F156" s="191"/>
      <c r="G156" s="188"/>
      <c r="H156" s="188"/>
      <c r="I156" s="188"/>
      <c r="J156" s="189"/>
      <c r="K156" s="189"/>
      <c r="L156" s="190">
        <f t="shared" si="4"/>
        <v>0</v>
      </c>
    </row>
    <row r="157" spans="1:12" ht="13.8">
      <c r="A157" s="901"/>
      <c r="B157" s="902"/>
      <c r="C157" s="902"/>
      <c r="D157" s="902"/>
      <c r="E157" s="934"/>
      <c r="F157" s="191"/>
      <c r="G157" s="188"/>
      <c r="H157" s="188"/>
      <c r="I157" s="188"/>
      <c r="J157" s="189"/>
      <c r="K157" s="189"/>
      <c r="L157" s="190">
        <f t="shared" si="4"/>
        <v>0</v>
      </c>
    </row>
    <row r="158" spans="1:12" ht="13.8">
      <c r="A158" s="901"/>
      <c r="B158" s="902"/>
      <c r="C158" s="902"/>
      <c r="D158" s="902"/>
      <c r="E158" s="934"/>
      <c r="F158" s="187"/>
      <c r="G158" s="188"/>
      <c r="H158" s="188"/>
      <c r="I158" s="188"/>
      <c r="J158" s="189"/>
      <c r="K158" s="189"/>
      <c r="L158" s="190">
        <f t="shared" si="4"/>
        <v>0</v>
      </c>
    </row>
    <row r="159" spans="1:12">
      <c r="A159" s="901"/>
      <c r="B159" s="902"/>
      <c r="C159" s="902"/>
      <c r="D159" s="902"/>
      <c r="E159" s="934"/>
      <c r="F159" s="192"/>
      <c r="G159" s="193"/>
      <c r="H159" s="193"/>
      <c r="I159" s="193"/>
      <c r="J159" s="194"/>
      <c r="K159" s="195"/>
      <c r="L159" s="190">
        <f t="shared" si="4"/>
        <v>0</v>
      </c>
    </row>
    <row r="160" spans="1:12">
      <c r="A160" s="901"/>
      <c r="B160" s="902"/>
      <c r="C160" s="902"/>
      <c r="D160" s="902"/>
      <c r="E160" s="934"/>
      <c r="F160" s="192"/>
      <c r="G160" s="193"/>
      <c r="H160" s="193"/>
      <c r="I160" s="193"/>
      <c r="J160" s="194"/>
      <c r="K160" s="195"/>
      <c r="L160" s="190">
        <f t="shared" si="4"/>
        <v>0</v>
      </c>
    </row>
    <row r="161" spans="1:12">
      <c r="A161" s="901"/>
      <c r="B161" s="902"/>
      <c r="C161" s="902"/>
      <c r="D161" s="902"/>
      <c r="E161" s="934"/>
      <c r="F161" s="196"/>
      <c r="G161" s="193"/>
      <c r="H161" s="193"/>
      <c r="I161" s="193"/>
      <c r="J161" s="194"/>
      <c r="K161" s="195"/>
      <c r="L161" s="190">
        <f t="shared" si="4"/>
        <v>0</v>
      </c>
    </row>
    <row r="162" spans="1:12">
      <c r="A162" s="901"/>
      <c r="B162" s="902"/>
      <c r="C162" s="902"/>
      <c r="D162" s="902"/>
      <c r="E162" s="934"/>
      <c r="F162" s="195"/>
      <c r="G162" s="195"/>
      <c r="H162" s="195"/>
      <c r="I162" s="197"/>
      <c r="J162" s="194"/>
      <c r="K162" s="193"/>
      <c r="L162" s="190">
        <f t="shared" si="4"/>
        <v>0</v>
      </c>
    </row>
    <row r="163" spans="1:12" ht="13.8" thickBot="1">
      <c r="A163" s="901"/>
      <c r="B163" s="902"/>
      <c r="C163" s="902"/>
      <c r="D163" s="902"/>
      <c r="E163" s="934"/>
      <c r="F163" s="198"/>
      <c r="G163" s="198"/>
      <c r="H163" s="198"/>
      <c r="I163" s="199"/>
      <c r="J163" s="199"/>
      <c r="K163" s="200"/>
      <c r="L163" s="190">
        <f t="shared" si="4"/>
        <v>0</v>
      </c>
    </row>
    <row r="164" spans="1:12" ht="13.8" thickBot="1">
      <c r="A164" s="903"/>
      <c r="B164" s="935"/>
      <c r="C164" s="935"/>
      <c r="D164" s="935"/>
      <c r="E164" s="935"/>
      <c r="F164" s="890" t="s">
        <v>135</v>
      </c>
      <c r="G164" s="891"/>
      <c r="H164" s="891"/>
      <c r="I164" s="891"/>
      <c r="J164" s="891"/>
      <c r="K164" s="892"/>
      <c r="L164" s="201">
        <f>SUM(L151:L163)</f>
        <v>5</v>
      </c>
    </row>
    <row r="165" spans="1:12" ht="15.6">
      <c r="A165" s="202"/>
      <c r="B165" s="203"/>
      <c r="C165" s="203"/>
      <c r="D165" s="203"/>
      <c r="E165" s="203"/>
      <c r="F165" s="203"/>
      <c r="G165" s="203"/>
      <c r="H165" s="203"/>
      <c r="I165" s="203"/>
      <c r="J165" s="203"/>
      <c r="K165" s="203"/>
      <c r="L165" s="204"/>
    </row>
    <row r="166" spans="1:12" ht="13.8">
      <c r="A166" s="874" t="s">
        <v>140</v>
      </c>
      <c r="B166" s="923"/>
      <c r="C166" s="876"/>
      <c r="D166" s="924"/>
      <c r="E166" s="924"/>
      <c r="F166" s="924"/>
      <c r="G166" s="924"/>
      <c r="H166" s="924"/>
      <c r="I166" s="924"/>
      <c r="J166" s="924"/>
      <c r="K166" s="878"/>
      <c r="L166" s="205"/>
    </row>
    <row r="167" spans="1:12" ht="13.8">
      <c r="A167" s="874"/>
      <c r="B167" s="923"/>
      <c r="C167" s="879"/>
      <c r="D167" s="880"/>
      <c r="E167" s="880"/>
      <c r="F167" s="880"/>
      <c r="G167" s="880"/>
      <c r="H167" s="880"/>
      <c r="I167" s="880"/>
      <c r="J167" s="880"/>
      <c r="K167" s="881"/>
      <c r="L167" s="205"/>
    </row>
    <row r="168" spans="1:12" ht="15.6">
      <c r="A168" s="206"/>
      <c r="B168" s="882"/>
      <c r="C168" s="882"/>
      <c r="D168" s="882"/>
      <c r="E168" s="882"/>
      <c r="F168" s="207"/>
      <c r="G168" s="207"/>
      <c r="H168" s="882"/>
      <c r="I168" s="882"/>
      <c r="J168" s="882"/>
      <c r="K168" s="882"/>
      <c r="L168" s="205"/>
    </row>
    <row r="169" spans="1:12" ht="15.6">
      <c r="A169" s="206"/>
      <c r="B169" s="882"/>
      <c r="C169" s="882"/>
      <c r="D169" s="882"/>
      <c r="E169" s="882"/>
      <c r="F169" s="207"/>
      <c r="G169" s="207"/>
      <c r="H169" s="882"/>
      <c r="I169" s="882"/>
      <c r="J169" s="882"/>
      <c r="K169" s="882"/>
      <c r="L169" s="205"/>
    </row>
    <row r="170" spans="1:12" ht="15.6">
      <c r="A170" s="206"/>
      <c r="B170" s="882"/>
      <c r="C170" s="882"/>
      <c r="D170" s="882"/>
      <c r="E170" s="882"/>
      <c r="F170" s="207"/>
      <c r="G170" s="207"/>
      <c r="H170" s="882"/>
      <c r="I170" s="882"/>
      <c r="J170" s="882"/>
      <c r="K170" s="882"/>
      <c r="L170" s="205"/>
    </row>
    <row r="171" spans="1:12" ht="15.6">
      <c r="A171" s="208" t="s">
        <v>141</v>
      </c>
      <c r="B171" s="883"/>
      <c r="C171" s="883"/>
      <c r="D171" s="883"/>
      <c r="E171" s="883"/>
      <c r="F171" s="207"/>
      <c r="G171" s="209"/>
      <c r="H171" s="883"/>
      <c r="I171" s="883"/>
      <c r="J171" s="883"/>
      <c r="K171" s="883"/>
      <c r="L171" s="205"/>
    </row>
    <row r="172" spans="1:12">
      <c r="A172" s="210"/>
      <c r="B172" s="925" t="s">
        <v>147</v>
      </c>
      <c r="C172" s="925"/>
      <c r="D172" s="925"/>
      <c r="E172" s="925"/>
      <c r="F172" s="211"/>
      <c r="G172" s="211"/>
      <c r="H172" s="926" t="s">
        <v>142</v>
      </c>
      <c r="I172" s="926"/>
      <c r="J172" s="926"/>
      <c r="K172" s="926"/>
      <c r="L172" s="212"/>
    </row>
    <row r="173" spans="1:12">
      <c r="A173" s="210"/>
      <c r="B173" s="871" t="s">
        <v>143</v>
      </c>
      <c r="C173" s="871"/>
      <c r="D173" s="871"/>
      <c r="E173" s="871"/>
      <c r="F173" s="213"/>
      <c r="G173" s="213"/>
      <c r="H173" s="872" t="s">
        <v>144</v>
      </c>
      <c r="I173" s="872"/>
      <c r="J173" s="872"/>
      <c r="K173" s="872"/>
      <c r="L173" s="212"/>
    </row>
    <row r="174" spans="1:12">
      <c r="A174" s="210"/>
      <c r="B174" s="871" t="s">
        <v>145</v>
      </c>
      <c r="C174" s="871"/>
      <c r="D174" s="871"/>
      <c r="E174" s="871"/>
      <c r="F174" s="213"/>
      <c r="G174" s="213"/>
      <c r="H174" s="871" t="s">
        <v>146</v>
      </c>
      <c r="I174" s="871"/>
      <c r="J174" s="871"/>
      <c r="K174" s="871"/>
      <c r="L174" s="212"/>
    </row>
    <row r="175" spans="1:12" ht="14.4" thickBot="1">
      <c r="A175" s="214"/>
      <c r="B175" s="922"/>
      <c r="C175" s="922"/>
      <c r="D175" s="922"/>
      <c r="E175" s="922"/>
      <c r="F175" s="215"/>
      <c r="G175" s="215"/>
      <c r="H175" s="216"/>
      <c r="I175" s="215"/>
      <c r="J175" s="215"/>
      <c r="K175" s="215"/>
      <c r="L175" s="217"/>
    </row>
    <row r="176" spans="1:12">
      <c r="A176" s="936"/>
      <c r="B176" s="937"/>
      <c r="C176" s="938"/>
      <c r="D176" s="910" t="s">
        <v>124</v>
      </c>
      <c r="E176" s="911"/>
      <c r="F176" s="911"/>
      <c r="G176" s="911"/>
      <c r="H176" s="911"/>
      <c r="I176" s="911"/>
      <c r="J176" s="911"/>
      <c r="K176" s="911"/>
      <c r="L176" s="912"/>
    </row>
    <row r="177" spans="1:12" ht="13.8" thickBot="1">
      <c r="A177" s="939"/>
      <c r="B177" s="940"/>
      <c r="C177" s="941"/>
      <c r="D177" s="913"/>
      <c r="E177" s="944"/>
      <c r="F177" s="944"/>
      <c r="G177" s="944"/>
      <c r="H177" s="944"/>
      <c r="I177" s="944"/>
      <c r="J177" s="944"/>
      <c r="K177" s="944"/>
      <c r="L177" s="915"/>
    </row>
    <row r="178" spans="1:12">
      <c r="A178" s="939"/>
      <c r="B178" s="940"/>
      <c r="C178" s="940"/>
      <c r="D178" s="910" t="s">
        <v>125</v>
      </c>
      <c r="E178" s="911"/>
      <c r="F178" s="911"/>
      <c r="G178" s="911"/>
      <c r="H178" s="911"/>
      <c r="I178" s="911"/>
      <c r="J178" s="911"/>
      <c r="K178" s="911"/>
      <c r="L178" s="912"/>
    </row>
    <row r="179" spans="1:12" ht="13.8" thickBot="1">
      <c r="A179" s="939"/>
      <c r="B179" s="940"/>
      <c r="C179" s="940"/>
      <c r="D179" s="913"/>
      <c r="E179" s="944"/>
      <c r="F179" s="944"/>
      <c r="G179" s="944"/>
      <c r="H179" s="944"/>
      <c r="I179" s="944"/>
      <c r="J179" s="944"/>
      <c r="K179" s="944"/>
      <c r="L179" s="915"/>
    </row>
    <row r="180" spans="1:12">
      <c r="A180" s="939"/>
      <c r="B180" s="940"/>
      <c r="C180" s="940"/>
      <c r="D180" s="910" t="s">
        <v>126</v>
      </c>
      <c r="E180" s="911"/>
      <c r="F180" s="911"/>
      <c r="G180" s="911"/>
      <c r="H180" s="911"/>
      <c r="I180" s="911"/>
      <c r="J180" s="911"/>
      <c r="K180" s="911"/>
      <c r="L180" s="912"/>
    </row>
    <row r="181" spans="1:12" ht="13.8" thickBot="1">
      <c r="A181" s="942"/>
      <c r="B181" s="943"/>
      <c r="C181" s="943"/>
      <c r="D181" s="913"/>
      <c r="E181" s="944"/>
      <c r="F181" s="944"/>
      <c r="G181" s="944"/>
      <c r="H181" s="944"/>
      <c r="I181" s="944"/>
      <c r="J181" s="944"/>
      <c r="K181" s="944"/>
      <c r="L181" s="915"/>
    </row>
    <row r="182" spans="1:12" ht="36.75" customHeight="1" thickBot="1">
      <c r="A182" s="916" t="s">
        <v>127</v>
      </c>
      <c r="B182" s="917"/>
      <c r="C182" s="918"/>
      <c r="D182" s="919" t="s">
        <v>367</v>
      </c>
      <c r="E182" s="920"/>
      <c r="F182" s="920"/>
      <c r="G182" s="920"/>
      <c r="H182" s="920"/>
      <c r="I182" s="920"/>
      <c r="J182" s="920"/>
      <c r="K182" s="920"/>
      <c r="L182" s="921"/>
    </row>
    <row r="183" spans="1:12" ht="13.8" thickBot="1">
      <c r="A183" s="887"/>
      <c r="B183" s="888"/>
      <c r="C183" s="888"/>
      <c r="D183" s="888"/>
      <c r="E183" s="888"/>
      <c r="F183" s="888"/>
      <c r="G183" s="888"/>
      <c r="H183" s="888"/>
      <c r="I183" s="888"/>
      <c r="J183" s="888"/>
      <c r="K183" s="888"/>
      <c r="L183" s="889"/>
    </row>
    <row r="184" spans="1:12" ht="40.200000000000003" thickBot="1">
      <c r="A184" s="180" t="s">
        <v>50</v>
      </c>
      <c r="B184" s="181">
        <f>+'PRESUPUESTO OFICIAL (Entidad)'!D63</f>
        <v>8.5</v>
      </c>
      <c r="C184" s="927" t="s">
        <v>51</v>
      </c>
      <c r="D184" s="928"/>
      <c r="E184" s="929"/>
      <c r="F184" s="893" t="str">
        <f>+'PRESUPUESTO OFICIAL (Entidad)'!G63</f>
        <v>Luminaria tipo led hermética IP65, 2x18W, 3200 lm incluye: cable encauchetado 3x16 AWG, clavija de caucho y elementos de fijación. Suministro e instalacion</v>
      </c>
      <c r="G184" s="894"/>
      <c r="H184" s="895"/>
      <c r="I184" s="182" t="s">
        <v>128</v>
      </c>
      <c r="J184" s="218">
        <f>L199</f>
        <v>7</v>
      </c>
      <c r="K184" s="183" t="s">
        <v>52</v>
      </c>
      <c r="L184" s="219" t="str">
        <f>+'PRESUPUESTO OFICIAL (Entidad)'!H63</f>
        <v>UND</v>
      </c>
    </row>
    <row r="185" spans="1:12">
      <c r="A185" s="930" t="s">
        <v>129</v>
      </c>
      <c r="B185" s="931"/>
      <c r="C185" s="931"/>
      <c r="D185" s="931"/>
      <c r="E185" s="931"/>
      <c r="F185" s="184" t="s">
        <v>130</v>
      </c>
      <c r="G185" s="185" t="s">
        <v>131</v>
      </c>
      <c r="H185" s="185" t="s">
        <v>132</v>
      </c>
      <c r="I185" s="185" t="s">
        <v>133</v>
      </c>
      <c r="J185" s="185" t="s">
        <v>134</v>
      </c>
      <c r="K185" s="185" t="s">
        <v>11</v>
      </c>
      <c r="L185" s="186" t="s">
        <v>135</v>
      </c>
    </row>
    <row r="186" spans="1:12" ht="30">
      <c r="A186" s="899"/>
      <c r="B186" s="932"/>
      <c r="C186" s="932"/>
      <c r="D186" s="932"/>
      <c r="E186" s="933"/>
      <c r="F186" s="377" t="s">
        <v>456</v>
      </c>
      <c r="G186" s="378"/>
      <c r="H186" s="378"/>
      <c r="I186" s="378"/>
      <c r="J186" s="378"/>
      <c r="K186" s="379">
        <v>7</v>
      </c>
      <c r="L186" s="190">
        <f>+K186</f>
        <v>7</v>
      </c>
    </row>
    <row r="187" spans="1:12" ht="13.8">
      <c r="A187" s="901"/>
      <c r="B187" s="902"/>
      <c r="C187" s="902"/>
      <c r="D187" s="902"/>
      <c r="E187" s="934"/>
      <c r="F187" s="187"/>
      <c r="G187" s="188"/>
      <c r="H187" s="188"/>
      <c r="I187" s="188"/>
      <c r="J187" s="189"/>
      <c r="K187" s="189"/>
      <c r="L187" s="190">
        <f t="shared" ref="L187:L198" si="5">+K187</f>
        <v>0</v>
      </c>
    </row>
    <row r="188" spans="1:12" ht="13.8">
      <c r="A188" s="901"/>
      <c r="B188" s="902"/>
      <c r="C188" s="902"/>
      <c r="D188" s="902"/>
      <c r="E188" s="934"/>
      <c r="F188" s="187"/>
      <c r="G188" s="188"/>
      <c r="H188" s="188"/>
      <c r="I188" s="188"/>
      <c r="J188" s="189"/>
      <c r="K188" s="189"/>
      <c r="L188" s="190">
        <f t="shared" si="5"/>
        <v>0</v>
      </c>
    </row>
    <row r="189" spans="1:12" ht="13.8">
      <c r="A189" s="901"/>
      <c r="B189" s="902"/>
      <c r="C189" s="902"/>
      <c r="D189" s="902"/>
      <c r="E189" s="934"/>
      <c r="F189" s="187"/>
      <c r="G189" s="188"/>
      <c r="H189" s="188"/>
      <c r="I189" s="188"/>
      <c r="J189" s="189"/>
      <c r="K189" s="189"/>
      <c r="L189" s="190">
        <f t="shared" si="5"/>
        <v>0</v>
      </c>
    </row>
    <row r="190" spans="1:12" ht="13.8">
      <c r="A190" s="901"/>
      <c r="B190" s="902"/>
      <c r="C190" s="902"/>
      <c r="D190" s="902"/>
      <c r="E190" s="934"/>
      <c r="F190" s="191"/>
      <c r="G190" s="188"/>
      <c r="H190" s="188"/>
      <c r="I190" s="188"/>
      <c r="J190" s="189"/>
      <c r="K190" s="189"/>
      <c r="L190" s="190">
        <f t="shared" si="5"/>
        <v>0</v>
      </c>
    </row>
    <row r="191" spans="1:12" ht="13.8">
      <c r="A191" s="901"/>
      <c r="B191" s="902"/>
      <c r="C191" s="902"/>
      <c r="D191" s="902"/>
      <c r="E191" s="934"/>
      <c r="F191" s="191"/>
      <c r="G191" s="188"/>
      <c r="H191" s="188"/>
      <c r="I191" s="188"/>
      <c r="J191" s="189"/>
      <c r="K191" s="189"/>
      <c r="L191" s="190">
        <f t="shared" si="5"/>
        <v>0</v>
      </c>
    </row>
    <row r="192" spans="1:12" ht="13.8">
      <c r="A192" s="901"/>
      <c r="B192" s="902"/>
      <c r="C192" s="902"/>
      <c r="D192" s="902"/>
      <c r="E192" s="934"/>
      <c r="F192" s="191"/>
      <c r="G192" s="188"/>
      <c r="H192" s="188"/>
      <c r="I192" s="188"/>
      <c r="J192" s="189"/>
      <c r="K192" s="189"/>
      <c r="L192" s="190">
        <f t="shared" si="5"/>
        <v>0</v>
      </c>
    </row>
    <row r="193" spans="1:12" ht="13.8">
      <c r="A193" s="901"/>
      <c r="B193" s="902"/>
      <c r="C193" s="902"/>
      <c r="D193" s="902"/>
      <c r="E193" s="934"/>
      <c r="F193" s="187"/>
      <c r="G193" s="188"/>
      <c r="H193" s="188"/>
      <c r="I193" s="188"/>
      <c r="J193" s="189"/>
      <c r="K193" s="189"/>
      <c r="L193" s="190">
        <f t="shared" si="5"/>
        <v>0</v>
      </c>
    </row>
    <row r="194" spans="1:12">
      <c r="A194" s="901"/>
      <c r="B194" s="902"/>
      <c r="C194" s="902"/>
      <c r="D194" s="902"/>
      <c r="E194" s="934"/>
      <c r="F194" s="192"/>
      <c r="G194" s="193"/>
      <c r="H194" s="193"/>
      <c r="I194" s="193"/>
      <c r="J194" s="194"/>
      <c r="K194" s="195"/>
      <c r="L194" s="190">
        <f t="shared" si="5"/>
        <v>0</v>
      </c>
    </row>
    <row r="195" spans="1:12">
      <c r="A195" s="901"/>
      <c r="B195" s="902"/>
      <c r="C195" s="902"/>
      <c r="D195" s="902"/>
      <c r="E195" s="934"/>
      <c r="F195" s="192"/>
      <c r="G195" s="193"/>
      <c r="H195" s="193"/>
      <c r="I195" s="193"/>
      <c r="J195" s="194"/>
      <c r="K195" s="195"/>
      <c r="L195" s="190">
        <f t="shared" si="5"/>
        <v>0</v>
      </c>
    </row>
    <row r="196" spans="1:12">
      <c r="A196" s="901"/>
      <c r="B196" s="902"/>
      <c r="C196" s="902"/>
      <c r="D196" s="902"/>
      <c r="E196" s="934"/>
      <c r="F196" s="196"/>
      <c r="G196" s="193"/>
      <c r="H196" s="193"/>
      <c r="I196" s="193"/>
      <c r="J196" s="194"/>
      <c r="K196" s="195"/>
      <c r="L196" s="190">
        <f t="shared" si="5"/>
        <v>0</v>
      </c>
    </row>
    <row r="197" spans="1:12">
      <c r="A197" s="901"/>
      <c r="B197" s="902"/>
      <c r="C197" s="902"/>
      <c r="D197" s="902"/>
      <c r="E197" s="934"/>
      <c r="F197" s="195"/>
      <c r="G197" s="195"/>
      <c r="H197" s="195"/>
      <c r="I197" s="197"/>
      <c r="J197" s="194"/>
      <c r="K197" s="193"/>
      <c r="L197" s="190">
        <f t="shared" si="5"/>
        <v>0</v>
      </c>
    </row>
    <row r="198" spans="1:12" ht="13.8" thickBot="1">
      <c r="A198" s="901"/>
      <c r="B198" s="902"/>
      <c r="C198" s="902"/>
      <c r="D198" s="902"/>
      <c r="E198" s="934"/>
      <c r="F198" s="198"/>
      <c r="G198" s="198"/>
      <c r="H198" s="198"/>
      <c r="I198" s="199"/>
      <c r="J198" s="199"/>
      <c r="K198" s="200"/>
      <c r="L198" s="190">
        <f t="shared" si="5"/>
        <v>0</v>
      </c>
    </row>
    <row r="199" spans="1:12" ht="13.8" thickBot="1">
      <c r="A199" s="903"/>
      <c r="B199" s="935"/>
      <c r="C199" s="935"/>
      <c r="D199" s="935"/>
      <c r="E199" s="935"/>
      <c r="F199" s="890" t="s">
        <v>135</v>
      </c>
      <c r="G199" s="891"/>
      <c r="H199" s="891"/>
      <c r="I199" s="891"/>
      <c r="J199" s="891"/>
      <c r="K199" s="892"/>
      <c r="L199" s="201">
        <f>SUM(L186:L198)</f>
        <v>7</v>
      </c>
    </row>
    <row r="200" spans="1:12" ht="15.6">
      <c r="A200" s="202"/>
      <c r="B200" s="203"/>
      <c r="C200" s="203"/>
      <c r="D200" s="203"/>
      <c r="E200" s="203"/>
      <c r="F200" s="203"/>
      <c r="G200" s="203"/>
      <c r="H200" s="203"/>
      <c r="I200" s="203"/>
      <c r="J200" s="203"/>
      <c r="K200" s="203"/>
      <c r="L200" s="204"/>
    </row>
    <row r="201" spans="1:12" ht="13.8">
      <c r="A201" s="874" t="s">
        <v>140</v>
      </c>
      <c r="B201" s="923"/>
      <c r="C201" s="876"/>
      <c r="D201" s="924"/>
      <c r="E201" s="924"/>
      <c r="F201" s="924"/>
      <c r="G201" s="924"/>
      <c r="H201" s="924"/>
      <c r="I201" s="924"/>
      <c r="J201" s="924"/>
      <c r="K201" s="878"/>
      <c r="L201" s="205"/>
    </row>
    <row r="202" spans="1:12" ht="13.8">
      <c r="A202" s="874"/>
      <c r="B202" s="923"/>
      <c r="C202" s="879"/>
      <c r="D202" s="880"/>
      <c r="E202" s="880"/>
      <c r="F202" s="880"/>
      <c r="G202" s="880"/>
      <c r="H202" s="880"/>
      <c r="I202" s="880"/>
      <c r="J202" s="880"/>
      <c r="K202" s="881"/>
      <c r="L202" s="205"/>
    </row>
    <row r="203" spans="1:12" ht="15.6">
      <c r="A203" s="206"/>
      <c r="B203" s="882"/>
      <c r="C203" s="882"/>
      <c r="D203" s="882"/>
      <c r="E203" s="882"/>
      <c r="F203" s="207"/>
      <c r="G203" s="207"/>
      <c r="H203" s="882"/>
      <c r="I203" s="882"/>
      <c r="J203" s="882"/>
      <c r="K203" s="882"/>
      <c r="L203" s="205"/>
    </row>
    <row r="204" spans="1:12" ht="15.6">
      <c r="A204" s="206"/>
      <c r="B204" s="882"/>
      <c r="C204" s="882"/>
      <c r="D204" s="882"/>
      <c r="E204" s="882"/>
      <c r="F204" s="207"/>
      <c r="G204" s="207"/>
      <c r="H204" s="882"/>
      <c r="I204" s="882"/>
      <c r="J204" s="882"/>
      <c r="K204" s="882"/>
      <c r="L204" s="205"/>
    </row>
    <row r="205" spans="1:12" ht="15.6">
      <c r="A205" s="206"/>
      <c r="B205" s="882"/>
      <c r="C205" s="882"/>
      <c r="D205" s="882"/>
      <c r="E205" s="882"/>
      <c r="F205" s="207"/>
      <c r="G205" s="207"/>
      <c r="H205" s="882"/>
      <c r="I205" s="882"/>
      <c r="J205" s="882"/>
      <c r="K205" s="882"/>
      <c r="L205" s="205"/>
    </row>
    <row r="206" spans="1:12" ht="15.6">
      <c r="A206" s="208" t="s">
        <v>141</v>
      </c>
      <c r="B206" s="883"/>
      <c r="C206" s="883"/>
      <c r="D206" s="883"/>
      <c r="E206" s="883"/>
      <c r="F206" s="207"/>
      <c r="G206" s="209"/>
      <c r="H206" s="883"/>
      <c r="I206" s="883"/>
      <c r="J206" s="883"/>
      <c r="K206" s="883"/>
      <c r="L206" s="205"/>
    </row>
    <row r="207" spans="1:12">
      <c r="A207" s="210"/>
      <c r="B207" s="925" t="s">
        <v>147</v>
      </c>
      <c r="C207" s="925"/>
      <c r="D207" s="925"/>
      <c r="E207" s="925"/>
      <c r="F207" s="211"/>
      <c r="G207" s="211"/>
      <c r="H207" s="926" t="s">
        <v>142</v>
      </c>
      <c r="I207" s="926"/>
      <c r="J207" s="926"/>
      <c r="K207" s="926"/>
      <c r="L207" s="212"/>
    </row>
    <row r="208" spans="1:12">
      <c r="A208" s="210"/>
      <c r="B208" s="871" t="s">
        <v>143</v>
      </c>
      <c r="C208" s="871"/>
      <c r="D208" s="871"/>
      <c r="E208" s="871"/>
      <c r="F208" s="213"/>
      <c r="G208" s="213"/>
      <c r="H208" s="872" t="s">
        <v>144</v>
      </c>
      <c r="I208" s="872"/>
      <c r="J208" s="872"/>
      <c r="K208" s="872"/>
      <c r="L208" s="212"/>
    </row>
    <row r="209" spans="1:12">
      <c r="A209" s="210"/>
      <c r="B209" s="871" t="s">
        <v>145</v>
      </c>
      <c r="C209" s="871"/>
      <c r="D209" s="871"/>
      <c r="E209" s="871"/>
      <c r="F209" s="213"/>
      <c r="G209" s="213"/>
      <c r="H209" s="871" t="s">
        <v>146</v>
      </c>
      <c r="I209" s="871"/>
      <c r="J209" s="871"/>
      <c r="K209" s="871"/>
      <c r="L209" s="212"/>
    </row>
    <row r="210" spans="1:12" ht="14.4" thickBot="1">
      <c r="A210" s="214"/>
      <c r="B210" s="922"/>
      <c r="C210" s="922"/>
      <c r="D210" s="922"/>
      <c r="E210" s="922"/>
      <c r="F210" s="215"/>
      <c r="G210" s="215"/>
      <c r="H210" s="216"/>
      <c r="I210" s="215"/>
      <c r="J210" s="215"/>
      <c r="K210" s="215"/>
      <c r="L210" s="217"/>
    </row>
    <row r="211" spans="1:12">
      <c r="A211" s="936"/>
      <c r="B211" s="937"/>
      <c r="C211" s="938"/>
      <c r="D211" s="910" t="s">
        <v>124</v>
      </c>
      <c r="E211" s="911"/>
      <c r="F211" s="911"/>
      <c r="G211" s="911"/>
      <c r="H211" s="911"/>
      <c r="I211" s="911"/>
      <c r="J211" s="911"/>
      <c r="K211" s="911"/>
      <c r="L211" s="912"/>
    </row>
    <row r="212" spans="1:12" ht="13.8" thickBot="1">
      <c r="A212" s="939"/>
      <c r="B212" s="940"/>
      <c r="C212" s="941"/>
      <c r="D212" s="913"/>
      <c r="E212" s="944"/>
      <c r="F212" s="944"/>
      <c r="G212" s="944"/>
      <c r="H212" s="944"/>
      <c r="I212" s="944"/>
      <c r="J212" s="944"/>
      <c r="K212" s="944"/>
      <c r="L212" s="915"/>
    </row>
    <row r="213" spans="1:12">
      <c r="A213" s="939"/>
      <c r="B213" s="940"/>
      <c r="C213" s="940"/>
      <c r="D213" s="910" t="s">
        <v>125</v>
      </c>
      <c r="E213" s="911"/>
      <c r="F213" s="911"/>
      <c r="G213" s="911"/>
      <c r="H213" s="911"/>
      <c r="I213" s="911"/>
      <c r="J213" s="911"/>
      <c r="K213" s="911"/>
      <c r="L213" s="912"/>
    </row>
    <row r="214" spans="1:12" ht="13.8" thickBot="1">
      <c r="A214" s="939"/>
      <c r="B214" s="940"/>
      <c r="C214" s="940"/>
      <c r="D214" s="913"/>
      <c r="E214" s="944"/>
      <c r="F214" s="944"/>
      <c r="G214" s="944"/>
      <c r="H214" s="944"/>
      <c r="I214" s="944"/>
      <c r="J214" s="944"/>
      <c r="K214" s="944"/>
      <c r="L214" s="915"/>
    </row>
    <row r="215" spans="1:12">
      <c r="A215" s="939"/>
      <c r="B215" s="940"/>
      <c r="C215" s="940"/>
      <c r="D215" s="910" t="s">
        <v>126</v>
      </c>
      <c r="E215" s="911"/>
      <c r="F215" s="911"/>
      <c r="G215" s="911"/>
      <c r="H215" s="911"/>
      <c r="I215" s="911"/>
      <c r="J215" s="911"/>
      <c r="K215" s="911"/>
      <c r="L215" s="912"/>
    </row>
    <row r="216" spans="1:12" ht="13.8" thickBot="1">
      <c r="A216" s="942"/>
      <c r="B216" s="943"/>
      <c r="C216" s="943"/>
      <c r="D216" s="913"/>
      <c r="E216" s="944"/>
      <c r="F216" s="944"/>
      <c r="G216" s="944"/>
      <c r="H216" s="944"/>
      <c r="I216" s="944"/>
      <c r="J216" s="944"/>
      <c r="K216" s="944"/>
      <c r="L216" s="915"/>
    </row>
    <row r="217" spans="1:12" ht="29.25" customHeight="1" thickBot="1">
      <c r="A217" s="916" t="s">
        <v>127</v>
      </c>
      <c r="B217" s="917"/>
      <c r="C217" s="918"/>
      <c r="D217" s="919" t="s">
        <v>367</v>
      </c>
      <c r="E217" s="920"/>
      <c r="F217" s="920"/>
      <c r="G217" s="920"/>
      <c r="H217" s="920"/>
      <c r="I217" s="920"/>
      <c r="J217" s="920"/>
      <c r="K217" s="920"/>
      <c r="L217" s="921"/>
    </row>
    <row r="218" spans="1:12" ht="13.8" thickBot="1">
      <c r="A218" s="887"/>
      <c r="B218" s="888"/>
      <c r="C218" s="888"/>
      <c r="D218" s="888"/>
      <c r="E218" s="888"/>
      <c r="F218" s="888"/>
      <c r="G218" s="888"/>
      <c r="H218" s="888"/>
      <c r="I218" s="888"/>
      <c r="J218" s="888"/>
      <c r="K218" s="888"/>
      <c r="L218" s="889"/>
    </row>
    <row r="219" spans="1:12" ht="40.200000000000003" thickBot="1">
      <c r="A219" s="180" t="s">
        <v>50</v>
      </c>
      <c r="B219" s="181">
        <f>+'PRESUPUESTO OFICIAL (Entidad)'!D64</f>
        <v>8.6</v>
      </c>
      <c r="C219" s="927" t="s">
        <v>51</v>
      </c>
      <c r="D219" s="928"/>
      <c r="E219" s="929"/>
      <c r="F219" s="893" t="str">
        <f>+'PRESUPUESTO OFICIAL (Entidad)'!G64</f>
        <v>Salida para iluminacion, en tubería metálica tipo conduit EMT 1/2". Incluye: caja metálica semipesada 5800, accesorios de montaje, cable de cobre 3x12 AWG-THHN, Toma monofásica  doble con polo a tierra 5A con tapa.</v>
      </c>
      <c r="G219" s="894"/>
      <c r="H219" s="895"/>
      <c r="I219" s="182" t="s">
        <v>128</v>
      </c>
      <c r="J219" s="218">
        <f>L234</f>
        <v>7</v>
      </c>
      <c r="K219" s="183" t="s">
        <v>52</v>
      </c>
      <c r="L219" s="219" t="str">
        <f>+'PRESUPUESTO OFICIAL (Entidad)'!H64</f>
        <v>UND</v>
      </c>
    </row>
    <row r="220" spans="1:12">
      <c r="A220" s="930" t="s">
        <v>129</v>
      </c>
      <c r="B220" s="931"/>
      <c r="C220" s="931"/>
      <c r="D220" s="931"/>
      <c r="E220" s="931"/>
      <c r="F220" s="184" t="s">
        <v>130</v>
      </c>
      <c r="G220" s="185" t="s">
        <v>131</v>
      </c>
      <c r="H220" s="185" t="s">
        <v>132</v>
      </c>
      <c r="I220" s="185" t="s">
        <v>133</v>
      </c>
      <c r="J220" s="185" t="s">
        <v>134</v>
      </c>
      <c r="K220" s="185" t="s">
        <v>11</v>
      </c>
      <c r="L220" s="186" t="s">
        <v>135</v>
      </c>
    </row>
    <row r="221" spans="1:12" ht="45">
      <c r="A221" s="899"/>
      <c r="B221" s="932"/>
      <c r="C221" s="932"/>
      <c r="D221" s="932"/>
      <c r="E221" s="933"/>
      <c r="F221" s="377" t="s">
        <v>344</v>
      </c>
      <c r="G221" s="378"/>
      <c r="H221" s="378"/>
      <c r="I221" s="378"/>
      <c r="J221" s="378"/>
      <c r="K221" s="379">
        <v>7</v>
      </c>
      <c r="L221" s="190">
        <f>+K221</f>
        <v>7</v>
      </c>
    </row>
    <row r="222" spans="1:12" ht="13.8">
      <c r="A222" s="901"/>
      <c r="B222" s="902"/>
      <c r="C222" s="902"/>
      <c r="D222" s="902"/>
      <c r="E222" s="934"/>
      <c r="F222" s="187"/>
      <c r="G222" s="188"/>
      <c r="H222" s="188"/>
      <c r="I222" s="188"/>
      <c r="J222" s="189"/>
      <c r="K222" s="189"/>
      <c r="L222" s="190">
        <f t="shared" ref="L222:L233" si="6">+K222*J222</f>
        <v>0</v>
      </c>
    </row>
    <row r="223" spans="1:12" ht="13.8">
      <c r="A223" s="901"/>
      <c r="B223" s="902"/>
      <c r="C223" s="902"/>
      <c r="D223" s="902"/>
      <c r="E223" s="934"/>
      <c r="F223" s="187"/>
      <c r="G223" s="188"/>
      <c r="H223" s="188"/>
      <c r="I223" s="188"/>
      <c r="J223" s="189"/>
      <c r="K223" s="189"/>
      <c r="L223" s="190">
        <f t="shared" si="6"/>
        <v>0</v>
      </c>
    </row>
    <row r="224" spans="1:12" ht="13.8">
      <c r="A224" s="901"/>
      <c r="B224" s="902"/>
      <c r="C224" s="902"/>
      <c r="D224" s="902"/>
      <c r="E224" s="934"/>
      <c r="F224" s="187"/>
      <c r="G224" s="188"/>
      <c r="H224" s="188"/>
      <c r="I224" s="188"/>
      <c r="J224" s="189"/>
      <c r="K224" s="189"/>
      <c r="L224" s="190">
        <f t="shared" si="6"/>
        <v>0</v>
      </c>
    </row>
    <row r="225" spans="1:12" ht="13.8">
      <c r="A225" s="901"/>
      <c r="B225" s="902"/>
      <c r="C225" s="902"/>
      <c r="D225" s="902"/>
      <c r="E225" s="934"/>
      <c r="F225" s="191"/>
      <c r="G225" s="188"/>
      <c r="H225" s="188"/>
      <c r="I225" s="188"/>
      <c r="J225" s="189"/>
      <c r="K225" s="189"/>
      <c r="L225" s="190">
        <f t="shared" si="6"/>
        <v>0</v>
      </c>
    </row>
    <row r="226" spans="1:12" ht="13.8">
      <c r="A226" s="901"/>
      <c r="B226" s="902"/>
      <c r="C226" s="902"/>
      <c r="D226" s="902"/>
      <c r="E226" s="934"/>
      <c r="F226" s="191"/>
      <c r="G226" s="188"/>
      <c r="H226" s="188"/>
      <c r="I226" s="188"/>
      <c r="J226" s="189"/>
      <c r="K226" s="189"/>
      <c r="L226" s="190">
        <f t="shared" si="6"/>
        <v>0</v>
      </c>
    </row>
    <row r="227" spans="1:12" ht="13.8">
      <c r="A227" s="901"/>
      <c r="B227" s="902"/>
      <c r="C227" s="902"/>
      <c r="D227" s="902"/>
      <c r="E227" s="934"/>
      <c r="F227" s="191"/>
      <c r="G227" s="188"/>
      <c r="H227" s="188"/>
      <c r="I227" s="188"/>
      <c r="J227" s="189"/>
      <c r="K227" s="189"/>
      <c r="L227" s="190">
        <f t="shared" si="6"/>
        <v>0</v>
      </c>
    </row>
    <row r="228" spans="1:12" ht="13.8">
      <c r="A228" s="901"/>
      <c r="B228" s="902"/>
      <c r="C228" s="902"/>
      <c r="D228" s="902"/>
      <c r="E228" s="934"/>
      <c r="F228" s="187"/>
      <c r="G228" s="188"/>
      <c r="H228" s="188"/>
      <c r="I228" s="188"/>
      <c r="J228" s="189"/>
      <c r="K228" s="189"/>
      <c r="L228" s="190">
        <f t="shared" si="6"/>
        <v>0</v>
      </c>
    </row>
    <row r="229" spans="1:12">
      <c r="A229" s="901"/>
      <c r="B229" s="902"/>
      <c r="C229" s="902"/>
      <c r="D229" s="902"/>
      <c r="E229" s="934"/>
      <c r="F229" s="192"/>
      <c r="G229" s="193"/>
      <c r="H229" s="193"/>
      <c r="I229" s="193"/>
      <c r="J229" s="194"/>
      <c r="K229" s="195"/>
      <c r="L229" s="190">
        <f t="shared" si="6"/>
        <v>0</v>
      </c>
    </row>
    <row r="230" spans="1:12">
      <c r="A230" s="901"/>
      <c r="B230" s="902"/>
      <c r="C230" s="902"/>
      <c r="D230" s="902"/>
      <c r="E230" s="934"/>
      <c r="F230" s="192"/>
      <c r="G230" s="193"/>
      <c r="H230" s="193"/>
      <c r="I230" s="193"/>
      <c r="J230" s="194"/>
      <c r="K230" s="195"/>
      <c r="L230" s="190">
        <f t="shared" si="6"/>
        <v>0</v>
      </c>
    </row>
    <row r="231" spans="1:12">
      <c r="A231" s="901"/>
      <c r="B231" s="902"/>
      <c r="C231" s="902"/>
      <c r="D231" s="902"/>
      <c r="E231" s="934"/>
      <c r="F231" s="196"/>
      <c r="G231" s="193"/>
      <c r="H231" s="193"/>
      <c r="I231" s="193"/>
      <c r="J231" s="194"/>
      <c r="K231" s="195"/>
      <c r="L231" s="190">
        <f t="shared" si="6"/>
        <v>0</v>
      </c>
    </row>
    <row r="232" spans="1:12">
      <c r="A232" s="901"/>
      <c r="B232" s="902"/>
      <c r="C232" s="902"/>
      <c r="D232" s="902"/>
      <c r="E232" s="934"/>
      <c r="F232" s="195"/>
      <c r="G232" s="195"/>
      <c r="H232" s="195"/>
      <c r="I232" s="197"/>
      <c r="J232" s="194"/>
      <c r="K232" s="193"/>
      <c r="L232" s="190">
        <f t="shared" si="6"/>
        <v>0</v>
      </c>
    </row>
    <row r="233" spans="1:12" ht="13.8" thickBot="1">
      <c r="A233" s="901"/>
      <c r="B233" s="902"/>
      <c r="C233" s="902"/>
      <c r="D233" s="902"/>
      <c r="E233" s="934"/>
      <c r="F233" s="198"/>
      <c r="G233" s="198"/>
      <c r="H233" s="198"/>
      <c r="I233" s="199"/>
      <c r="J233" s="199"/>
      <c r="K233" s="200"/>
      <c r="L233" s="190">
        <f t="shared" si="6"/>
        <v>0</v>
      </c>
    </row>
    <row r="234" spans="1:12" ht="13.8" thickBot="1">
      <c r="A234" s="903"/>
      <c r="B234" s="935"/>
      <c r="C234" s="935"/>
      <c r="D234" s="935"/>
      <c r="E234" s="935"/>
      <c r="F234" s="890" t="s">
        <v>135</v>
      </c>
      <c r="G234" s="891"/>
      <c r="H234" s="891"/>
      <c r="I234" s="891"/>
      <c r="J234" s="891"/>
      <c r="K234" s="892"/>
      <c r="L234" s="201">
        <f>SUM(L221:L233)</f>
        <v>7</v>
      </c>
    </row>
    <row r="235" spans="1:12" ht="15.6">
      <c r="A235" s="202"/>
      <c r="B235" s="203"/>
      <c r="C235" s="203"/>
      <c r="D235" s="203"/>
      <c r="E235" s="203"/>
      <c r="F235" s="203"/>
      <c r="G235" s="203"/>
      <c r="H235" s="203"/>
      <c r="I235" s="203"/>
      <c r="J235" s="203"/>
      <c r="K235" s="203"/>
      <c r="L235" s="204"/>
    </row>
    <row r="236" spans="1:12" ht="13.8">
      <c r="A236" s="874" t="s">
        <v>140</v>
      </c>
      <c r="B236" s="923"/>
      <c r="C236" s="876"/>
      <c r="D236" s="924"/>
      <c r="E236" s="924"/>
      <c r="F236" s="924"/>
      <c r="G236" s="924"/>
      <c r="H236" s="924"/>
      <c r="I236" s="924"/>
      <c r="J236" s="924"/>
      <c r="K236" s="878"/>
      <c r="L236" s="205"/>
    </row>
    <row r="237" spans="1:12" ht="13.8">
      <c r="A237" s="874"/>
      <c r="B237" s="923"/>
      <c r="C237" s="879"/>
      <c r="D237" s="880"/>
      <c r="E237" s="880"/>
      <c r="F237" s="880"/>
      <c r="G237" s="880"/>
      <c r="H237" s="880"/>
      <c r="I237" s="880"/>
      <c r="J237" s="880"/>
      <c r="K237" s="881"/>
      <c r="L237" s="205"/>
    </row>
    <row r="238" spans="1:12" ht="15.6">
      <c r="A238" s="206"/>
      <c r="B238" s="882"/>
      <c r="C238" s="882"/>
      <c r="D238" s="882"/>
      <c r="E238" s="882"/>
      <c r="F238" s="207"/>
      <c r="G238" s="207"/>
      <c r="H238" s="882"/>
      <c r="I238" s="882"/>
      <c r="J238" s="882"/>
      <c r="K238" s="882"/>
      <c r="L238" s="205"/>
    </row>
    <row r="239" spans="1:12" ht="15.6">
      <c r="A239" s="206"/>
      <c r="B239" s="882"/>
      <c r="C239" s="882"/>
      <c r="D239" s="882"/>
      <c r="E239" s="882"/>
      <c r="F239" s="207"/>
      <c r="G239" s="207"/>
      <c r="H239" s="882"/>
      <c r="I239" s="882"/>
      <c r="J239" s="882"/>
      <c r="K239" s="882"/>
      <c r="L239" s="205"/>
    </row>
    <row r="240" spans="1:12" ht="15.6">
      <c r="A240" s="206"/>
      <c r="B240" s="882"/>
      <c r="C240" s="882"/>
      <c r="D240" s="882"/>
      <c r="E240" s="882"/>
      <c r="F240" s="207"/>
      <c r="G240" s="207"/>
      <c r="H240" s="882"/>
      <c r="I240" s="882"/>
      <c r="J240" s="882"/>
      <c r="K240" s="882"/>
      <c r="L240" s="205"/>
    </row>
    <row r="241" spans="1:12" ht="15.6">
      <c r="A241" s="208" t="s">
        <v>141</v>
      </c>
      <c r="B241" s="883"/>
      <c r="C241" s="883"/>
      <c r="D241" s="883"/>
      <c r="E241" s="883"/>
      <c r="F241" s="207"/>
      <c r="G241" s="209"/>
      <c r="H241" s="883"/>
      <c r="I241" s="883"/>
      <c r="J241" s="883"/>
      <c r="K241" s="883"/>
      <c r="L241" s="205"/>
    </row>
    <row r="242" spans="1:12">
      <c r="A242" s="210"/>
      <c r="B242" s="925" t="s">
        <v>147</v>
      </c>
      <c r="C242" s="925"/>
      <c r="D242" s="925"/>
      <c r="E242" s="925"/>
      <c r="F242" s="211"/>
      <c r="G242" s="211"/>
      <c r="H242" s="926" t="s">
        <v>142</v>
      </c>
      <c r="I242" s="926"/>
      <c r="J242" s="926"/>
      <c r="K242" s="926"/>
      <c r="L242" s="212"/>
    </row>
    <row r="243" spans="1:12">
      <c r="A243" s="210"/>
      <c r="B243" s="871" t="s">
        <v>143</v>
      </c>
      <c r="C243" s="871"/>
      <c r="D243" s="871"/>
      <c r="E243" s="871"/>
      <c r="F243" s="213"/>
      <c r="G243" s="213"/>
      <c r="H243" s="872" t="s">
        <v>144</v>
      </c>
      <c r="I243" s="872"/>
      <c r="J243" s="872"/>
      <c r="K243" s="872"/>
      <c r="L243" s="212"/>
    </row>
    <row r="244" spans="1:12">
      <c r="A244" s="210"/>
      <c r="B244" s="871" t="s">
        <v>145</v>
      </c>
      <c r="C244" s="871"/>
      <c r="D244" s="871"/>
      <c r="E244" s="871"/>
      <c r="F244" s="213"/>
      <c r="G244" s="213"/>
      <c r="H244" s="871" t="s">
        <v>146</v>
      </c>
      <c r="I244" s="871"/>
      <c r="J244" s="871"/>
      <c r="K244" s="871"/>
      <c r="L244" s="212"/>
    </row>
    <row r="245" spans="1:12" ht="14.4" thickBot="1">
      <c r="A245" s="214"/>
      <c r="B245" s="922"/>
      <c r="C245" s="922"/>
      <c r="D245" s="922"/>
      <c r="E245" s="922"/>
      <c r="F245" s="215"/>
      <c r="G245" s="215"/>
      <c r="H245" s="216"/>
      <c r="I245" s="215"/>
      <c r="J245" s="215"/>
      <c r="K245" s="215"/>
      <c r="L245" s="217"/>
    </row>
    <row r="246" spans="1:12">
      <c r="A246" s="936"/>
      <c r="B246" s="937"/>
      <c r="C246" s="938"/>
      <c r="D246" s="910" t="s">
        <v>124</v>
      </c>
      <c r="E246" s="911"/>
      <c r="F246" s="911"/>
      <c r="G246" s="911"/>
      <c r="H246" s="911"/>
      <c r="I246" s="911"/>
      <c r="J246" s="911"/>
      <c r="K246" s="911"/>
      <c r="L246" s="912"/>
    </row>
    <row r="247" spans="1:12" ht="13.8" thickBot="1">
      <c r="A247" s="939"/>
      <c r="B247" s="940"/>
      <c r="C247" s="941"/>
      <c r="D247" s="913"/>
      <c r="E247" s="944"/>
      <c r="F247" s="944"/>
      <c r="G247" s="944"/>
      <c r="H247" s="944"/>
      <c r="I247" s="944"/>
      <c r="J247" s="944"/>
      <c r="K247" s="944"/>
      <c r="L247" s="915"/>
    </row>
    <row r="248" spans="1:12">
      <c r="A248" s="939"/>
      <c r="B248" s="940"/>
      <c r="C248" s="940"/>
      <c r="D248" s="910" t="s">
        <v>125</v>
      </c>
      <c r="E248" s="911"/>
      <c r="F248" s="911"/>
      <c r="G248" s="911"/>
      <c r="H248" s="911"/>
      <c r="I248" s="911"/>
      <c r="J248" s="911"/>
      <c r="K248" s="911"/>
      <c r="L248" s="912"/>
    </row>
    <row r="249" spans="1:12" ht="13.8" thickBot="1">
      <c r="A249" s="939"/>
      <c r="B249" s="940"/>
      <c r="C249" s="940"/>
      <c r="D249" s="913"/>
      <c r="E249" s="944"/>
      <c r="F249" s="944"/>
      <c r="G249" s="944"/>
      <c r="H249" s="944"/>
      <c r="I249" s="944"/>
      <c r="J249" s="944"/>
      <c r="K249" s="944"/>
      <c r="L249" s="915"/>
    </row>
    <row r="250" spans="1:12">
      <c r="A250" s="939"/>
      <c r="B250" s="940"/>
      <c r="C250" s="940"/>
      <c r="D250" s="910" t="s">
        <v>126</v>
      </c>
      <c r="E250" s="911"/>
      <c r="F250" s="911"/>
      <c r="G250" s="911"/>
      <c r="H250" s="911"/>
      <c r="I250" s="911"/>
      <c r="J250" s="911"/>
      <c r="K250" s="911"/>
      <c r="L250" s="912"/>
    </row>
    <row r="251" spans="1:12" ht="13.8" thickBot="1">
      <c r="A251" s="942"/>
      <c r="B251" s="943"/>
      <c r="C251" s="943"/>
      <c r="D251" s="913"/>
      <c r="E251" s="944"/>
      <c r="F251" s="944"/>
      <c r="G251" s="944"/>
      <c r="H251" s="944"/>
      <c r="I251" s="944"/>
      <c r="J251" s="944"/>
      <c r="K251" s="944"/>
      <c r="L251" s="915"/>
    </row>
    <row r="252" spans="1:12" ht="32.25" customHeight="1" thickBot="1">
      <c r="A252" s="916" t="s">
        <v>127</v>
      </c>
      <c r="B252" s="917"/>
      <c r="C252" s="918"/>
      <c r="D252" s="919" t="s">
        <v>367</v>
      </c>
      <c r="E252" s="920"/>
      <c r="F252" s="920"/>
      <c r="G252" s="920"/>
      <c r="H252" s="920"/>
      <c r="I252" s="920"/>
      <c r="J252" s="920"/>
      <c r="K252" s="920"/>
      <c r="L252" s="921"/>
    </row>
    <row r="253" spans="1:12" ht="13.8" thickBot="1">
      <c r="A253" s="887"/>
      <c r="B253" s="888"/>
      <c r="C253" s="888"/>
      <c r="D253" s="888"/>
      <c r="E253" s="888"/>
      <c r="F253" s="888"/>
      <c r="G253" s="888"/>
      <c r="H253" s="888"/>
      <c r="I253" s="888"/>
      <c r="J253" s="888"/>
      <c r="K253" s="888"/>
      <c r="L253" s="889"/>
    </row>
    <row r="254" spans="1:12" ht="40.200000000000003" thickBot="1">
      <c r="A254" s="180" t="s">
        <v>50</v>
      </c>
      <c r="B254" s="181"/>
      <c r="C254" s="927" t="s">
        <v>51</v>
      </c>
      <c r="D254" s="928"/>
      <c r="E254" s="929"/>
      <c r="F254" s="893"/>
      <c r="G254" s="894"/>
      <c r="H254" s="895"/>
      <c r="I254" s="182" t="s">
        <v>128</v>
      </c>
      <c r="J254" s="218">
        <f>L269</f>
        <v>0</v>
      </c>
      <c r="K254" s="183" t="s">
        <v>52</v>
      </c>
      <c r="L254" s="219"/>
    </row>
    <row r="255" spans="1:12">
      <c r="A255" s="930" t="s">
        <v>129</v>
      </c>
      <c r="B255" s="931"/>
      <c r="C255" s="931"/>
      <c r="D255" s="931"/>
      <c r="E255" s="931"/>
      <c r="F255" s="184" t="s">
        <v>130</v>
      </c>
      <c r="G255" s="185" t="s">
        <v>131</v>
      </c>
      <c r="H255" s="185" t="s">
        <v>132</v>
      </c>
      <c r="I255" s="185" t="s">
        <v>133</v>
      </c>
      <c r="J255" s="185" t="s">
        <v>134</v>
      </c>
      <c r="K255" s="185" t="s">
        <v>11</v>
      </c>
      <c r="L255" s="186" t="s">
        <v>135</v>
      </c>
    </row>
    <row r="256" spans="1:12" ht="13.8">
      <c r="A256" s="899"/>
      <c r="B256" s="932"/>
      <c r="C256" s="932"/>
      <c r="D256" s="932"/>
      <c r="E256" s="933"/>
      <c r="F256" s="187"/>
      <c r="G256" s="188"/>
      <c r="H256" s="188"/>
      <c r="I256" s="188"/>
      <c r="J256" s="189"/>
      <c r="K256" s="189"/>
      <c r="L256" s="190">
        <f>+K256*J256</f>
        <v>0</v>
      </c>
    </row>
    <row r="257" spans="1:12" ht="13.8">
      <c r="A257" s="901"/>
      <c r="B257" s="902"/>
      <c r="C257" s="902"/>
      <c r="D257" s="902"/>
      <c r="E257" s="934"/>
      <c r="F257" s="187"/>
      <c r="G257" s="188"/>
      <c r="H257" s="188"/>
      <c r="I257" s="188"/>
      <c r="J257" s="189"/>
      <c r="K257" s="189"/>
      <c r="L257" s="190">
        <f t="shared" ref="L257:L268" si="7">+K257*J257</f>
        <v>0</v>
      </c>
    </row>
    <row r="258" spans="1:12" ht="13.8">
      <c r="A258" s="901"/>
      <c r="B258" s="902"/>
      <c r="C258" s="902"/>
      <c r="D258" s="902"/>
      <c r="E258" s="934"/>
      <c r="F258" s="187"/>
      <c r="G258" s="188"/>
      <c r="H258" s="188"/>
      <c r="I258" s="188"/>
      <c r="J258" s="189"/>
      <c r="K258" s="189"/>
      <c r="L258" s="190">
        <f t="shared" si="7"/>
        <v>0</v>
      </c>
    </row>
    <row r="259" spans="1:12" ht="13.8">
      <c r="A259" s="901"/>
      <c r="B259" s="902"/>
      <c r="C259" s="902"/>
      <c r="D259" s="902"/>
      <c r="E259" s="934"/>
      <c r="F259" s="187"/>
      <c r="G259" s="188"/>
      <c r="H259" s="188"/>
      <c r="I259" s="188"/>
      <c r="J259" s="189"/>
      <c r="K259" s="189"/>
      <c r="L259" s="190">
        <f t="shared" si="7"/>
        <v>0</v>
      </c>
    </row>
    <row r="260" spans="1:12" ht="13.8">
      <c r="A260" s="901"/>
      <c r="B260" s="902"/>
      <c r="C260" s="902"/>
      <c r="D260" s="902"/>
      <c r="E260" s="934"/>
      <c r="F260" s="191"/>
      <c r="G260" s="188"/>
      <c r="H260" s="188"/>
      <c r="I260" s="188"/>
      <c r="J260" s="189"/>
      <c r="K260" s="189"/>
      <c r="L260" s="190">
        <f t="shared" si="7"/>
        <v>0</v>
      </c>
    </row>
    <row r="261" spans="1:12" ht="13.8">
      <c r="A261" s="901"/>
      <c r="B261" s="902"/>
      <c r="C261" s="902"/>
      <c r="D261" s="902"/>
      <c r="E261" s="934"/>
      <c r="F261" s="191"/>
      <c r="G261" s="188"/>
      <c r="H261" s="188"/>
      <c r="I261" s="188"/>
      <c r="J261" s="189"/>
      <c r="K261" s="189"/>
      <c r="L261" s="190">
        <f t="shared" si="7"/>
        <v>0</v>
      </c>
    </row>
    <row r="262" spans="1:12" ht="13.8">
      <c r="A262" s="901"/>
      <c r="B262" s="902"/>
      <c r="C262" s="902"/>
      <c r="D262" s="902"/>
      <c r="E262" s="934"/>
      <c r="F262" s="191"/>
      <c r="G262" s="188"/>
      <c r="H262" s="188"/>
      <c r="I262" s="188"/>
      <c r="J262" s="189"/>
      <c r="K262" s="189"/>
      <c r="L262" s="190">
        <f t="shared" si="7"/>
        <v>0</v>
      </c>
    </row>
    <row r="263" spans="1:12" ht="13.8">
      <c r="A263" s="901"/>
      <c r="B263" s="902"/>
      <c r="C263" s="902"/>
      <c r="D263" s="902"/>
      <c r="E263" s="934"/>
      <c r="F263" s="187"/>
      <c r="G263" s="188"/>
      <c r="H263" s="188"/>
      <c r="I263" s="188"/>
      <c r="J263" s="189"/>
      <c r="K263" s="189"/>
      <c r="L263" s="190">
        <f t="shared" si="7"/>
        <v>0</v>
      </c>
    </row>
    <row r="264" spans="1:12">
      <c r="A264" s="901"/>
      <c r="B264" s="902"/>
      <c r="C264" s="902"/>
      <c r="D264" s="902"/>
      <c r="E264" s="934"/>
      <c r="F264" s="192"/>
      <c r="G264" s="193"/>
      <c r="H264" s="193"/>
      <c r="I264" s="193"/>
      <c r="J264" s="194"/>
      <c r="K264" s="195"/>
      <c r="L264" s="190">
        <f t="shared" si="7"/>
        <v>0</v>
      </c>
    </row>
    <row r="265" spans="1:12">
      <c r="A265" s="901"/>
      <c r="B265" s="902"/>
      <c r="C265" s="902"/>
      <c r="D265" s="902"/>
      <c r="E265" s="934"/>
      <c r="F265" s="192"/>
      <c r="G265" s="193"/>
      <c r="H265" s="193"/>
      <c r="I265" s="193"/>
      <c r="J265" s="194"/>
      <c r="K265" s="195"/>
      <c r="L265" s="190">
        <f t="shared" si="7"/>
        <v>0</v>
      </c>
    </row>
    <row r="266" spans="1:12">
      <c r="A266" s="901"/>
      <c r="B266" s="902"/>
      <c r="C266" s="902"/>
      <c r="D266" s="902"/>
      <c r="E266" s="934"/>
      <c r="F266" s="196"/>
      <c r="G266" s="193"/>
      <c r="H266" s="193"/>
      <c r="I266" s="193"/>
      <c r="J266" s="194"/>
      <c r="K266" s="195"/>
      <c r="L266" s="190">
        <f t="shared" si="7"/>
        <v>0</v>
      </c>
    </row>
    <row r="267" spans="1:12">
      <c r="A267" s="901"/>
      <c r="B267" s="902"/>
      <c r="C267" s="902"/>
      <c r="D267" s="902"/>
      <c r="E267" s="934"/>
      <c r="F267" s="195"/>
      <c r="G267" s="195"/>
      <c r="H267" s="195"/>
      <c r="I267" s="197"/>
      <c r="J267" s="194"/>
      <c r="K267" s="193"/>
      <c r="L267" s="190">
        <f t="shared" si="7"/>
        <v>0</v>
      </c>
    </row>
    <row r="268" spans="1:12" ht="13.8" thickBot="1">
      <c r="A268" s="901"/>
      <c r="B268" s="902"/>
      <c r="C268" s="902"/>
      <c r="D268" s="902"/>
      <c r="E268" s="934"/>
      <c r="F268" s="198"/>
      <c r="G268" s="198"/>
      <c r="H268" s="198"/>
      <c r="I268" s="199"/>
      <c r="J268" s="199"/>
      <c r="K268" s="200"/>
      <c r="L268" s="190">
        <f t="shared" si="7"/>
        <v>0</v>
      </c>
    </row>
    <row r="269" spans="1:12" ht="13.8" thickBot="1">
      <c r="A269" s="903"/>
      <c r="B269" s="935"/>
      <c r="C269" s="935"/>
      <c r="D269" s="935"/>
      <c r="E269" s="935"/>
      <c r="F269" s="890" t="s">
        <v>135</v>
      </c>
      <c r="G269" s="891"/>
      <c r="H269" s="891"/>
      <c r="I269" s="891"/>
      <c r="J269" s="891"/>
      <c r="K269" s="892"/>
      <c r="L269" s="201">
        <f>SUM(L256:L268)</f>
        <v>0</v>
      </c>
    </row>
    <row r="270" spans="1:12" ht="15.6">
      <c r="A270" s="202"/>
      <c r="B270" s="203"/>
      <c r="C270" s="203"/>
      <c r="D270" s="203"/>
      <c r="E270" s="203"/>
      <c r="F270" s="203"/>
      <c r="G270" s="203"/>
      <c r="H270" s="203"/>
      <c r="I270" s="203"/>
      <c r="J270" s="203"/>
      <c r="K270" s="203"/>
      <c r="L270" s="204"/>
    </row>
    <row r="271" spans="1:12" ht="13.8">
      <c r="A271" s="874" t="s">
        <v>140</v>
      </c>
      <c r="B271" s="923"/>
      <c r="C271" s="876"/>
      <c r="D271" s="924"/>
      <c r="E271" s="924"/>
      <c r="F271" s="924"/>
      <c r="G271" s="924"/>
      <c r="H271" s="924"/>
      <c r="I271" s="924"/>
      <c r="J271" s="924"/>
      <c r="K271" s="878"/>
      <c r="L271" s="205"/>
    </row>
    <row r="272" spans="1:12" ht="13.8">
      <c r="A272" s="874"/>
      <c r="B272" s="923"/>
      <c r="C272" s="879"/>
      <c r="D272" s="880"/>
      <c r="E272" s="880"/>
      <c r="F272" s="880"/>
      <c r="G272" s="880"/>
      <c r="H272" s="880"/>
      <c r="I272" s="880"/>
      <c r="J272" s="880"/>
      <c r="K272" s="881"/>
      <c r="L272" s="205"/>
    </row>
    <row r="273" spans="1:12" ht="15.6">
      <c r="A273" s="206"/>
      <c r="B273" s="882"/>
      <c r="C273" s="882"/>
      <c r="D273" s="882"/>
      <c r="E273" s="882"/>
      <c r="F273" s="207"/>
      <c r="G273" s="207"/>
      <c r="H273" s="882"/>
      <c r="I273" s="882"/>
      <c r="J273" s="882"/>
      <c r="K273" s="882"/>
      <c r="L273" s="205"/>
    </row>
    <row r="274" spans="1:12" ht="15.6">
      <c r="A274" s="206"/>
      <c r="B274" s="882"/>
      <c r="C274" s="882"/>
      <c r="D274" s="882"/>
      <c r="E274" s="882"/>
      <c r="F274" s="207"/>
      <c r="G274" s="207"/>
      <c r="H274" s="882"/>
      <c r="I274" s="882"/>
      <c r="J274" s="882"/>
      <c r="K274" s="882"/>
      <c r="L274" s="205"/>
    </row>
    <row r="275" spans="1:12" ht="15.6">
      <c r="A275" s="206"/>
      <c r="B275" s="882"/>
      <c r="C275" s="882"/>
      <c r="D275" s="882"/>
      <c r="E275" s="882"/>
      <c r="F275" s="207"/>
      <c r="G275" s="207"/>
      <c r="H275" s="882"/>
      <c r="I275" s="882"/>
      <c r="J275" s="882"/>
      <c r="K275" s="882"/>
      <c r="L275" s="205"/>
    </row>
    <row r="276" spans="1:12" ht="15.6">
      <c r="A276" s="208" t="s">
        <v>141</v>
      </c>
      <c r="B276" s="883"/>
      <c r="C276" s="883"/>
      <c r="D276" s="883"/>
      <c r="E276" s="883"/>
      <c r="F276" s="207"/>
      <c r="G276" s="209"/>
      <c r="H276" s="883"/>
      <c r="I276" s="883"/>
      <c r="J276" s="883"/>
      <c r="K276" s="883"/>
      <c r="L276" s="205"/>
    </row>
    <row r="277" spans="1:12">
      <c r="A277" s="210"/>
      <c r="B277" s="925" t="s">
        <v>147</v>
      </c>
      <c r="C277" s="925"/>
      <c r="D277" s="925"/>
      <c r="E277" s="925"/>
      <c r="F277" s="211"/>
      <c r="G277" s="211"/>
      <c r="H277" s="926" t="s">
        <v>142</v>
      </c>
      <c r="I277" s="926"/>
      <c r="J277" s="926"/>
      <c r="K277" s="926"/>
      <c r="L277" s="212"/>
    </row>
    <row r="278" spans="1:12">
      <c r="A278" s="210"/>
      <c r="B278" s="871" t="s">
        <v>143</v>
      </c>
      <c r="C278" s="871"/>
      <c r="D278" s="871"/>
      <c r="E278" s="871"/>
      <c r="F278" s="213"/>
      <c r="G278" s="213"/>
      <c r="H278" s="872" t="s">
        <v>144</v>
      </c>
      <c r="I278" s="872"/>
      <c r="J278" s="872"/>
      <c r="K278" s="872"/>
      <c r="L278" s="212"/>
    </row>
    <row r="279" spans="1:12">
      <c r="A279" s="210"/>
      <c r="B279" s="871" t="s">
        <v>145</v>
      </c>
      <c r="C279" s="871"/>
      <c r="D279" s="871"/>
      <c r="E279" s="871"/>
      <c r="F279" s="213"/>
      <c r="G279" s="213"/>
      <c r="H279" s="871" t="s">
        <v>146</v>
      </c>
      <c r="I279" s="871"/>
      <c r="J279" s="871"/>
      <c r="K279" s="871"/>
      <c r="L279" s="212"/>
    </row>
    <row r="280" spans="1:12" ht="14.4" thickBot="1">
      <c r="A280" s="214"/>
      <c r="B280" s="922"/>
      <c r="C280" s="922"/>
      <c r="D280" s="922"/>
      <c r="E280" s="922"/>
      <c r="F280" s="215"/>
      <c r="G280" s="215"/>
      <c r="H280" s="216"/>
      <c r="I280" s="215"/>
      <c r="J280" s="215"/>
      <c r="K280" s="215"/>
      <c r="L280" s="217"/>
    </row>
  </sheetData>
  <mergeCells count="184">
    <mergeCell ref="B278:E278"/>
    <mergeCell ref="H278:K278"/>
    <mergeCell ref="B279:E279"/>
    <mergeCell ref="H279:K279"/>
    <mergeCell ref="B280:E280"/>
    <mergeCell ref="A271:B272"/>
    <mergeCell ref="C271:K272"/>
    <mergeCell ref="B273:E276"/>
    <mergeCell ref="H273:K276"/>
    <mergeCell ref="B277:E277"/>
    <mergeCell ref="H277:K277"/>
    <mergeCell ref="A253:L253"/>
    <mergeCell ref="C254:E254"/>
    <mergeCell ref="F254:H254"/>
    <mergeCell ref="A255:E255"/>
    <mergeCell ref="A256:E269"/>
    <mergeCell ref="F269:K269"/>
    <mergeCell ref="A246:C251"/>
    <mergeCell ref="D246:L247"/>
    <mergeCell ref="D248:L249"/>
    <mergeCell ref="D250:L251"/>
    <mergeCell ref="A252:C252"/>
    <mergeCell ref="D252:L252"/>
    <mergeCell ref="B243:E243"/>
    <mergeCell ref="H243:K243"/>
    <mergeCell ref="B244:E244"/>
    <mergeCell ref="H244:K244"/>
    <mergeCell ref="B245:E245"/>
    <mergeCell ref="A236:B237"/>
    <mergeCell ref="C236:K237"/>
    <mergeCell ref="B238:E241"/>
    <mergeCell ref="H238:K241"/>
    <mergeCell ref="B242:E242"/>
    <mergeCell ref="H242:K242"/>
    <mergeCell ref="A218:L218"/>
    <mergeCell ref="C219:E219"/>
    <mergeCell ref="F219:H219"/>
    <mergeCell ref="A220:E220"/>
    <mergeCell ref="A221:E234"/>
    <mergeCell ref="F234:K234"/>
    <mergeCell ref="A211:C216"/>
    <mergeCell ref="D211:L212"/>
    <mergeCell ref="D213:L214"/>
    <mergeCell ref="D215:L216"/>
    <mergeCell ref="A217:C217"/>
    <mergeCell ref="D217:L217"/>
    <mergeCell ref="B208:E208"/>
    <mergeCell ref="H208:K208"/>
    <mergeCell ref="B209:E209"/>
    <mergeCell ref="H209:K209"/>
    <mergeCell ref="B210:E210"/>
    <mergeCell ref="A201:B202"/>
    <mergeCell ref="C201:K202"/>
    <mergeCell ref="B203:E206"/>
    <mergeCell ref="H203:K206"/>
    <mergeCell ref="B207:E207"/>
    <mergeCell ref="H207:K207"/>
    <mergeCell ref="A183:L183"/>
    <mergeCell ref="C184:E184"/>
    <mergeCell ref="F184:H184"/>
    <mergeCell ref="A185:E185"/>
    <mergeCell ref="A186:E199"/>
    <mergeCell ref="F199:K199"/>
    <mergeCell ref="A176:C181"/>
    <mergeCell ref="D176:L177"/>
    <mergeCell ref="D178:L179"/>
    <mergeCell ref="D180:L181"/>
    <mergeCell ref="A182:C182"/>
    <mergeCell ref="D182:L182"/>
    <mergeCell ref="B173:E173"/>
    <mergeCell ref="H173:K173"/>
    <mergeCell ref="B174:E174"/>
    <mergeCell ref="H174:K174"/>
    <mergeCell ref="B175:E175"/>
    <mergeCell ref="A166:B167"/>
    <mergeCell ref="C166:K167"/>
    <mergeCell ref="B168:E171"/>
    <mergeCell ref="H168:K171"/>
    <mergeCell ref="B172:E172"/>
    <mergeCell ref="H172:K172"/>
    <mergeCell ref="A148:L148"/>
    <mergeCell ref="C149:E149"/>
    <mergeCell ref="F149:H149"/>
    <mergeCell ref="A150:E150"/>
    <mergeCell ref="A151:E164"/>
    <mergeCell ref="F164:K164"/>
    <mergeCell ref="A141:C146"/>
    <mergeCell ref="D141:L142"/>
    <mergeCell ref="D143:L144"/>
    <mergeCell ref="D145:L146"/>
    <mergeCell ref="A147:C147"/>
    <mergeCell ref="D147:L147"/>
    <mergeCell ref="B138:E138"/>
    <mergeCell ref="H138:K138"/>
    <mergeCell ref="B139:E139"/>
    <mergeCell ref="H139:K139"/>
    <mergeCell ref="B140:E140"/>
    <mergeCell ref="A131:B132"/>
    <mergeCell ref="C131:K132"/>
    <mergeCell ref="B133:E136"/>
    <mergeCell ref="H133:K136"/>
    <mergeCell ref="B137:E137"/>
    <mergeCell ref="H137:K137"/>
    <mergeCell ref="A113:L113"/>
    <mergeCell ref="C114:E114"/>
    <mergeCell ref="F114:H114"/>
    <mergeCell ref="A115:E115"/>
    <mergeCell ref="A116:E129"/>
    <mergeCell ref="F129:K129"/>
    <mergeCell ref="A106:C111"/>
    <mergeCell ref="D106:L107"/>
    <mergeCell ref="D108:L109"/>
    <mergeCell ref="D110:L111"/>
    <mergeCell ref="A112:C112"/>
    <mergeCell ref="D112:L112"/>
    <mergeCell ref="B103:E103"/>
    <mergeCell ref="H103:K103"/>
    <mergeCell ref="B104:E104"/>
    <mergeCell ref="H104:K104"/>
    <mergeCell ref="B105:E105"/>
    <mergeCell ref="A96:B97"/>
    <mergeCell ref="C96:K97"/>
    <mergeCell ref="B98:E101"/>
    <mergeCell ref="H98:K101"/>
    <mergeCell ref="B102:E102"/>
    <mergeCell ref="H102:K102"/>
    <mergeCell ref="A78:L78"/>
    <mergeCell ref="C79:E79"/>
    <mergeCell ref="F79:H79"/>
    <mergeCell ref="A80:E80"/>
    <mergeCell ref="A81:E94"/>
    <mergeCell ref="F94:K94"/>
    <mergeCell ref="A71:C76"/>
    <mergeCell ref="D71:L72"/>
    <mergeCell ref="D73:L74"/>
    <mergeCell ref="D75:L76"/>
    <mergeCell ref="A77:C77"/>
    <mergeCell ref="D77:L77"/>
    <mergeCell ref="B68:E68"/>
    <mergeCell ref="H68:K68"/>
    <mergeCell ref="B69:E69"/>
    <mergeCell ref="H69:K69"/>
    <mergeCell ref="B70:E70"/>
    <mergeCell ref="A61:B62"/>
    <mergeCell ref="C61:K62"/>
    <mergeCell ref="B63:E66"/>
    <mergeCell ref="H63:K66"/>
    <mergeCell ref="B67:E67"/>
    <mergeCell ref="H67:K67"/>
    <mergeCell ref="A43:L43"/>
    <mergeCell ref="C44:E44"/>
    <mergeCell ref="F44:H44"/>
    <mergeCell ref="A45:E45"/>
    <mergeCell ref="A46:E59"/>
    <mergeCell ref="F59:K59"/>
    <mergeCell ref="A36:C41"/>
    <mergeCell ref="D36:L37"/>
    <mergeCell ref="D38:L39"/>
    <mergeCell ref="D40:L41"/>
    <mergeCell ref="A42:C42"/>
    <mergeCell ref="D42:L42"/>
    <mergeCell ref="A1:C6"/>
    <mergeCell ref="D1:L2"/>
    <mergeCell ref="D3:L4"/>
    <mergeCell ref="D5:L6"/>
    <mergeCell ref="A7:C7"/>
    <mergeCell ref="D7:L7"/>
    <mergeCell ref="A8:L8"/>
    <mergeCell ref="C9:E9"/>
    <mergeCell ref="F9:H9"/>
    <mergeCell ref="B33:E33"/>
    <mergeCell ref="H33:K33"/>
    <mergeCell ref="B34:E34"/>
    <mergeCell ref="H34:K34"/>
    <mergeCell ref="B35:E35"/>
    <mergeCell ref="A10:E10"/>
    <mergeCell ref="A11:E24"/>
    <mergeCell ref="F24:K24"/>
    <mergeCell ref="A26:B27"/>
    <mergeCell ref="C26:K27"/>
    <mergeCell ref="B28:E31"/>
    <mergeCell ref="H28:K31"/>
    <mergeCell ref="B32:E32"/>
    <mergeCell ref="H32:K32"/>
  </mergeCells>
  <pageMargins left="0.7" right="0.7" top="0.75" bottom="0.75" header="0.3" footer="0.3"/>
  <pageSetup scale="63" orientation="portrait" r:id="rId1"/>
  <rowBreaks count="7" manualBreakCount="7">
    <brk id="35" max="16383" man="1"/>
    <brk id="70" max="16383" man="1"/>
    <brk id="105" max="16383" man="1"/>
    <brk id="140" max="16383" man="1"/>
    <brk id="175" max="16383" man="1"/>
    <brk id="210" max="16383" man="1"/>
    <brk id="245"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478"/>
  <sheetViews>
    <sheetView view="pageBreakPreview" zoomScale="60" zoomScaleNormal="85" workbookViewId="0">
      <selection activeCell="G15" sqref="G15"/>
    </sheetView>
  </sheetViews>
  <sheetFormatPr baseColWidth="10" defaultRowHeight="13.2"/>
  <cols>
    <col min="10" max="10" width="14.44140625" bestFit="1" customWidth="1"/>
    <col min="13" max="13" width="14" bestFit="1" customWidth="1"/>
  </cols>
  <sheetData>
    <row r="1" spans="1:26">
      <c r="A1" s="1046" t="s">
        <v>166</v>
      </c>
      <c r="B1" s="1046"/>
      <c r="C1" s="1046"/>
      <c r="D1" s="1046"/>
      <c r="E1" s="221"/>
      <c r="F1" s="221"/>
      <c r="G1" s="221"/>
      <c r="H1" s="221"/>
      <c r="I1" s="221"/>
      <c r="J1" s="221"/>
      <c r="K1" s="221"/>
      <c r="L1" s="221"/>
      <c r="M1" s="222"/>
      <c r="N1" s="223"/>
      <c r="O1" s="223"/>
      <c r="P1" s="223"/>
      <c r="Q1" s="223"/>
      <c r="R1" s="223"/>
      <c r="S1" s="223"/>
      <c r="T1" s="223"/>
      <c r="U1" s="223"/>
      <c r="V1" s="223"/>
      <c r="W1" s="223"/>
      <c r="X1" s="223"/>
      <c r="Y1" s="223"/>
      <c r="Z1" s="223"/>
    </row>
    <row r="2" spans="1:26">
      <c r="A2" s="224" t="s">
        <v>167</v>
      </c>
      <c r="B2" s="225" t="s">
        <v>168</v>
      </c>
      <c r="C2" s="224" t="s">
        <v>169</v>
      </c>
      <c r="D2" s="225">
        <v>2</v>
      </c>
      <c r="E2" s="223"/>
      <c r="F2" s="223"/>
      <c r="G2" s="223"/>
      <c r="H2" s="223"/>
      <c r="I2" s="223"/>
      <c r="J2" s="223"/>
      <c r="K2" s="223"/>
      <c r="L2" s="223"/>
      <c r="M2" s="226"/>
      <c r="N2" s="223"/>
      <c r="O2" s="223"/>
      <c r="P2" s="223"/>
      <c r="Q2" s="223"/>
      <c r="R2" s="223"/>
      <c r="S2" s="223"/>
      <c r="T2" s="223"/>
      <c r="U2" s="223"/>
      <c r="V2" s="223"/>
      <c r="W2" s="223"/>
      <c r="X2" s="223"/>
      <c r="Y2" s="223"/>
      <c r="Z2" s="223"/>
    </row>
    <row r="3" spans="1:26" ht="15.6">
      <c r="A3" s="1047" t="s">
        <v>170</v>
      </c>
      <c r="B3" s="1047"/>
      <c r="C3" s="1047"/>
      <c r="D3" s="1047"/>
      <c r="E3" s="1047"/>
      <c r="F3" s="1047"/>
      <c r="G3" s="1047"/>
      <c r="H3" s="1047"/>
      <c r="I3" s="1047"/>
      <c r="J3" s="1047"/>
      <c r="K3" s="1047"/>
      <c r="L3" s="1047"/>
      <c r="M3" s="1047"/>
      <c r="N3" s="227"/>
    </row>
    <row r="4" spans="1:26" ht="14.4" thickBot="1">
      <c r="A4" s="227"/>
      <c r="B4" s="227"/>
      <c r="C4" s="227"/>
      <c r="D4" s="227"/>
      <c r="E4" s="227"/>
      <c r="F4" s="227"/>
      <c r="G4" s="227"/>
      <c r="H4" s="227"/>
      <c r="I4" s="227"/>
      <c r="J4" s="227"/>
      <c r="K4" s="227"/>
      <c r="L4" s="227"/>
      <c r="M4" s="227"/>
      <c r="N4" s="227"/>
    </row>
    <row r="5" spans="1:26" ht="13.8">
      <c r="A5" s="1048"/>
      <c r="B5" s="1050"/>
      <c r="C5" s="1051"/>
      <c r="D5" s="1051"/>
      <c r="E5" s="1051"/>
      <c r="F5" s="1051"/>
      <c r="G5" s="1051"/>
      <c r="H5" s="1051"/>
      <c r="I5" s="1052"/>
      <c r="J5" s="1053"/>
      <c r="K5" s="1054"/>
      <c r="L5" s="1054"/>
      <c r="M5" s="1055"/>
      <c r="N5" s="227"/>
    </row>
    <row r="6" spans="1:26" ht="13.8">
      <c r="A6" s="1049"/>
      <c r="B6" s="1036" t="s">
        <v>118</v>
      </c>
      <c r="C6" s="1037"/>
      <c r="D6" s="1037"/>
      <c r="E6" s="1037"/>
      <c r="F6" s="1037"/>
      <c r="G6" s="1037"/>
      <c r="H6" s="1037"/>
      <c r="I6" s="1038"/>
      <c r="J6" s="1056"/>
      <c r="K6" s="1057"/>
      <c r="L6" s="1057"/>
      <c r="M6" s="1058"/>
      <c r="N6" s="227"/>
    </row>
    <row r="7" spans="1:26" ht="13.8">
      <c r="A7" s="1049"/>
      <c r="B7" s="1059"/>
      <c r="C7" s="1060"/>
      <c r="D7" s="1060"/>
      <c r="E7" s="1060"/>
      <c r="F7" s="1060"/>
      <c r="G7" s="1060"/>
      <c r="H7" s="1060"/>
      <c r="I7" s="1061"/>
      <c r="J7" s="1042" t="s">
        <v>39</v>
      </c>
      <c r="K7" s="1030"/>
      <c r="L7" s="1031"/>
      <c r="M7" s="1032"/>
      <c r="N7" s="227"/>
    </row>
    <row r="8" spans="1:26" ht="13.8">
      <c r="A8" s="1049"/>
      <c r="B8" s="1036" t="s">
        <v>40</v>
      </c>
      <c r="C8" s="1037"/>
      <c r="D8" s="1037"/>
      <c r="E8" s="1037"/>
      <c r="F8" s="1037"/>
      <c r="G8" s="1037"/>
      <c r="H8" s="1037"/>
      <c r="I8" s="1038"/>
      <c r="J8" s="1062"/>
      <c r="K8" s="1033"/>
      <c r="L8" s="1034"/>
      <c r="M8" s="1035"/>
      <c r="N8" s="227"/>
    </row>
    <row r="9" spans="1:26" ht="13.8">
      <c r="A9" s="1049"/>
      <c r="B9" s="1039"/>
      <c r="C9" s="1040"/>
      <c r="D9" s="1040"/>
      <c r="E9" s="1040"/>
      <c r="F9" s="1040"/>
      <c r="G9" s="1040"/>
      <c r="H9" s="1040"/>
      <c r="I9" s="1041"/>
      <c r="J9" s="1042" t="s">
        <v>41</v>
      </c>
      <c r="K9" s="1042">
        <v>1</v>
      </c>
      <c r="L9" s="1042" t="s">
        <v>42</v>
      </c>
      <c r="M9" s="1044">
        <v>1</v>
      </c>
      <c r="N9" s="227"/>
    </row>
    <row r="10" spans="1:26" ht="13.8">
      <c r="A10" s="1049"/>
      <c r="B10" s="1039"/>
      <c r="C10" s="1040"/>
      <c r="D10" s="1040"/>
      <c r="E10" s="1040"/>
      <c r="F10" s="1040"/>
      <c r="G10" s="1040"/>
      <c r="H10" s="1040"/>
      <c r="I10" s="1041"/>
      <c r="J10" s="1043"/>
      <c r="K10" s="1043"/>
      <c r="L10" s="1043"/>
      <c r="M10" s="1045"/>
      <c r="N10" s="227"/>
    </row>
    <row r="11" spans="1:26" ht="13.8">
      <c r="A11" s="1049"/>
      <c r="B11" s="1036" t="s">
        <v>43</v>
      </c>
      <c r="C11" s="1037"/>
      <c r="D11" s="1037"/>
      <c r="E11" s="1037"/>
      <c r="F11" s="1037"/>
      <c r="G11" s="1037"/>
      <c r="H11" s="1037"/>
      <c r="I11" s="1038"/>
      <c r="J11" s="1043"/>
      <c r="K11" s="1043"/>
      <c r="L11" s="1043"/>
      <c r="M11" s="1045"/>
      <c r="N11" s="227"/>
    </row>
    <row r="12" spans="1:26" ht="14.4" thickBot="1">
      <c r="A12" s="228"/>
      <c r="B12" s="229"/>
      <c r="C12" s="229"/>
      <c r="D12" s="229"/>
      <c r="E12" s="229"/>
      <c r="F12" s="229"/>
      <c r="G12" s="229"/>
      <c r="H12" s="229"/>
      <c r="I12" s="229"/>
      <c r="J12" s="229"/>
      <c r="K12" s="230"/>
      <c r="L12" s="230"/>
      <c r="M12" s="231"/>
      <c r="N12" s="227"/>
    </row>
    <row r="13" spans="1:26" ht="13.8">
      <c r="A13" s="232"/>
      <c r="B13" s="233"/>
      <c r="C13" s="233"/>
      <c r="D13" s="233"/>
      <c r="E13" s="233"/>
      <c r="F13" s="233"/>
      <c r="G13" s="233"/>
      <c r="H13" s="233"/>
      <c r="I13" s="233"/>
      <c r="J13" s="234" t="s">
        <v>44</v>
      </c>
      <c r="K13" s="235" t="s">
        <v>45</v>
      </c>
      <c r="L13" s="235" t="s">
        <v>46</v>
      </c>
      <c r="M13" s="236" t="s">
        <v>47</v>
      </c>
      <c r="N13" s="227"/>
    </row>
    <row r="14" spans="1:26" ht="13.8">
      <c r="A14" s="237"/>
      <c r="B14" s="238"/>
      <c r="C14" s="238"/>
      <c r="D14" s="238"/>
      <c r="E14" s="238"/>
      <c r="F14" s="238"/>
      <c r="G14" s="238"/>
      <c r="H14" s="238"/>
      <c r="I14" s="238"/>
      <c r="J14" s="239"/>
      <c r="K14" s="240"/>
      <c r="L14" s="240"/>
      <c r="M14" s="241"/>
      <c r="N14" s="227"/>
    </row>
    <row r="15" spans="1:26" ht="13.8">
      <c r="A15" s="1017" t="s">
        <v>48</v>
      </c>
      <c r="B15" s="1018"/>
      <c r="C15" s="1018"/>
      <c r="D15" s="1018"/>
      <c r="E15" s="238"/>
      <c r="F15" s="238"/>
      <c r="G15" s="238"/>
      <c r="H15" s="227"/>
      <c r="I15" s="238"/>
      <c r="J15" s="239"/>
      <c r="K15" s="227"/>
      <c r="L15" s="227"/>
      <c r="M15" s="242"/>
      <c r="N15" s="227"/>
    </row>
    <row r="16" spans="1:26" ht="13.8">
      <c r="A16" s="243"/>
      <c r="B16" s="244"/>
      <c r="C16" s="244"/>
      <c r="D16" s="244"/>
      <c r="E16" s="244"/>
      <c r="F16" s="244"/>
      <c r="G16" s="244"/>
      <c r="H16" s="244"/>
      <c r="I16" s="244"/>
      <c r="J16" s="244"/>
      <c r="K16" s="244"/>
      <c r="L16" s="244"/>
      <c r="M16" s="245"/>
      <c r="N16" s="227"/>
    </row>
    <row r="17" spans="1:14" ht="14.4" thickBot="1">
      <c r="A17" s="246"/>
      <c r="B17" s="247"/>
      <c r="C17" s="247"/>
      <c r="D17" s="247"/>
      <c r="E17" s="247"/>
      <c r="F17" s="247"/>
      <c r="G17" s="247"/>
      <c r="H17" s="247"/>
      <c r="I17" s="247"/>
      <c r="J17" s="247"/>
      <c r="K17" s="247"/>
      <c r="L17" s="247"/>
      <c r="M17" s="248"/>
      <c r="N17" s="227"/>
    </row>
    <row r="18" spans="1:14" ht="14.4" thickBot="1">
      <c r="A18" s="249"/>
      <c r="B18" s="250"/>
      <c r="C18" s="250"/>
      <c r="D18" s="250"/>
      <c r="E18" s="250"/>
      <c r="F18" s="250"/>
      <c r="G18" s="227"/>
      <c r="H18" s="227"/>
      <c r="I18" s="250"/>
      <c r="J18" s="250"/>
      <c r="K18" s="250"/>
      <c r="L18" s="250"/>
      <c r="M18" s="251"/>
      <c r="N18" s="227"/>
    </row>
    <row r="19" spans="1:14" ht="13.8">
      <c r="A19" s="1019" t="s">
        <v>49</v>
      </c>
      <c r="B19" s="1020"/>
      <c r="C19" s="1020"/>
      <c r="D19" s="1020"/>
      <c r="E19" s="1020"/>
      <c r="F19" s="1020"/>
      <c r="G19" s="1020"/>
      <c r="H19" s="1020"/>
      <c r="I19" s="1020"/>
      <c r="J19" s="1020"/>
      <c r="K19" s="1020"/>
      <c r="L19" s="1020"/>
      <c r="M19" s="1021"/>
      <c r="N19" s="227"/>
    </row>
    <row r="20" spans="1:14" ht="14.4" thickBot="1">
      <c r="A20" s="252"/>
      <c r="B20" s="227"/>
      <c r="C20" s="227"/>
      <c r="D20" s="227"/>
      <c r="E20" s="227"/>
      <c r="F20" s="227"/>
      <c r="G20" s="227"/>
      <c r="H20" s="227"/>
      <c r="I20" s="227"/>
      <c r="J20" s="227"/>
      <c r="K20" s="227"/>
      <c r="L20" s="227"/>
      <c r="M20" s="253"/>
      <c r="N20" s="227"/>
    </row>
    <row r="21" spans="1:14" ht="13.8">
      <c r="A21" s="254" t="s">
        <v>50</v>
      </c>
      <c r="B21" s="1022" t="s">
        <v>51</v>
      </c>
      <c r="C21" s="1023"/>
      <c r="D21" s="1023"/>
      <c r="E21" s="1023"/>
      <c r="F21" s="1023"/>
      <c r="G21" s="1023"/>
      <c r="H21" s="1023"/>
      <c r="I21" s="1023"/>
      <c r="J21" s="1024"/>
      <c r="K21" s="1025" t="s">
        <v>52</v>
      </c>
      <c r="L21" s="1026"/>
      <c r="M21" s="254" t="s">
        <v>11</v>
      </c>
      <c r="N21" s="227"/>
    </row>
    <row r="22" spans="1:14" ht="14.4" thickBot="1">
      <c r="A22" s="255" t="s">
        <v>171</v>
      </c>
      <c r="B22" s="1027" t="s">
        <v>172</v>
      </c>
      <c r="C22" s="1028"/>
      <c r="D22" s="1028"/>
      <c r="E22" s="1028"/>
      <c r="F22" s="1028"/>
      <c r="G22" s="1028"/>
      <c r="H22" s="1028"/>
      <c r="I22" s="1028"/>
      <c r="J22" s="1029"/>
      <c r="K22" s="1027" t="s">
        <v>86</v>
      </c>
      <c r="L22" s="1029"/>
      <c r="M22" s="256"/>
      <c r="N22" s="227"/>
    </row>
    <row r="23" spans="1:14" ht="13.8">
      <c r="A23" s="970" t="s">
        <v>53</v>
      </c>
      <c r="B23" s="971"/>
      <c r="C23" s="971"/>
      <c r="D23" s="971"/>
      <c r="E23" s="971"/>
      <c r="F23" s="971"/>
      <c r="G23" s="971"/>
      <c r="H23" s="971"/>
      <c r="I23" s="971"/>
      <c r="J23" s="971"/>
      <c r="K23" s="971"/>
      <c r="L23" s="971"/>
      <c r="M23" s="972"/>
      <c r="N23" s="227"/>
    </row>
    <row r="24" spans="1:14" ht="13.8">
      <c r="A24" s="973"/>
      <c r="B24" s="974"/>
      <c r="C24" s="974"/>
      <c r="D24" s="974"/>
      <c r="E24" s="974"/>
      <c r="F24" s="974"/>
      <c r="G24" s="974"/>
      <c r="H24" s="974"/>
      <c r="I24" s="974"/>
      <c r="J24" s="974"/>
      <c r="K24" s="974"/>
      <c r="L24" s="974"/>
      <c r="M24" s="975"/>
      <c r="N24" s="227"/>
    </row>
    <row r="25" spans="1:14" ht="14.4" thickBot="1">
      <c r="A25" s="976"/>
      <c r="B25" s="977"/>
      <c r="C25" s="977"/>
      <c r="D25" s="977"/>
      <c r="E25" s="977"/>
      <c r="F25" s="977"/>
      <c r="G25" s="977"/>
      <c r="H25" s="977"/>
      <c r="I25" s="977"/>
      <c r="J25" s="977"/>
      <c r="K25" s="977"/>
      <c r="L25" s="977"/>
      <c r="M25" s="978"/>
      <c r="N25" s="227"/>
    </row>
    <row r="26" spans="1:14" ht="13.8">
      <c r="A26" s="979" t="s">
        <v>51</v>
      </c>
      <c r="B26" s="1013"/>
      <c r="C26" s="1013"/>
      <c r="D26" s="1013"/>
      <c r="E26" s="1014"/>
      <c r="F26" s="991" t="s">
        <v>54</v>
      </c>
      <c r="G26" s="1013"/>
      <c r="H26" s="1015" t="s">
        <v>55</v>
      </c>
      <c r="I26" s="1016"/>
      <c r="J26" s="257" t="s">
        <v>56</v>
      </c>
      <c r="K26" s="991" t="s">
        <v>57</v>
      </c>
      <c r="L26" s="992"/>
      <c r="M26" s="258" t="s">
        <v>58</v>
      </c>
      <c r="N26" s="227"/>
    </row>
    <row r="27" spans="1:14" ht="13.8">
      <c r="A27" s="989"/>
      <c r="B27" s="990"/>
      <c r="C27" s="990"/>
      <c r="D27" s="990"/>
      <c r="E27" s="1007"/>
      <c r="F27" s="1006"/>
      <c r="G27" s="1007"/>
      <c r="H27" s="1006"/>
      <c r="I27" s="1007"/>
      <c r="J27" s="259"/>
      <c r="K27" s="1008"/>
      <c r="L27" s="955"/>
      <c r="M27" s="260">
        <f>J27*K27</f>
        <v>0</v>
      </c>
      <c r="N27" s="227"/>
    </row>
    <row r="28" spans="1:14" ht="13.8">
      <c r="A28" s="989"/>
      <c r="B28" s="990"/>
      <c r="C28" s="990"/>
      <c r="D28" s="990"/>
      <c r="E28" s="1007"/>
      <c r="F28" s="1006"/>
      <c r="G28" s="1007"/>
      <c r="H28" s="1006"/>
      <c r="I28" s="1007"/>
      <c r="J28" s="259"/>
      <c r="K28" s="1008"/>
      <c r="L28" s="955"/>
      <c r="M28" s="260">
        <f>J28*K28</f>
        <v>0</v>
      </c>
      <c r="N28" s="227"/>
    </row>
    <row r="29" spans="1:14" ht="14.4" thickBot="1">
      <c r="A29" s="960"/>
      <c r="B29" s="961"/>
      <c r="C29" s="961"/>
      <c r="D29" s="961"/>
      <c r="E29" s="1009"/>
      <c r="F29" s="1010"/>
      <c r="G29" s="1009"/>
      <c r="H29" s="1010"/>
      <c r="I29" s="1009"/>
      <c r="J29" s="261"/>
      <c r="K29" s="1011"/>
      <c r="L29" s="1012"/>
      <c r="M29" s="260">
        <f>J29*K29</f>
        <v>0</v>
      </c>
      <c r="N29" s="227"/>
    </row>
    <row r="30" spans="1:14" ht="14.4" thickBot="1">
      <c r="A30" s="947" t="s">
        <v>59</v>
      </c>
      <c r="B30" s="948"/>
      <c r="C30" s="948"/>
      <c r="D30" s="948"/>
      <c r="E30" s="948"/>
      <c r="F30" s="948"/>
      <c r="G30" s="948"/>
      <c r="H30" s="948"/>
      <c r="I30" s="948"/>
      <c r="J30" s="948"/>
      <c r="K30" s="948"/>
      <c r="L30" s="949"/>
      <c r="M30" s="262">
        <f>SUM(M27:M29)</f>
        <v>0</v>
      </c>
      <c r="N30" s="227"/>
    </row>
    <row r="31" spans="1:14" ht="13.8">
      <c r="A31" s="970" t="s">
        <v>60</v>
      </c>
      <c r="B31" s="971"/>
      <c r="C31" s="971"/>
      <c r="D31" s="971"/>
      <c r="E31" s="971"/>
      <c r="F31" s="971"/>
      <c r="G31" s="971"/>
      <c r="H31" s="971"/>
      <c r="I31" s="971"/>
      <c r="J31" s="971"/>
      <c r="K31" s="971"/>
      <c r="L31" s="971"/>
      <c r="M31" s="972"/>
      <c r="N31" s="227"/>
    </row>
    <row r="32" spans="1:14" ht="13.8">
      <c r="A32" s="973"/>
      <c r="B32" s="974"/>
      <c r="C32" s="974"/>
      <c r="D32" s="974"/>
      <c r="E32" s="974"/>
      <c r="F32" s="974"/>
      <c r="G32" s="974"/>
      <c r="H32" s="974"/>
      <c r="I32" s="974"/>
      <c r="J32" s="974"/>
      <c r="K32" s="974"/>
      <c r="L32" s="974"/>
      <c r="M32" s="975"/>
      <c r="N32" s="227"/>
    </row>
    <row r="33" spans="1:14" ht="14.4" thickBot="1">
      <c r="A33" s="976"/>
      <c r="B33" s="977"/>
      <c r="C33" s="977"/>
      <c r="D33" s="977"/>
      <c r="E33" s="977"/>
      <c r="F33" s="977"/>
      <c r="G33" s="977"/>
      <c r="H33" s="977"/>
      <c r="I33" s="977"/>
      <c r="J33" s="977"/>
      <c r="K33" s="977"/>
      <c r="L33" s="977"/>
      <c r="M33" s="978"/>
      <c r="N33" s="227"/>
    </row>
    <row r="34" spans="1:14" ht="13.8">
      <c r="A34" s="979" t="s">
        <v>51</v>
      </c>
      <c r="B34" s="980"/>
      <c r="C34" s="980"/>
      <c r="D34" s="980"/>
      <c r="E34" s="980"/>
      <c r="F34" s="980"/>
      <c r="G34" s="980"/>
      <c r="H34" s="992"/>
      <c r="I34" s="263" t="s">
        <v>52</v>
      </c>
      <c r="J34" s="257" t="s">
        <v>11</v>
      </c>
      <c r="K34" s="991" t="s">
        <v>61</v>
      </c>
      <c r="L34" s="992"/>
      <c r="M34" s="258" t="s">
        <v>58</v>
      </c>
      <c r="N34" s="227"/>
    </row>
    <row r="35" spans="1:14" ht="13.8">
      <c r="A35" s="989"/>
      <c r="B35" s="990"/>
      <c r="C35" s="990"/>
      <c r="D35" s="990"/>
      <c r="E35" s="990"/>
      <c r="F35" s="990"/>
      <c r="G35" s="990"/>
      <c r="H35" s="1007"/>
      <c r="I35" s="264"/>
      <c r="J35" s="265"/>
      <c r="K35" s="1070"/>
      <c r="L35" s="1071"/>
      <c r="M35" s="260">
        <f>J35*K35</f>
        <v>0</v>
      </c>
      <c r="N35" s="227"/>
    </row>
    <row r="36" spans="1:14" ht="13.8">
      <c r="A36" s="989"/>
      <c r="B36" s="990"/>
      <c r="C36" s="990"/>
      <c r="D36" s="990"/>
      <c r="E36" s="990"/>
      <c r="F36" s="990"/>
      <c r="G36" s="990"/>
      <c r="H36" s="1007"/>
      <c r="I36" s="264"/>
      <c r="J36" s="265"/>
      <c r="K36" s="1070"/>
      <c r="L36" s="1071"/>
      <c r="M36" s="260">
        <f>J36*K36</f>
        <v>0</v>
      </c>
      <c r="N36" s="227"/>
    </row>
    <row r="37" spans="1:14" ht="13.8">
      <c r="A37" s="989"/>
      <c r="B37" s="990"/>
      <c r="C37" s="990"/>
      <c r="D37" s="990"/>
      <c r="E37" s="990"/>
      <c r="F37" s="990"/>
      <c r="G37" s="990"/>
      <c r="H37" s="1007"/>
      <c r="I37" s="264"/>
      <c r="J37" s="265"/>
      <c r="K37" s="1070"/>
      <c r="L37" s="1071"/>
      <c r="M37" s="260">
        <f>J37*K37</f>
        <v>0</v>
      </c>
      <c r="N37" s="227"/>
    </row>
    <row r="38" spans="1:14" ht="14.4" thickBot="1">
      <c r="A38" s="960"/>
      <c r="B38" s="961"/>
      <c r="C38" s="961"/>
      <c r="D38" s="961"/>
      <c r="E38" s="961"/>
      <c r="F38" s="961"/>
      <c r="G38" s="961"/>
      <c r="H38" s="1009"/>
      <c r="I38" s="266"/>
      <c r="J38" s="267"/>
      <c r="K38" s="962"/>
      <c r="L38" s="963"/>
      <c r="M38" s="260">
        <f>J38*K38</f>
        <v>0</v>
      </c>
      <c r="N38" s="227"/>
    </row>
    <row r="39" spans="1:14" ht="14.4" thickBot="1">
      <c r="A39" s="947" t="s">
        <v>59</v>
      </c>
      <c r="B39" s="948"/>
      <c r="C39" s="948"/>
      <c r="D39" s="948"/>
      <c r="E39" s="948"/>
      <c r="F39" s="948"/>
      <c r="G39" s="948"/>
      <c r="H39" s="948"/>
      <c r="I39" s="948"/>
      <c r="J39" s="948"/>
      <c r="K39" s="948"/>
      <c r="L39" s="949"/>
      <c r="M39" s="268">
        <f>SUM(M35:M38)</f>
        <v>0</v>
      </c>
      <c r="N39" s="227"/>
    </row>
    <row r="40" spans="1:14" ht="13.8">
      <c r="A40" s="970" t="s">
        <v>62</v>
      </c>
      <c r="B40" s="971"/>
      <c r="C40" s="971"/>
      <c r="D40" s="971"/>
      <c r="E40" s="971"/>
      <c r="F40" s="971"/>
      <c r="G40" s="971"/>
      <c r="H40" s="971"/>
      <c r="I40" s="971"/>
      <c r="J40" s="971"/>
      <c r="K40" s="971"/>
      <c r="L40" s="971"/>
      <c r="M40" s="972"/>
      <c r="N40" s="227"/>
    </row>
    <row r="41" spans="1:14" ht="13.8">
      <c r="A41" s="973"/>
      <c r="B41" s="974"/>
      <c r="C41" s="974"/>
      <c r="D41" s="974"/>
      <c r="E41" s="974"/>
      <c r="F41" s="974"/>
      <c r="G41" s="974"/>
      <c r="H41" s="974"/>
      <c r="I41" s="974"/>
      <c r="J41" s="974"/>
      <c r="K41" s="974"/>
      <c r="L41" s="974"/>
      <c r="M41" s="975"/>
      <c r="N41" s="227"/>
    </row>
    <row r="42" spans="1:14" ht="14.4" thickBot="1">
      <c r="A42" s="976"/>
      <c r="B42" s="977"/>
      <c r="C42" s="977"/>
      <c r="D42" s="977"/>
      <c r="E42" s="977"/>
      <c r="F42" s="977"/>
      <c r="G42" s="977"/>
      <c r="H42" s="977"/>
      <c r="I42" s="977"/>
      <c r="J42" s="977"/>
      <c r="K42" s="977"/>
      <c r="L42" s="977"/>
      <c r="M42" s="978"/>
      <c r="N42" s="227"/>
    </row>
    <row r="43" spans="1:14" ht="13.8">
      <c r="A43" s="979" t="s">
        <v>63</v>
      </c>
      <c r="B43" s="980"/>
      <c r="C43" s="980"/>
      <c r="D43" s="980"/>
      <c r="E43" s="980"/>
      <c r="F43" s="980"/>
      <c r="G43" s="980"/>
      <c r="H43" s="257" t="s">
        <v>64</v>
      </c>
      <c r="I43" s="269" t="s">
        <v>65</v>
      </c>
      <c r="J43" s="270" t="s">
        <v>204</v>
      </c>
      <c r="K43" s="991" t="s">
        <v>67</v>
      </c>
      <c r="L43" s="992"/>
      <c r="M43" s="258" t="s">
        <v>58</v>
      </c>
      <c r="N43" s="227"/>
    </row>
    <row r="44" spans="1:14" ht="13.8">
      <c r="A44" s="989" t="s">
        <v>173</v>
      </c>
      <c r="B44" s="990"/>
      <c r="C44" s="990"/>
      <c r="D44" s="990"/>
      <c r="E44" s="990"/>
      <c r="F44" s="990"/>
      <c r="G44" s="1007"/>
      <c r="H44" s="271"/>
      <c r="I44" s="272"/>
      <c r="J44" s="271" t="s">
        <v>174</v>
      </c>
      <c r="K44" s="958"/>
      <c r="L44" s="959"/>
      <c r="M44" s="260">
        <f>I44*K44</f>
        <v>0</v>
      </c>
      <c r="N44" s="227"/>
    </row>
    <row r="45" spans="1:14" ht="13.8">
      <c r="A45" s="989" t="s">
        <v>175</v>
      </c>
      <c r="B45" s="990"/>
      <c r="C45" s="990"/>
      <c r="D45" s="990"/>
      <c r="E45" s="990"/>
      <c r="F45" s="990"/>
      <c r="G45" s="1007"/>
      <c r="H45" s="271"/>
      <c r="I45" s="272">
        <v>2.9</v>
      </c>
      <c r="J45" s="271" t="s">
        <v>174</v>
      </c>
      <c r="K45" s="958">
        <v>2110</v>
      </c>
      <c r="L45" s="959"/>
      <c r="M45" s="260">
        <f>I45*K45</f>
        <v>6119</v>
      </c>
      <c r="N45" s="227"/>
    </row>
    <row r="46" spans="1:14" ht="13.8">
      <c r="A46" s="989" t="s">
        <v>176</v>
      </c>
      <c r="B46" s="990"/>
      <c r="C46" s="990"/>
      <c r="D46" s="990"/>
      <c r="E46" s="990"/>
      <c r="F46" s="990"/>
      <c r="G46" s="1007"/>
      <c r="H46" s="271"/>
      <c r="I46" s="272"/>
      <c r="J46" s="271" t="s">
        <v>174</v>
      </c>
      <c r="K46" s="958"/>
      <c r="L46" s="959"/>
      <c r="M46" s="260">
        <f>I46*K46</f>
        <v>0</v>
      </c>
      <c r="N46" s="227"/>
    </row>
    <row r="47" spans="1:14" ht="14.4" thickBot="1">
      <c r="A47" s="989"/>
      <c r="B47" s="990"/>
      <c r="C47" s="990"/>
      <c r="D47" s="990"/>
      <c r="E47" s="990"/>
      <c r="F47" s="990"/>
      <c r="G47" s="990"/>
      <c r="H47" s="271"/>
      <c r="I47" s="272"/>
      <c r="J47" s="271"/>
      <c r="K47" s="958"/>
      <c r="L47" s="959"/>
      <c r="M47" s="260">
        <f>I47*K47</f>
        <v>0</v>
      </c>
      <c r="N47" s="227"/>
    </row>
    <row r="48" spans="1:14" ht="14.4" thickBot="1">
      <c r="A48" s="947" t="s">
        <v>59</v>
      </c>
      <c r="B48" s="948"/>
      <c r="C48" s="948"/>
      <c r="D48" s="948"/>
      <c r="E48" s="948"/>
      <c r="F48" s="948"/>
      <c r="G48" s="948"/>
      <c r="H48" s="948"/>
      <c r="I48" s="948"/>
      <c r="J48" s="948"/>
      <c r="K48" s="948"/>
      <c r="L48" s="949"/>
      <c r="M48" s="262">
        <f>SUM(M44:M47)</f>
        <v>6119</v>
      </c>
      <c r="N48" s="227"/>
    </row>
    <row r="49" spans="1:14" ht="13.8">
      <c r="A49" s="970" t="s">
        <v>68</v>
      </c>
      <c r="B49" s="971"/>
      <c r="C49" s="971"/>
      <c r="D49" s="971"/>
      <c r="E49" s="971"/>
      <c r="F49" s="971"/>
      <c r="G49" s="971"/>
      <c r="H49" s="971"/>
      <c r="I49" s="971"/>
      <c r="J49" s="971"/>
      <c r="K49" s="971"/>
      <c r="L49" s="971"/>
      <c r="M49" s="972"/>
      <c r="N49" s="227"/>
    </row>
    <row r="50" spans="1:14" ht="13.8">
      <c r="A50" s="973"/>
      <c r="B50" s="974"/>
      <c r="C50" s="974"/>
      <c r="D50" s="974"/>
      <c r="E50" s="974"/>
      <c r="F50" s="974"/>
      <c r="G50" s="974"/>
      <c r="H50" s="974"/>
      <c r="I50" s="974"/>
      <c r="J50" s="974"/>
      <c r="K50" s="974"/>
      <c r="L50" s="974"/>
      <c r="M50" s="975"/>
      <c r="N50" s="227"/>
    </row>
    <row r="51" spans="1:14" ht="14.4" thickBot="1">
      <c r="A51" s="976"/>
      <c r="B51" s="977"/>
      <c r="C51" s="977"/>
      <c r="D51" s="977"/>
      <c r="E51" s="977"/>
      <c r="F51" s="977"/>
      <c r="G51" s="977"/>
      <c r="H51" s="977"/>
      <c r="I51" s="977"/>
      <c r="J51" s="977"/>
      <c r="K51" s="977"/>
      <c r="L51" s="977"/>
      <c r="M51" s="978"/>
      <c r="N51" s="227"/>
    </row>
    <row r="52" spans="1:14" ht="13.8">
      <c r="A52" s="979" t="s">
        <v>69</v>
      </c>
      <c r="B52" s="980"/>
      <c r="C52" s="980"/>
      <c r="D52" s="980"/>
      <c r="E52" s="980"/>
      <c r="F52" s="980"/>
      <c r="G52" s="980"/>
      <c r="H52" s="257" t="s">
        <v>70</v>
      </c>
      <c r="I52" s="273" t="s">
        <v>71</v>
      </c>
      <c r="J52" s="274" t="s">
        <v>72</v>
      </c>
      <c r="K52" s="981" t="s">
        <v>57</v>
      </c>
      <c r="L52" s="982"/>
      <c r="M52" s="275" t="s">
        <v>58</v>
      </c>
      <c r="N52" s="227"/>
    </row>
    <row r="53" spans="1:14" ht="13.8">
      <c r="A53" s="276"/>
      <c r="B53" s="277"/>
      <c r="C53" s="277"/>
      <c r="D53" s="277"/>
      <c r="E53" s="277"/>
      <c r="F53" s="277"/>
      <c r="G53" s="277"/>
      <c r="H53" s="278"/>
      <c r="I53" s="279"/>
      <c r="J53" s="280"/>
      <c r="K53" s="956"/>
      <c r="L53" s="957"/>
      <c r="M53" s="281">
        <f>J53*K53</f>
        <v>0</v>
      </c>
      <c r="N53" s="227"/>
    </row>
    <row r="54" spans="1:14" ht="13.8">
      <c r="A54" s="276"/>
      <c r="B54" s="277"/>
      <c r="C54" s="277"/>
      <c r="D54" s="277"/>
      <c r="E54" s="277"/>
      <c r="F54" s="277"/>
      <c r="G54" s="277"/>
      <c r="H54" s="278"/>
      <c r="I54" s="279"/>
      <c r="J54" s="280"/>
      <c r="K54" s="956"/>
      <c r="L54" s="957"/>
      <c r="M54" s="281">
        <f>J54*K54</f>
        <v>0</v>
      </c>
      <c r="N54" s="227"/>
    </row>
    <row r="55" spans="1:14" ht="13.8">
      <c r="A55" s="276"/>
      <c r="B55" s="277"/>
      <c r="C55" s="277"/>
      <c r="D55" s="277"/>
      <c r="E55" s="277"/>
      <c r="F55" s="277"/>
      <c r="G55" s="277"/>
      <c r="H55" s="278"/>
      <c r="I55" s="279"/>
      <c r="J55" s="280"/>
      <c r="K55" s="958"/>
      <c r="L55" s="959"/>
      <c r="M55" s="281">
        <f>J55*K55</f>
        <v>0</v>
      </c>
      <c r="N55" s="227"/>
    </row>
    <row r="56" spans="1:14" ht="14.4" thickBot="1">
      <c r="A56" s="960"/>
      <c r="B56" s="961"/>
      <c r="C56" s="961"/>
      <c r="D56" s="961"/>
      <c r="E56" s="961"/>
      <c r="F56" s="961"/>
      <c r="G56" s="961"/>
      <c r="H56" s="282"/>
      <c r="I56" s="283"/>
      <c r="J56" s="282"/>
      <c r="K56" s="962"/>
      <c r="L56" s="963"/>
      <c r="M56" s="281">
        <f>J56*K56</f>
        <v>0</v>
      </c>
      <c r="N56" s="227"/>
    </row>
    <row r="57" spans="1:14" ht="14.4" thickBot="1">
      <c r="A57" s="947" t="s">
        <v>59</v>
      </c>
      <c r="B57" s="948"/>
      <c r="C57" s="948"/>
      <c r="D57" s="948"/>
      <c r="E57" s="948"/>
      <c r="F57" s="948"/>
      <c r="G57" s="948"/>
      <c r="H57" s="948"/>
      <c r="I57" s="948"/>
      <c r="J57" s="948"/>
      <c r="K57" s="948"/>
      <c r="L57" s="949"/>
      <c r="M57" s="268">
        <f>SUM(M53:M56)</f>
        <v>0</v>
      </c>
      <c r="N57" s="227"/>
    </row>
    <row r="58" spans="1:14" ht="14.4" thickBot="1">
      <c r="A58" s="252"/>
      <c r="B58" s="227"/>
      <c r="C58" s="227"/>
      <c r="D58" s="227"/>
      <c r="E58" s="227"/>
      <c r="F58" s="227"/>
      <c r="G58" s="227"/>
      <c r="H58" s="227"/>
      <c r="I58" s="227"/>
      <c r="J58" s="227"/>
      <c r="K58" s="227"/>
      <c r="L58" s="227"/>
      <c r="M58" s="253"/>
      <c r="N58" s="227"/>
    </row>
    <row r="59" spans="1:14" ht="14.4" thickBot="1">
      <c r="A59" s="950" t="s">
        <v>73</v>
      </c>
      <c r="B59" s="951"/>
      <c r="C59" s="951"/>
      <c r="D59" s="951"/>
      <c r="E59" s="951"/>
      <c r="F59" s="951"/>
      <c r="G59" s="951"/>
      <c r="H59" s="951"/>
      <c r="I59" s="951"/>
      <c r="J59" s="951"/>
      <c r="K59" s="951"/>
      <c r="L59" s="952"/>
      <c r="M59" s="284">
        <f>ROUND(M30+M39+M48+M57,0)</f>
        <v>6119</v>
      </c>
      <c r="N59" s="227"/>
    </row>
    <row r="60" spans="1:14" ht="13.8">
      <c r="A60" s="249"/>
      <c r="B60" s="250"/>
      <c r="C60" s="250"/>
      <c r="D60" s="250"/>
      <c r="E60" s="250"/>
      <c r="F60" s="250"/>
      <c r="G60" s="250"/>
      <c r="H60" s="250"/>
      <c r="I60" s="250"/>
      <c r="J60" s="250"/>
      <c r="K60" s="250"/>
      <c r="L60" s="250"/>
      <c r="M60" s="251"/>
      <c r="N60" s="227"/>
    </row>
    <row r="61" spans="1:14" ht="13.8">
      <c r="A61" s="252"/>
      <c r="B61" s="227"/>
      <c r="C61" s="227"/>
      <c r="D61" s="227"/>
      <c r="E61" s="227"/>
      <c r="F61" s="227"/>
      <c r="G61" s="227"/>
      <c r="H61" s="227"/>
      <c r="I61" s="227"/>
      <c r="J61" s="227"/>
      <c r="K61" s="227"/>
      <c r="L61" s="227"/>
      <c r="M61" s="253"/>
      <c r="N61" s="227"/>
    </row>
    <row r="62" spans="1:14" ht="13.8">
      <c r="A62" s="252"/>
      <c r="B62" s="285" t="s">
        <v>81</v>
      </c>
      <c r="C62" s="285"/>
      <c r="D62" s="285"/>
      <c r="E62" s="285"/>
      <c r="F62" s="227"/>
      <c r="G62" s="227"/>
      <c r="H62" s="285" t="s">
        <v>81</v>
      </c>
      <c r="I62" s="227"/>
      <c r="J62" s="227"/>
      <c r="K62" s="227"/>
      <c r="L62" s="227"/>
      <c r="M62" s="253"/>
      <c r="N62" s="227"/>
    </row>
    <row r="63" spans="1:14" ht="14.4">
      <c r="A63" s="252"/>
      <c r="B63" s="227" t="s">
        <v>205</v>
      </c>
      <c r="C63" s="227" t="s">
        <v>147</v>
      </c>
      <c r="D63" s="227"/>
      <c r="E63" s="288"/>
      <c r="H63" s="227" t="s">
        <v>82</v>
      </c>
      <c r="I63" s="266" t="s">
        <v>142</v>
      </c>
      <c r="J63" s="266"/>
      <c r="K63" s="266"/>
      <c r="L63" s="227"/>
      <c r="M63" s="253"/>
      <c r="N63" s="227"/>
    </row>
    <row r="64" spans="1:14" ht="14.4">
      <c r="A64" s="286"/>
      <c r="B64" s="227" t="s">
        <v>177</v>
      </c>
      <c r="C64" s="227"/>
      <c r="D64" s="227"/>
      <c r="E64" s="288"/>
      <c r="H64" s="227" t="s">
        <v>178</v>
      </c>
      <c r="I64" s="292"/>
      <c r="J64" s="292"/>
      <c r="K64" s="292"/>
      <c r="L64" s="287"/>
      <c r="M64" s="289"/>
      <c r="N64" s="227"/>
    </row>
    <row r="65" spans="1:26" ht="13.8">
      <c r="A65" s="286"/>
      <c r="B65" s="287"/>
      <c r="C65" s="287"/>
      <c r="D65" s="287"/>
      <c r="E65" s="287"/>
      <c r="J65" s="287"/>
      <c r="K65" s="287"/>
      <c r="L65" s="287"/>
      <c r="M65" s="289"/>
      <c r="N65" s="227"/>
    </row>
    <row r="66" spans="1:26" ht="13.8">
      <c r="A66" s="237"/>
      <c r="B66" s="290"/>
      <c r="C66" s="290"/>
      <c r="D66" s="290"/>
      <c r="E66" s="290"/>
      <c r="F66" s="227"/>
      <c r="G66" s="227"/>
      <c r="H66" s="227"/>
      <c r="I66" s="290"/>
      <c r="J66" s="290"/>
      <c r="K66" s="290"/>
      <c r="L66" s="290"/>
      <c r="M66" s="291"/>
      <c r="N66" s="227"/>
    </row>
    <row r="67" spans="1:26" ht="13.8">
      <c r="A67" s="252"/>
      <c r="B67" s="227"/>
      <c r="C67" s="227"/>
      <c r="D67" s="227"/>
      <c r="E67" s="227"/>
      <c r="F67" s="227" t="s">
        <v>83</v>
      </c>
      <c r="G67" s="227"/>
      <c r="H67" s="227"/>
      <c r="I67" s="227"/>
      <c r="J67" s="227"/>
      <c r="K67" s="227"/>
      <c r="L67" s="227"/>
      <c r="M67" s="253"/>
      <c r="N67" s="227"/>
    </row>
    <row r="68" spans="1:26" ht="13.8">
      <c r="A68" s="252"/>
      <c r="B68" s="227"/>
      <c r="C68" s="227"/>
      <c r="D68" s="227"/>
      <c r="E68" s="227"/>
      <c r="J68" s="227"/>
      <c r="K68" s="227"/>
      <c r="L68" s="227"/>
      <c r="M68" s="253"/>
      <c r="N68" s="227"/>
    </row>
    <row r="69" spans="1:26" ht="13.8">
      <c r="A69" s="293"/>
      <c r="B69" s="290"/>
      <c r="C69" s="290"/>
      <c r="D69" s="290"/>
      <c r="E69" s="290"/>
      <c r="F69" s="227"/>
      <c r="G69" s="227"/>
      <c r="H69" s="227"/>
      <c r="I69" s="227"/>
      <c r="J69" s="290"/>
      <c r="K69" s="290"/>
      <c r="L69" s="290"/>
      <c r="M69" s="291"/>
      <c r="N69" s="227"/>
    </row>
    <row r="70" spans="1:26" ht="13.8">
      <c r="A70" s="294"/>
      <c r="B70" s="295"/>
      <c r="C70" s="295"/>
      <c r="D70" s="227"/>
      <c r="E70" s="227"/>
      <c r="F70" s="227"/>
      <c r="G70" s="227"/>
      <c r="H70" s="227"/>
      <c r="I70" s="964"/>
      <c r="J70" s="964"/>
      <c r="K70" s="964"/>
      <c r="L70" s="964"/>
      <c r="M70" s="965"/>
      <c r="N70" s="227"/>
    </row>
    <row r="71" spans="1:26" ht="14.4" thickBot="1">
      <c r="A71" s="968"/>
      <c r="B71" s="969"/>
      <c r="C71" s="969"/>
      <c r="D71" s="283"/>
      <c r="E71" s="283"/>
      <c r="F71" s="283"/>
      <c r="G71" s="283"/>
      <c r="H71" s="283"/>
      <c r="I71" s="966"/>
      <c r="J71" s="966"/>
      <c r="K71" s="966"/>
      <c r="L71" s="966"/>
      <c r="M71" s="967"/>
      <c r="N71" s="227"/>
    </row>
    <row r="72" spans="1:26">
      <c r="A72" s="1046" t="s">
        <v>166</v>
      </c>
      <c r="B72" s="1046"/>
      <c r="C72" s="1046"/>
      <c r="D72" s="1046"/>
      <c r="E72" s="221"/>
      <c r="F72" s="221"/>
      <c r="G72" s="221"/>
      <c r="H72" s="221"/>
      <c r="I72" s="221"/>
      <c r="J72" s="221"/>
      <c r="K72" s="221"/>
      <c r="L72" s="221"/>
      <c r="M72" s="222"/>
      <c r="N72" s="223"/>
      <c r="O72" s="223"/>
      <c r="P72" s="223"/>
      <c r="Q72" s="223"/>
      <c r="R72" s="223"/>
      <c r="S72" s="223"/>
      <c r="T72" s="223"/>
      <c r="U72" s="223"/>
      <c r="V72" s="223"/>
      <c r="W72" s="223"/>
      <c r="X72" s="223"/>
      <c r="Y72" s="223"/>
      <c r="Z72" s="223"/>
    </row>
    <row r="73" spans="1:26">
      <c r="A73" s="224" t="s">
        <v>167</v>
      </c>
      <c r="B73" s="225" t="s">
        <v>168</v>
      </c>
      <c r="C73" s="224" t="s">
        <v>169</v>
      </c>
      <c r="D73" s="225">
        <v>2</v>
      </c>
      <c r="E73" s="223"/>
      <c r="F73" s="223"/>
      <c r="G73" s="223"/>
      <c r="H73" s="223"/>
      <c r="I73" s="223"/>
      <c r="J73" s="223"/>
      <c r="K73" s="223"/>
      <c r="L73" s="223"/>
      <c r="M73" s="226"/>
      <c r="N73" s="223"/>
      <c r="O73" s="223"/>
      <c r="P73" s="223"/>
      <c r="Q73" s="223"/>
      <c r="R73" s="223"/>
      <c r="S73" s="223"/>
      <c r="T73" s="223"/>
      <c r="U73" s="223"/>
      <c r="V73" s="223"/>
      <c r="W73" s="223"/>
      <c r="X73" s="223"/>
      <c r="Y73" s="223"/>
      <c r="Z73" s="223"/>
    </row>
    <row r="74" spans="1:26" ht="15.6">
      <c r="A74" s="1047" t="s">
        <v>170</v>
      </c>
      <c r="B74" s="1047"/>
      <c r="C74" s="1047"/>
      <c r="D74" s="1047"/>
      <c r="E74" s="1047"/>
      <c r="F74" s="1047"/>
      <c r="G74" s="1047"/>
      <c r="H74" s="1047"/>
      <c r="I74" s="1047"/>
      <c r="J74" s="1047"/>
      <c r="K74" s="1047"/>
      <c r="L74" s="1047"/>
      <c r="M74" s="1047"/>
      <c r="N74" s="227"/>
    </row>
    <row r="75" spans="1:26" ht="14.4" thickBot="1">
      <c r="A75" s="227"/>
      <c r="B75" s="227"/>
      <c r="C75" s="227"/>
      <c r="D75" s="227"/>
      <c r="E75" s="227"/>
      <c r="F75" s="227"/>
      <c r="G75" s="227"/>
      <c r="H75" s="227"/>
      <c r="I75" s="227"/>
      <c r="J75" s="227"/>
      <c r="K75" s="227"/>
      <c r="L75" s="227"/>
      <c r="M75" s="227"/>
      <c r="N75" s="227"/>
    </row>
    <row r="76" spans="1:26" ht="13.8">
      <c r="A76" s="1048"/>
      <c r="B76" s="1050"/>
      <c r="C76" s="1051"/>
      <c r="D76" s="1051"/>
      <c r="E76" s="1051"/>
      <c r="F76" s="1051"/>
      <c r="G76" s="1051"/>
      <c r="H76" s="1051"/>
      <c r="I76" s="1052"/>
      <c r="J76" s="1053"/>
      <c r="K76" s="1054"/>
      <c r="L76" s="1054"/>
      <c r="M76" s="1055"/>
      <c r="N76" s="227"/>
    </row>
    <row r="77" spans="1:26" ht="13.8">
      <c r="A77" s="1049"/>
      <c r="B77" s="1036" t="s">
        <v>118</v>
      </c>
      <c r="C77" s="1037"/>
      <c r="D77" s="1037"/>
      <c r="E77" s="1037"/>
      <c r="F77" s="1037"/>
      <c r="G77" s="1037"/>
      <c r="H77" s="1037"/>
      <c r="I77" s="1038"/>
      <c r="J77" s="1056"/>
      <c r="K77" s="1057"/>
      <c r="L77" s="1057"/>
      <c r="M77" s="1058"/>
      <c r="N77" s="227"/>
    </row>
    <row r="78" spans="1:26" ht="13.8">
      <c r="A78" s="1049"/>
      <c r="B78" s="1059"/>
      <c r="C78" s="1060"/>
      <c r="D78" s="1060"/>
      <c r="E78" s="1060"/>
      <c r="F78" s="1060"/>
      <c r="G78" s="1060"/>
      <c r="H78" s="1060"/>
      <c r="I78" s="1061"/>
      <c r="J78" s="1042" t="s">
        <v>39</v>
      </c>
      <c r="K78" s="1030"/>
      <c r="L78" s="1031"/>
      <c r="M78" s="1032"/>
      <c r="N78" s="227"/>
    </row>
    <row r="79" spans="1:26" ht="13.8">
      <c r="A79" s="1049"/>
      <c r="B79" s="1036" t="s">
        <v>40</v>
      </c>
      <c r="C79" s="1037"/>
      <c r="D79" s="1037"/>
      <c r="E79" s="1037"/>
      <c r="F79" s="1037"/>
      <c r="G79" s="1037"/>
      <c r="H79" s="1037"/>
      <c r="I79" s="1038"/>
      <c r="J79" s="1062"/>
      <c r="K79" s="1033"/>
      <c r="L79" s="1034"/>
      <c r="M79" s="1035"/>
    </row>
    <row r="80" spans="1:26">
      <c r="A80" s="1049"/>
      <c r="B80" s="1039"/>
      <c r="C80" s="1040"/>
      <c r="D80" s="1040"/>
      <c r="E80" s="1040"/>
      <c r="F80" s="1040"/>
      <c r="G80" s="1040"/>
      <c r="H80" s="1040"/>
      <c r="I80" s="1041"/>
      <c r="J80" s="1042" t="s">
        <v>41</v>
      </c>
      <c r="K80" s="1042">
        <v>1</v>
      </c>
      <c r="L80" s="1042" t="s">
        <v>42</v>
      </c>
      <c r="M80" s="1044">
        <v>1</v>
      </c>
    </row>
    <row r="81" spans="1:13">
      <c r="A81" s="1049"/>
      <c r="B81" s="1039"/>
      <c r="C81" s="1040"/>
      <c r="D81" s="1040"/>
      <c r="E81" s="1040"/>
      <c r="F81" s="1040"/>
      <c r="G81" s="1040"/>
      <c r="H81" s="1040"/>
      <c r="I81" s="1041"/>
      <c r="J81" s="1043"/>
      <c r="K81" s="1043"/>
      <c r="L81" s="1043"/>
      <c r="M81" s="1045"/>
    </row>
    <row r="82" spans="1:13" ht="13.8">
      <c r="A82" s="1049"/>
      <c r="B82" s="1036" t="s">
        <v>43</v>
      </c>
      <c r="C82" s="1037"/>
      <c r="D82" s="1037"/>
      <c r="E82" s="1037"/>
      <c r="F82" s="1037"/>
      <c r="G82" s="1037"/>
      <c r="H82" s="1037"/>
      <c r="I82" s="1038"/>
      <c r="J82" s="1043"/>
      <c r="K82" s="1043"/>
      <c r="L82" s="1043"/>
      <c r="M82" s="1045"/>
    </row>
    <row r="83" spans="1:13" ht="14.4" thickBot="1">
      <c r="A83" s="228"/>
      <c r="B83" s="229"/>
      <c r="C83" s="229"/>
      <c r="D83" s="229"/>
      <c r="E83" s="229"/>
      <c r="F83" s="229"/>
      <c r="G83" s="229"/>
      <c r="H83" s="229"/>
      <c r="I83" s="229"/>
      <c r="J83" s="229"/>
      <c r="K83" s="230"/>
      <c r="L83" s="230"/>
      <c r="M83" s="231"/>
    </row>
    <row r="84" spans="1:13" ht="13.8">
      <c r="A84" s="232"/>
      <c r="B84" s="233"/>
      <c r="C84" s="233"/>
      <c r="D84" s="233"/>
      <c r="E84" s="233"/>
      <c r="F84" s="233"/>
      <c r="G84" s="233"/>
      <c r="H84" s="233"/>
      <c r="I84" s="233"/>
      <c r="J84" s="234" t="s">
        <v>44</v>
      </c>
      <c r="K84" s="235" t="s">
        <v>45</v>
      </c>
      <c r="L84" s="235" t="s">
        <v>46</v>
      </c>
      <c r="M84" s="236" t="s">
        <v>47</v>
      </c>
    </row>
    <row r="85" spans="1:13" ht="13.8">
      <c r="A85" s="237"/>
      <c r="B85" s="238"/>
      <c r="C85" s="238"/>
      <c r="D85" s="238"/>
      <c r="E85" s="238"/>
      <c r="F85" s="238"/>
      <c r="G85" s="238"/>
      <c r="H85" s="238"/>
      <c r="I85" s="238"/>
      <c r="J85" s="239"/>
      <c r="K85" s="240"/>
      <c r="L85" s="240"/>
      <c r="M85" s="241"/>
    </row>
    <row r="86" spans="1:13" ht="13.8">
      <c r="A86" s="1017" t="s">
        <v>48</v>
      </c>
      <c r="B86" s="1018"/>
      <c r="C86" s="1018"/>
      <c r="D86" s="1018"/>
      <c r="E86" s="238"/>
      <c r="F86" s="238"/>
      <c r="G86" s="238"/>
      <c r="H86" s="227"/>
      <c r="I86" s="238"/>
      <c r="J86" s="239"/>
      <c r="K86" s="227"/>
      <c r="L86" s="227"/>
      <c r="M86" s="242"/>
    </row>
    <row r="87" spans="1:13" ht="13.8">
      <c r="A87" s="243"/>
      <c r="B87" s="244"/>
      <c r="C87" s="244"/>
      <c r="D87" s="244"/>
      <c r="E87" s="244"/>
      <c r="F87" s="244"/>
      <c r="G87" s="244"/>
      <c r="H87" s="244"/>
      <c r="I87" s="244"/>
      <c r="J87" s="244"/>
      <c r="K87" s="244"/>
      <c r="L87" s="244"/>
      <c r="M87" s="245"/>
    </row>
    <row r="88" spans="1:13" ht="14.4" thickBot="1">
      <c r="A88" s="246"/>
      <c r="B88" s="247"/>
      <c r="C88" s="247"/>
      <c r="D88" s="247"/>
      <c r="E88" s="247"/>
      <c r="F88" s="247"/>
      <c r="G88" s="247"/>
      <c r="H88" s="247"/>
      <c r="I88" s="247"/>
      <c r="J88" s="247"/>
      <c r="K88" s="247"/>
      <c r="L88" s="247"/>
      <c r="M88" s="248"/>
    </row>
    <row r="89" spans="1:13" ht="14.4" thickBot="1">
      <c r="A89" s="249"/>
      <c r="B89" s="250"/>
      <c r="C89" s="250"/>
      <c r="D89" s="250"/>
      <c r="E89" s="250"/>
      <c r="F89" s="250"/>
      <c r="G89" s="227"/>
      <c r="H89" s="227"/>
      <c r="I89" s="250"/>
      <c r="J89" s="250"/>
      <c r="K89" s="250"/>
      <c r="L89" s="250"/>
      <c r="M89" s="251"/>
    </row>
    <row r="90" spans="1:13">
      <c r="A90" s="1019" t="s">
        <v>49</v>
      </c>
      <c r="B90" s="1020"/>
      <c r="C90" s="1020"/>
      <c r="D90" s="1020"/>
      <c r="E90" s="1020"/>
      <c r="F90" s="1020"/>
      <c r="G90" s="1020"/>
      <c r="H90" s="1020"/>
      <c r="I90" s="1020"/>
      <c r="J90" s="1020"/>
      <c r="K90" s="1020"/>
      <c r="L90" s="1020"/>
      <c r="M90" s="1021"/>
    </row>
    <row r="91" spans="1:13" ht="14.4" thickBot="1">
      <c r="A91" s="252"/>
      <c r="B91" s="227"/>
      <c r="C91" s="227"/>
      <c r="D91" s="227"/>
      <c r="E91" s="227"/>
      <c r="F91" s="227"/>
      <c r="G91" s="227"/>
      <c r="H91" s="227"/>
      <c r="I91" s="227"/>
      <c r="J91" s="227"/>
      <c r="K91" s="227"/>
      <c r="L91" s="227"/>
      <c r="M91" s="253"/>
    </row>
    <row r="92" spans="1:13">
      <c r="A92" s="254" t="s">
        <v>50</v>
      </c>
      <c r="B92" s="1022" t="s">
        <v>51</v>
      </c>
      <c r="C92" s="1023"/>
      <c r="D92" s="1023"/>
      <c r="E92" s="1023"/>
      <c r="F92" s="1023"/>
      <c r="G92" s="1023"/>
      <c r="H92" s="1023"/>
      <c r="I92" s="1023"/>
      <c r="J92" s="1024"/>
      <c r="K92" s="1025" t="s">
        <v>52</v>
      </c>
      <c r="L92" s="1026"/>
      <c r="M92" s="254" t="s">
        <v>11</v>
      </c>
    </row>
    <row r="93" spans="1:13" ht="14.4" thickBot="1">
      <c r="A93" s="255" t="s">
        <v>171</v>
      </c>
      <c r="B93" s="1027" t="s">
        <v>179</v>
      </c>
      <c r="C93" s="1028"/>
      <c r="D93" s="1028"/>
      <c r="E93" s="1028"/>
      <c r="F93" s="1028"/>
      <c r="G93" s="1028"/>
      <c r="H93" s="1028"/>
      <c r="I93" s="1028"/>
      <c r="J93" s="1029"/>
      <c r="K93" s="1027" t="s">
        <v>86</v>
      </c>
      <c r="L93" s="1029"/>
      <c r="M93" s="256"/>
    </row>
    <row r="94" spans="1:13">
      <c r="A94" s="970" t="s">
        <v>53</v>
      </c>
      <c r="B94" s="971"/>
      <c r="C94" s="971"/>
      <c r="D94" s="971"/>
      <c r="E94" s="971"/>
      <c r="F94" s="971"/>
      <c r="G94" s="971"/>
      <c r="H94" s="971"/>
      <c r="I94" s="971"/>
      <c r="J94" s="971"/>
      <c r="K94" s="971"/>
      <c r="L94" s="971"/>
      <c r="M94" s="972"/>
    </row>
    <row r="95" spans="1:13">
      <c r="A95" s="973"/>
      <c r="B95" s="974"/>
      <c r="C95" s="974"/>
      <c r="D95" s="974"/>
      <c r="E95" s="974"/>
      <c r="F95" s="974"/>
      <c r="G95" s="974"/>
      <c r="H95" s="974"/>
      <c r="I95" s="974"/>
      <c r="J95" s="974"/>
      <c r="K95" s="974"/>
      <c r="L95" s="974"/>
      <c r="M95" s="975"/>
    </row>
    <row r="96" spans="1:13" ht="13.8" thickBot="1">
      <c r="A96" s="976"/>
      <c r="B96" s="977"/>
      <c r="C96" s="977"/>
      <c r="D96" s="977"/>
      <c r="E96" s="977"/>
      <c r="F96" s="977"/>
      <c r="G96" s="977"/>
      <c r="H96" s="977"/>
      <c r="I96" s="977"/>
      <c r="J96" s="977"/>
      <c r="K96" s="977"/>
      <c r="L96" s="977"/>
      <c r="M96" s="978"/>
    </row>
    <row r="97" spans="1:13" ht="13.8">
      <c r="A97" s="979" t="s">
        <v>51</v>
      </c>
      <c r="B97" s="1013"/>
      <c r="C97" s="1013"/>
      <c r="D97" s="1013"/>
      <c r="E97" s="1014"/>
      <c r="F97" s="991" t="s">
        <v>54</v>
      </c>
      <c r="G97" s="1013"/>
      <c r="H97" s="1015" t="s">
        <v>55</v>
      </c>
      <c r="I97" s="1016"/>
      <c r="J97" s="257" t="s">
        <v>56</v>
      </c>
      <c r="K97" s="991" t="s">
        <v>57</v>
      </c>
      <c r="L97" s="992"/>
      <c r="M97" s="258" t="s">
        <v>58</v>
      </c>
    </row>
    <row r="98" spans="1:13" ht="13.8">
      <c r="A98" s="989"/>
      <c r="B98" s="990"/>
      <c r="C98" s="990"/>
      <c r="D98" s="990"/>
      <c r="E98" s="1007"/>
      <c r="F98" s="1006"/>
      <c r="G98" s="1007"/>
      <c r="H98" s="1006"/>
      <c r="I98" s="1007"/>
      <c r="J98" s="259"/>
      <c r="K98" s="1008"/>
      <c r="L98" s="955"/>
      <c r="M98" s="260">
        <f>J98*K98</f>
        <v>0</v>
      </c>
    </row>
    <row r="99" spans="1:13" ht="13.8">
      <c r="A99" s="989"/>
      <c r="B99" s="990"/>
      <c r="C99" s="990"/>
      <c r="D99" s="990"/>
      <c r="E99" s="1007"/>
      <c r="F99" s="1006"/>
      <c r="G99" s="1007"/>
      <c r="H99" s="1006"/>
      <c r="I99" s="1007"/>
      <c r="J99" s="259"/>
      <c r="K99" s="1008"/>
      <c r="L99" s="955"/>
      <c r="M99" s="260">
        <f>J99*K99</f>
        <v>0</v>
      </c>
    </row>
    <row r="100" spans="1:13" ht="14.4" thickBot="1">
      <c r="A100" s="960"/>
      <c r="B100" s="961"/>
      <c r="C100" s="961"/>
      <c r="D100" s="961"/>
      <c r="E100" s="1009"/>
      <c r="F100" s="1010"/>
      <c r="G100" s="1009"/>
      <c r="H100" s="1010"/>
      <c r="I100" s="1009"/>
      <c r="J100" s="261"/>
      <c r="K100" s="1011"/>
      <c r="L100" s="1012"/>
      <c r="M100" s="260">
        <f>J100*K100</f>
        <v>0</v>
      </c>
    </row>
    <row r="101" spans="1:13" ht="14.4" thickBot="1">
      <c r="A101" s="947" t="s">
        <v>59</v>
      </c>
      <c r="B101" s="948"/>
      <c r="C101" s="948"/>
      <c r="D101" s="948"/>
      <c r="E101" s="948"/>
      <c r="F101" s="948"/>
      <c r="G101" s="948"/>
      <c r="H101" s="948"/>
      <c r="I101" s="948"/>
      <c r="J101" s="948"/>
      <c r="K101" s="948"/>
      <c r="L101" s="949"/>
      <c r="M101" s="262">
        <f>SUM(M98:M100)</f>
        <v>0</v>
      </c>
    </row>
    <row r="102" spans="1:13">
      <c r="A102" s="970" t="s">
        <v>60</v>
      </c>
      <c r="B102" s="971"/>
      <c r="C102" s="971"/>
      <c r="D102" s="971"/>
      <c r="E102" s="971"/>
      <c r="F102" s="971"/>
      <c r="G102" s="971"/>
      <c r="H102" s="971"/>
      <c r="I102" s="971"/>
      <c r="J102" s="971"/>
      <c r="K102" s="971"/>
      <c r="L102" s="971"/>
      <c r="M102" s="972"/>
    </row>
    <row r="103" spans="1:13">
      <c r="A103" s="973"/>
      <c r="B103" s="974"/>
      <c r="C103" s="974"/>
      <c r="D103" s="974"/>
      <c r="E103" s="974"/>
      <c r="F103" s="974"/>
      <c r="G103" s="974"/>
      <c r="H103" s="974"/>
      <c r="I103" s="974"/>
      <c r="J103" s="974"/>
      <c r="K103" s="974"/>
      <c r="L103" s="974"/>
      <c r="M103" s="975"/>
    </row>
    <row r="104" spans="1:13" ht="13.8" thickBot="1">
      <c r="A104" s="976"/>
      <c r="B104" s="977"/>
      <c r="C104" s="977"/>
      <c r="D104" s="977"/>
      <c r="E104" s="977"/>
      <c r="F104" s="977"/>
      <c r="G104" s="977"/>
      <c r="H104" s="977"/>
      <c r="I104" s="977"/>
      <c r="J104" s="977"/>
      <c r="K104" s="977"/>
      <c r="L104" s="977"/>
      <c r="M104" s="978"/>
    </row>
    <row r="105" spans="1:13">
      <c r="A105" s="979" t="s">
        <v>51</v>
      </c>
      <c r="B105" s="980"/>
      <c r="C105" s="980"/>
      <c r="D105" s="980"/>
      <c r="E105" s="980"/>
      <c r="F105" s="980"/>
      <c r="G105" s="980"/>
      <c r="H105" s="992"/>
      <c r="I105" s="263" t="s">
        <v>52</v>
      </c>
      <c r="J105" s="257" t="s">
        <v>11</v>
      </c>
      <c r="K105" s="991" t="s">
        <v>61</v>
      </c>
      <c r="L105" s="992"/>
      <c r="M105" s="258" t="s">
        <v>58</v>
      </c>
    </row>
    <row r="106" spans="1:13" ht="13.8">
      <c r="A106" s="989"/>
      <c r="B106" s="990"/>
      <c r="C106" s="990"/>
      <c r="D106" s="990"/>
      <c r="E106" s="990"/>
      <c r="F106" s="990"/>
      <c r="G106" s="990"/>
      <c r="H106" s="1007"/>
      <c r="I106" s="264"/>
      <c r="J106" s="265"/>
      <c r="K106" s="1070"/>
      <c r="L106" s="1071"/>
      <c r="M106" s="260">
        <f>J106*K106</f>
        <v>0</v>
      </c>
    </row>
    <row r="107" spans="1:13" ht="13.8">
      <c r="A107" s="989"/>
      <c r="B107" s="990"/>
      <c r="C107" s="990"/>
      <c r="D107" s="990"/>
      <c r="E107" s="990"/>
      <c r="F107" s="990"/>
      <c r="G107" s="990"/>
      <c r="H107" s="1007"/>
      <c r="I107" s="264"/>
      <c r="J107" s="265"/>
      <c r="K107" s="1070"/>
      <c r="L107" s="1071"/>
      <c r="M107" s="260">
        <f>J107*K107</f>
        <v>0</v>
      </c>
    </row>
    <row r="108" spans="1:13" ht="13.8">
      <c r="A108" s="989"/>
      <c r="B108" s="990"/>
      <c r="C108" s="990"/>
      <c r="D108" s="990"/>
      <c r="E108" s="990"/>
      <c r="F108" s="990"/>
      <c r="G108" s="990"/>
      <c r="H108" s="1007"/>
      <c r="I108" s="264"/>
      <c r="J108" s="265"/>
      <c r="K108" s="1070"/>
      <c r="L108" s="1071"/>
      <c r="M108" s="260">
        <f>J108*K108</f>
        <v>0</v>
      </c>
    </row>
    <row r="109" spans="1:13" ht="14.4" thickBot="1">
      <c r="A109" s="960"/>
      <c r="B109" s="961"/>
      <c r="C109" s="961"/>
      <c r="D109" s="961"/>
      <c r="E109" s="961"/>
      <c r="F109" s="961"/>
      <c r="G109" s="961"/>
      <c r="H109" s="1009"/>
      <c r="I109" s="266"/>
      <c r="J109" s="267"/>
      <c r="K109" s="962"/>
      <c r="L109" s="963"/>
      <c r="M109" s="260">
        <f>J109*K109</f>
        <v>0</v>
      </c>
    </row>
    <row r="110" spans="1:13" ht="14.4" thickBot="1">
      <c r="A110" s="947" t="s">
        <v>59</v>
      </c>
      <c r="B110" s="948"/>
      <c r="C110" s="948"/>
      <c r="D110" s="948"/>
      <c r="E110" s="948"/>
      <c r="F110" s="948"/>
      <c r="G110" s="948"/>
      <c r="H110" s="948"/>
      <c r="I110" s="948"/>
      <c r="J110" s="948"/>
      <c r="K110" s="948"/>
      <c r="L110" s="949"/>
      <c r="M110" s="268">
        <f>SUM(M106:M109)</f>
        <v>0</v>
      </c>
    </row>
    <row r="111" spans="1:13">
      <c r="A111" s="970" t="s">
        <v>62</v>
      </c>
      <c r="B111" s="971"/>
      <c r="C111" s="971"/>
      <c r="D111" s="971"/>
      <c r="E111" s="971"/>
      <c r="F111" s="971"/>
      <c r="G111" s="971"/>
      <c r="H111" s="971"/>
      <c r="I111" s="971"/>
      <c r="J111" s="971"/>
      <c r="K111" s="971"/>
      <c r="L111" s="971"/>
      <c r="M111" s="972"/>
    </row>
    <row r="112" spans="1:13">
      <c r="A112" s="973"/>
      <c r="B112" s="974"/>
      <c r="C112" s="974"/>
      <c r="D112" s="974"/>
      <c r="E112" s="974"/>
      <c r="F112" s="974"/>
      <c r="G112" s="974"/>
      <c r="H112" s="974"/>
      <c r="I112" s="974"/>
      <c r="J112" s="974"/>
      <c r="K112" s="974"/>
      <c r="L112" s="974"/>
      <c r="M112" s="975"/>
    </row>
    <row r="113" spans="1:13" ht="13.8" thickBot="1">
      <c r="A113" s="976"/>
      <c r="B113" s="977"/>
      <c r="C113" s="977"/>
      <c r="D113" s="977"/>
      <c r="E113" s="977"/>
      <c r="F113" s="977"/>
      <c r="G113" s="977"/>
      <c r="H113" s="977"/>
      <c r="I113" s="977"/>
      <c r="J113" s="977"/>
      <c r="K113" s="977"/>
      <c r="L113" s="977"/>
      <c r="M113" s="978"/>
    </row>
    <row r="114" spans="1:13">
      <c r="A114" s="979" t="s">
        <v>63</v>
      </c>
      <c r="B114" s="980"/>
      <c r="C114" s="980"/>
      <c r="D114" s="980"/>
      <c r="E114" s="980"/>
      <c r="F114" s="980"/>
      <c r="G114" s="980"/>
      <c r="H114" s="257" t="s">
        <v>64</v>
      </c>
      <c r="I114" s="269" t="s">
        <v>65</v>
      </c>
      <c r="J114" s="270" t="s">
        <v>204</v>
      </c>
      <c r="K114" s="991" t="s">
        <v>67</v>
      </c>
      <c r="L114" s="992"/>
      <c r="M114" s="258" t="s">
        <v>58</v>
      </c>
    </row>
    <row r="115" spans="1:13" ht="13.8">
      <c r="A115" s="989" t="s">
        <v>173</v>
      </c>
      <c r="B115" s="990"/>
      <c r="C115" s="990"/>
      <c r="D115" s="990"/>
      <c r="E115" s="990"/>
      <c r="F115" s="990"/>
      <c r="G115" s="1007"/>
      <c r="H115" s="271"/>
      <c r="I115" s="272"/>
      <c r="J115" s="271" t="s">
        <v>174</v>
      </c>
      <c r="K115" s="958"/>
      <c r="L115" s="959"/>
      <c r="M115" s="260">
        <f>I115*K115</f>
        <v>0</v>
      </c>
    </row>
    <row r="116" spans="1:13" ht="13.8">
      <c r="A116" s="989" t="s">
        <v>175</v>
      </c>
      <c r="B116" s="990"/>
      <c r="C116" s="990"/>
      <c r="D116" s="990"/>
      <c r="E116" s="990"/>
      <c r="F116" s="990"/>
      <c r="G116" s="1007"/>
      <c r="H116" s="271"/>
      <c r="I116" s="272">
        <v>2.9</v>
      </c>
      <c r="J116" s="271" t="s">
        <v>174</v>
      </c>
      <c r="K116" s="958">
        <v>2110</v>
      </c>
      <c r="L116" s="959"/>
      <c r="M116" s="260">
        <f>I116*K116</f>
        <v>6119</v>
      </c>
    </row>
    <row r="117" spans="1:13" ht="13.8">
      <c r="A117" s="989" t="s">
        <v>176</v>
      </c>
      <c r="B117" s="990"/>
      <c r="C117" s="990"/>
      <c r="D117" s="990"/>
      <c r="E117" s="990"/>
      <c r="F117" s="990"/>
      <c r="G117" s="1007"/>
      <c r="H117" s="271"/>
      <c r="I117" s="272"/>
      <c r="J117" s="271" t="s">
        <v>174</v>
      </c>
      <c r="K117" s="958"/>
      <c r="L117" s="959"/>
      <c r="M117" s="260">
        <f>I117*K117</f>
        <v>0</v>
      </c>
    </row>
    <row r="118" spans="1:13" ht="14.4" thickBot="1">
      <c r="A118" s="989"/>
      <c r="B118" s="990"/>
      <c r="C118" s="990"/>
      <c r="D118" s="990"/>
      <c r="E118" s="990"/>
      <c r="F118" s="990"/>
      <c r="G118" s="990"/>
      <c r="H118" s="271"/>
      <c r="I118" s="272"/>
      <c r="J118" s="271"/>
      <c r="K118" s="958"/>
      <c r="L118" s="959"/>
      <c r="M118" s="260">
        <f>I118*K118</f>
        <v>0</v>
      </c>
    </row>
    <row r="119" spans="1:13" ht="14.4" thickBot="1">
      <c r="A119" s="947" t="s">
        <v>59</v>
      </c>
      <c r="B119" s="948"/>
      <c r="C119" s="948"/>
      <c r="D119" s="948"/>
      <c r="E119" s="948"/>
      <c r="F119" s="948"/>
      <c r="G119" s="948"/>
      <c r="H119" s="948"/>
      <c r="I119" s="948"/>
      <c r="J119" s="948"/>
      <c r="K119" s="948"/>
      <c r="L119" s="949"/>
      <c r="M119" s="262">
        <f>SUM(M115:M118)</f>
        <v>6119</v>
      </c>
    </row>
    <row r="120" spans="1:13">
      <c r="A120" s="970" t="s">
        <v>68</v>
      </c>
      <c r="B120" s="971"/>
      <c r="C120" s="971"/>
      <c r="D120" s="971"/>
      <c r="E120" s="971"/>
      <c r="F120" s="971"/>
      <c r="G120" s="971"/>
      <c r="H120" s="971"/>
      <c r="I120" s="971"/>
      <c r="J120" s="971"/>
      <c r="K120" s="971"/>
      <c r="L120" s="971"/>
      <c r="M120" s="972"/>
    </row>
    <row r="121" spans="1:13">
      <c r="A121" s="973"/>
      <c r="B121" s="974"/>
      <c r="C121" s="974"/>
      <c r="D121" s="974"/>
      <c r="E121" s="974"/>
      <c r="F121" s="974"/>
      <c r="G121" s="974"/>
      <c r="H121" s="974"/>
      <c r="I121" s="974"/>
      <c r="J121" s="974"/>
      <c r="K121" s="974"/>
      <c r="L121" s="974"/>
      <c r="M121" s="975"/>
    </row>
    <row r="122" spans="1:13" ht="13.8" thickBot="1">
      <c r="A122" s="976"/>
      <c r="B122" s="977"/>
      <c r="C122" s="977"/>
      <c r="D122" s="977"/>
      <c r="E122" s="977"/>
      <c r="F122" s="977"/>
      <c r="G122" s="977"/>
      <c r="H122" s="977"/>
      <c r="I122" s="977"/>
      <c r="J122" s="977"/>
      <c r="K122" s="977"/>
      <c r="L122" s="977"/>
      <c r="M122" s="978"/>
    </row>
    <row r="123" spans="1:13">
      <c r="A123" s="979" t="s">
        <v>69</v>
      </c>
      <c r="B123" s="980"/>
      <c r="C123" s="980"/>
      <c r="D123" s="980"/>
      <c r="E123" s="980"/>
      <c r="F123" s="980"/>
      <c r="G123" s="980"/>
      <c r="H123" s="257" t="s">
        <v>70</v>
      </c>
      <c r="I123" s="273" t="s">
        <v>71</v>
      </c>
      <c r="J123" s="274" t="s">
        <v>72</v>
      </c>
      <c r="K123" s="981" t="s">
        <v>57</v>
      </c>
      <c r="L123" s="982"/>
      <c r="M123" s="275" t="s">
        <v>58</v>
      </c>
    </row>
    <row r="124" spans="1:13" ht="13.8">
      <c r="A124" s="276"/>
      <c r="B124" s="277"/>
      <c r="C124" s="277"/>
      <c r="D124" s="277"/>
      <c r="E124" s="277"/>
      <c r="F124" s="277"/>
      <c r="G124" s="277"/>
      <c r="H124" s="278"/>
      <c r="I124" s="279"/>
      <c r="J124" s="280"/>
      <c r="K124" s="956"/>
      <c r="L124" s="957"/>
      <c r="M124" s="281">
        <f>J124*K124</f>
        <v>0</v>
      </c>
    </row>
    <row r="125" spans="1:13" ht="13.8">
      <c r="A125" s="276"/>
      <c r="B125" s="277"/>
      <c r="C125" s="277"/>
      <c r="D125" s="277"/>
      <c r="E125" s="277"/>
      <c r="F125" s="277"/>
      <c r="G125" s="277"/>
      <c r="H125" s="278"/>
      <c r="I125" s="279"/>
      <c r="J125" s="280"/>
      <c r="K125" s="956"/>
      <c r="L125" s="957"/>
      <c r="M125" s="281">
        <f>J125*K125</f>
        <v>0</v>
      </c>
    </row>
    <row r="126" spans="1:13" ht="13.8">
      <c r="A126" s="276"/>
      <c r="B126" s="277"/>
      <c r="C126" s="277"/>
      <c r="D126" s="277"/>
      <c r="E126" s="277"/>
      <c r="F126" s="277"/>
      <c r="G126" s="277"/>
      <c r="H126" s="278"/>
      <c r="I126" s="279"/>
      <c r="J126" s="280"/>
      <c r="K126" s="958"/>
      <c r="L126" s="959"/>
      <c r="M126" s="281">
        <f>J126*K126</f>
        <v>0</v>
      </c>
    </row>
    <row r="127" spans="1:13" ht="14.4" thickBot="1">
      <c r="A127" s="960"/>
      <c r="B127" s="961"/>
      <c r="C127" s="961"/>
      <c r="D127" s="961"/>
      <c r="E127" s="961"/>
      <c r="F127" s="961"/>
      <c r="G127" s="961"/>
      <c r="H127" s="282"/>
      <c r="I127" s="283"/>
      <c r="J127" s="282"/>
      <c r="K127" s="962"/>
      <c r="L127" s="963"/>
      <c r="M127" s="281">
        <f>J127*K127</f>
        <v>0</v>
      </c>
    </row>
    <row r="128" spans="1:13" ht="14.4" thickBot="1">
      <c r="A128" s="947" t="s">
        <v>59</v>
      </c>
      <c r="B128" s="948"/>
      <c r="C128" s="948"/>
      <c r="D128" s="948"/>
      <c r="E128" s="948"/>
      <c r="F128" s="948"/>
      <c r="G128" s="948"/>
      <c r="H128" s="948"/>
      <c r="I128" s="948"/>
      <c r="J128" s="948"/>
      <c r="K128" s="948"/>
      <c r="L128" s="949"/>
      <c r="M128" s="268">
        <f>SUM(M124:M127)</f>
        <v>0</v>
      </c>
    </row>
    <row r="129" spans="1:26" ht="14.4" thickBot="1">
      <c r="A129" s="252"/>
      <c r="B129" s="227"/>
      <c r="C129" s="227"/>
      <c r="D129" s="227"/>
      <c r="E129" s="227"/>
      <c r="F129" s="227"/>
      <c r="G129" s="227"/>
      <c r="H129" s="227"/>
      <c r="I129" s="227"/>
      <c r="J129" s="227"/>
      <c r="K129" s="227"/>
      <c r="L129" s="227"/>
      <c r="M129" s="253"/>
    </row>
    <row r="130" spans="1:26" ht="14.4" thickBot="1">
      <c r="A130" s="950" t="s">
        <v>73</v>
      </c>
      <c r="B130" s="951"/>
      <c r="C130" s="951"/>
      <c r="D130" s="951"/>
      <c r="E130" s="951"/>
      <c r="F130" s="951"/>
      <c r="G130" s="951"/>
      <c r="H130" s="951"/>
      <c r="I130" s="951"/>
      <c r="J130" s="951"/>
      <c r="K130" s="951"/>
      <c r="L130" s="952"/>
      <c r="M130" s="284">
        <f>ROUND(M101+M110+M119+M128,0)</f>
        <v>6119</v>
      </c>
    </row>
    <row r="131" spans="1:26" ht="13.8">
      <c r="A131" s="249"/>
      <c r="B131" s="250"/>
      <c r="C131" s="250"/>
      <c r="D131" s="250"/>
      <c r="E131" s="250"/>
      <c r="F131" s="250"/>
      <c r="G131" s="250"/>
      <c r="H131" s="250"/>
      <c r="I131" s="250"/>
      <c r="J131" s="250"/>
      <c r="K131" s="250"/>
      <c r="L131" s="250"/>
      <c r="M131" s="251"/>
    </row>
    <row r="132" spans="1:26" ht="13.8">
      <c r="A132" s="252"/>
      <c r="B132" s="227"/>
      <c r="C132" s="227"/>
      <c r="D132" s="227"/>
      <c r="E132" s="227"/>
      <c r="F132" s="227"/>
      <c r="G132" s="227"/>
      <c r="H132" s="227"/>
      <c r="I132" s="227"/>
      <c r="J132" s="227"/>
      <c r="K132" s="227"/>
      <c r="L132" s="227"/>
      <c r="M132" s="253"/>
    </row>
    <row r="133" spans="1:26" ht="13.8">
      <c r="A133" s="252"/>
      <c r="B133" s="285" t="s">
        <v>81</v>
      </c>
      <c r="C133" s="285"/>
      <c r="D133" s="285"/>
      <c r="E133" s="285"/>
      <c r="F133" s="227"/>
      <c r="G133" s="227"/>
      <c r="H133" s="285" t="s">
        <v>81</v>
      </c>
      <c r="I133" s="227"/>
      <c r="J133" s="227"/>
      <c r="K133" s="227"/>
      <c r="L133" s="227"/>
      <c r="M133" s="253"/>
    </row>
    <row r="134" spans="1:26" ht="14.4">
      <c r="A134" s="252"/>
      <c r="B134" s="227" t="s">
        <v>205</v>
      </c>
      <c r="C134" s="227" t="s">
        <v>147</v>
      </c>
      <c r="D134" s="227"/>
      <c r="E134" s="288"/>
      <c r="H134" s="227" t="s">
        <v>82</v>
      </c>
      <c r="I134" s="266" t="s">
        <v>142</v>
      </c>
      <c r="J134" s="266"/>
      <c r="K134" s="266"/>
      <c r="L134" s="227"/>
      <c r="M134" s="253"/>
    </row>
    <row r="135" spans="1:26" ht="14.4">
      <c r="A135" s="286"/>
      <c r="B135" s="227" t="s">
        <v>177</v>
      </c>
      <c r="C135" s="227"/>
      <c r="D135" s="227"/>
      <c r="E135" s="288"/>
      <c r="H135" s="227" t="s">
        <v>178</v>
      </c>
      <c r="I135" s="292"/>
      <c r="J135" s="292"/>
      <c r="K135" s="292"/>
      <c r="L135" s="287"/>
      <c r="M135" s="289"/>
    </row>
    <row r="136" spans="1:26">
      <c r="A136" s="286"/>
      <c r="B136" s="287"/>
      <c r="C136" s="287"/>
      <c r="D136" s="287"/>
      <c r="E136" s="287"/>
      <c r="J136" s="287"/>
      <c r="K136" s="287"/>
      <c r="L136" s="287"/>
      <c r="M136" s="289"/>
    </row>
    <row r="137" spans="1:26" ht="13.8">
      <c r="A137" s="237"/>
      <c r="B137" s="290"/>
      <c r="C137" s="290"/>
      <c r="D137" s="290"/>
      <c r="E137" s="290"/>
      <c r="F137" s="227"/>
      <c r="G137" s="227"/>
      <c r="H137" s="227"/>
      <c r="I137" s="290"/>
      <c r="J137" s="290"/>
      <c r="K137" s="290"/>
      <c r="L137" s="290"/>
      <c r="M137" s="291"/>
    </row>
    <row r="138" spans="1:26" ht="13.8">
      <c r="A138" s="294"/>
      <c r="B138" s="295"/>
      <c r="C138" s="295"/>
      <c r="D138" s="227"/>
      <c r="E138" s="227"/>
      <c r="F138" s="227"/>
      <c r="G138" s="227"/>
      <c r="H138" s="227"/>
      <c r="I138" s="964"/>
      <c r="J138" s="964"/>
      <c r="K138" s="964"/>
      <c r="L138" s="964"/>
      <c r="M138" s="965"/>
    </row>
    <row r="139" spans="1:26" ht="14.4" thickBot="1">
      <c r="A139" s="968"/>
      <c r="B139" s="969"/>
      <c r="C139" s="969"/>
      <c r="D139" s="283"/>
      <c r="E139" s="283"/>
      <c r="F139" s="283"/>
      <c r="G139" s="283"/>
      <c r="H139" s="283"/>
      <c r="I139" s="966"/>
      <c r="J139" s="966"/>
      <c r="K139" s="966"/>
      <c r="L139" s="966"/>
      <c r="M139" s="967"/>
    </row>
    <row r="140" spans="1:26">
      <c r="A140" s="1046"/>
      <c r="B140" s="1046"/>
      <c r="C140" s="1046"/>
      <c r="D140" s="1046"/>
      <c r="E140" s="221"/>
      <c r="F140" s="221"/>
      <c r="G140" s="221"/>
      <c r="H140" s="221"/>
      <c r="I140" s="221"/>
      <c r="J140" s="221"/>
      <c r="K140" s="221"/>
      <c r="L140" s="221"/>
      <c r="M140" s="222"/>
      <c r="N140" s="223"/>
      <c r="O140" s="223"/>
      <c r="P140" s="223"/>
      <c r="Q140" s="223"/>
      <c r="R140" s="223"/>
      <c r="S140" s="223"/>
      <c r="T140" s="223"/>
      <c r="U140" s="223"/>
      <c r="V140" s="223"/>
      <c r="W140" s="223"/>
      <c r="X140" s="223"/>
      <c r="Y140" s="223"/>
      <c r="Z140" s="223"/>
    </row>
    <row r="141" spans="1:26">
      <c r="A141" s="224" t="s">
        <v>167</v>
      </c>
      <c r="B141" s="225" t="s">
        <v>168</v>
      </c>
      <c r="C141" s="224" t="s">
        <v>169</v>
      </c>
      <c r="D141" s="225">
        <v>2</v>
      </c>
      <c r="E141" s="223"/>
      <c r="F141" s="223"/>
      <c r="G141" s="223"/>
      <c r="H141" s="223"/>
      <c r="I141" s="223"/>
      <c r="J141" s="223"/>
      <c r="K141" s="223"/>
      <c r="L141" s="223"/>
      <c r="M141" s="226"/>
      <c r="N141" s="223"/>
      <c r="O141" s="223"/>
      <c r="P141" s="223"/>
      <c r="Q141" s="223"/>
      <c r="R141" s="223"/>
      <c r="S141" s="223"/>
      <c r="T141" s="223"/>
      <c r="U141" s="223"/>
      <c r="V141" s="223"/>
      <c r="W141" s="223"/>
      <c r="X141" s="223"/>
      <c r="Y141" s="223"/>
      <c r="Z141" s="223"/>
    </row>
    <row r="142" spans="1:26" ht="15.6">
      <c r="A142" s="1047" t="s">
        <v>170</v>
      </c>
      <c r="B142" s="1047"/>
      <c r="C142" s="1047"/>
      <c r="D142" s="1047"/>
      <c r="E142" s="1047"/>
      <c r="F142" s="1047"/>
      <c r="G142" s="1047"/>
      <c r="H142" s="1047"/>
      <c r="I142" s="1047"/>
      <c r="J142" s="1047"/>
      <c r="K142" s="1047"/>
      <c r="L142" s="1047"/>
      <c r="M142" s="1047"/>
    </row>
    <row r="143" spans="1:26" ht="14.4" thickBot="1">
      <c r="A143" s="227"/>
      <c r="B143" s="227"/>
      <c r="C143" s="227"/>
      <c r="D143" s="227"/>
      <c r="E143" s="227"/>
      <c r="F143" s="227"/>
      <c r="G143" s="227"/>
      <c r="H143" s="227"/>
      <c r="I143" s="227"/>
      <c r="J143" s="227"/>
      <c r="K143" s="227"/>
      <c r="L143" s="227"/>
      <c r="M143" s="227"/>
    </row>
    <row r="144" spans="1:26">
      <c r="A144" s="1048"/>
      <c r="B144" s="1050"/>
      <c r="C144" s="1051"/>
      <c r="D144" s="1051"/>
      <c r="E144" s="1051"/>
      <c r="F144" s="1051"/>
      <c r="G144" s="1051"/>
      <c r="H144" s="1051"/>
      <c r="I144" s="1052"/>
      <c r="J144" s="1053"/>
      <c r="K144" s="1054"/>
      <c r="L144" s="1054"/>
      <c r="M144" s="1055"/>
    </row>
    <row r="145" spans="1:13" ht="13.8">
      <c r="A145" s="1049"/>
      <c r="B145" s="1036" t="s">
        <v>118</v>
      </c>
      <c r="C145" s="1037"/>
      <c r="D145" s="1037"/>
      <c r="E145" s="1037"/>
      <c r="F145" s="1037"/>
      <c r="G145" s="1037"/>
      <c r="H145" s="1037"/>
      <c r="I145" s="1038"/>
      <c r="J145" s="1056"/>
      <c r="K145" s="1057"/>
      <c r="L145" s="1057"/>
      <c r="M145" s="1058"/>
    </row>
    <row r="146" spans="1:13">
      <c r="A146" s="1049"/>
      <c r="B146" s="1059"/>
      <c r="C146" s="1060"/>
      <c r="D146" s="1060"/>
      <c r="E146" s="1060"/>
      <c r="F146" s="1060"/>
      <c r="G146" s="1060"/>
      <c r="H146" s="1060"/>
      <c r="I146" s="1061"/>
      <c r="J146" s="1042" t="s">
        <v>39</v>
      </c>
      <c r="K146" s="1030"/>
      <c r="L146" s="1031"/>
      <c r="M146" s="1032"/>
    </row>
    <row r="147" spans="1:13" ht="13.8">
      <c r="A147" s="1049"/>
      <c r="B147" s="1036" t="s">
        <v>40</v>
      </c>
      <c r="C147" s="1037"/>
      <c r="D147" s="1037"/>
      <c r="E147" s="1037"/>
      <c r="F147" s="1037"/>
      <c r="G147" s="1037"/>
      <c r="H147" s="1037"/>
      <c r="I147" s="1038"/>
      <c r="J147" s="1062"/>
      <c r="K147" s="1033"/>
      <c r="L147" s="1034"/>
      <c r="M147" s="1035"/>
    </row>
    <row r="148" spans="1:13">
      <c r="A148" s="1049"/>
      <c r="B148" s="1039"/>
      <c r="C148" s="1040"/>
      <c r="D148" s="1040"/>
      <c r="E148" s="1040"/>
      <c r="F148" s="1040"/>
      <c r="G148" s="1040"/>
      <c r="H148" s="1040"/>
      <c r="I148" s="1041"/>
      <c r="J148" s="1042" t="s">
        <v>41</v>
      </c>
      <c r="K148" s="1042">
        <v>1</v>
      </c>
      <c r="L148" s="1042" t="s">
        <v>42</v>
      </c>
      <c r="M148" s="1044">
        <v>1</v>
      </c>
    </row>
    <row r="149" spans="1:13">
      <c r="A149" s="1049"/>
      <c r="B149" s="1039"/>
      <c r="C149" s="1040"/>
      <c r="D149" s="1040"/>
      <c r="E149" s="1040"/>
      <c r="F149" s="1040"/>
      <c r="G149" s="1040"/>
      <c r="H149" s="1040"/>
      <c r="I149" s="1041"/>
      <c r="J149" s="1043"/>
      <c r="K149" s="1043"/>
      <c r="L149" s="1043"/>
      <c r="M149" s="1045"/>
    </row>
    <row r="150" spans="1:13" ht="13.8">
      <c r="A150" s="1049"/>
      <c r="B150" s="1036" t="s">
        <v>43</v>
      </c>
      <c r="C150" s="1037"/>
      <c r="D150" s="1037"/>
      <c r="E150" s="1037"/>
      <c r="F150" s="1037"/>
      <c r="G150" s="1037"/>
      <c r="H150" s="1037"/>
      <c r="I150" s="1038"/>
      <c r="J150" s="1043"/>
      <c r="K150" s="1043"/>
      <c r="L150" s="1043"/>
      <c r="M150" s="1045"/>
    </row>
    <row r="151" spans="1:13" ht="14.4" thickBot="1">
      <c r="A151" s="228"/>
      <c r="B151" s="229"/>
      <c r="C151" s="229"/>
      <c r="D151" s="229"/>
      <c r="E151" s="229"/>
      <c r="F151" s="229"/>
      <c r="G151" s="229"/>
      <c r="H151" s="229"/>
      <c r="I151" s="229"/>
      <c r="J151" s="229"/>
      <c r="K151" s="230"/>
      <c r="L151" s="230"/>
      <c r="M151" s="231"/>
    </row>
    <row r="152" spans="1:13" ht="13.8">
      <c r="A152" s="232"/>
      <c r="B152" s="233"/>
      <c r="C152" s="233"/>
      <c r="D152" s="233"/>
      <c r="E152" s="233"/>
      <c r="F152" s="233"/>
      <c r="G152" s="233"/>
      <c r="H152" s="233"/>
      <c r="I152" s="233"/>
      <c r="J152" s="234" t="s">
        <v>44</v>
      </c>
      <c r="K152" s="235" t="s">
        <v>45</v>
      </c>
      <c r="L152" s="235" t="s">
        <v>46</v>
      </c>
      <c r="M152" s="236" t="s">
        <v>47</v>
      </c>
    </row>
    <row r="153" spans="1:13" ht="13.8">
      <c r="A153" s="237"/>
      <c r="B153" s="238"/>
      <c r="C153" s="238"/>
      <c r="D153" s="238"/>
      <c r="E153" s="238"/>
      <c r="F153" s="238"/>
      <c r="G153" s="238"/>
      <c r="H153" s="238"/>
      <c r="I153" s="238"/>
      <c r="J153" s="239"/>
      <c r="K153" s="240"/>
      <c r="L153" s="240"/>
      <c r="M153" s="241"/>
    </row>
    <row r="154" spans="1:13" ht="13.8">
      <c r="A154" s="1017" t="s">
        <v>48</v>
      </c>
      <c r="B154" s="1018"/>
      <c r="C154" s="1018"/>
      <c r="D154" s="1018"/>
      <c r="E154" s="238"/>
      <c r="F154" s="238"/>
      <c r="G154" s="238"/>
      <c r="H154" s="227"/>
      <c r="I154" s="238"/>
      <c r="J154" s="239"/>
      <c r="K154" s="227"/>
      <c r="L154" s="227"/>
      <c r="M154" s="242"/>
    </row>
    <row r="155" spans="1:13" ht="13.8">
      <c r="A155" s="243"/>
      <c r="B155" s="244"/>
      <c r="C155" s="244"/>
      <c r="D155" s="244"/>
      <c r="E155" s="244"/>
      <c r="F155" s="244"/>
      <c r="G155" s="244"/>
      <c r="H155" s="244"/>
      <c r="I155" s="244"/>
      <c r="J155" s="244"/>
      <c r="K155" s="244"/>
      <c r="L155" s="244"/>
      <c r="M155" s="245"/>
    </row>
    <row r="156" spans="1:13" ht="14.4" thickBot="1">
      <c r="A156" s="246"/>
      <c r="B156" s="247"/>
      <c r="C156" s="247"/>
      <c r="D156" s="247"/>
      <c r="E156" s="247"/>
      <c r="F156" s="247"/>
      <c r="G156" s="247"/>
      <c r="H156" s="247"/>
      <c r="I156" s="247"/>
      <c r="J156" s="247"/>
      <c r="K156" s="247"/>
      <c r="L156" s="247"/>
      <c r="M156" s="248"/>
    </row>
    <row r="157" spans="1:13" ht="14.4" thickBot="1">
      <c r="A157" s="249"/>
      <c r="B157" s="250"/>
      <c r="C157" s="250"/>
      <c r="D157" s="250"/>
      <c r="E157" s="250"/>
      <c r="F157" s="250"/>
      <c r="G157" s="227"/>
      <c r="H157" s="227"/>
      <c r="I157" s="250"/>
      <c r="J157" s="250"/>
      <c r="K157" s="250"/>
      <c r="L157" s="250"/>
      <c r="M157" s="251"/>
    </row>
    <row r="158" spans="1:13">
      <c r="A158" s="1019" t="s">
        <v>49</v>
      </c>
      <c r="B158" s="1020"/>
      <c r="C158" s="1020"/>
      <c r="D158" s="1020"/>
      <c r="E158" s="1020"/>
      <c r="F158" s="1020"/>
      <c r="G158" s="1020"/>
      <c r="H158" s="1020"/>
      <c r="I158" s="1020"/>
      <c r="J158" s="1020"/>
      <c r="K158" s="1020"/>
      <c r="L158" s="1020"/>
      <c r="M158" s="1021"/>
    </row>
    <row r="159" spans="1:13" ht="14.4" thickBot="1">
      <c r="A159" s="252"/>
      <c r="B159" s="227"/>
      <c r="C159" s="227"/>
      <c r="D159" s="227"/>
      <c r="E159" s="227"/>
      <c r="F159" s="227"/>
      <c r="G159" s="227"/>
      <c r="H159" s="227"/>
      <c r="I159" s="227"/>
      <c r="J159" s="227"/>
      <c r="K159" s="227"/>
      <c r="L159" s="227"/>
      <c r="M159" s="253"/>
    </row>
    <row r="160" spans="1:13">
      <c r="A160" s="254" t="s">
        <v>50</v>
      </c>
      <c r="B160" s="1022" t="s">
        <v>51</v>
      </c>
      <c r="C160" s="1023"/>
      <c r="D160" s="1023"/>
      <c r="E160" s="1023"/>
      <c r="F160" s="1023"/>
      <c r="G160" s="1023"/>
      <c r="H160" s="1023"/>
      <c r="I160" s="1023"/>
      <c r="J160" s="1024"/>
      <c r="K160" s="1025" t="s">
        <v>52</v>
      </c>
      <c r="L160" s="1026"/>
      <c r="M160" s="254" t="s">
        <v>11</v>
      </c>
    </row>
    <row r="161" spans="1:13" ht="14.4" thickBot="1">
      <c r="A161" s="255" t="s">
        <v>171</v>
      </c>
      <c r="B161" s="1027" t="s">
        <v>180</v>
      </c>
      <c r="C161" s="1028"/>
      <c r="D161" s="1028"/>
      <c r="E161" s="1028"/>
      <c r="F161" s="1028"/>
      <c r="G161" s="1028"/>
      <c r="H161" s="1028"/>
      <c r="I161" s="1028"/>
      <c r="J161" s="1029"/>
      <c r="K161" s="1027" t="s">
        <v>181</v>
      </c>
      <c r="L161" s="1029"/>
      <c r="M161" s="256"/>
    </row>
    <row r="162" spans="1:13">
      <c r="A162" s="970" t="s">
        <v>53</v>
      </c>
      <c r="B162" s="971"/>
      <c r="C162" s="971"/>
      <c r="D162" s="971"/>
      <c r="E162" s="971"/>
      <c r="F162" s="971"/>
      <c r="G162" s="971"/>
      <c r="H162" s="971"/>
      <c r="I162" s="971"/>
      <c r="J162" s="971"/>
      <c r="K162" s="971"/>
      <c r="L162" s="971"/>
      <c r="M162" s="972"/>
    </row>
    <row r="163" spans="1:13">
      <c r="A163" s="973"/>
      <c r="B163" s="974"/>
      <c r="C163" s="974"/>
      <c r="D163" s="974"/>
      <c r="E163" s="974"/>
      <c r="F163" s="974"/>
      <c r="G163" s="974"/>
      <c r="H163" s="974"/>
      <c r="I163" s="974"/>
      <c r="J163" s="974"/>
      <c r="K163" s="974"/>
      <c r="L163" s="974"/>
      <c r="M163" s="975"/>
    </row>
    <row r="164" spans="1:13" ht="13.8" thickBot="1">
      <c r="A164" s="976"/>
      <c r="B164" s="977"/>
      <c r="C164" s="977"/>
      <c r="D164" s="977"/>
      <c r="E164" s="977"/>
      <c r="F164" s="977"/>
      <c r="G164" s="977"/>
      <c r="H164" s="977"/>
      <c r="I164" s="977"/>
      <c r="J164" s="977"/>
      <c r="K164" s="977"/>
      <c r="L164" s="977"/>
      <c r="M164" s="978"/>
    </row>
    <row r="165" spans="1:13" ht="13.8">
      <c r="A165" s="979" t="s">
        <v>51</v>
      </c>
      <c r="B165" s="1013"/>
      <c r="C165" s="1013"/>
      <c r="D165" s="1013"/>
      <c r="E165" s="1014"/>
      <c r="F165" s="991" t="s">
        <v>54</v>
      </c>
      <c r="G165" s="1013"/>
      <c r="H165" s="1015" t="s">
        <v>55</v>
      </c>
      <c r="I165" s="1016"/>
      <c r="J165" s="257" t="s">
        <v>56</v>
      </c>
      <c r="K165" s="991" t="s">
        <v>57</v>
      </c>
      <c r="L165" s="992"/>
      <c r="M165" s="258" t="s">
        <v>58</v>
      </c>
    </row>
    <row r="166" spans="1:13" ht="13.8">
      <c r="A166" s="989"/>
      <c r="B166" s="990"/>
      <c r="C166" s="990"/>
      <c r="D166" s="990"/>
      <c r="E166" s="1007"/>
      <c r="F166" s="1006"/>
      <c r="G166" s="1007"/>
      <c r="H166" s="1006"/>
      <c r="I166" s="1007"/>
      <c r="J166" s="259"/>
      <c r="K166" s="1008"/>
      <c r="L166" s="955"/>
      <c r="M166" s="260">
        <f>J166*K166</f>
        <v>0</v>
      </c>
    </row>
    <row r="167" spans="1:13" ht="13.8">
      <c r="A167" s="989"/>
      <c r="B167" s="990"/>
      <c r="C167" s="990"/>
      <c r="D167" s="990"/>
      <c r="E167" s="1007"/>
      <c r="F167" s="1006"/>
      <c r="G167" s="1007"/>
      <c r="H167" s="1006"/>
      <c r="I167" s="1007"/>
      <c r="J167" s="259"/>
      <c r="K167" s="1008"/>
      <c r="L167" s="955"/>
      <c r="M167" s="260">
        <f>J167*K167</f>
        <v>0</v>
      </c>
    </row>
    <row r="168" spans="1:13" ht="14.4" thickBot="1">
      <c r="A168" s="960"/>
      <c r="B168" s="961"/>
      <c r="C168" s="961"/>
      <c r="D168" s="961"/>
      <c r="E168" s="1009"/>
      <c r="F168" s="1010"/>
      <c r="G168" s="1009"/>
      <c r="H168" s="1010"/>
      <c r="I168" s="1009"/>
      <c r="J168" s="261"/>
      <c r="K168" s="1011"/>
      <c r="L168" s="1012"/>
      <c r="M168" s="260">
        <f>J168*K168</f>
        <v>0</v>
      </c>
    </row>
    <row r="169" spans="1:13" ht="14.4" thickBot="1">
      <c r="A169" s="947" t="s">
        <v>59</v>
      </c>
      <c r="B169" s="948"/>
      <c r="C169" s="948"/>
      <c r="D169" s="948"/>
      <c r="E169" s="948"/>
      <c r="F169" s="948"/>
      <c r="G169" s="948"/>
      <c r="H169" s="948"/>
      <c r="I169" s="948"/>
      <c r="J169" s="948"/>
      <c r="K169" s="948"/>
      <c r="L169" s="949"/>
      <c r="M169" s="262">
        <f>SUM(M166:M168)</f>
        <v>0</v>
      </c>
    </row>
    <row r="170" spans="1:13">
      <c r="A170" s="970" t="s">
        <v>60</v>
      </c>
      <c r="B170" s="971"/>
      <c r="C170" s="971"/>
      <c r="D170" s="971"/>
      <c r="E170" s="971"/>
      <c r="F170" s="971"/>
      <c r="G170" s="971"/>
      <c r="H170" s="971"/>
      <c r="I170" s="971"/>
      <c r="J170" s="971"/>
      <c r="K170" s="971"/>
      <c r="L170" s="971"/>
      <c r="M170" s="972"/>
    </row>
    <row r="171" spans="1:13">
      <c r="A171" s="973"/>
      <c r="B171" s="974"/>
      <c r="C171" s="974"/>
      <c r="D171" s="974"/>
      <c r="E171" s="974"/>
      <c r="F171" s="974"/>
      <c r="G171" s="974"/>
      <c r="H171" s="974"/>
      <c r="I171" s="974"/>
      <c r="J171" s="974"/>
      <c r="K171" s="974"/>
      <c r="L171" s="974"/>
      <c r="M171" s="975"/>
    </row>
    <row r="172" spans="1:13" ht="13.8" thickBot="1">
      <c r="A172" s="976"/>
      <c r="B172" s="977"/>
      <c r="C172" s="977"/>
      <c r="D172" s="977"/>
      <c r="E172" s="977"/>
      <c r="F172" s="977"/>
      <c r="G172" s="977"/>
      <c r="H172" s="977"/>
      <c r="I172" s="977"/>
      <c r="J172" s="977"/>
      <c r="K172" s="977"/>
      <c r="L172" s="977"/>
      <c r="M172" s="978"/>
    </row>
    <row r="173" spans="1:13">
      <c r="A173" s="979" t="s">
        <v>51</v>
      </c>
      <c r="B173" s="980"/>
      <c r="C173" s="980"/>
      <c r="D173" s="980"/>
      <c r="E173" s="980"/>
      <c r="F173" s="980"/>
      <c r="G173" s="980"/>
      <c r="H173" s="992"/>
      <c r="I173" s="263" t="s">
        <v>52</v>
      </c>
      <c r="J173" s="257" t="s">
        <v>11</v>
      </c>
      <c r="K173" s="991" t="s">
        <v>61</v>
      </c>
      <c r="L173" s="992"/>
      <c r="M173" s="258" t="s">
        <v>58</v>
      </c>
    </row>
    <row r="174" spans="1:13" ht="13.8">
      <c r="A174" s="989"/>
      <c r="B174" s="990"/>
      <c r="C174" s="990"/>
      <c r="D174" s="990"/>
      <c r="E174" s="990"/>
      <c r="F174" s="990"/>
      <c r="G174" s="990"/>
      <c r="H174" s="1007"/>
      <c r="I174" s="264"/>
      <c r="J174" s="265"/>
      <c r="K174" s="1070"/>
      <c r="L174" s="1071"/>
      <c r="M174" s="260">
        <f>J174*K174</f>
        <v>0</v>
      </c>
    </row>
    <row r="175" spans="1:13" ht="13.8">
      <c r="A175" s="989"/>
      <c r="B175" s="990"/>
      <c r="C175" s="990"/>
      <c r="D175" s="990"/>
      <c r="E175" s="990"/>
      <c r="F175" s="990"/>
      <c r="G175" s="990"/>
      <c r="H175" s="1007"/>
      <c r="I175" s="264"/>
      <c r="J175" s="265"/>
      <c r="K175" s="1070"/>
      <c r="L175" s="1071"/>
      <c r="M175" s="260">
        <f>J175*K175</f>
        <v>0</v>
      </c>
    </row>
    <row r="176" spans="1:13" ht="13.8">
      <c r="A176" s="989"/>
      <c r="B176" s="990"/>
      <c r="C176" s="990"/>
      <c r="D176" s="990"/>
      <c r="E176" s="990"/>
      <c r="F176" s="990"/>
      <c r="G176" s="990"/>
      <c r="H176" s="1007"/>
      <c r="I176" s="264"/>
      <c r="J176" s="265"/>
      <c r="K176" s="1070"/>
      <c r="L176" s="1071"/>
      <c r="M176" s="260">
        <f>J176*K176</f>
        <v>0</v>
      </c>
    </row>
    <row r="177" spans="1:13" ht="14.4" thickBot="1">
      <c r="A177" s="960"/>
      <c r="B177" s="961"/>
      <c r="C177" s="961"/>
      <c r="D177" s="961"/>
      <c r="E177" s="961"/>
      <c r="F177" s="961"/>
      <c r="G177" s="961"/>
      <c r="H177" s="1009"/>
      <c r="I177" s="266"/>
      <c r="J177" s="267"/>
      <c r="K177" s="962"/>
      <c r="L177" s="963"/>
      <c r="M177" s="260">
        <f>J177*K177</f>
        <v>0</v>
      </c>
    </row>
    <row r="178" spans="1:13" ht="14.4" thickBot="1">
      <c r="A178" s="947" t="s">
        <v>59</v>
      </c>
      <c r="B178" s="948"/>
      <c r="C178" s="948"/>
      <c r="D178" s="948"/>
      <c r="E178" s="948"/>
      <c r="F178" s="948"/>
      <c r="G178" s="948"/>
      <c r="H178" s="948"/>
      <c r="I178" s="948"/>
      <c r="J178" s="948"/>
      <c r="K178" s="948"/>
      <c r="L178" s="949"/>
      <c r="M178" s="268">
        <f>SUM(M174:M177)</f>
        <v>0</v>
      </c>
    </row>
    <row r="179" spans="1:13">
      <c r="A179" s="970" t="s">
        <v>62</v>
      </c>
      <c r="B179" s="971"/>
      <c r="C179" s="971"/>
      <c r="D179" s="971"/>
      <c r="E179" s="971"/>
      <c r="F179" s="971"/>
      <c r="G179" s="971"/>
      <c r="H179" s="971"/>
      <c r="I179" s="971"/>
      <c r="J179" s="971"/>
      <c r="K179" s="971"/>
      <c r="L179" s="971"/>
      <c r="M179" s="972"/>
    </row>
    <row r="180" spans="1:13">
      <c r="A180" s="973"/>
      <c r="B180" s="974"/>
      <c r="C180" s="974"/>
      <c r="D180" s="974"/>
      <c r="E180" s="974"/>
      <c r="F180" s="974"/>
      <c r="G180" s="974"/>
      <c r="H180" s="974"/>
      <c r="I180" s="974"/>
      <c r="J180" s="974"/>
      <c r="K180" s="974"/>
      <c r="L180" s="974"/>
      <c r="M180" s="975"/>
    </row>
    <row r="181" spans="1:13" ht="13.8" thickBot="1">
      <c r="A181" s="976"/>
      <c r="B181" s="977"/>
      <c r="C181" s="977"/>
      <c r="D181" s="977"/>
      <c r="E181" s="977"/>
      <c r="F181" s="977"/>
      <c r="G181" s="977"/>
      <c r="H181" s="977"/>
      <c r="I181" s="977"/>
      <c r="J181" s="977"/>
      <c r="K181" s="977"/>
      <c r="L181" s="977"/>
      <c r="M181" s="978"/>
    </row>
    <row r="182" spans="1:13">
      <c r="A182" s="979" t="s">
        <v>63</v>
      </c>
      <c r="B182" s="980"/>
      <c r="C182" s="980"/>
      <c r="D182" s="980"/>
      <c r="E182" s="980"/>
      <c r="F182" s="980"/>
      <c r="G182" s="980"/>
      <c r="H182" s="257" t="s">
        <v>64</v>
      </c>
      <c r="I182" s="269" t="s">
        <v>65</v>
      </c>
      <c r="J182" s="270" t="s">
        <v>204</v>
      </c>
      <c r="K182" s="991" t="s">
        <v>67</v>
      </c>
      <c r="L182" s="992"/>
      <c r="M182" s="258" t="s">
        <v>58</v>
      </c>
    </row>
    <row r="183" spans="1:13" ht="13.8">
      <c r="A183" s="989" t="s">
        <v>173</v>
      </c>
      <c r="B183" s="990"/>
      <c r="C183" s="990"/>
      <c r="D183" s="990"/>
      <c r="E183" s="990"/>
      <c r="F183" s="990"/>
      <c r="G183" s="1007"/>
      <c r="H183" s="271" t="s">
        <v>182</v>
      </c>
      <c r="I183" s="272"/>
      <c r="J183" s="271"/>
      <c r="K183" s="958"/>
      <c r="L183" s="959"/>
      <c r="M183" s="260">
        <f>I183*K183</f>
        <v>0</v>
      </c>
    </row>
    <row r="184" spans="1:13" ht="13.8">
      <c r="A184" s="989" t="s">
        <v>175</v>
      </c>
      <c r="B184" s="990"/>
      <c r="C184" s="990"/>
      <c r="D184" s="990"/>
      <c r="E184" s="990"/>
      <c r="F184" s="990"/>
      <c r="G184" s="1007"/>
      <c r="H184" s="271" t="s">
        <v>182</v>
      </c>
      <c r="I184" s="272">
        <v>37.4</v>
      </c>
      <c r="J184" s="271"/>
      <c r="K184" s="958">
        <v>643</v>
      </c>
      <c r="L184" s="959"/>
      <c r="M184" s="260">
        <f>I184*K184</f>
        <v>24048.2</v>
      </c>
    </row>
    <row r="185" spans="1:13" ht="13.8">
      <c r="A185" s="989" t="s">
        <v>176</v>
      </c>
      <c r="B185" s="990"/>
      <c r="C185" s="990"/>
      <c r="D185" s="990"/>
      <c r="E185" s="990"/>
      <c r="F185" s="990"/>
      <c r="G185" s="1007"/>
      <c r="H185" s="271" t="s">
        <v>182</v>
      </c>
      <c r="I185" s="272"/>
      <c r="J185" s="271"/>
      <c r="K185" s="958"/>
      <c r="L185" s="959"/>
      <c r="M185" s="260">
        <f>I185*K185</f>
        <v>0</v>
      </c>
    </row>
    <row r="186" spans="1:13" ht="14.4" thickBot="1">
      <c r="A186" s="989"/>
      <c r="B186" s="990"/>
      <c r="C186" s="990"/>
      <c r="D186" s="990"/>
      <c r="E186" s="990"/>
      <c r="F186" s="990"/>
      <c r="G186" s="990"/>
      <c r="H186" s="271"/>
      <c r="I186" s="272"/>
      <c r="J186" s="271"/>
      <c r="K186" s="958"/>
      <c r="L186" s="959"/>
      <c r="M186" s="260">
        <f>I186*K186</f>
        <v>0</v>
      </c>
    </row>
    <row r="187" spans="1:13" ht="14.4" thickBot="1">
      <c r="A187" s="947" t="s">
        <v>59</v>
      </c>
      <c r="B187" s="948"/>
      <c r="C187" s="948"/>
      <c r="D187" s="948"/>
      <c r="E187" s="948"/>
      <c r="F187" s="948"/>
      <c r="G187" s="948"/>
      <c r="H187" s="948"/>
      <c r="I187" s="948"/>
      <c r="J187" s="948"/>
      <c r="K187" s="948"/>
      <c r="L187" s="949"/>
      <c r="M187" s="262">
        <f>SUM(M183:M186)</f>
        <v>24048.2</v>
      </c>
    </row>
    <row r="188" spans="1:13">
      <c r="A188" s="970" t="s">
        <v>68</v>
      </c>
      <c r="B188" s="971"/>
      <c r="C188" s="971"/>
      <c r="D188" s="971"/>
      <c r="E188" s="971"/>
      <c r="F188" s="971"/>
      <c r="G188" s="971"/>
      <c r="H188" s="971"/>
      <c r="I188" s="971"/>
      <c r="J188" s="971"/>
      <c r="K188" s="971"/>
      <c r="L188" s="971"/>
      <c r="M188" s="972"/>
    </row>
    <row r="189" spans="1:13">
      <c r="A189" s="973"/>
      <c r="B189" s="974"/>
      <c r="C189" s="974"/>
      <c r="D189" s="974"/>
      <c r="E189" s="974"/>
      <c r="F189" s="974"/>
      <c r="G189" s="974"/>
      <c r="H189" s="974"/>
      <c r="I189" s="974"/>
      <c r="J189" s="974"/>
      <c r="K189" s="974"/>
      <c r="L189" s="974"/>
      <c r="M189" s="975"/>
    </row>
    <row r="190" spans="1:13" ht="13.8" thickBot="1">
      <c r="A190" s="976"/>
      <c r="B190" s="977"/>
      <c r="C190" s="977"/>
      <c r="D190" s="977"/>
      <c r="E190" s="977"/>
      <c r="F190" s="977"/>
      <c r="G190" s="977"/>
      <c r="H190" s="977"/>
      <c r="I190" s="977"/>
      <c r="J190" s="977"/>
      <c r="K190" s="977"/>
      <c r="L190" s="977"/>
      <c r="M190" s="978"/>
    </row>
    <row r="191" spans="1:13">
      <c r="A191" s="979" t="s">
        <v>69</v>
      </c>
      <c r="B191" s="980"/>
      <c r="C191" s="980"/>
      <c r="D191" s="980"/>
      <c r="E191" s="980"/>
      <c r="F191" s="980"/>
      <c r="G191" s="980"/>
      <c r="H191" s="257" t="s">
        <v>70</v>
      </c>
      <c r="I191" s="273" t="s">
        <v>71</v>
      </c>
      <c r="J191" s="274" t="s">
        <v>72</v>
      </c>
      <c r="K191" s="981" t="s">
        <v>57</v>
      </c>
      <c r="L191" s="982"/>
      <c r="M191" s="275" t="s">
        <v>58</v>
      </c>
    </row>
    <row r="192" spans="1:13" ht="13.8">
      <c r="A192" s="276"/>
      <c r="B192" s="277"/>
      <c r="C192" s="277"/>
      <c r="D192" s="277"/>
      <c r="E192" s="277"/>
      <c r="F192" s="277"/>
      <c r="G192" s="277"/>
      <c r="H192" s="278"/>
      <c r="I192" s="279"/>
      <c r="J192" s="280"/>
      <c r="K192" s="956"/>
      <c r="L192" s="957"/>
      <c r="M192" s="281">
        <f>J192*K192</f>
        <v>0</v>
      </c>
    </row>
    <row r="193" spans="1:26" ht="13.8">
      <c r="A193" s="276"/>
      <c r="B193" s="277"/>
      <c r="C193" s="277"/>
      <c r="D193" s="277"/>
      <c r="E193" s="277"/>
      <c r="F193" s="277"/>
      <c r="G193" s="277"/>
      <c r="H193" s="278"/>
      <c r="I193" s="279"/>
      <c r="J193" s="280"/>
      <c r="K193" s="956"/>
      <c r="L193" s="957"/>
      <c r="M193" s="281">
        <f>J193*K193</f>
        <v>0</v>
      </c>
    </row>
    <row r="194" spans="1:26" ht="13.8">
      <c r="A194" s="276"/>
      <c r="B194" s="277"/>
      <c r="C194" s="277"/>
      <c r="D194" s="277"/>
      <c r="E194" s="277"/>
      <c r="F194" s="277"/>
      <c r="G194" s="277"/>
      <c r="H194" s="278"/>
      <c r="I194" s="279"/>
      <c r="J194" s="280"/>
      <c r="K194" s="958"/>
      <c r="L194" s="959"/>
      <c r="M194" s="281">
        <f>J194*K194</f>
        <v>0</v>
      </c>
    </row>
    <row r="195" spans="1:26" ht="14.4" thickBot="1">
      <c r="A195" s="960"/>
      <c r="B195" s="961"/>
      <c r="C195" s="961"/>
      <c r="D195" s="961"/>
      <c r="E195" s="961"/>
      <c r="F195" s="961"/>
      <c r="G195" s="961"/>
      <c r="H195" s="282"/>
      <c r="I195" s="283"/>
      <c r="J195" s="282"/>
      <c r="K195" s="962"/>
      <c r="L195" s="963"/>
      <c r="M195" s="281">
        <f>J195*K195</f>
        <v>0</v>
      </c>
    </row>
    <row r="196" spans="1:26" ht="14.4" thickBot="1">
      <c r="A196" s="947" t="s">
        <v>59</v>
      </c>
      <c r="B196" s="948"/>
      <c r="C196" s="948"/>
      <c r="D196" s="948"/>
      <c r="E196" s="948"/>
      <c r="F196" s="948"/>
      <c r="G196" s="948"/>
      <c r="H196" s="948"/>
      <c r="I196" s="948"/>
      <c r="J196" s="948"/>
      <c r="K196" s="948"/>
      <c r="L196" s="949"/>
      <c r="M196" s="268">
        <f>SUM(M192:M195)</f>
        <v>0</v>
      </c>
    </row>
    <row r="197" spans="1:26" ht="14.4" thickBot="1">
      <c r="A197" s="252"/>
      <c r="B197" s="227"/>
      <c r="C197" s="227"/>
      <c r="D197" s="227"/>
      <c r="E197" s="227"/>
      <c r="F197" s="227"/>
      <c r="G197" s="227"/>
      <c r="H197" s="227"/>
      <c r="I197" s="227"/>
      <c r="J197" s="227"/>
      <c r="K197" s="227"/>
      <c r="L197" s="227"/>
      <c r="M197" s="253"/>
    </row>
    <row r="198" spans="1:26" ht="14.4" thickBot="1">
      <c r="A198" s="950" t="s">
        <v>73</v>
      </c>
      <c r="B198" s="951"/>
      <c r="C198" s="951"/>
      <c r="D198" s="951"/>
      <c r="E198" s="951"/>
      <c r="F198" s="951"/>
      <c r="G198" s="951"/>
      <c r="H198" s="951"/>
      <c r="I198" s="951"/>
      <c r="J198" s="951"/>
      <c r="K198" s="951"/>
      <c r="L198" s="952"/>
      <c r="M198" s="284">
        <f>ROUND(M169+M178+M187+M196,0)</f>
        <v>24048</v>
      </c>
    </row>
    <row r="199" spans="1:26" ht="13.8">
      <c r="A199" s="249"/>
      <c r="B199" s="250"/>
      <c r="C199" s="250"/>
      <c r="D199" s="250"/>
      <c r="E199" s="250"/>
      <c r="F199" s="250"/>
      <c r="G199" s="250"/>
      <c r="H199" s="250"/>
      <c r="I199" s="250"/>
      <c r="J199" s="250"/>
      <c r="K199" s="250"/>
      <c r="L199" s="250"/>
      <c r="M199" s="251"/>
    </row>
    <row r="200" spans="1:26" ht="13.8">
      <c r="A200" s="252"/>
      <c r="B200" s="227"/>
      <c r="C200" s="227"/>
      <c r="D200" s="227"/>
      <c r="E200" s="227"/>
      <c r="F200" s="227"/>
      <c r="G200" s="227"/>
      <c r="H200" s="227"/>
      <c r="I200" s="227"/>
      <c r="J200" s="227"/>
      <c r="K200" s="227"/>
      <c r="L200" s="227"/>
      <c r="M200" s="253"/>
    </row>
    <row r="201" spans="1:26" ht="13.8">
      <c r="A201" s="252"/>
      <c r="B201" s="285" t="s">
        <v>81</v>
      </c>
      <c r="C201" s="285"/>
      <c r="D201" s="285"/>
      <c r="E201" s="285"/>
      <c r="F201" s="227"/>
      <c r="G201" s="227"/>
      <c r="H201" s="285" t="s">
        <v>81</v>
      </c>
      <c r="I201" s="227"/>
      <c r="J201" s="227"/>
      <c r="K201" s="227"/>
      <c r="L201" s="227"/>
      <c r="M201" s="253"/>
    </row>
    <row r="202" spans="1:26" ht="14.4">
      <c r="A202" s="252"/>
      <c r="B202" s="227" t="s">
        <v>205</v>
      </c>
      <c r="C202" s="227" t="s">
        <v>147</v>
      </c>
      <c r="D202" s="227"/>
      <c r="E202" s="288"/>
      <c r="H202" s="227" t="s">
        <v>82</v>
      </c>
      <c r="I202" s="266" t="s">
        <v>142</v>
      </c>
      <c r="J202" s="266"/>
      <c r="K202" s="266"/>
      <c r="L202" s="227"/>
      <c r="M202" s="253"/>
    </row>
    <row r="203" spans="1:26" ht="14.4">
      <c r="A203" s="286"/>
      <c r="B203" s="227" t="s">
        <v>177</v>
      </c>
      <c r="C203" s="227"/>
      <c r="D203" s="227"/>
      <c r="E203" s="288"/>
      <c r="H203" s="227" t="s">
        <v>178</v>
      </c>
      <c r="I203" s="292"/>
      <c r="J203" s="292"/>
      <c r="K203" s="292"/>
      <c r="L203" s="287"/>
      <c r="M203" s="289"/>
    </row>
    <row r="204" spans="1:26" ht="14.4">
      <c r="A204" s="286"/>
      <c r="B204" s="287"/>
      <c r="C204" s="287"/>
      <c r="D204" s="287"/>
      <c r="E204" s="287"/>
      <c r="F204" s="227"/>
      <c r="G204" s="227"/>
      <c r="H204" s="227"/>
      <c r="I204" s="288"/>
      <c r="J204" s="287"/>
      <c r="K204" s="287"/>
      <c r="L204" s="287"/>
      <c r="M204" s="289"/>
    </row>
    <row r="205" spans="1:26" ht="13.8">
      <c r="A205" s="294"/>
      <c r="B205" s="295"/>
      <c r="C205" s="295"/>
      <c r="D205" s="227"/>
      <c r="E205" s="227"/>
      <c r="F205" s="227"/>
      <c r="G205" s="227"/>
      <c r="H205" s="227"/>
      <c r="I205" s="964"/>
      <c r="J205" s="964"/>
      <c r="K205" s="964"/>
      <c r="L205" s="964"/>
      <c r="M205" s="965"/>
    </row>
    <row r="206" spans="1:26" ht="14.4" thickBot="1">
      <c r="A206" s="968"/>
      <c r="B206" s="969"/>
      <c r="C206" s="969"/>
      <c r="D206" s="283"/>
      <c r="E206" s="283"/>
      <c r="F206" s="283"/>
      <c r="G206" s="283"/>
      <c r="H206" s="283"/>
      <c r="I206" s="966"/>
      <c r="J206" s="966"/>
      <c r="K206" s="966"/>
      <c r="L206" s="966"/>
      <c r="M206" s="967"/>
    </row>
    <row r="207" spans="1:26">
      <c r="A207" s="1046" t="s">
        <v>166</v>
      </c>
      <c r="B207" s="1046"/>
      <c r="C207" s="1046"/>
      <c r="D207" s="1046"/>
      <c r="E207" s="221"/>
      <c r="F207" s="221"/>
      <c r="G207" s="221"/>
      <c r="H207" s="221"/>
      <c r="I207" s="221"/>
      <c r="J207" s="221"/>
      <c r="K207" s="221"/>
      <c r="L207" s="221"/>
      <c r="M207" s="222"/>
      <c r="N207" s="223"/>
      <c r="O207" s="223"/>
      <c r="P207" s="223"/>
      <c r="Q207" s="223"/>
      <c r="R207" s="223"/>
      <c r="S207" s="223"/>
      <c r="T207" s="223"/>
      <c r="U207" s="223"/>
      <c r="V207" s="223"/>
      <c r="W207" s="223"/>
      <c r="X207" s="223"/>
      <c r="Y207" s="223"/>
      <c r="Z207" s="223"/>
    </row>
    <row r="208" spans="1:26">
      <c r="A208" s="224" t="s">
        <v>167</v>
      </c>
      <c r="B208" s="225" t="s">
        <v>168</v>
      </c>
      <c r="C208" s="224" t="s">
        <v>169</v>
      </c>
      <c r="D208" s="225">
        <v>2</v>
      </c>
      <c r="E208" s="223"/>
      <c r="F208" s="223"/>
      <c r="G208" s="223"/>
      <c r="H208" s="223"/>
      <c r="I208" s="223"/>
      <c r="J208" s="223"/>
      <c r="K208" s="223"/>
      <c r="L208" s="223"/>
      <c r="M208" s="226"/>
      <c r="N208" s="223"/>
      <c r="O208" s="223"/>
      <c r="P208" s="223"/>
      <c r="Q208" s="223"/>
      <c r="R208" s="223"/>
      <c r="S208" s="223"/>
      <c r="T208" s="223"/>
      <c r="U208" s="223"/>
      <c r="V208" s="223"/>
      <c r="W208" s="223"/>
      <c r="X208" s="223"/>
      <c r="Y208" s="223"/>
      <c r="Z208" s="223"/>
    </row>
    <row r="209" spans="1:13" ht="15.6">
      <c r="A209" s="1047" t="s">
        <v>170</v>
      </c>
      <c r="B209" s="1047"/>
      <c r="C209" s="1047"/>
      <c r="D209" s="1047"/>
      <c r="E209" s="1047"/>
      <c r="F209" s="1047"/>
      <c r="G209" s="1047"/>
      <c r="H209" s="1047"/>
      <c r="I209" s="1047"/>
      <c r="J209" s="1047"/>
      <c r="K209" s="1047"/>
      <c r="L209" s="1047"/>
      <c r="M209" s="1047"/>
    </row>
    <row r="210" spans="1:13" ht="14.4" thickBot="1">
      <c r="A210" s="227"/>
      <c r="B210" s="227"/>
      <c r="C210" s="227"/>
      <c r="D210" s="227"/>
      <c r="E210" s="227"/>
      <c r="F210" s="227"/>
      <c r="G210" s="227"/>
      <c r="H210" s="227"/>
      <c r="I210" s="227"/>
      <c r="J210" s="227"/>
      <c r="K210" s="227"/>
      <c r="L210" s="227"/>
      <c r="M210" s="227"/>
    </row>
    <row r="211" spans="1:13">
      <c r="A211" s="1048"/>
      <c r="B211" s="1050"/>
      <c r="C211" s="1051"/>
      <c r="D211" s="1051"/>
      <c r="E211" s="1051"/>
      <c r="F211" s="1051"/>
      <c r="G211" s="1051"/>
      <c r="H211" s="1051"/>
      <c r="I211" s="1052"/>
      <c r="J211" s="1053"/>
      <c r="K211" s="1054"/>
      <c r="L211" s="1054"/>
      <c r="M211" s="1055"/>
    </row>
    <row r="212" spans="1:13" ht="13.8">
      <c r="A212" s="1049"/>
      <c r="B212" s="1036" t="s">
        <v>118</v>
      </c>
      <c r="C212" s="1037"/>
      <c r="D212" s="1037"/>
      <c r="E212" s="1037"/>
      <c r="F212" s="1037"/>
      <c r="G212" s="1037"/>
      <c r="H212" s="1037"/>
      <c r="I212" s="1038"/>
      <c r="J212" s="1056"/>
      <c r="K212" s="1057"/>
      <c r="L212" s="1057"/>
      <c r="M212" s="1058"/>
    </row>
    <row r="213" spans="1:13">
      <c r="A213" s="1049"/>
      <c r="B213" s="1059"/>
      <c r="C213" s="1060"/>
      <c r="D213" s="1060"/>
      <c r="E213" s="1060"/>
      <c r="F213" s="1060"/>
      <c r="G213" s="1060"/>
      <c r="H213" s="1060"/>
      <c r="I213" s="1061"/>
      <c r="J213" s="1042" t="s">
        <v>39</v>
      </c>
      <c r="K213" s="1030"/>
      <c r="L213" s="1031"/>
      <c r="M213" s="1032"/>
    </row>
    <row r="214" spans="1:13" ht="13.8">
      <c r="A214" s="1049"/>
      <c r="B214" s="1036" t="s">
        <v>40</v>
      </c>
      <c r="C214" s="1037"/>
      <c r="D214" s="1037"/>
      <c r="E214" s="1037"/>
      <c r="F214" s="1037"/>
      <c r="G214" s="1037"/>
      <c r="H214" s="1037"/>
      <c r="I214" s="1038"/>
      <c r="J214" s="1062"/>
      <c r="K214" s="1033"/>
      <c r="L214" s="1034"/>
      <c r="M214" s="1035"/>
    </row>
    <row r="215" spans="1:13">
      <c r="A215" s="1049"/>
      <c r="B215" s="1039"/>
      <c r="C215" s="1040"/>
      <c r="D215" s="1040"/>
      <c r="E215" s="1040"/>
      <c r="F215" s="1040"/>
      <c r="G215" s="1040"/>
      <c r="H215" s="1040"/>
      <c r="I215" s="1041"/>
      <c r="J215" s="1042" t="s">
        <v>41</v>
      </c>
      <c r="K215" s="1042">
        <v>1</v>
      </c>
      <c r="L215" s="1042" t="s">
        <v>42</v>
      </c>
      <c r="M215" s="1044">
        <v>1</v>
      </c>
    </row>
    <row r="216" spans="1:13">
      <c r="A216" s="1049"/>
      <c r="B216" s="1039"/>
      <c r="C216" s="1040"/>
      <c r="D216" s="1040"/>
      <c r="E216" s="1040"/>
      <c r="F216" s="1040"/>
      <c r="G216" s="1040"/>
      <c r="H216" s="1040"/>
      <c r="I216" s="1041"/>
      <c r="J216" s="1043"/>
      <c r="K216" s="1043"/>
      <c r="L216" s="1043"/>
      <c r="M216" s="1045"/>
    </row>
    <row r="217" spans="1:13" ht="13.8">
      <c r="A217" s="1049"/>
      <c r="B217" s="1036" t="s">
        <v>43</v>
      </c>
      <c r="C217" s="1037"/>
      <c r="D217" s="1037"/>
      <c r="E217" s="1037"/>
      <c r="F217" s="1037"/>
      <c r="G217" s="1037"/>
      <c r="H217" s="1037"/>
      <c r="I217" s="1038"/>
      <c r="J217" s="1043"/>
      <c r="K217" s="1043"/>
      <c r="L217" s="1043"/>
      <c r="M217" s="1045"/>
    </row>
    <row r="218" spans="1:13" ht="14.4" thickBot="1">
      <c r="A218" s="228"/>
      <c r="B218" s="229"/>
      <c r="C218" s="229"/>
      <c r="D218" s="229"/>
      <c r="E218" s="229"/>
      <c r="F218" s="229"/>
      <c r="G218" s="229"/>
      <c r="H218" s="229"/>
      <c r="I218" s="229"/>
      <c r="J218" s="229"/>
      <c r="K218" s="230"/>
      <c r="L218" s="230"/>
      <c r="M218" s="231"/>
    </row>
    <row r="219" spans="1:13" ht="13.8">
      <c r="A219" s="232"/>
      <c r="B219" s="233"/>
      <c r="C219" s="233"/>
      <c r="D219" s="233"/>
      <c r="E219" s="233"/>
      <c r="F219" s="233"/>
      <c r="G219" s="233"/>
      <c r="H219" s="233"/>
      <c r="I219" s="233"/>
      <c r="J219" s="234" t="s">
        <v>44</v>
      </c>
      <c r="K219" s="235" t="s">
        <v>45</v>
      </c>
      <c r="L219" s="235" t="s">
        <v>46</v>
      </c>
      <c r="M219" s="236" t="s">
        <v>47</v>
      </c>
    </row>
    <row r="220" spans="1:13" ht="13.8">
      <c r="A220" s="237"/>
      <c r="B220" s="238"/>
      <c r="C220" s="238"/>
      <c r="D220" s="238"/>
      <c r="E220" s="238"/>
      <c r="F220" s="238"/>
      <c r="G220" s="238"/>
      <c r="H220" s="238"/>
      <c r="I220" s="238"/>
      <c r="J220" s="239"/>
      <c r="K220" s="240"/>
      <c r="L220" s="240"/>
      <c r="M220" s="241"/>
    </row>
    <row r="221" spans="1:13" ht="13.8">
      <c r="A221" s="1017" t="s">
        <v>48</v>
      </c>
      <c r="B221" s="1018"/>
      <c r="C221" s="1018"/>
      <c r="D221" s="1018"/>
      <c r="E221" s="238"/>
      <c r="F221" s="238"/>
      <c r="G221" s="238"/>
      <c r="H221" s="227"/>
      <c r="I221" s="238"/>
      <c r="J221" s="239"/>
      <c r="K221" s="227"/>
      <c r="L221" s="227"/>
      <c r="M221" s="242"/>
    </row>
    <row r="222" spans="1:13" ht="13.8">
      <c r="A222" s="243"/>
      <c r="B222" s="244"/>
      <c r="C222" s="244"/>
      <c r="D222" s="244"/>
      <c r="E222" s="244"/>
      <c r="F222" s="244"/>
      <c r="G222" s="244"/>
      <c r="H222" s="244"/>
      <c r="I222" s="244"/>
      <c r="J222" s="244"/>
      <c r="K222" s="244"/>
      <c r="L222" s="244"/>
      <c r="M222" s="245"/>
    </row>
    <row r="223" spans="1:13" ht="14.4" thickBot="1">
      <c r="A223" s="246"/>
      <c r="B223" s="247"/>
      <c r="C223" s="247"/>
      <c r="D223" s="247"/>
      <c r="E223" s="247"/>
      <c r="F223" s="247"/>
      <c r="G223" s="247"/>
      <c r="H223" s="247"/>
      <c r="I223" s="247"/>
      <c r="J223" s="247"/>
      <c r="K223" s="247"/>
      <c r="L223" s="247"/>
      <c r="M223" s="248"/>
    </row>
    <row r="224" spans="1:13" ht="14.4" thickBot="1">
      <c r="A224" s="249"/>
      <c r="B224" s="250"/>
      <c r="C224" s="250"/>
      <c r="D224" s="250"/>
      <c r="E224" s="250"/>
      <c r="F224" s="250"/>
      <c r="G224" s="227"/>
      <c r="H224" s="227"/>
      <c r="I224" s="250"/>
      <c r="J224" s="250"/>
      <c r="K224" s="250"/>
      <c r="L224" s="250"/>
      <c r="M224" s="251"/>
    </row>
    <row r="225" spans="1:13">
      <c r="A225" s="1019" t="s">
        <v>49</v>
      </c>
      <c r="B225" s="1020"/>
      <c r="C225" s="1020"/>
      <c r="D225" s="1020"/>
      <c r="E225" s="1020"/>
      <c r="F225" s="1020"/>
      <c r="G225" s="1020"/>
      <c r="H225" s="1020"/>
      <c r="I225" s="1020"/>
      <c r="J225" s="1020"/>
      <c r="K225" s="1020"/>
      <c r="L225" s="1020"/>
      <c r="M225" s="1021"/>
    </row>
    <row r="226" spans="1:13" ht="14.4" thickBot="1">
      <c r="A226" s="252"/>
      <c r="B226" s="227"/>
      <c r="C226" s="227"/>
      <c r="D226" s="227"/>
      <c r="E226" s="227"/>
      <c r="F226" s="227"/>
      <c r="G226" s="227"/>
      <c r="H226" s="227"/>
      <c r="I226" s="227"/>
      <c r="J226" s="227"/>
      <c r="K226" s="227"/>
      <c r="L226" s="227"/>
      <c r="M226" s="253"/>
    </row>
    <row r="227" spans="1:13">
      <c r="A227" s="254" t="s">
        <v>50</v>
      </c>
      <c r="B227" s="1022" t="s">
        <v>51</v>
      </c>
      <c r="C227" s="1023"/>
      <c r="D227" s="1023"/>
      <c r="E227" s="1023"/>
      <c r="F227" s="1023"/>
      <c r="G227" s="1023"/>
      <c r="H227" s="1023"/>
      <c r="I227" s="1023"/>
      <c r="J227" s="1024"/>
      <c r="K227" s="1025" t="s">
        <v>52</v>
      </c>
      <c r="L227" s="1026"/>
      <c r="M227" s="254" t="s">
        <v>11</v>
      </c>
    </row>
    <row r="228" spans="1:13" ht="14.4" thickBot="1">
      <c r="A228" s="255" t="s">
        <v>171</v>
      </c>
      <c r="B228" s="1027" t="s">
        <v>183</v>
      </c>
      <c r="C228" s="1028"/>
      <c r="D228" s="1028"/>
      <c r="E228" s="1028"/>
      <c r="F228" s="1028"/>
      <c r="G228" s="1028"/>
      <c r="H228" s="1028"/>
      <c r="I228" s="1028"/>
      <c r="J228" s="1029"/>
      <c r="K228" s="1027" t="s">
        <v>86</v>
      </c>
      <c r="L228" s="1029"/>
      <c r="M228" s="256"/>
    </row>
    <row r="229" spans="1:13">
      <c r="A229" s="970" t="s">
        <v>53</v>
      </c>
      <c r="B229" s="971"/>
      <c r="C229" s="971"/>
      <c r="D229" s="971"/>
      <c r="E229" s="971"/>
      <c r="F229" s="971"/>
      <c r="G229" s="971"/>
      <c r="H229" s="971"/>
      <c r="I229" s="971"/>
      <c r="J229" s="971"/>
      <c r="K229" s="971"/>
      <c r="L229" s="971"/>
      <c r="M229" s="972"/>
    </row>
    <row r="230" spans="1:13">
      <c r="A230" s="973"/>
      <c r="B230" s="974"/>
      <c r="C230" s="974"/>
      <c r="D230" s="974"/>
      <c r="E230" s="974"/>
      <c r="F230" s="974"/>
      <c r="G230" s="974"/>
      <c r="H230" s="974"/>
      <c r="I230" s="974"/>
      <c r="J230" s="974"/>
      <c r="K230" s="974"/>
      <c r="L230" s="974"/>
      <c r="M230" s="975"/>
    </row>
    <row r="231" spans="1:13" ht="13.8" thickBot="1">
      <c r="A231" s="976"/>
      <c r="B231" s="977"/>
      <c r="C231" s="977"/>
      <c r="D231" s="977"/>
      <c r="E231" s="977"/>
      <c r="F231" s="977"/>
      <c r="G231" s="977"/>
      <c r="H231" s="977"/>
      <c r="I231" s="977"/>
      <c r="J231" s="977"/>
      <c r="K231" s="977"/>
      <c r="L231" s="977"/>
      <c r="M231" s="978"/>
    </row>
    <row r="232" spans="1:13" ht="13.8">
      <c r="A232" s="979" t="s">
        <v>51</v>
      </c>
      <c r="B232" s="1013"/>
      <c r="C232" s="1013"/>
      <c r="D232" s="1013"/>
      <c r="E232" s="1014"/>
      <c r="F232" s="991" t="s">
        <v>54</v>
      </c>
      <c r="G232" s="1013"/>
      <c r="H232" s="1015" t="s">
        <v>55</v>
      </c>
      <c r="I232" s="1016"/>
      <c r="J232" s="257" t="s">
        <v>56</v>
      </c>
      <c r="K232" s="991" t="s">
        <v>57</v>
      </c>
      <c r="L232" s="992"/>
      <c r="M232" s="258" t="s">
        <v>58</v>
      </c>
    </row>
    <row r="233" spans="1:13" ht="13.8">
      <c r="A233" s="989" t="s">
        <v>184</v>
      </c>
      <c r="B233" s="990"/>
      <c r="C233" s="990"/>
      <c r="D233" s="990"/>
      <c r="E233" s="1007"/>
      <c r="F233" s="1006"/>
      <c r="G233" s="1007"/>
      <c r="H233" s="1006" t="s">
        <v>120</v>
      </c>
      <c r="I233" s="1007"/>
      <c r="J233" s="259">
        <v>843</v>
      </c>
      <c r="K233" s="1008">
        <v>4</v>
      </c>
      <c r="L233" s="955"/>
      <c r="M233" s="260">
        <f>J233*K233</f>
        <v>3372</v>
      </c>
    </row>
    <row r="234" spans="1:13" ht="13.8">
      <c r="A234" s="989"/>
      <c r="B234" s="990"/>
      <c r="C234" s="990"/>
      <c r="D234" s="990"/>
      <c r="E234" s="1007"/>
      <c r="F234" s="1006"/>
      <c r="G234" s="1007"/>
      <c r="H234" s="1006"/>
      <c r="I234" s="1007"/>
      <c r="J234" s="259"/>
      <c r="K234" s="1008"/>
      <c r="L234" s="955"/>
      <c r="M234" s="260">
        <f>J234*K234</f>
        <v>0</v>
      </c>
    </row>
    <row r="235" spans="1:13" ht="14.4" thickBot="1">
      <c r="A235" s="960"/>
      <c r="B235" s="961"/>
      <c r="C235" s="961"/>
      <c r="D235" s="961"/>
      <c r="E235" s="1009"/>
      <c r="F235" s="1010"/>
      <c r="G235" s="1009"/>
      <c r="H235" s="1010"/>
      <c r="I235" s="1009"/>
      <c r="J235" s="261"/>
      <c r="K235" s="1011"/>
      <c r="L235" s="1012"/>
      <c r="M235" s="260">
        <f>J235*K235</f>
        <v>0</v>
      </c>
    </row>
    <row r="236" spans="1:13" ht="14.4" thickBot="1">
      <c r="A236" s="947" t="s">
        <v>59</v>
      </c>
      <c r="B236" s="948"/>
      <c r="C236" s="948"/>
      <c r="D236" s="948"/>
      <c r="E236" s="948"/>
      <c r="F236" s="948"/>
      <c r="G236" s="948"/>
      <c r="H236" s="948"/>
      <c r="I236" s="948"/>
      <c r="J236" s="948"/>
      <c r="K236" s="948"/>
      <c r="L236" s="949"/>
      <c r="M236" s="262">
        <f>SUM(M233:M235)</f>
        <v>3372</v>
      </c>
    </row>
    <row r="237" spans="1:13">
      <c r="A237" s="970" t="s">
        <v>60</v>
      </c>
      <c r="B237" s="971"/>
      <c r="C237" s="971"/>
      <c r="D237" s="971"/>
      <c r="E237" s="971"/>
      <c r="F237" s="971"/>
      <c r="G237" s="971"/>
      <c r="H237" s="971"/>
      <c r="I237" s="971"/>
      <c r="J237" s="971"/>
      <c r="K237" s="971"/>
      <c r="L237" s="971"/>
      <c r="M237" s="972"/>
    </row>
    <row r="238" spans="1:13">
      <c r="A238" s="973"/>
      <c r="B238" s="974"/>
      <c r="C238" s="974"/>
      <c r="D238" s="974"/>
      <c r="E238" s="974"/>
      <c r="F238" s="974"/>
      <c r="G238" s="974"/>
      <c r="H238" s="974"/>
      <c r="I238" s="974"/>
      <c r="J238" s="974"/>
      <c r="K238" s="974"/>
      <c r="L238" s="974"/>
      <c r="M238" s="975"/>
    </row>
    <row r="239" spans="1:13" ht="13.8" thickBot="1">
      <c r="A239" s="976"/>
      <c r="B239" s="977"/>
      <c r="C239" s="977"/>
      <c r="D239" s="977"/>
      <c r="E239" s="977"/>
      <c r="F239" s="977"/>
      <c r="G239" s="977"/>
      <c r="H239" s="977"/>
      <c r="I239" s="977"/>
      <c r="J239" s="977"/>
      <c r="K239" s="977"/>
      <c r="L239" s="977"/>
      <c r="M239" s="978"/>
    </row>
    <row r="240" spans="1:13">
      <c r="A240" s="979" t="s">
        <v>51</v>
      </c>
      <c r="B240" s="980"/>
      <c r="C240" s="980"/>
      <c r="D240" s="980"/>
      <c r="E240" s="980"/>
      <c r="F240" s="980"/>
      <c r="G240" s="980"/>
      <c r="H240" s="992"/>
      <c r="I240" s="263" t="s">
        <v>52</v>
      </c>
      <c r="J240" s="257" t="s">
        <v>11</v>
      </c>
      <c r="K240" s="991" t="s">
        <v>61</v>
      </c>
      <c r="L240" s="992"/>
      <c r="M240" s="258" t="s">
        <v>58</v>
      </c>
    </row>
    <row r="241" spans="1:16" ht="13.8">
      <c r="A241" s="989" t="s">
        <v>185</v>
      </c>
      <c r="B241" s="990"/>
      <c r="C241" s="990"/>
      <c r="D241" s="990"/>
      <c r="E241" s="990"/>
      <c r="F241" s="990"/>
      <c r="G241" s="990"/>
      <c r="H241" s="1007"/>
      <c r="I241" s="264" t="s">
        <v>186</v>
      </c>
      <c r="J241" s="296">
        <v>382</v>
      </c>
      <c r="K241" s="1070">
        <v>614</v>
      </c>
      <c r="L241" s="1071"/>
      <c r="M241" s="260">
        <f>J241*K241</f>
        <v>234548</v>
      </c>
    </row>
    <row r="242" spans="1:16" ht="13.8">
      <c r="A242" s="989" t="s">
        <v>187</v>
      </c>
      <c r="B242" s="990"/>
      <c r="C242" s="990"/>
      <c r="D242" s="990"/>
      <c r="E242" s="990"/>
      <c r="F242" s="990"/>
      <c r="G242" s="990"/>
      <c r="H242" s="1007"/>
      <c r="I242" s="264" t="s">
        <v>188</v>
      </c>
      <c r="J242" s="296">
        <v>240</v>
      </c>
      <c r="K242" s="1070">
        <v>100</v>
      </c>
      <c r="L242" s="1071"/>
      <c r="M242" s="260">
        <f>J242*K242</f>
        <v>24000</v>
      </c>
    </row>
    <row r="243" spans="1:16" ht="13.8">
      <c r="A243" s="989" t="s">
        <v>189</v>
      </c>
      <c r="B243" s="990"/>
      <c r="C243" s="990"/>
      <c r="D243" s="990"/>
      <c r="E243" s="990"/>
      <c r="F243" s="990"/>
      <c r="G243" s="990"/>
      <c r="H243" s="1007"/>
      <c r="I243" s="264" t="s">
        <v>86</v>
      </c>
      <c r="J243" s="296">
        <v>1.28</v>
      </c>
      <c r="K243" s="1070">
        <v>36811</v>
      </c>
      <c r="L243" s="1071"/>
      <c r="M243" s="260">
        <f>J243*K243</f>
        <v>47118.080000000002</v>
      </c>
    </row>
    <row r="244" spans="1:16" ht="14.4" thickBot="1">
      <c r="A244" s="960"/>
      <c r="B244" s="961"/>
      <c r="C244" s="961"/>
      <c r="D244" s="961"/>
      <c r="E244" s="961"/>
      <c r="F244" s="961"/>
      <c r="G244" s="961"/>
      <c r="H244" s="1009"/>
      <c r="I244" s="266"/>
      <c r="J244" s="267"/>
      <c r="K244" s="962"/>
      <c r="L244" s="963"/>
      <c r="M244" s="260">
        <f>J244*K244</f>
        <v>0</v>
      </c>
      <c r="N244" s="297"/>
      <c r="O244" s="298"/>
      <c r="P244" s="299"/>
    </row>
    <row r="245" spans="1:16" ht="14.4" thickBot="1">
      <c r="A245" s="947" t="s">
        <v>59</v>
      </c>
      <c r="B245" s="948"/>
      <c r="C245" s="948"/>
      <c r="D245" s="948"/>
      <c r="E245" s="948"/>
      <c r="F245" s="948"/>
      <c r="G245" s="948"/>
      <c r="H245" s="948"/>
      <c r="I245" s="948"/>
      <c r="J245" s="948"/>
      <c r="K245" s="948"/>
      <c r="L245" s="949"/>
      <c r="M245" s="268">
        <f>SUM(M241:M244)</f>
        <v>305666.08</v>
      </c>
      <c r="N245" s="297"/>
      <c r="O245" s="298"/>
      <c r="P245" s="299"/>
    </row>
    <row r="246" spans="1:16">
      <c r="A246" s="970" t="s">
        <v>62</v>
      </c>
      <c r="B246" s="971"/>
      <c r="C246" s="971"/>
      <c r="D246" s="971"/>
      <c r="E246" s="971"/>
      <c r="F246" s="971"/>
      <c r="G246" s="971"/>
      <c r="H246" s="971"/>
      <c r="I246" s="971"/>
      <c r="J246" s="971"/>
      <c r="K246" s="971"/>
      <c r="L246" s="971"/>
      <c r="M246" s="972"/>
      <c r="N246" s="297"/>
      <c r="O246" s="298"/>
      <c r="P246" s="299"/>
    </row>
    <row r="247" spans="1:16">
      <c r="A247" s="973"/>
      <c r="B247" s="974"/>
      <c r="C247" s="974"/>
      <c r="D247" s="974"/>
      <c r="E247" s="974"/>
      <c r="F247" s="974"/>
      <c r="G247" s="974"/>
      <c r="H247" s="974"/>
      <c r="I247" s="974"/>
      <c r="J247" s="974"/>
      <c r="K247" s="974"/>
      <c r="L247" s="974"/>
      <c r="M247" s="975"/>
    </row>
    <row r="248" spans="1:16" ht="13.8" thickBot="1">
      <c r="A248" s="976"/>
      <c r="B248" s="977"/>
      <c r="C248" s="977"/>
      <c r="D248" s="977"/>
      <c r="E248" s="977"/>
      <c r="F248" s="977"/>
      <c r="G248" s="977"/>
      <c r="H248" s="977"/>
      <c r="I248" s="977"/>
      <c r="J248" s="977"/>
      <c r="K248" s="977"/>
      <c r="L248" s="977"/>
      <c r="M248" s="978"/>
    </row>
    <row r="249" spans="1:16">
      <c r="A249" s="979" t="s">
        <v>63</v>
      </c>
      <c r="B249" s="980"/>
      <c r="C249" s="980"/>
      <c r="D249" s="980"/>
      <c r="E249" s="980"/>
      <c r="F249" s="980"/>
      <c r="G249" s="980"/>
      <c r="H249" s="257" t="s">
        <v>64</v>
      </c>
      <c r="I249" s="269" t="s">
        <v>65</v>
      </c>
      <c r="J249" s="270" t="s">
        <v>204</v>
      </c>
      <c r="K249" s="991" t="s">
        <v>67</v>
      </c>
      <c r="L249" s="992"/>
      <c r="M249" s="258" t="s">
        <v>58</v>
      </c>
    </row>
    <row r="250" spans="1:16" ht="13.8">
      <c r="A250" s="989" t="s">
        <v>179</v>
      </c>
      <c r="B250" s="990"/>
      <c r="C250" s="990"/>
      <c r="D250" s="990"/>
      <c r="E250" s="990"/>
      <c r="F250" s="990"/>
      <c r="G250" s="990"/>
      <c r="H250" s="271"/>
      <c r="I250" s="300">
        <v>1.28</v>
      </c>
      <c r="J250" s="271" t="s">
        <v>86</v>
      </c>
      <c r="K250" s="1064">
        <f>+M130</f>
        <v>6119</v>
      </c>
      <c r="L250" s="1065"/>
      <c r="M250" s="301">
        <f>I250*K250</f>
        <v>7832.32</v>
      </c>
    </row>
    <row r="251" spans="1:16" ht="13.8">
      <c r="A251" s="989" t="s">
        <v>190</v>
      </c>
      <c r="B251" s="990"/>
      <c r="C251" s="990"/>
      <c r="D251" s="990"/>
      <c r="E251" s="990"/>
      <c r="F251" s="990"/>
      <c r="G251" s="990"/>
      <c r="H251" s="271" t="s">
        <v>181</v>
      </c>
      <c r="I251" s="300">
        <v>0.38219999999999998</v>
      </c>
      <c r="J251" s="271"/>
      <c r="K251" s="1064">
        <f>+M198</f>
        <v>24048</v>
      </c>
      <c r="L251" s="1065"/>
      <c r="M251" s="301">
        <f>I251*K251</f>
        <v>9191.1455999999998</v>
      </c>
    </row>
    <row r="252" spans="1:16" ht="13.8">
      <c r="A252" s="989"/>
      <c r="B252" s="990"/>
      <c r="C252" s="990"/>
      <c r="D252" s="990"/>
      <c r="E252" s="990"/>
      <c r="F252" s="990"/>
      <c r="G252" s="990"/>
      <c r="H252" s="271"/>
      <c r="I252" s="272"/>
      <c r="J252" s="271"/>
      <c r="K252" s="1064"/>
      <c r="L252" s="1065"/>
      <c r="M252" s="301">
        <f>J252*K252</f>
        <v>0</v>
      </c>
    </row>
    <row r="253" spans="1:16" ht="14.4" thickBot="1">
      <c r="A253" s="989"/>
      <c r="B253" s="990"/>
      <c r="C253" s="990"/>
      <c r="D253" s="990"/>
      <c r="E253" s="990"/>
      <c r="F253" s="990"/>
      <c r="G253" s="990"/>
      <c r="H253" s="271"/>
      <c r="I253" s="272"/>
      <c r="J253" s="271"/>
      <c r="K253" s="1064"/>
      <c r="L253" s="1065"/>
      <c r="M253" s="301">
        <f>J253*K253</f>
        <v>0</v>
      </c>
    </row>
    <row r="254" spans="1:16" ht="14.4" thickBot="1">
      <c r="A254" s="947" t="s">
        <v>59</v>
      </c>
      <c r="B254" s="948"/>
      <c r="C254" s="948"/>
      <c r="D254" s="948"/>
      <c r="E254" s="948"/>
      <c r="F254" s="948"/>
      <c r="G254" s="948"/>
      <c r="H254" s="948"/>
      <c r="I254" s="948"/>
      <c r="J254" s="948"/>
      <c r="K254" s="948"/>
      <c r="L254" s="949"/>
      <c r="M254" s="262">
        <f>SUM(M250:M253)</f>
        <v>17023.4656</v>
      </c>
    </row>
    <row r="255" spans="1:16">
      <c r="A255" s="970" t="s">
        <v>68</v>
      </c>
      <c r="B255" s="971"/>
      <c r="C255" s="971"/>
      <c r="D255" s="971"/>
      <c r="E255" s="971"/>
      <c r="F255" s="971"/>
      <c r="G255" s="971"/>
      <c r="H255" s="971"/>
      <c r="I255" s="971"/>
      <c r="J255" s="971"/>
      <c r="K255" s="971"/>
      <c r="L255" s="971"/>
      <c r="M255" s="972"/>
    </row>
    <row r="256" spans="1:16">
      <c r="A256" s="973"/>
      <c r="B256" s="974"/>
      <c r="C256" s="974"/>
      <c r="D256" s="974"/>
      <c r="E256" s="974"/>
      <c r="F256" s="974"/>
      <c r="G256" s="974"/>
      <c r="H256" s="974"/>
      <c r="I256" s="974"/>
      <c r="J256" s="974"/>
      <c r="K256" s="974"/>
      <c r="L256" s="974"/>
      <c r="M256" s="975"/>
    </row>
    <row r="257" spans="1:13" ht="13.8" thickBot="1">
      <c r="A257" s="976"/>
      <c r="B257" s="977"/>
      <c r="C257" s="977"/>
      <c r="D257" s="977"/>
      <c r="E257" s="977"/>
      <c r="F257" s="977"/>
      <c r="G257" s="977"/>
      <c r="H257" s="977"/>
      <c r="I257" s="977"/>
      <c r="J257" s="977"/>
      <c r="K257" s="977"/>
      <c r="L257" s="977"/>
      <c r="M257" s="978"/>
    </row>
    <row r="258" spans="1:13">
      <c r="A258" s="979" t="s">
        <v>69</v>
      </c>
      <c r="B258" s="980"/>
      <c r="C258" s="980"/>
      <c r="D258" s="980"/>
      <c r="E258" s="980"/>
      <c r="F258" s="980"/>
      <c r="G258" s="980"/>
      <c r="H258" s="257" t="s">
        <v>70</v>
      </c>
      <c r="I258" s="273" t="s">
        <v>71</v>
      </c>
      <c r="J258" s="274" t="s">
        <v>72</v>
      </c>
      <c r="K258" s="981" t="s">
        <v>57</v>
      </c>
      <c r="L258" s="982"/>
      <c r="M258" s="275" t="s">
        <v>58</v>
      </c>
    </row>
    <row r="259" spans="1:13" ht="13.8">
      <c r="A259" s="276" t="s">
        <v>191</v>
      </c>
      <c r="B259" s="277"/>
      <c r="C259" s="277"/>
      <c r="D259" s="277"/>
      <c r="E259" s="277"/>
      <c r="F259" s="277"/>
      <c r="G259" s="277"/>
      <c r="H259" s="278" t="s">
        <v>120</v>
      </c>
      <c r="I259" s="279"/>
      <c r="J259" s="280">
        <v>12930</v>
      </c>
      <c r="K259" s="956">
        <v>4</v>
      </c>
      <c r="L259" s="957"/>
      <c r="M259" s="281">
        <f>J259*K259</f>
        <v>51720</v>
      </c>
    </row>
    <row r="260" spans="1:13" ht="13.8">
      <c r="A260" s="276"/>
      <c r="B260" s="277"/>
      <c r="C260" s="277"/>
      <c r="D260" s="277"/>
      <c r="E260" s="277"/>
      <c r="F260" s="277"/>
      <c r="G260" s="277"/>
      <c r="H260" s="278"/>
      <c r="I260" s="279"/>
      <c r="J260" s="280"/>
      <c r="K260" s="956"/>
      <c r="L260" s="957"/>
      <c r="M260" s="281">
        <f>J260*K260</f>
        <v>0</v>
      </c>
    </row>
    <row r="261" spans="1:13" ht="13.8">
      <c r="A261" s="276"/>
      <c r="B261" s="277"/>
      <c r="C261" s="277"/>
      <c r="D261" s="277"/>
      <c r="E261" s="277"/>
      <c r="F261" s="277"/>
      <c r="G261" s="277"/>
      <c r="H261" s="278"/>
      <c r="I261" s="279"/>
      <c r="J261" s="280"/>
      <c r="K261" s="958"/>
      <c r="L261" s="959"/>
      <c r="M261" s="281">
        <f>J261*K261</f>
        <v>0</v>
      </c>
    </row>
    <row r="262" spans="1:13" ht="14.4" thickBot="1">
      <c r="A262" s="960"/>
      <c r="B262" s="961"/>
      <c r="C262" s="961"/>
      <c r="D262" s="961"/>
      <c r="E262" s="961"/>
      <c r="F262" s="961"/>
      <c r="G262" s="961"/>
      <c r="H262" s="282"/>
      <c r="I262" s="283"/>
      <c r="J262" s="282"/>
      <c r="K262" s="962"/>
      <c r="L262" s="963"/>
      <c r="M262" s="281">
        <f>J262*K262</f>
        <v>0</v>
      </c>
    </row>
    <row r="263" spans="1:13" ht="14.4" thickBot="1">
      <c r="A263" s="947" t="s">
        <v>59</v>
      </c>
      <c r="B263" s="948"/>
      <c r="C263" s="948"/>
      <c r="D263" s="948"/>
      <c r="E263" s="948"/>
      <c r="F263" s="948"/>
      <c r="G263" s="948"/>
      <c r="H263" s="948"/>
      <c r="I263" s="948"/>
      <c r="J263" s="948"/>
      <c r="K263" s="948"/>
      <c r="L263" s="949"/>
      <c r="M263" s="268">
        <f>SUM(M259:M262)</f>
        <v>51720</v>
      </c>
    </row>
    <row r="264" spans="1:13" ht="14.4" thickBot="1">
      <c r="A264" s="252"/>
      <c r="B264" s="227"/>
      <c r="C264" s="227"/>
      <c r="D264" s="227"/>
      <c r="E264" s="227"/>
      <c r="F264" s="227"/>
      <c r="G264" s="227"/>
      <c r="H264" s="227"/>
      <c r="I264" s="227"/>
      <c r="J264" s="227"/>
      <c r="K264" s="227"/>
      <c r="L264" s="227"/>
      <c r="M264" s="253"/>
    </row>
    <row r="265" spans="1:13" ht="14.4" thickBot="1">
      <c r="A265" s="950" t="s">
        <v>73</v>
      </c>
      <c r="B265" s="951"/>
      <c r="C265" s="951"/>
      <c r="D265" s="951"/>
      <c r="E265" s="951"/>
      <c r="F265" s="951"/>
      <c r="G265" s="951"/>
      <c r="H265" s="951"/>
      <c r="I265" s="951"/>
      <c r="J265" s="951"/>
      <c r="K265" s="951"/>
      <c r="L265" s="952"/>
      <c r="M265" s="284">
        <f>ROUND(M236+M245+M254+M263,0)</f>
        <v>377782</v>
      </c>
    </row>
    <row r="266" spans="1:13" ht="13.8">
      <c r="A266" s="249"/>
      <c r="B266" s="250"/>
      <c r="C266" s="250"/>
      <c r="D266" s="250"/>
      <c r="E266" s="250"/>
      <c r="F266" s="250"/>
      <c r="G266" s="250"/>
      <c r="H266" s="250"/>
      <c r="I266" s="250"/>
      <c r="J266" s="250"/>
      <c r="K266" s="250"/>
      <c r="L266" s="250"/>
      <c r="M266" s="251"/>
    </row>
    <row r="267" spans="1:13" ht="13.8">
      <c r="A267" s="252"/>
      <c r="B267" s="227"/>
      <c r="C267" s="227"/>
      <c r="D267" s="227"/>
      <c r="E267" s="227"/>
      <c r="F267" s="227"/>
      <c r="G267" s="227"/>
      <c r="H267" s="227"/>
      <c r="I267" s="227"/>
      <c r="J267" s="227"/>
      <c r="K267" s="227"/>
      <c r="L267" s="227"/>
      <c r="M267" s="253"/>
    </row>
    <row r="268" spans="1:13" ht="13.8">
      <c r="A268" s="252"/>
      <c r="B268" s="285" t="s">
        <v>81</v>
      </c>
      <c r="C268" s="285"/>
      <c r="D268" s="285"/>
      <c r="E268" s="285"/>
      <c r="F268" s="227"/>
      <c r="G268" s="227"/>
      <c r="H268" s="285" t="s">
        <v>81</v>
      </c>
      <c r="I268" s="227"/>
      <c r="J268" s="227"/>
      <c r="K268" s="227"/>
      <c r="L268" s="227"/>
      <c r="M268" s="253"/>
    </row>
    <row r="269" spans="1:13" ht="14.4">
      <c r="A269" s="252"/>
      <c r="B269" s="227" t="s">
        <v>205</v>
      </c>
      <c r="C269" s="227" t="s">
        <v>147</v>
      </c>
      <c r="D269" s="227"/>
      <c r="E269" s="288"/>
      <c r="H269" s="227" t="s">
        <v>82</v>
      </c>
      <c r="I269" s="266" t="s">
        <v>142</v>
      </c>
      <c r="J269" s="266"/>
      <c r="K269" s="266"/>
      <c r="L269" s="227"/>
      <c r="M269" s="253"/>
    </row>
    <row r="270" spans="1:13" ht="14.4">
      <c r="A270" s="286"/>
      <c r="B270" s="227" t="s">
        <v>177</v>
      </c>
      <c r="C270" s="227"/>
      <c r="D270" s="227"/>
      <c r="E270" s="288"/>
      <c r="H270" s="227" t="s">
        <v>178</v>
      </c>
      <c r="I270" s="292"/>
      <c r="J270" s="292"/>
      <c r="K270" s="292"/>
      <c r="L270" s="287"/>
      <c r="M270" s="289"/>
    </row>
    <row r="271" spans="1:13" ht="14.4">
      <c r="A271" s="286"/>
      <c r="B271" s="287"/>
      <c r="C271" s="287"/>
      <c r="D271" s="287"/>
      <c r="E271" s="287"/>
      <c r="F271" s="227"/>
      <c r="G271" s="227"/>
      <c r="H271" s="227"/>
      <c r="I271" s="288"/>
      <c r="J271" s="287"/>
      <c r="K271" s="287"/>
      <c r="L271" s="287"/>
      <c r="M271" s="289"/>
    </row>
    <row r="272" spans="1:13" ht="13.8">
      <c r="A272" s="237"/>
      <c r="B272" s="290"/>
      <c r="C272" s="290"/>
      <c r="D272" s="290"/>
      <c r="E272" s="290"/>
      <c r="F272" s="227"/>
      <c r="G272" s="227"/>
      <c r="H272" s="227"/>
      <c r="I272" s="290"/>
      <c r="J272" s="290"/>
      <c r="K272" s="290"/>
      <c r="L272" s="290"/>
      <c r="M272" s="291"/>
    </row>
    <row r="273" spans="1:26" ht="13.8">
      <c r="A273" s="252"/>
      <c r="B273" s="227"/>
      <c r="C273" s="227"/>
      <c r="D273" s="227"/>
      <c r="E273" s="227"/>
      <c r="F273" s="227" t="s">
        <v>83</v>
      </c>
      <c r="G273" s="227"/>
      <c r="H273" s="227"/>
      <c r="I273" s="227"/>
      <c r="J273" s="227"/>
      <c r="K273" s="227"/>
      <c r="L273" s="227"/>
      <c r="M273" s="253"/>
    </row>
    <row r="274" spans="1:26" ht="13.8">
      <c r="A274" s="293"/>
      <c r="B274" s="290"/>
      <c r="C274" s="290"/>
      <c r="D274" s="290"/>
      <c r="E274" s="290"/>
      <c r="F274" s="227"/>
      <c r="G274" s="227"/>
      <c r="H274" s="227"/>
      <c r="I274" s="227"/>
      <c r="J274" s="290"/>
      <c r="K274" s="290"/>
      <c r="L274" s="290"/>
      <c r="M274" s="291"/>
    </row>
    <row r="275" spans="1:26" ht="13.8">
      <c r="A275" s="294"/>
      <c r="B275" s="295"/>
      <c r="C275" s="295"/>
      <c r="D275" s="227"/>
      <c r="E275" s="227"/>
      <c r="F275" s="227"/>
      <c r="G275" s="227"/>
      <c r="H275" s="227"/>
      <c r="I275" s="964"/>
      <c r="J275" s="964"/>
      <c r="K275" s="964"/>
      <c r="L275" s="964"/>
      <c r="M275" s="965"/>
    </row>
    <row r="276" spans="1:26" ht="14.4" thickBot="1">
      <c r="A276" s="968"/>
      <c r="B276" s="969"/>
      <c r="C276" s="969"/>
      <c r="D276" s="283"/>
      <c r="E276" s="283"/>
      <c r="F276" s="283"/>
      <c r="G276" s="283"/>
      <c r="H276" s="283"/>
      <c r="I276" s="966"/>
      <c r="J276" s="966"/>
      <c r="K276" s="966"/>
      <c r="L276" s="966"/>
      <c r="M276" s="967"/>
    </row>
    <row r="277" spans="1:26">
      <c r="A277" s="1046" t="s">
        <v>166</v>
      </c>
      <c r="B277" s="1046"/>
      <c r="C277" s="1046"/>
      <c r="D277" s="1046"/>
      <c r="E277" s="221"/>
      <c r="F277" s="221"/>
      <c r="G277" s="221"/>
      <c r="H277" s="221"/>
      <c r="I277" s="221"/>
      <c r="J277" s="221"/>
      <c r="K277" s="221"/>
      <c r="L277" s="221"/>
      <c r="M277" s="222"/>
      <c r="N277" s="223"/>
      <c r="O277" s="223"/>
      <c r="P277" s="223"/>
      <c r="Q277" s="223"/>
      <c r="R277" s="223"/>
      <c r="S277" s="223"/>
      <c r="T277" s="223"/>
      <c r="U277" s="223"/>
      <c r="V277" s="223"/>
      <c r="W277" s="223"/>
      <c r="X277" s="223"/>
      <c r="Y277" s="223"/>
      <c r="Z277" s="223"/>
    </row>
    <row r="278" spans="1:26">
      <c r="A278" s="224" t="s">
        <v>167</v>
      </c>
      <c r="B278" s="225" t="s">
        <v>168</v>
      </c>
      <c r="C278" s="224" t="s">
        <v>169</v>
      </c>
      <c r="D278" s="225">
        <v>2</v>
      </c>
      <c r="E278" s="223"/>
      <c r="F278" s="223"/>
      <c r="G278" s="223"/>
      <c r="H278" s="223"/>
      <c r="I278" s="223"/>
      <c r="J278" s="223"/>
      <c r="K278" s="223"/>
      <c r="L278" s="223"/>
      <c r="M278" s="226"/>
      <c r="N278" s="223"/>
      <c r="O278" s="223"/>
      <c r="P278" s="223"/>
      <c r="Q278" s="223"/>
      <c r="R278" s="223"/>
      <c r="S278" s="223"/>
      <c r="T278" s="223"/>
      <c r="U278" s="223"/>
      <c r="V278" s="223"/>
      <c r="W278" s="223"/>
      <c r="X278" s="223"/>
      <c r="Y278" s="223"/>
      <c r="Z278" s="223"/>
    </row>
    <row r="279" spans="1:26" ht="15.6">
      <c r="A279" s="1047" t="s">
        <v>170</v>
      </c>
      <c r="B279" s="1047"/>
      <c r="C279" s="1047"/>
      <c r="D279" s="1047"/>
      <c r="E279" s="1047"/>
      <c r="F279" s="1047"/>
      <c r="G279" s="1047"/>
      <c r="H279" s="1047"/>
      <c r="I279" s="1047"/>
      <c r="J279" s="1047"/>
      <c r="K279" s="1047"/>
      <c r="L279" s="1047"/>
      <c r="M279" s="1047"/>
    </row>
    <row r="280" spans="1:26" ht="14.4" thickBot="1">
      <c r="A280" s="227"/>
      <c r="B280" s="227"/>
      <c r="C280" s="227"/>
      <c r="D280" s="227"/>
      <c r="E280" s="227"/>
      <c r="F280" s="227"/>
      <c r="G280" s="227"/>
      <c r="H280" s="227"/>
      <c r="I280" s="227"/>
      <c r="J280" s="227"/>
      <c r="K280" s="227"/>
      <c r="L280" s="227"/>
      <c r="M280" s="227"/>
    </row>
    <row r="281" spans="1:26">
      <c r="A281" s="1048"/>
      <c r="B281" s="1050"/>
      <c r="C281" s="1051"/>
      <c r="D281" s="1051"/>
      <c r="E281" s="1051"/>
      <c r="F281" s="1051"/>
      <c r="G281" s="1051"/>
      <c r="H281" s="1051"/>
      <c r="I281" s="1052"/>
      <c r="J281" s="1053"/>
      <c r="K281" s="1054"/>
      <c r="L281" s="1054"/>
      <c r="M281" s="1055"/>
    </row>
    <row r="282" spans="1:26" ht="13.8">
      <c r="A282" s="1049"/>
      <c r="B282" s="1036" t="s">
        <v>118</v>
      </c>
      <c r="C282" s="1037"/>
      <c r="D282" s="1037"/>
      <c r="E282" s="1037"/>
      <c r="F282" s="1037"/>
      <c r="G282" s="1037"/>
      <c r="H282" s="1037"/>
      <c r="I282" s="1038"/>
      <c r="J282" s="1056"/>
      <c r="K282" s="1057"/>
      <c r="L282" s="1057"/>
      <c r="M282" s="1058"/>
    </row>
    <row r="283" spans="1:26">
      <c r="A283" s="1049"/>
      <c r="B283" s="1059"/>
      <c r="C283" s="1060"/>
      <c r="D283" s="1060"/>
      <c r="E283" s="1060"/>
      <c r="F283" s="1060"/>
      <c r="G283" s="1060"/>
      <c r="H283" s="1060"/>
      <c r="I283" s="1061"/>
      <c r="J283" s="1042" t="s">
        <v>39</v>
      </c>
      <c r="K283" s="1030"/>
      <c r="L283" s="1031"/>
      <c r="M283" s="1032"/>
    </row>
    <row r="284" spans="1:26" ht="13.8">
      <c r="A284" s="1049"/>
      <c r="B284" s="1036" t="s">
        <v>40</v>
      </c>
      <c r="C284" s="1037"/>
      <c r="D284" s="1037"/>
      <c r="E284" s="1037"/>
      <c r="F284" s="1037"/>
      <c r="G284" s="1037"/>
      <c r="H284" s="1037"/>
      <c r="I284" s="1038"/>
      <c r="J284" s="1062"/>
      <c r="K284" s="1033"/>
      <c r="L284" s="1034"/>
      <c r="M284" s="1035"/>
    </row>
    <row r="285" spans="1:26">
      <c r="A285" s="1049"/>
      <c r="B285" s="1039"/>
      <c r="C285" s="1040"/>
      <c r="D285" s="1040"/>
      <c r="E285" s="1040"/>
      <c r="F285" s="1040"/>
      <c r="G285" s="1040"/>
      <c r="H285" s="1040"/>
      <c r="I285" s="1041"/>
      <c r="J285" s="1042" t="s">
        <v>41</v>
      </c>
      <c r="K285" s="1042">
        <v>1</v>
      </c>
      <c r="L285" s="1042" t="s">
        <v>42</v>
      </c>
      <c r="M285" s="1044">
        <v>1</v>
      </c>
    </row>
    <row r="286" spans="1:26">
      <c r="A286" s="1049"/>
      <c r="B286" s="1039"/>
      <c r="C286" s="1040"/>
      <c r="D286" s="1040"/>
      <c r="E286" s="1040"/>
      <c r="F286" s="1040"/>
      <c r="G286" s="1040"/>
      <c r="H286" s="1040"/>
      <c r="I286" s="1041"/>
      <c r="J286" s="1043"/>
      <c r="K286" s="1043"/>
      <c r="L286" s="1043"/>
      <c r="M286" s="1045"/>
    </row>
    <row r="287" spans="1:26" ht="13.8">
      <c r="A287" s="1049"/>
      <c r="B287" s="1036" t="s">
        <v>43</v>
      </c>
      <c r="C287" s="1037"/>
      <c r="D287" s="1037"/>
      <c r="E287" s="1037"/>
      <c r="F287" s="1037"/>
      <c r="G287" s="1037"/>
      <c r="H287" s="1037"/>
      <c r="I287" s="1038"/>
      <c r="J287" s="1043"/>
      <c r="K287" s="1043"/>
      <c r="L287" s="1043"/>
      <c r="M287" s="1045"/>
    </row>
    <row r="288" spans="1:26" ht="14.4" thickBot="1">
      <c r="A288" s="228"/>
      <c r="B288" s="229"/>
      <c r="C288" s="229"/>
      <c r="D288" s="229"/>
      <c r="E288" s="229"/>
      <c r="F288" s="229"/>
      <c r="G288" s="229"/>
      <c r="H288" s="229"/>
      <c r="I288" s="229"/>
      <c r="J288" s="229"/>
      <c r="K288" s="230"/>
      <c r="L288" s="230"/>
      <c r="M288" s="231"/>
    </row>
    <row r="289" spans="1:13" ht="13.8">
      <c r="A289" s="232"/>
      <c r="B289" s="233"/>
      <c r="C289" s="233"/>
      <c r="D289" s="233"/>
      <c r="E289" s="233"/>
      <c r="F289" s="233"/>
      <c r="G289" s="233"/>
      <c r="H289" s="233"/>
      <c r="I289" s="233"/>
      <c r="J289" s="234" t="s">
        <v>44</v>
      </c>
      <c r="K289" s="235" t="s">
        <v>45</v>
      </c>
      <c r="L289" s="235" t="s">
        <v>46</v>
      </c>
      <c r="M289" s="236" t="s">
        <v>47</v>
      </c>
    </row>
    <row r="290" spans="1:13" ht="13.8">
      <c r="A290" s="237"/>
      <c r="B290" s="238"/>
      <c r="C290" s="238"/>
      <c r="D290" s="238"/>
      <c r="E290" s="238"/>
      <c r="F290" s="238"/>
      <c r="G290" s="238"/>
      <c r="H290" s="238"/>
      <c r="I290" s="238"/>
      <c r="J290" s="239"/>
      <c r="K290" s="240"/>
      <c r="L290" s="240"/>
      <c r="M290" s="241"/>
    </row>
    <row r="291" spans="1:13" ht="13.8">
      <c r="A291" s="1017" t="s">
        <v>48</v>
      </c>
      <c r="B291" s="1018"/>
      <c r="C291" s="1018"/>
      <c r="D291" s="1018"/>
      <c r="E291" s="238"/>
      <c r="F291" s="238"/>
      <c r="G291" s="238"/>
      <c r="H291" s="227"/>
      <c r="I291" s="238"/>
      <c r="J291" s="239"/>
      <c r="K291" s="227"/>
      <c r="L291" s="227"/>
      <c r="M291" s="242"/>
    </row>
    <row r="292" spans="1:13" ht="13.8">
      <c r="A292" s="243"/>
      <c r="B292" s="244"/>
      <c r="C292" s="244"/>
      <c r="D292" s="244"/>
      <c r="E292" s="244"/>
      <c r="F292" s="244"/>
      <c r="G292" s="244"/>
      <c r="H292" s="244"/>
      <c r="I292" s="244"/>
      <c r="J292" s="244"/>
      <c r="K292" s="244"/>
      <c r="L292" s="244"/>
      <c r="M292" s="245"/>
    </row>
    <row r="293" spans="1:13" ht="14.4" thickBot="1">
      <c r="A293" s="246"/>
      <c r="B293" s="247"/>
      <c r="C293" s="247"/>
      <c r="D293" s="247"/>
      <c r="E293" s="247"/>
      <c r="F293" s="247"/>
      <c r="G293" s="247"/>
      <c r="H293" s="247"/>
      <c r="I293" s="247"/>
      <c r="J293" s="247"/>
      <c r="K293" s="247"/>
      <c r="L293" s="247"/>
      <c r="M293" s="248"/>
    </row>
    <row r="294" spans="1:13" ht="14.4" thickBot="1">
      <c r="A294" s="249"/>
      <c r="B294" s="250"/>
      <c r="C294" s="250"/>
      <c r="D294" s="250"/>
      <c r="E294" s="250"/>
      <c r="F294" s="250"/>
      <c r="G294" s="227"/>
      <c r="H294" s="227"/>
      <c r="I294" s="250"/>
      <c r="J294" s="250"/>
      <c r="K294" s="250"/>
      <c r="L294" s="250"/>
      <c r="M294" s="251"/>
    </row>
    <row r="295" spans="1:13">
      <c r="A295" s="1019" t="s">
        <v>49</v>
      </c>
      <c r="B295" s="1020"/>
      <c r="C295" s="1020"/>
      <c r="D295" s="1020"/>
      <c r="E295" s="1020"/>
      <c r="F295" s="1020"/>
      <c r="G295" s="1020"/>
      <c r="H295" s="1020"/>
      <c r="I295" s="1020"/>
      <c r="J295" s="1020"/>
      <c r="K295" s="1020"/>
      <c r="L295" s="1020"/>
      <c r="M295" s="1021"/>
    </row>
    <row r="296" spans="1:13" ht="14.4" thickBot="1">
      <c r="A296" s="252"/>
      <c r="B296" s="227"/>
      <c r="C296" s="227"/>
      <c r="D296" s="227"/>
      <c r="E296" s="227"/>
      <c r="F296" s="227"/>
      <c r="G296" s="227"/>
      <c r="H296" s="227"/>
      <c r="I296" s="227"/>
      <c r="J296" s="227"/>
      <c r="K296" s="227"/>
      <c r="L296" s="227"/>
      <c r="M296" s="253"/>
    </row>
    <row r="297" spans="1:13">
      <c r="A297" s="254" t="s">
        <v>50</v>
      </c>
      <c r="B297" s="1022" t="s">
        <v>51</v>
      </c>
      <c r="C297" s="1023"/>
      <c r="D297" s="1023"/>
      <c r="E297" s="1023"/>
      <c r="F297" s="1023"/>
      <c r="G297" s="1023"/>
      <c r="H297" s="1023"/>
      <c r="I297" s="1023"/>
      <c r="J297" s="1024"/>
      <c r="K297" s="1025" t="s">
        <v>52</v>
      </c>
      <c r="L297" s="1026"/>
      <c r="M297" s="254" t="s">
        <v>11</v>
      </c>
    </row>
    <row r="298" spans="1:13" ht="14.4" thickBot="1">
      <c r="A298" s="255" t="s">
        <v>171</v>
      </c>
      <c r="B298" s="1027" t="s">
        <v>192</v>
      </c>
      <c r="C298" s="1028"/>
      <c r="D298" s="1028"/>
      <c r="E298" s="1028"/>
      <c r="F298" s="1028"/>
      <c r="G298" s="1028"/>
      <c r="H298" s="1028"/>
      <c r="I298" s="1028"/>
      <c r="J298" s="1029"/>
      <c r="K298" s="1027" t="s">
        <v>86</v>
      </c>
      <c r="L298" s="1029"/>
      <c r="M298" s="256"/>
    </row>
    <row r="299" spans="1:13">
      <c r="A299" s="970" t="s">
        <v>53</v>
      </c>
      <c r="B299" s="971"/>
      <c r="C299" s="971"/>
      <c r="D299" s="971"/>
      <c r="E299" s="971"/>
      <c r="F299" s="971"/>
      <c r="G299" s="971"/>
      <c r="H299" s="971"/>
      <c r="I299" s="971"/>
      <c r="J299" s="971"/>
      <c r="K299" s="971"/>
      <c r="L299" s="971"/>
      <c r="M299" s="972"/>
    </row>
    <row r="300" spans="1:13">
      <c r="A300" s="973"/>
      <c r="B300" s="974"/>
      <c r="C300" s="974"/>
      <c r="D300" s="974"/>
      <c r="E300" s="974"/>
      <c r="F300" s="974"/>
      <c r="G300" s="974"/>
      <c r="H300" s="974"/>
      <c r="I300" s="974"/>
      <c r="J300" s="974"/>
      <c r="K300" s="974"/>
      <c r="L300" s="974"/>
      <c r="M300" s="975"/>
    </row>
    <row r="301" spans="1:13" ht="13.8" thickBot="1">
      <c r="A301" s="976"/>
      <c r="B301" s="977"/>
      <c r="C301" s="977"/>
      <c r="D301" s="977"/>
      <c r="E301" s="977"/>
      <c r="F301" s="977"/>
      <c r="G301" s="977"/>
      <c r="H301" s="977"/>
      <c r="I301" s="977"/>
      <c r="J301" s="977"/>
      <c r="K301" s="977"/>
      <c r="L301" s="977"/>
      <c r="M301" s="978"/>
    </row>
    <row r="302" spans="1:13" ht="13.8">
      <c r="A302" s="979" t="s">
        <v>51</v>
      </c>
      <c r="B302" s="1013"/>
      <c r="C302" s="1013"/>
      <c r="D302" s="1013"/>
      <c r="E302" s="1014"/>
      <c r="F302" s="991" t="s">
        <v>54</v>
      </c>
      <c r="G302" s="1013"/>
      <c r="H302" s="1015" t="s">
        <v>55</v>
      </c>
      <c r="I302" s="1016"/>
      <c r="J302" s="257" t="s">
        <v>56</v>
      </c>
      <c r="K302" s="991" t="s">
        <v>57</v>
      </c>
      <c r="L302" s="992"/>
      <c r="M302" s="258" t="s">
        <v>58</v>
      </c>
    </row>
    <row r="303" spans="1:13" ht="13.8">
      <c r="A303" s="989" t="s">
        <v>193</v>
      </c>
      <c r="B303" s="990"/>
      <c r="C303" s="990"/>
      <c r="D303" s="990"/>
      <c r="E303" s="1007"/>
      <c r="F303" s="1006"/>
      <c r="G303" s="1007"/>
      <c r="H303" s="1006" t="s">
        <v>120</v>
      </c>
      <c r="I303" s="1007"/>
      <c r="J303" s="220">
        <v>10853</v>
      </c>
      <c r="K303" s="1008">
        <v>1.7864</v>
      </c>
      <c r="L303" s="955"/>
      <c r="M303" s="260">
        <f>J303*K303</f>
        <v>19387.799200000001</v>
      </c>
    </row>
    <row r="304" spans="1:13" ht="13.8">
      <c r="A304" s="989" t="s">
        <v>194</v>
      </c>
      <c r="B304" s="990"/>
      <c r="C304" s="990"/>
      <c r="D304" s="990"/>
      <c r="E304" s="1007"/>
      <c r="F304" s="1006"/>
      <c r="G304" s="1007"/>
      <c r="H304" s="1006" t="s">
        <v>120</v>
      </c>
      <c r="I304" s="1007"/>
      <c r="J304" s="220">
        <v>16536</v>
      </c>
      <c r="K304" s="1008">
        <v>0.48</v>
      </c>
      <c r="L304" s="955"/>
      <c r="M304" s="260">
        <f>J304*K304</f>
        <v>7937.28</v>
      </c>
    </row>
    <row r="305" spans="1:18" ht="14.4" thickBot="1">
      <c r="A305" s="960"/>
      <c r="B305" s="961"/>
      <c r="C305" s="961"/>
      <c r="D305" s="961"/>
      <c r="E305" s="1009"/>
      <c r="F305" s="1010"/>
      <c r="G305" s="1009"/>
      <c r="H305" s="1010"/>
      <c r="I305" s="1009"/>
      <c r="J305" s="261"/>
      <c r="K305" s="1011"/>
      <c r="L305" s="1012"/>
      <c r="M305" s="260">
        <f>J305*K305</f>
        <v>0</v>
      </c>
    </row>
    <row r="306" spans="1:18" ht="14.4" thickBot="1">
      <c r="A306" s="947" t="s">
        <v>59</v>
      </c>
      <c r="B306" s="948"/>
      <c r="C306" s="948"/>
      <c r="D306" s="948"/>
      <c r="E306" s="948"/>
      <c r="F306" s="948"/>
      <c r="G306" s="948"/>
      <c r="H306" s="948"/>
      <c r="I306" s="948"/>
      <c r="J306" s="948"/>
      <c r="K306" s="948"/>
      <c r="L306" s="949"/>
      <c r="M306" s="262">
        <f>SUM(M303:M305)</f>
        <v>27325.0792</v>
      </c>
    </row>
    <row r="307" spans="1:18">
      <c r="A307" s="970" t="s">
        <v>60</v>
      </c>
      <c r="B307" s="971"/>
      <c r="C307" s="971"/>
      <c r="D307" s="971"/>
      <c r="E307" s="971"/>
      <c r="F307" s="971"/>
      <c r="G307" s="971"/>
      <c r="H307" s="971"/>
      <c r="I307" s="971"/>
      <c r="J307" s="971"/>
      <c r="K307" s="971"/>
      <c r="L307" s="971"/>
      <c r="M307" s="972"/>
    </row>
    <row r="308" spans="1:18">
      <c r="A308" s="973"/>
      <c r="B308" s="974"/>
      <c r="C308" s="974"/>
      <c r="D308" s="974"/>
      <c r="E308" s="974"/>
      <c r="F308" s="974"/>
      <c r="G308" s="974"/>
      <c r="H308" s="974"/>
      <c r="I308" s="974"/>
      <c r="J308" s="974"/>
      <c r="K308" s="974"/>
      <c r="L308" s="974"/>
      <c r="M308" s="975"/>
    </row>
    <row r="309" spans="1:18" ht="13.8" thickBot="1">
      <c r="A309" s="976"/>
      <c r="B309" s="977"/>
      <c r="C309" s="977"/>
      <c r="D309" s="977"/>
      <c r="E309" s="977"/>
      <c r="F309" s="977"/>
      <c r="G309" s="977"/>
      <c r="H309" s="977"/>
      <c r="I309" s="977"/>
      <c r="J309" s="977"/>
      <c r="K309" s="977"/>
      <c r="L309" s="977"/>
      <c r="M309" s="978"/>
    </row>
    <row r="310" spans="1:18">
      <c r="A310" s="979" t="s">
        <v>51</v>
      </c>
      <c r="B310" s="980"/>
      <c r="C310" s="980"/>
      <c r="D310" s="980"/>
      <c r="E310" s="980"/>
      <c r="F310" s="980"/>
      <c r="G310" s="980"/>
      <c r="H310" s="992"/>
      <c r="I310" s="263" t="s">
        <v>52</v>
      </c>
      <c r="J310" s="257" t="s">
        <v>11</v>
      </c>
      <c r="K310" s="991" t="s">
        <v>61</v>
      </c>
      <c r="L310" s="992"/>
      <c r="M310" s="258" t="s">
        <v>58</v>
      </c>
      <c r="O310" s="297"/>
      <c r="P310" s="298"/>
      <c r="Q310" s="299"/>
    </row>
    <row r="311" spans="1:18" ht="13.8">
      <c r="A311" s="989" t="s">
        <v>185</v>
      </c>
      <c r="B311" s="990"/>
      <c r="C311" s="990"/>
      <c r="D311" s="990"/>
      <c r="E311" s="990"/>
      <c r="F311" s="990"/>
      <c r="G311" s="990"/>
      <c r="H311" s="1007"/>
      <c r="I311" s="302" t="s">
        <v>195</v>
      </c>
      <c r="J311" s="296">
        <v>367.5</v>
      </c>
      <c r="K311" s="1066">
        <v>614</v>
      </c>
      <c r="L311" s="1067"/>
      <c r="M311" s="303">
        <f>J311*K311</f>
        <v>225645</v>
      </c>
      <c r="O311" s="297"/>
      <c r="P311" s="298"/>
      <c r="Q311" s="299"/>
    </row>
    <row r="312" spans="1:18" ht="13.8">
      <c r="A312" s="989" t="s">
        <v>187</v>
      </c>
      <c r="B312" s="990"/>
      <c r="C312" s="990"/>
      <c r="D312" s="990"/>
      <c r="E312" s="990"/>
      <c r="F312" s="990"/>
      <c r="G312" s="990"/>
      <c r="H312" s="1007"/>
      <c r="I312" s="302" t="s">
        <v>196</v>
      </c>
      <c r="J312" s="296">
        <v>199.5</v>
      </c>
      <c r="K312" s="1066">
        <v>100</v>
      </c>
      <c r="L312" s="1067"/>
      <c r="M312" s="303">
        <f>J312*K312</f>
        <v>19950</v>
      </c>
      <c r="O312" s="297"/>
      <c r="P312" s="298"/>
      <c r="Q312" s="299"/>
    </row>
    <row r="313" spans="1:18" ht="13.8">
      <c r="A313" s="989" t="s">
        <v>189</v>
      </c>
      <c r="B313" s="990"/>
      <c r="C313" s="990"/>
      <c r="D313" s="990"/>
      <c r="E313" s="990"/>
      <c r="F313" s="990"/>
      <c r="G313" s="990"/>
      <c r="H313" s="1007"/>
      <c r="I313" s="302" t="s">
        <v>197</v>
      </c>
      <c r="J313" s="296">
        <v>0.58799999999999997</v>
      </c>
      <c r="K313" s="1066">
        <v>36811</v>
      </c>
      <c r="L313" s="1067"/>
      <c r="M313" s="303">
        <f>J313*K313</f>
        <v>21644.867999999999</v>
      </c>
      <c r="O313" s="297"/>
      <c r="P313" s="298"/>
      <c r="Q313" s="299"/>
    </row>
    <row r="314" spans="1:18" ht="14.4" thickBot="1">
      <c r="A314" s="960" t="s">
        <v>198</v>
      </c>
      <c r="B314" s="961"/>
      <c r="C314" s="961"/>
      <c r="D314" s="961"/>
      <c r="E314" s="961"/>
      <c r="F314" s="961"/>
      <c r="G314" s="961"/>
      <c r="H314" s="1009"/>
      <c r="I314" s="302" t="s">
        <v>197</v>
      </c>
      <c r="J314" s="296">
        <v>0.88200000000000001</v>
      </c>
      <c r="K314" s="1068">
        <v>80066</v>
      </c>
      <c r="L314" s="1069"/>
      <c r="M314" s="303">
        <f>J314*K314</f>
        <v>70618.212</v>
      </c>
    </row>
    <row r="315" spans="1:18" ht="14.4" thickBot="1">
      <c r="A315" s="947" t="s">
        <v>59</v>
      </c>
      <c r="B315" s="948"/>
      <c r="C315" s="948"/>
      <c r="D315" s="948"/>
      <c r="E315" s="948"/>
      <c r="F315" s="948"/>
      <c r="G315" s="948"/>
      <c r="H315" s="948"/>
      <c r="I315" s="948"/>
      <c r="J315" s="948"/>
      <c r="K315" s="948"/>
      <c r="L315" s="949"/>
      <c r="M315" s="268">
        <f>SUM(M311:M314)</f>
        <v>337858.08</v>
      </c>
    </row>
    <row r="316" spans="1:18">
      <c r="A316" s="970" t="s">
        <v>62</v>
      </c>
      <c r="B316" s="971"/>
      <c r="C316" s="971"/>
      <c r="D316" s="971"/>
      <c r="E316" s="971"/>
      <c r="F316" s="971"/>
      <c r="G316" s="971"/>
      <c r="H316" s="971"/>
      <c r="I316" s="971"/>
      <c r="J316" s="971"/>
      <c r="K316" s="971"/>
      <c r="L316" s="971"/>
      <c r="M316" s="972"/>
    </row>
    <row r="317" spans="1:18">
      <c r="A317" s="973"/>
      <c r="B317" s="974"/>
      <c r="C317" s="974"/>
      <c r="D317" s="974"/>
      <c r="E317" s="974"/>
      <c r="F317" s="974"/>
      <c r="G317" s="974"/>
      <c r="H317" s="974"/>
      <c r="I317" s="974"/>
      <c r="J317" s="974"/>
      <c r="K317" s="974"/>
      <c r="L317" s="974"/>
      <c r="M317" s="975"/>
    </row>
    <row r="318" spans="1:18" ht="13.8" thickBot="1">
      <c r="A318" s="976"/>
      <c r="B318" s="977"/>
      <c r="C318" s="977"/>
      <c r="D318" s="977"/>
      <c r="E318" s="977"/>
      <c r="F318" s="977"/>
      <c r="G318" s="977"/>
      <c r="H318" s="977"/>
      <c r="I318" s="977"/>
      <c r="J318" s="977"/>
      <c r="K318" s="977"/>
      <c r="L318" s="977"/>
      <c r="M318" s="978"/>
    </row>
    <row r="319" spans="1:18">
      <c r="A319" s="979" t="s">
        <v>63</v>
      </c>
      <c r="B319" s="980"/>
      <c r="C319" s="980"/>
      <c r="D319" s="980"/>
      <c r="E319" s="980"/>
      <c r="F319" s="980"/>
      <c r="G319" s="980"/>
      <c r="H319" s="257" t="s">
        <v>64</v>
      </c>
      <c r="I319" s="269" t="s">
        <v>65</v>
      </c>
      <c r="J319" s="270" t="s">
        <v>204</v>
      </c>
      <c r="K319" s="991" t="s">
        <v>67</v>
      </c>
      <c r="L319" s="992"/>
      <c r="M319" s="258" t="s">
        <v>58</v>
      </c>
    </row>
    <row r="320" spans="1:18" ht="13.8">
      <c r="A320" s="989" t="s">
        <v>179</v>
      </c>
      <c r="B320" s="990"/>
      <c r="C320" s="990"/>
      <c r="D320" s="990"/>
      <c r="E320" s="990"/>
      <c r="F320" s="990"/>
      <c r="G320" s="990"/>
      <c r="H320" s="271"/>
      <c r="I320" s="300">
        <v>0.58799999999999997</v>
      </c>
      <c r="J320" s="304" t="s">
        <v>197</v>
      </c>
      <c r="K320" s="1064">
        <f>+M130</f>
        <v>6119</v>
      </c>
      <c r="L320" s="1065"/>
      <c r="M320" s="301">
        <f>I320*K320</f>
        <v>3597.9719999999998</v>
      </c>
      <c r="O320" s="305"/>
      <c r="P320" s="306"/>
      <c r="Q320" s="307"/>
      <c r="R320" s="308"/>
    </row>
    <row r="321" spans="1:18" ht="13.8">
      <c r="A321" s="989" t="s">
        <v>190</v>
      </c>
      <c r="B321" s="990"/>
      <c r="C321" s="990"/>
      <c r="D321" s="990"/>
      <c r="E321" s="990"/>
      <c r="F321" s="990"/>
      <c r="G321" s="990"/>
      <c r="H321" s="304" t="s">
        <v>199</v>
      </c>
      <c r="I321" s="300">
        <v>0.36749999999999999</v>
      </c>
      <c r="J321" s="304"/>
      <c r="K321" s="1064">
        <f>+M198</f>
        <v>24048</v>
      </c>
      <c r="L321" s="1065"/>
      <c r="M321" s="301">
        <f>I321*K321</f>
        <v>8837.64</v>
      </c>
      <c r="O321" s="305"/>
      <c r="P321" s="306"/>
      <c r="Q321" s="307"/>
      <c r="R321" s="308"/>
    </row>
    <row r="322" spans="1:18" ht="13.8">
      <c r="A322" s="989" t="s">
        <v>200</v>
      </c>
      <c r="B322" s="990"/>
      <c r="C322" s="990"/>
      <c r="D322" s="990"/>
      <c r="E322" s="990"/>
      <c r="F322" s="990"/>
      <c r="G322" s="990"/>
      <c r="H322" s="271"/>
      <c r="I322" s="309">
        <v>0.88200000000000001</v>
      </c>
      <c r="J322" s="304" t="s">
        <v>197</v>
      </c>
      <c r="K322" s="1064">
        <f>+M59</f>
        <v>6119</v>
      </c>
      <c r="L322" s="1065"/>
      <c r="M322" s="301">
        <f>I322*K322</f>
        <v>5396.9579999999996</v>
      </c>
      <c r="O322" s="305"/>
      <c r="P322" s="298"/>
      <c r="Q322" s="307"/>
      <c r="R322" s="308"/>
    </row>
    <row r="323" spans="1:18" ht="14.4" thickBot="1">
      <c r="A323" s="989"/>
      <c r="B323" s="990"/>
      <c r="C323" s="990"/>
      <c r="D323" s="990"/>
      <c r="E323" s="990"/>
      <c r="F323" s="990"/>
      <c r="G323" s="990"/>
      <c r="H323" s="271"/>
      <c r="I323" s="272"/>
      <c r="J323" s="271"/>
      <c r="K323" s="958"/>
      <c r="L323" s="959"/>
      <c r="M323" s="301">
        <f>I323*K323</f>
        <v>0</v>
      </c>
    </row>
    <row r="324" spans="1:18" ht="14.4" thickBot="1">
      <c r="A324" s="947" t="s">
        <v>59</v>
      </c>
      <c r="B324" s="948"/>
      <c r="C324" s="948"/>
      <c r="D324" s="948"/>
      <c r="E324" s="948"/>
      <c r="F324" s="948"/>
      <c r="G324" s="948"/>
      <c r="H324" s="948"/>
      <c r="I324" s="948"/>
      <c r="J324" s="948"/>
      <c r="K324" s="948"/>
      <c r="L324" s="949"/>
      <c r="M324" s="310">
        <f>SUM(M320:M323)</f>
        <v>17832.57</v>
      </c>
    </row>
    <row r="325" spans="1:18">
      <c r="A325" s="970" t="s">
        <v>68</v>
      </c>
      <c r="B325" s="971"/>
      <c r="C325" s="971"/>
      <c r="D325" s="971"/>
      <c r="E325" s="971"/>
      <c r="F325" s="971"/>
      <c r="G325" s="971"/>
      <c r="H325" s="971"/>
      <c r="I325" s="971"/>
      <c r="J325" s="971"/>
      <c r="K325" s="971"/>
      <c r="L325" s="971"/>
      <c r="M325" s="972"/>
    </row>
    <row r="326" spans="1:18">
      <c r="A326" s="973"/>
      <c r="B326" s="974"/>
      <c r="C326" s="974"/>
      <c r="D326" s="974"/>
      <c r="E326" s="974"/>
      <c r="F326" s="974"/>
      <c r="G326" s="974"/>
      <c r="H326" s="974"/>
      <c r="I326" s="974"/>
      <c r="J326" s="974"/>
      <c r="K326" s="974"/>
      <c r="L326" s="974"/>
      <c r="M326" s="975"/>
    </row>
    <row r="327" spans="1:18" ht="13.8" thickBot="1">
      <c r="A327" s="976"/>
      <c r="B327" s="977"/>
      <c r="C327" s="977"/>
      <c r="D327" s="977"/>
      <c r="E327" s="977"/>
      <c r="F327" s="977"/>
      <c r="G327" s="977"/>
      <c r="H327" s="977"/>
      <c r="I327" s="977"/>
      <c r="J327" s="977"/>
      <c r="K327" s="977"/>
      <c r="L327" s="977"/>
      <c r="M327" s="978"/>
    </row>
    <row r="328" spans="1:18">
      <c r="A328" s="979" t="s">
        <v>69</v>
      </c>
      <c r="B328" s="980"/>
      <c r="C328" s="980"/>
      <c r="D328" s="980"/>
      <c r="E328" s="980"/>
      <c r="F328" s="980"/>
      <c r="G328" s="980"/>
      <c r="H328" s="257" t="s">
        <v>70</v>
      </c>
      <c r="I328" s="273" t="s">
        <v>71</v>
      </c>
      <c r="J328" s="274" t="s">
        <v>72</v>
      </c>
      <c r="K328" s="981" t="s">
        <v>57</v>
      </c>
      <c r="L328" s="982"/>
      <c r="M328" s="275" t="s">
        <v>58</v>
      </c>
    </row>
    <row r="329" spans="1:18" ht="26.4">
      <c r="A329" s="311" t="s">
        <v>201</v>
      </c>
      <c r="B329" s="277"/>
      <c r="C329" s="277"/>
      <c r="D329" s="277"/>
      <c r="E329" s="277"/>
      <c r="F329" s="277"/>
      <c r="G329" s="277"/>
      <c r="H329" s="312" t="s">
        <v>120</v>
      </c>
      <c r="I329" s="279"/>
      <c r="J329" s="313">
        <v>108531</v>
      </c>
      <c r="K329" s="956">
        <v>1.7864</v>
      </c>
      <c r="L329" s="957"/>
      <c r="M329" s="281">
        <f>J329*K329</f>
        <v>193879.77840000001</v>
      </c>
    </row>
    <row r="330" spans="1:18" ht="13.8">
      <c r="A330" s="276"/>
      <c r="B330" s="277"/>
      <c r="C330" s="277"/>
      <c r="D330" s="277"/>
      <c r="E330" s="277"/>
      <c r="F330" s="277"/>
      <c r="G330" s="277"/>
      <c r="H330" s="278"/>
      <c r="I330" s="279"/>
      <c r="J330" s="280"/>
      <c r="K330" s="956"/>
      <c r="L330" s="957"/>
      <c r="M330" s="281">
        <f>J330*K330</f>
        <v>0</v>
      </c>
      <c r="O330" s="314"/>
      <c r="P330" s="306"/>
      <c r="Q330" s="315"/>
    </row>
    <row r="331" spans="1:18" ht="13.8">
      <c r="A331" s="276"/>
      <c r="B331" s="277"/>
      <c r="C331" s="277"/>
      <c r="D331" s="277"/>
      <c r="E331" s="277"/>
      <c r="F331" s="277"/>
      <c r="G331" s="277"/>
      <c r="H331" s="278"/>
      <c r="I331" s="279"/>
      <c r="J331" s="280"/>
      <c r="K331" s="958"/>
      <c r="L331" s="959"/>
      <c r="M331" s="281">
        <f>J331*K331</f>
        <v>0</v>
      </c>
    </row>
    <row r="332" spans="1:18" ht="14.4" thickBot="1">
      <c r="A332" s="960"/>
      <c r="B332" s="961"/>
      <c r="C332" s="961"/>
      <c r="D332" s="961"/>
      <c r="E332" s="961"/>
      <c r="F332" s="961"/>
      <c r="G332" s="961"/>
      <c r="H332" s="282"/>
      <c r="I332" s="283"/>
      <c r="J332" s="282"/>
      <c r="K332" s="962"/>
      <c r="L332" s="963"/>
      <c r="M332" s="281">
        <f>J332*K332</f>
        <v>0</v>
      </c>
    </row>
    <row r="333" spans="1:18" ht="14.4" thickBot="1">
      <c r="A333" s="947" t="s">
        <v>59</v>
      </c>
      <c r="B333" s="948"/>
      <c r="C333" s="948"/>
      <c r="D333" s="948"/>
      <c r="E333" s="948"/>
      <c r="F333" s="948"/>
      <c r="G333" s="948"/>
      <c r="H333" s="948"/>
      <c r="I333" s="948"/>
      <c r="J333" s="948"/>
      <c r="K333" s="948"/>
      <c r="L333" s="949"/>
      <c r="M333" s="268">
        <f>SUM(M329:M332)</f>
        <v>193879.77840000001</v>
      </c>
    </row>
    <row r="334" spans="1:18" ht="14.4" thickBot="1">
      <c r="A334" s="252"/>
      <c r="B334" s="227"/>
      <c r="C334" s="227"/>
      <c r="D334" s="227"/>
      <c r="E334" s="227"/>
      <c r="F334" s="227"/>
      <c r="G334" s="227"/>
      <c r="H334" s="227"/>
      <c r="I334" s="227"/>
      <c r="J334" s="227"/>
      <c r="K334" s="227"/>
      <c r="L334" s="227"/>
      <c r="M334" s="253"/>
    </row>
    <row r="335" spans="1:18" ht="14.4" thickBot="1">
      <c r="A335" s="950" t="s">
        <v>73</v>
      </c>
      <c r="B335" s="951"/>
      <c r="C335" s="951"/>
      <c r="D335" s="951"/>
      <c r="E335" s="951"/>
      <c r="F335" s="951"/>
      <c r="G335" s="951"/>
      <c r="H335" s="951"/>
      <c r="I335" s="951"/>
      <c r="J335" s="951"/>
      <c r="K335" s="951"/>
      <c r="L335" s="952"/>
      <c r="M335" s="284">
        <f>ROUND(M306+M315+M324+M333,0)</f>
        <v>576896</v>
      </c>
    </row>
    <row r="336" spans="1:18" ht="13.8">
      <c r="A336" s="249"/>
      <c r="B336" s="250"/>
      <c r="C336" s="250"/>
      <c r="D336" s="250"/>
      <c r="E336" s="250"/>
      <c r="F336" s="250"/>
      <c r="G336" s="250"/>
      <c r="H336" s="250"/>
      <c r="I336" s="250"/>
      <c r="J336" s="250"/>
      <c r="K336" s="250"/>
      <c r="L336" s="250"/>
      <c r="M336" s="251"/>
    </row>
    <row r="337" spans="1:26" ht="13.8">
      <c r="A337" s="252"/>
      <c r="B337" s="227"/>
      <c r="C337" s="227"/>
      <c r="D337" s="227"/>
      <c r="E337" s="227"/>
      <c r="F337" s="227"/>
      <c r="G337" s="227"/>
      <c r="H337" s="227"/>
      <c r="I337" s="227"/>
      <c r="J337" s="227"/>
      <c r="K337" s="227"/>
      <c r="L337" s="227"/>
      <c r="M337" s="253"/>
    </row>
    <row r="338" spans="1:26" ht="13.8">
      <c r="A338" s="252"/>
      <c r="B338" s="285" t="s">
        <v>81</v>
      </c>
      <c r="C338" s="285"/>
      <c r="D338" s="285"/>
      <c r="E338" s="285"/>
      <c r="F338" s="227"/>
      <c r="G338" s="227"/>
      <c r="H338" s="285" t="s">
        <v>81</v>
      </c>
      <c r="I338" s="227"/>
      <c r="J338" s="227"/>
      <c r="K338" s="227"/>
      <c r="L338" s="227"/>
      <c r="M338" s="253"/>
    </row>
    <row r="339" spans="1:26" ht="14.4">
      <c r="A339" s="252"/>
      <c r="B339" s="227" t="s">
        <v>205</v>
      </c>
      <c r="C339" s="227" t="s">
        <v>147</v>
      </c>
      <c r="D339" s="227"/>
      <c r="E339" s="288"/>
      <c r="H339" s="227" t="s">
        <v>82</v>
      </c>
      <c r="I339" s="553" t="s">
        <v>142</v>
      </c>
      <c r="J339" s="553"/>
      <c r="K339" s="553"/>
      <c r="L339" s="227"/>
      <c r="M339" s="253"/>
    </row>
    <row r="340" spans="1:26" ht="14.4">
      <c r="A340" s="286"/>
      <c r="B340" s="227" t="s">
        <v>177</v>
      </c>
      <c r="C340" s="227"/>
      <c r="D340" s="227"/>
      <c r="E340" s="288"/>
      <c r="H340" s="227" t="s">
        <v>178</v>
      </c>
      <c r="I340" s="292"/>
      <c r="J340" s="292"/>
      <c r="K340" s="292"/>
      <c r="L340" s="287"/>
      <c r="M340" s="289"/>
    </row>
    <row r="341" spans="1:26" ht="14.4">
      <c r="A341" s="286"/>
      <c r="B341" s="287"/>
      <c r="C341" s="287"/>
      <c r="D341" s="287"/>
      <c r="E341" s="287"/>
      <c r="F341" s="227"/>
      <c r="G341" s="227"/>
      <c r="H341" s="227"/>
      <c r="I341" s="288"/>
      <c r="J341" s="287"/>
      <c r="K341" s="287"/>
      <c r="L341" s="287"/>
      <c r="M341" s="289"/>
    </row>
    <row r="342" spans="1:26" ht="13.8">
      <c r="A342" s="237"/>
      <c r="B342" s="290"/>
      <c r="C342" s="290"/>
      <c r="D342" s="290"/>
      <c r="E342" s="290"/>
      <c r="F342" s="227"/>
      <c r="G342" s="227"/>
      <c r="H342" s="227"/>
      <c r="I342" s="290"/>
      <c r="J342" s="290"/>
      <c r="K342" s="290"/>
      <c r="L342" s="290"/>
      <c r="M342" s="291"/>
    </row>
    <row r="343" spans="1:26" ht="13.8">
      <c r="A343" s="252"/>
      <c r="B343" s="227"/>
      <c r="C343" s="227"/>
      <c r="D343" s="227"/>
      <c r="E343" s="227"/>
      <c r="F343" s="227" t="s">
        <v>83</v>
      </c>
      <c r="G343" s="227"/>
      <c r="H343" s="227"/>
      <c r="I343" s="227"/>
      <c r="J343" s="227"/>
      <c r="K343" s="227"/>
      <c r="L343" s="227"/>
      <c r="M343" s="253"/>
    </row>
    <row r="344" spans="1:26" ht="16.2" thickBot="1">
      <c r="A344" s="554"/>
      <c r="B344" s="555"/>
      <c r="C344" s="555"/>
      <c r="D344" s="556"/>
      <c r="E344" s="556"/>
      <c r="F344" s="556"/>
      <c r="G344" s="556"/>
      <c r="H344" s="556"/>
      <c r="I344" s="1063"/>
      <c r="J344" s="1063"/>
      <c r="K344" s="1063"/>
      <c r="L344" s="1063"/>
      <c r="M344" s="967"/>
    </row>
    <row r="345" spans="1:26">
      <c r="A345" s="1046"/>
      <c r="B345" s="1046"/>
      <c r="C345" s="1046"/>
      <c r="D345" s="1046"/>
      <c r="E345" s="223"/>
      <c r="F345" s="223"/>
      <c r="G345" s="223"/>
      <c r="H345" s="223"/>
      <c r="I345" s="223"/>
      <c r="J345" s="223"/>
      <c r="K345" s="223"/>
      <c r="L345" s="223"/>
      <c r="M345" s="226"/>
      <c r="N345" s="223"/>
      <c r="O345" s="223"/>
      <c r="P345" s="223"/>
      <c r="Q345" s="223"/>
      <c r="R345" s="223"/>
      <c r="S345" s="223"/>
      <c r="T345" s="223"/>
      <c r="U345" s="223"/>
      <c r="V345" s="223"/>
      <c r="W345" s="223"/>
      <c r="X345" s="223"/>
      <c r="Y345" s="223"/>
      <c r="Z345" s="223"/>
    </row>
    <row r="346" spans="1:26">
      <c r="A346" s="224" t="s">
        <v>167</v>
      </c>
      <c r="B346" s="225" t="s">
        <v>168</v>
      </c>
      <c r="C346" s="224" t="s">
        <v>169</v>
      </c>
      <c r="D346" s="225">
        <v>2</v>
      </c>
      <c r="E346" s="223"/>
      <c r="F346" s="223"/>
      <c r="G346" s="223"/>
      <c r="H346" s="223"/>
      <c r="I346" s="223"/>
      <c r="J346" s="223"/>
      <c r="K346" s="223"/>
      <c r="L346" s="223"/>
      <c r="M346" s="226"/>
      <c r="N346" s="223"/>
      <c r="O346" s="223"/>
      <c r="P346" s="223"/>
      <c r="Q346" s="223"/>
      <c r="R346" s="223"/>
      <c r="S346" s="223"/>
      <c r="T346" s="223"/>
      <c r="U346" s="223"/>
      <c r="V346" s="223"/>
      <c r="W346" s="223"/>
      <c r="X346" s="223"/>
      <c r="Y346" s="223"/>
      <c r="Z346" s="223"/>
    </row>
    <row r="347" spans="1:26" ht="15.6">
      <c r="A347" s="1047" t="s">
        <v>170</v>
      </c>
      <c r="B347" s="1047"/>
      <c r="C347" s="1047"/>
      <c r="D347" s="1047"/>
      <c r="E347" s="1047"/>
      <c r="F347" s="1047"/>
      <c r="G347" s="1047"/>
      <c r="H347" s="1047"/>
      <c r="I347" s="1047"/>
      <c r="J347" s="1047"/>
      <c r="K347" s="1047"/>
      <c r="L347" s="1047"/>
      <c r="M347" s="1047"/>
    </row>
    <row r="348" spans="1:26" ht="14.4" thickBot="1">
      <c r="A348" s="227"/>
      <c r="B348" s="227"/>
      <c r="C348" s="227"/>
      <c r="D348" s="227"/>
      <c r="E348" s="227"/>
      <c r="F348" s="227"/>
      <c r="G348" s="227"/>
      <c r="H348" s="227"/>
      <c r="I348" s="227"/>
      <c r="J348" s="227"/>
      <c r="K348" s="227"/>
      <c r="L348" s="227"/>
      <c r="M348" s="227"/>
    </row>
    <row r="349" spans="1:26">
      <c r="A349" s="1048"/>
      <c r="B349" s="1050"/>
      <c r="C349" s="1051"/>
      <c r="D349" s="1051"/>
      <c r="E349" s="1051"/>
      <c r="F349" s="1051"/>
      <c r="G349" s="1051"/>
      <c r="H349" s="1051"/>
      <c r="I349" s="1052"/>
      <c r="J349" s="1053"/>
      <c r="K349" s="1054"/>
      <c r="L349" s="1054"/>
      <c r="M349" s="1055"/>
    </row>
    <row r="350" spans="1:26" ht="13.8">
      <c r="A350" s="1049"/>
      <c r="B350" s="1036" t="s">
        <v>118</v>
      </c>
      <c r="C350" s="1037"/>
      <c r="D350" s="1037"/>
      <c r="E350" s="1037"/>
      <c r="F350" s="1037"/>
      <c r="G350" s="1037"/>
      <c r="H350" s="1037"/>
      <c r="I350" s="1038"/>
      <c r="J350" s="1056"/>
      <c r="K350" s="1057"/>
      <c r="L350" s="1057"/>
      <c r="M350" s="1058"/>
    </row>
    <row r="351" spans="1:26">
      <c r="A351" s="1049"/>
      <c r="B351" s="1059"/>
      <c r="C351" s="1060"/>
      <c r="D351" s="1060"/>
      <c r="E351" s="1060"/>
      <c r="F351" s="1060"/>
      <c r="G351" s="1060"/>
      <c r="H351" s="1060"/>
      <c r="I351" s="1061"/>
      <c r="J351" s="1042" t="s">
        <v>39</v>
      </c>
      <c r="K351" s="1030"/>
      <c r="L351" s="1031"/>
      <c r="M351" s="1032"/>
    </row>
    <row r="352" spans="1:26" ht="13.8">
      <c r="A352" s="1049"/>
      <c r="B352" s="1036" t="s">
        <v>40</v>
      </c>
      <c r="C352" s="1037"/>
      <c r="D352" s="1037"/>
      <c r="E352" s="1037"/>
      <c r="F352" s="1037"/>
      <c r="G352" s="1037"/>
      <c r="H352" s="1037"/>
      <c r="I352" s="1038"/>
      <c r="J352" s="1062"/>
      <c r="K352" s="1033"/>
      <c r="L352" s="1034"/>
      <c r="M352" s="1035"/>
    </row>
    <row r="353" spans="1:19">
      <c r="A353" s="1049"/>
      <c r="B353" s="1039"/>
      <c r="C353" s="1040"/>
      <c r="D353" s="1040"/>
      <c r="E353" s="1040"/>
      <c r="F353" s="1040"/>
      <c r="G353" s="1040"/>
      <c r="H353" s="1040"/>
      <c r="I353" s="1041"/>
      <c r="J353" s="1042" t="s">
        <v>41</v>
      </c>
      <c r="K353" s="1042">
        <v>1</v>
      </c>
      <c r="L353" s="1042" t="s">
        <v>42</v>
      </c>
      <c r="M353" s="1044">
        <v>1</v>
      </c>
    </row>
    <row r="354" spans="1:19">
      <c r="A354" s="1049"/>
      <c r="B354" s="1039"/>
      <c r="C354" s="1040"/>
      <c r="D354" s="1040"/>
      <c r="E354" s="1040"/>
      <c r="F354" s="1040"/>
      <c r="G354" s="1040"/>
      <c r="H354" s="1040"/>
      <c r="I354" s="1041"/>
      <c r="J354" s="1043"/>
      <c r="K354" s="1043"/>
      <c r="L354" s="1043"/>
      <c r="M354" s="1045"/>
    </row>
    <row r="355" spans="1:19" ht="13.8">
      <c r="A355" s="1049"/>
      <c r="B355" s="1036" t="s">
        <v>43</v>
      </c>
      <c r="C355" s="1037"/>
      <c r="D355" s="1037"/>
      <c r="E355" s="1037"/>
      <c r="F355" s="1037"/>
      <c r="G355" s="1037"/>
      <c r="H355" s="1037"/>
      <c r="I355" s="1038"/>
      <c r="J355" s="1043"/>
      <c r="K355" s="1043"/>
      <c r="L355" s="1043"/>
      <c r="M355" s="1045"/>
    </row>
    <row r="356" spans="1:19" ht="14.4" thickBot="1">
      <c r="A356" s="228"/>
      <c r="B356" s="229"/>
      <c r="C356" s="229"/>
      <c r="D356" s="229"/>
      <c r="E356" s="229"/>
      <c r="F356" s="229"/>
      <c r="G356" s="229"/>
      <c r="H356" s="229"/>
      <c r="I356" s="229"/>
      <c r="J356" s="229"/>
      <c r="K356" s="230"/>
      <c r="L356" s="230"/>
      <c r="M356" s="231"/>
    </row>
    <row r="357" spans="1:19" ht="13.8">
      <c r="A357" s="232"/>
      <c r="B357" s="233"/>
      <c r="C357" s="233"/>
      <c r="D357" s="233"/>
      <c r="E357" s="233"/>
      <c r="F357" s="233"/>
      <c r="G357" s="233"/>
      <c r="H357" s="233"/>
      <c r="I357" s="233"/>
      <c r="J357" s="234" t="s">
        <v>44</v>
      </c>
      <c r="K357" s="235" t="s">
        <v>45</v>
      </c>
      <c r="L357" s="235" t="s">
        <v>46</v>
      </c>
      <c r="M357" s="236" t="s">
        <v>47</v>
      </c>
    </row>
    <row r="358" spans="1:19" ht="13.8">
      <c r="A358" s="237"/>
      <c r="B358" s="238"/>
      <c r="C358" s="238"/>
      <c r="D358" s="238"/>
      <c r="E358" s="238"/>
      <c r="F358" s="238"/>
      <c r="G358" s="238"/>
      <c r="H358" s="238"/>
      <c r="I358" s="238"/>
      <c r="J358" s="239"/>
      <c r="K358" s="240"/>
      <c r="L358" s="240"/>
      <c r="M358" s="241"/>
    </row>
    <row r="359" spans="1:19" ht="13.8">
      <c r="A359" s="1017" t="s">
        <v>48</v>
      </c>
      <c r="B359" s="1018"/>
      <c r="C359" s="1018"/>
      <c r="D359" s="1018"/>
      <c r="E359" s="238"/>
      <c r="F359" s="238"/>
      <c r="G359" s="238"/>
      <c r="H359" s="227"/>
      <c r="I359" s="238"/>
      <c r="J359" s="239"/>
      <c r="K359" s="227"/>
      <c r="L359" s="227"/>
      <c r="M359" s="242"/>
    </row>
    <row r="360" spans="1:19" ht="13.8">
      <c r="A360" s="243"/>
      <c r="B360" s="244"/>
      <c r="C360" s="244"/>
      <c r="D360" s="244"/>
      <c r="E360" s="244"/>
      <c r="F360" s="244"/>
      <c r="G360" s="244"/>
      <c r="H360" s="244"/>
      <c r="I360" s="244"/>
      <c r="J360" s="244"/>
      <c r="K360" s="244"/>
      <c r="L360" s="244"/>
      <c r="M360" s="245"/>
    </row>
    <row r="361" spans="1:19" ht="14.4" thickBot="1">
      <c r="A361" s="246"/>
      <c r="B361" s="247"/>
      <c r="C361" s="247"/>
      <c r="D361" s="247"/>
      <c r="E361" s="247"/>
      <c r="F361" s="247"/>
      <c r="G361" s="247"/>
      <c r="H361" s="247"/>
      <c r="I361" s="247"/>
      <c r="J361" s="247"/>
      <c r="K361" s="247"/>
      <c r="L361" s="247"/>
      <c r="M361" s="248"/>
    </row>
    <row r="362" spans="1:19" ht="14.4" thickBot="1">
      <c r="A362" s="249"/>
      <c r="B362" s="250"/>
      <c r="C362" s="250"/>
      <c r="D362" s="250"/>
      <c r="E362" s="250"/>
      <c r="F362" s="250"/>
      <c r="G362" s="227"/>
      <c r="H362" s="227"/>
      <c r="I362" s="250"/>
      <c r="J362" s="250"/>
      <c r="K362" s="250"/>
      <c r="L362" s="250"/>
      <c r="M362" s="251"/>
    </row>
    <row r="363" spans="1:19">
      <c r="A363" s="1019" t="s">
        <v>49</v>
      </c>
      <c r="B363" s="1020"/>
      <c r="C363" s="1020"/>
      <c r="D363" s="1020"/>
      <c r="E363" s="1020"/>
      <c r="F363" s="1020"/>
      <c r="G363" s="1020"/>
      <c r="H363" s="1020"/>
      <c r="I363" s="1020"/>
      <c r="J363" s="1020"/>
      <c r="K363" s="1020"/>
      <c r="L363" s="1020"/>
      <c r="M363" s="1021"/>
    </row>
    <row r="364" spans="1:19" ht="14.4" thickBot="1">
      <c r="A364" s="252"/>
      <c r="B364" s="227"/>
      <c r="C364" s="227"/>
      <c r="D364" s="227"/>
      <c r="E364" s="227"/>
      <c r="F364" s="227"/>
      <c r="G364" s="227"/>
      <c r="H364" s="227"/>
      <c r="I364" s="227"/>
      <c r="J364" s="227"/>
      <c r="K364" s="227"/>
      <c r="L364" s="227"/>
      <c r="M364" s="253"/>
    </row>
    <row r="365" spans="1:19">
      <c r="A365" s="254" t="s">
        <v>50</v>
      </c>
      <c r="B365" s="1022" t="s">
        <v>51</v>
      </c>
      <c r="C365" s="1023"/>
      <c r="D365" s="1023"/>
      <c r="E365" s="1023"/>
      <c r="F365" s="1023"/>
      <c r="G365" s="1023"/>
      <c r="H365" s="1023"/>
      <c r="I365" s="1023"/>
      <c r="J365" s="1024"/>
      <c r="K365" s="1025" t="s">
        <v>52</v>
      </c>
      <c r="L365" s="1026"/>
      <c r="M365" s="254" t="s">
        <v>11</v>
      </c>
    </row>
    <row r="366" spans="1:19" ht="14.4" thickBot="1">
      <c r="A366" s="255" t="s">
        <v>171</v>
      </c>
      <c r="B366" s="1027" t="s">
        <v>202</v>
      </c>
      <c r="C366" s="1028"/>
      <c r="D366" s="1028"/>
      <c r="E366" s="1028"/>
      <c r="F366" s="1028"/>
      <c r="G366" s="1028"/>
      <c r="H366" s="1028"/>
      <c r="I366" s="1028"/>
      <c r="J366" s="1029"/>
      <c r="K366" s="1027" t="s">
        <v>86</v>
      </c>
      <c r="L366" s="1029"/>
      <c r="M366" s="256"/>
    </row>
    <row r="367" spans="1:19">
      <c r="A367" s="970" t="s">
        <v>53</v>
      </c>
      <c r="B367" s="971"/>
      <c r="C367" s="971"/>
      <c r="D367" s="971"/>
      <c r="E367" s="971"/>
      <c r="F367" s="971"/>
      <c r="G367" s="971"/>
      <c r="H367" s="971"/>
      <c r="I367" s="971"/>
      <c r="J367" s="971"/>
      <c r="K367" s="971"/>
      <c r="L367" s="971"/>
      <c r="M367" s="972"/>
    </row>
    <row r="368" spans="1:19">
      <c r="A368" s="973"/>
      <c r="B368" s="974"/>
      <c r="C368" s="974"/>
      <c r="D368" s="974"/>
      <c r="E368" s="974"/>
      <c r="F368" s="974"/>
      <c r="G368" s="974"/>
      <c r="H368" s="974"/>
      <c r="I368" s="974"/>
      <c r="J368" s="974"/>
      <c r="K368" s="974"/>
      <c r="L368" s="974"/>
      <c r="M368" s="975"/>
      <c r="N368" s="316"/>
      <c r="O368" s="316"/>
      <c r="P368" s="317"/>
      <c r="Q368" s="317"/>
      <c r="R368" s="318"/>
      <c r="S368" s="318"/>
    </row>
    <row r="369" spans="1:19" ht="13.8" thickBot="1">
      <c r="A369" s="976"/>
      <c r="B369" s="977"/>
      <c r="C369" s="977"/>
      <c r="D369" s="977"/>
      <c r="E369" s="977"/>
      <c r="F369" s="977"/>
      <c r="G369" s="977"/>
      <c r="H369" s="977"/>
      <c r="I369" s="977"/>
      <c r="J369" s="977"/>
      <c r="K369" s="977"/>
      <c r="L369" s="977"/>
      <c r="M369" s="978"/>
      <c r="N369" s="314"/>
      <c r="O369" s="319"/>
      <c r="P369" s="297"/>
      <c r="Q369" s="298"/>
      <c r="R369" s="299"/>
      <c r="S369" s="320"/>
    </row>
    <row r="370" spans="1:19" ht="13.8">
      <c r="A370" s="979" t="s">
        <v>51</v>
      </c>
      <c r="B370" s="1013"/>
      <c r="C370" s="1013"/>
      <c r="D370" s="1013"/>
      <c r="E370" s="1014"/>
      <c r="F370" s="991" t="s">
        <v>54</v>
      </c>
      <c r="G370" s="1013"/>
      <c r="H370" s="1015" t="s">
        <v>55</v>
      </c>
      <c r="I370" s="1016"/>
      <c r="J370" s="257" t="s">
        <v>56</v>
      </c>
      <c r="K370" s="991" t="s">
        <v>57</v>
      </c>
      <c r="L370" s="992"/>
      <c r="M370" s="258" t="s">
        <v>58</v>
      </c>
      <c r="N370" s="314"/>
      <c r="O370" s="319"/>
      <c r="P370" s="297"/>
      <c r="Q370" s="298"/>
      <c r="R370" s="299"/>
      <c r="S370" s="320"/>
    </row>
    <row r="371" spans="1:19" ht="13.8">
      <c r="A371" s="989" t="s">
        <v>193</v>
      </c>
      <c r="B371" s="990"/>
      <c r="C371" s="990"/>
      <c r="D371" s="990"/>
      <c r="E371" s="1007"/>
      <c r="F371" s="1006"/>
      <c r="G371" s="1007"/>
      <c r="H371" s="1006" t="s">
        <v>120</v>
      </c>
      <c r="I371" s="1007"/>
      <c r="J371" s="220">
        <v>10853</v>
      </c>
      <c r="K371" s="1008">
        <v>1.7864</v>
      </c>
      <c r="L371" s="955"/>
      <c r="M371" s="260">
        <f>J371*K371</f>
        <v>19387.799200000001</v>
      </c>
      <c r="N371" s="314"/>
      <c r="O371" s="319"/>
      <c r="P371" s="297"/>
      <c r="Q371" s="298"/>
      <c r="R371" s="299"/>
      <c r="S371" s="320"/>
    </row>
    <row r="372" spans="1:19" ht="13.8">
      <c r="A372" s="989" t="s">
        <v>194</v>
      </c>
      <c r="B372" s="990"/>
      <c r="C372" s="990"/>
      <c r="D372" s="990"/>
      <c r="E372" s="1007"/>
      <c r="F372" s="1006"/>
      <c r="G372" s="1007"/>
      <c r="H372" s="1006" t="s">
        <v>120</v>
      </c>
      <c r="I372" s="1007"/>
      <c r="J372" s="220">
        <v>16536</v>
      </c>
      <c r="K372" s="1008">
        <v>0.48</v>
      </c>
      <c r="L372" s="955"/>
      <c r="M372" s="260">
        <f>J372*K372</f>
        <v>7937.28</v>
      </c>
      <c r="N372" s="314"/>
      <c r="O372" s="319"/>
      <c r="P372" s="297"/>
      <c r="Q372" s="298"/>
      <c r="R372" s="299"/>
      <c r="S372" s="320"/>
    </row>
    <row r="373" spans="1:19" ht="14.4" thickBot="1">
      <c r="A373" s="960"/>
      <c r="B373" s="961"/>
      <c r="C373" s="961"/>
      <c r="D373" s="961"/>
      <c r="E373" s="1009"/>
      <c r="F373" s="1010"/>
      <c r="G373" s="1009"/>
      <c r="H373" s="1010"/>
      <c r="I373" s="1009"/>
      <c r="J373" s="261"/>
      <c r="K373" s="1011"/>
      <c r="L373" s="1012"/>
      <c r="M373" s="260">
        <f>J373*K373</f>
        <v>0</v>
      </c>
      <c r="N373" s="316"/>
      <c r="O373" s="316"/>
      <c r="P373" s="316"/>
      <c r="Q373" s="321"/>
      <c r="R373" s="321"/>
      <c r="S373" s="322"/>
    </row>
    <row r="374" spans="1:19" ht="14.4" thickBot="1">
      <c r="A374" s="947" t="s">
        <v>59</v>
      </c>
      <c r="B374" s="948"/>
      <c r="C374" s="948"/>
      <c r="D374" s="948"/>
      <c r="E374" s="948"/>
      <c r="F374" s="948"/>
      <c r="G374" s="948"/>
      <c r="H374" s="948"/>
      <c r="I374" s="948"/>
      <c r="J374" s="948"/>
      <c r="K374" s="948"/>
      <c r="L374" s="949"/>
      <c r="M374" s="262">
        <f>SUM(M371:M373)</f>
        <v>27325.0792</v>
      </c>
      <c r="N374" s="323"/>
      <c r="O374" s="323"/>
      <c r="P374" s="323"/>
      <c r="Q374" s="323"/>
      <c r="R374" s="323"/>
      <c r="S374" s="323"/>
    </row>
    <row r="375" spans="1:19">
      <c r="A375" s="970" t="s">
        <v>60</v>
      </c>
      <c r="B375" s="971"/>
      <c r="C375" s="971"/>
      <c r="D375" s="971"/>
      <c r="E375" s="971"/>
      <c r="F375" s="971"/>
      <c r="G375" s="971"/>
      <c r="H375" s="971"/>
      <c r="I375" s="971"/>
      <c r="J375" s="971"/>
      <c r="K375" s="971"/>
      <c r="L375" s="971"/>
      <c r="M375" s="972"/>
      <c r="N375" s="316"/>
      <c r="O375" s="316"/>
      <c r="P375" s="317"/>
      <c r="Q375" s="317"/>
      <c r="R375" s="318"/>
      <c r="S375" s="318"/>
    </row>
    <row r="376" spans="1:19">
      <c r="A376" s="973"/>
      <c r="B376" s="974"/>
      <c r="C376" s="974"/>
      <c r="D376" s="974"/>
      <c r="E376" s="974"/>
      <c r="F376" s="974"/>
      <c r="G376" s="974"/>
      <c r="H376" s="974"/>
      <c r="I376" s="974"/>
      <c r="J376" s="974"/>
      <c r="K376" s="974"/>
      <c r="L376" s="974"/>
      <c r="M376" s="975"/>
      <c r="N376" s="314"/>
      <c r="O376" s="323"/>
      <c r="P376" s="314"/>
      <c r="Q376" s="324"/>
      <c r="R376" s="325"/>
      <c r="S376" s="308"/>
    </row>
    <row r="377" spans="1:19" ht="13.8" thickBot="1">
      <c r="A377" s="976"/>
      <c r="B377" s="977"/>
      <c r="C377" s="977"/>
      <c r="D377" s="977"/>
      <c r="E377" s="977"/>
      <c r="F377" s="977"/>
      <c r="G377" s="977"/>
      <c r="H377" s="977"/>
      <c r="I377" s="977"/>
      <c r="J377" s="977"/>
      <c r="K377" s="977"/>
      <c r="L377" s="977"/>
      <c r="M377" s="978"/>
      <c r="N377" s="314"/>
      <c r="O377" s="323"/>
      <c r="P377" s="314"/>
      <c r="Q377" s="324"/>
      <c r="R377" s="325"/>
      <c r="S377" s="308"/>
    </row>
    <row r="378" spans="1:19">
      <c r="A378" s="979" t="s">
        <v>51</v>
      </c>
      <c r="B378" s="980"/>
      <c r="C378" s="980"/>
      <c r="D378" s="980"/>
      <c r="E378" s="980"/>
      <c r="F378" s="980"/>
      <c r="G378" s="980"/>
      <c r="H378" s="992"/>
      <c r="I378" s="263" t="s">
        <v>52</v>
      </c>
      <c r="J378" s="257" t="s">
        <v>11</v>
      </c>
      <c r="K378" s="991" t="s">
        <v>61</v>
      </c>
      <c r="L378" s="992"/>
      <c r="M378" s="258" t="s">
        <v>58</v>
      </c>
      <c r="N378" s="323"/>
      <c r="O378" s="323"/>
      <c r="P378" s="323"/>
      <c r="Q378" s="321"/>
      <c r="R378" s="321"/>
      <c r="S378" s="322"/>
    </row>
    <row r="379" spans="1:19" ht="13.8">
      <c r="A379" s="989" t="s">
        <v>185</v>
      </c>
      <c r="B379" s="990"/>
      <c r="C379" s="990"/>
      <c r="D379" s="990"/>
      <c r="E379" s="990"/>
      <c r="F379" s="990"/>
      <c r="G379" s="990"/>
      <c r="H379" s="1007"/>
      <c r="I379" s="302" t="s">
        <v>195</v>
      </c>
      <c r="J379" s="309">
        <v>441</v>
      </c>
      <c r="K379" s="999">
        <v>614</v>
      </c>
      <c r="L379" s="1000"/>
      <c r="M379" s="301">
        <f>J379*K379</f>
        <v>270774</v>
      </c>
      <c r="N379" s="326"/>
      <c r="O379" s="326"/>
      <c r="P379" s="326"/>
      <c r="Q379" s="327"/>
      <c r="R379" s="328"/>
      <c r="S379" s="329"/>
    </row>
    <row r="380" spans="1:19" ht="13.8">
      <c r="A380" s="989" t="s">
        <v>187</v>
      </c>
      <c r="B380" s="990"/>
      <c r="C380" s="990"/>
      <c r="D380" s="990"/>
      <c r="E380" s="990"/>
      <c r="F380" s="990"/>
      <c r="G380" s="990"/>
      <c r="H380" s="1007"/>
      <c r="I380" s="302" t="s">
        <v>196</v>
      </c>
      <c r="J380" s="309">
        <v>210</v>
      </c>
      <c r="K380" s="999">
        <v>100</v>
      </c>
      <c r="L380" s="1000"/>
      <c r="M380" s="301">
        <f>J380*K380</f>
        <v>21000</v>
      </c>
      <c r="N380" s="316"/>
      <c r="O380" s="316"/>
      <c r="P380" s="317"/>
      <c r="Q380" s="317"/>
      <c r="R380" s="330"/>
      <c r="S380" s="318"/>
    </row>
    <row r="381" spans="1:19" ht="13.8">
      <c r="A381" s="989" t="s">
        <v>189</v>
      </c>
      <c r="B381" s="990"/>
      <c r="C381" s="990"/>
      <c r="D381" s="990"/>
      <c r="E381" s="990"/>
      <c r="F381" s="990"/>
      <c r="G381" s="990"/>
      <c r="H381" s="1007"/>
      <c r="I381" s="302" t="s">
        <v>197</v>
      </c>
      <c r="J381" s="309">
        <v>0.70350000000000001</v>
      </c>
      <c r="K381" s="999">
        <v>36811</v>
      </c>
      <c r="L381" s="1000"/>
      <c r="M381" s="301">
        <f>J381*K381</f>
        <v>25896.538499999999</v>
      </c>
      <c r="N381" s="314"/>
      <c r="O381" s="331"/>
      <c r="P381" s="305"/>
      <c r="Q381" s="306"/>
      <c r="R381" s="307"/>
      <c r="S381" s="308"/>
    </row>
    <row r="382" spans="1:19" ht="14.4" thickBot="1">
      <c r="A382" s="960" t="s">
        <v>198</v>
      </c>
      <c r="B382" s="961"/>
      <c r="C382" s="961"/>
      <c r="D382" s="961"/>
      <c r="E382" s="961"/>
      <c r="F382" s="961"/>
      <c r="G382" s="961"/>
      <c r="H382" s="1009"/>
      <c r="I382" s="302" t="s">
        <v>197</v>
      </c>
      <c r="J382" s="309">
        <v>0.70350000000000001</v>
      </c>
      <c r="K382" s="1004">
        <v>80066</v>
      </c>
      <c r="L382" s="1005"/>
      <c r="M382" s="301">
        <f>J382*K382</f>
        <v>56326.431000000004</v>
      </c>
      <c r="N382" s="314"/>
      <c r="O382" s="323"/>
      <c r="P382" s="305"/>
      <c r="Q382" s="306"/>
      <c r="R382" s="307"/>
      <c r="S382" s="308"/>
    </row>
    <row r="383" spans="1:19" ht="14.4" thickBot="1">
      <c r="A383" s="947" t="s">
        <v>59</v>
      </c>
      <c r="B383" s="948"/>
      <c r="C383" s="948"/>
      <c r="D383" s="948"/>
      <c r="E383" s="948"/>
      <c r="F383" s="948"/>
      <c r="G383" s="948"/>
      <c r="H383" s="948"/>
      <c r="I383" s="948"/>
      <c r="J383" s="948"/>
      <c r="K383" s="948"/>
      <c r="L383" s="949"/>
      <c r="M383" s="268">
        <f>SUM(M379:M382)</f>
        <v>373996.96950000001</v>
      </c>
      <c r="N383" s="314"/>
      <c r="O383" s="323"/>
      <c r="P383" s="305"/>
      <c r="Q383" s="298"/>
      <c r="R383" s="307"/>
      <c r="S383" s="308"/>
    </row>
    <row r="384" spans="1:19">
      <c r="A384" s="970" t="s">
        <v>62</v>
      </c>
      <c r="B384" s="971"/>
      <c r="C384" s="971"/>
      <c r="D384" s="971"/>
      <c r="E384" s="971"/>
      <c r="F384" s="971"/>
      <c r="G384" s="971"/>
      <c r="H384" s="971"/>
      <c r="I384" s="971"/>
      <c r="J384" s="971"/>
      <c r="K384" s="971"/>
      <c r="L384" s="971"/>
      <c r="M384" s="972"/>
      <c r="N384" s="323"/>
      <c r="O384" s="323"/>
      <c r="P384" s="323"/>
      <c r="Q384" s="316"/>
      <c r="R384" s="316"/>
      <c r="S384" s="332"/>
    </row>
    <row r="385" spans="1:19">
      <c r="A385" s="973"/>
      <c r="B385" s="974"/>
      <c r="C385" s="974"/>
      <c r="D385" s="974"/>
      <c r="E385" s="974"/>
      <c r="F385" s="974"/>
      <c r="G385" s="974"/>
      <c r="H385" s="974"/>
      <c r="I385" s="974"/>
      <c r="J385" s="974"/>
      <c r="K385" s="974"/>
      <c r="L385" s="974"/>
      <c r="M385" s="975"/>
      <c r="N385" s="326"/>
      <c r="O385" s="326"/>
      <c r="P385" s="326"/>
      <c r="Q385" s="327"/>
      <c r="R385" s="328"/>
      <c r="S385" s="329"/>
    </row>
    <row r="386" spans="1:19" ht="13.8" thickBot="1">
      <c r="A386" s="976"/>
      <c r="B386" s="977"/>
      <c r="C386" s="977"/>
      <c r="D386" s="977"/>
      <c r="E386" s="977"/>
      <c r="F386" s="977"/>
      <c r="G386" s="977"/>
      <c r="H386" s="977"/>
      <c r="I386" s="977"/>
      <c r="J386" s="977"/>
      <c r="K386" s="977"/>
      <c r="L386" s="977"/>
      <c r="M386" s="978"/>
      <c r="N386" s="316"/>
      <c r="O386" s="316"/>
      <c r="P386" s="317"/>
      <c r="Q386" s="317"/>
      <c r="R386" s="318"/>
      <c r="S386" s="318"/>
    </row>
    <row r="387" spans="1:19">
      <c r="A387" s="979" t="s">
        <v>63</v>
      </c>
      <c r="B387" s="980"/>
      <c r="C387" s="980"/>
      <c r="D387" s="980"/>
      <c r="E387" s="980"/>
      <c r="F387" s="980"/>
      <c r="G387" s="980"/>
      <c r="H387" s="257" t="s">
        <v>64</v>
      </c>
      <c r="I387" s="269" t="s">
        <v>65</v>
      </c>
      <c r="J387" s="270" t="s">
        <v>204</v>
      </c>
      <c r="K387" s="991" t="s">
        <v>67</v>
      </c>
      <c r="L387" s="992"/>
      <c r="M387" s="258" t="s">
        <v>58</v>
      </c>
      <c r="N387" s="314"/>
      <c r="O387" s="333"/>
      <c r="P387" s="314"/>
      <c r="Q387" s="306"/>
      <c r="R387" s="315"/>
      <c r="S387" s="308"/>
    </row>
    <row r="388" spans="1:19" ht="13.8">
      <c r="A388" s="989" t="s">
        <v>179</v>
      </c>
      <c r="B388" s="990"/>
      <c r="C388" s="990"/>
      <c r="D388" s="990"/>
      <c r="E388" s="990"/>
      <c r="F388" s="990"/>
      <c r="G388" s="1007"/>
      <c r="H388" s="271"/>
      <c r="I388" s="300">
        <v>0.70350000000000001</v>
      </c>
      <c r="J388" s="304" t="s">
        <v>197</v>
      </c>
      <c r="K388" s="958">
        <f>+M130</f>
        <v>6119</v>
      </c>
      <c r="L388" s="959"/>
      <c r="M388" s="260">
        <f>I388*K388</f>
        <v>4304.7165000000005</v>
      </c>
      <c r="N388" s="323"/>
      <c r="O388" s="323"/>
      <c r="P388" s="323"/>
      <c r="Q388" s="316"/>
      <c r="R388" s="316"/>
      <c r="S388" s="322"/>
    </row>
    <row r="389" spans="1:19" ht="13.8">
      <c r="A389" s="989" t="s">
        <v>190</v>
      </c>
      <c r="B389" s="990"/>
      <c r="C389" s="990"/>
      <c r="D389" s="990"/>
      <c r="E389" s="990"/>
      <c r="F389" s="990"/>
      <c r="G389" s="1007"/>
      <c r="H389" s="304" t="s">
        <v>199</v>
      </c>
      <c r="I389" s="300">
        <v>0.441</v>
      </c>
      <c r="J389" s="304"/>
      <c r="K389" s="958">
        <f>+M198</f>
        <v>24048</v>
      </c>
      <c r="L389" s="959"/>
      <c r="M389" s="260">
        <f>I389*K389</f>
        <v>10605.168</v>
      </c>
    </row>
    <row r="390" spans="1:19" ht="13.8">
      <c r="A390" s="989" t="s">
        <v>200</v>
      </c>
      <c r="B390" s="990"/>
      <c r="C390" s="990"/>
      <c r="D390" s="990"/>
      <c r="E390" s="990"/>
      <c r="F390" s="990"/>
      <c r="G390" s="1007"/>
      <c r="H390" s="271"/>
      <c r="I390" s="309">
        <v>0.70350000000000001</v>
      </c>
      <c r="J390" s="304" t="s">
        <v>197</v>
      </c>
      <c r="K390" s="958">
        <f>+M59</f>
        <v>6119</v>
      </c>
      <c r="L390" s="959"/>
      <c r="M390" s="260">
        <f>I390*K390</f>
        <v>4304.7165000000005</v>
      </c>
    </row>
    <row r="391" spans="1:19" ht="14.4" thickBot="1">
      <c r="A391" s="989"/>
      <c r="B391" s="990"/>
      <c r="C391" s="990"/>
      <c r="D391" s="990"/>
      <c r="E391" s="990"/>
      <c r="F391" s="990"/>
      <c r="G391" s="990"/>
      <c r="H391" s="271"/>
      <c r="I391" s="272"/>
      <c r="J391" s="271"/>
      <c r="K391" s="958"/>
      <c r="L391" s="959"/>
      <c r="M391" s="260">
        <f>I391*K391</f>
        <v>0</v>
      </c>
    </row>
    <row r="392" spans="1:19" ht="14.4" thickBot="1">
      <c r="A392" s="947" t="s">
        <v>59</v>
      </c>
      <c r="B392" s="948"/>
      <c r="C392" s="948"/>
      <c r="D392" s="948"/>
      <c r="E392" s="948"/>
      <c r="F392" s="948"/>
      <c r="G392" s="948"/>
      <c r="H392" s="948"/>
      <c r="I392" s="948"/>
      <c r="J392" s="948"/>
      <c r="K392" s="948"/>
      <c r="L392" s="949"/>
      <c r="M392" s="262">
        <f>SUM(M388:M391)</f>
        <v>19214.601000000002</v>
      </c>
    </row>
    <row r="393" spans="1:19">
      <c r="A393" s="970" t="s">
        <v>68</v>
      </c>
      <c r="B393" s="971"/>
      <c r="C393" s="971"/>
      <c r="D393" s="971"/>
      <c r="E393" s="971"/>
      <c r="F393" s="971"/>
      <c r="G393" s="971"/>
      <c r="H393" s="971"/>
      <c r="I393" s="971"/>
      <c r="J393" s="971"/>
      <c r="K393" s="971"/>
      <c r="L393" s="971"/>
      <c r="M393" s="972"/>
    </row>
    <row r="394" spans="1:19">
      <c r="A394" s="973"/>
      <c r="B394" s="974"/>
      <c r="C394" s="974"/>
      <c r="D394" s="974"/>
      <c r="E394" s="974"/>
      <c r="F394" s="974"/>
      <c r="G394" s="974"/>
      <c r="H394" s="974"/>
      <c r="I394" s="974"/>
      <c r="J394" s="974"/>
      <c r="K394" s="974"/>
      <c r="L394" s="974"/>
      <c r="M394" s="975"/>
    </row>
    <row r="395" spans="1:19" ht="13.8" thickBot="1">
      <c r="A395" s="976"/>
      <c r="B395" s="977"/>
      <c r="C395" s="977"/>
      <c r="D395" s="977"/>
      <c r="E395" s="977"/>
      <c r="F395" s="977"/>
      <c r="G395" s="977"/>
      <c r="H395" s="977"/>
      <c r="I395" s="977"/>
      <c r="J395" s="977"/>
      <c r="K395" s="977"/>
      <c r="L395" s="977"/>
      <c r="M395" s="978"/>
    </row>
    <row r="396" spans="1:19">
      <c r="A396" s="979" t="s">
        <v>69</v>
      </c>
      <c r="B396" s="980"/>
      <c r="C396" s="980"/>
      <c r="D396" s="980"/>
      <c r="E396" s="980"/>
      <c r="F396" s="980"/>
      <c r="G396" s="980"/>
      <c r="H396" s="257" t="s">
        <v>70</v>
      </c>
      <c r="I396" s="273" t="s">
        <v>71</v>
      </c>
      <c r="J396" s="274" t="s">
        <v>72</v>
      </c>
      <c r="K396" s="981" t="s">
        <v>57</v>
      </c>
      <c r="L396" s="982"/>
      <c r="M396" s="275" t="s">
        <v>58</v>
      </c>
    </row>
    <row r="397" spans="1:19" ht="26.4">
      <c r="A397" s="311" t="s">
        <v>201</v>
      </c>
      <c r="B397" s="277"/>
      <c r="C397" s="277"/>
      <c r="D397" s="277"/>
      <c r="E397" s="277"/>
      <c r="F397" s="277"/>
      <c r="G397" s="277"/>
      <c r="H397" s="278"/>
      <c r="I397" s="279"/>
      <c r="J397" s="313">
        <v>108531</v>
      </c>
      <c r="K397" s="956">
        <v>1.7864</v>
      </c>
      <c r="L397" s="957"/>
      <c r="M397" s="281">
        <f>J397*K397</f>
        <v>193879.77840000001</v>
      </c>
    </row>
    <row r="398" spans="1:19" ht="13.8">
      <c r="A398" s="276"/>
      <c r="B398" s="277"/>
      <c r="C398" s="277"/>
      <c r="D398" s="277"/>
      <c r="E398" s="277"/>
      <c r="F398" s="277"/>
      <c r="G398" s="277"/>
      <c r="H398" s="278"/>
      <c r="I398" s="279"/>
      <c r="J398" s="280"/>
      <c r="K398" s="956"/>
      <c r="L398" s="957"/>
      <c r="M398" s="281">
        <f>J398*K398</f>
        <v>0</v>
      </c>
    </row>
    <row r="399" spans="1:19" ht="13.8">
      <c r="A399" s="276"/>
      <c r="B399" s="277"/>
      <c r="C399" s="277"/>
      <c r="D399" s="277"/>
      <c r="E399" s="277"/>
      <c r="F399" s="277"/>
      <c r="G399" s="277"/>
      <c r="H399" s="278"/>
      <c r="I399" s="279"/>
      <c r="J399" s="280"/>
      <c r="K399" s="958"/>
      <c r="L399" s="959"/>
      <c r="M399" s="281">
        <f>J399*K399</f>
        <v>0</v>
      </c>
    </row>
    <row r="400" spans="1:19" ht="14.4" thickBot="1">
      <c r="A400" s="960"/>
      <c r="B400" s="961"/>
      <c r="C400" s="961"/>
      <c r="D400" s="961"/>
      <c r="E400" s="961"/>
      <c r="F400" s="961"/>
      <c r="G400" s="961"/>
      <c r="H400" s="282"/>
      <c r="I400" s="283"/>
      <c r="J400" s="282"/>
      <c r="K400" s="962"/>
      <c r="L400" s="963"/>
      <c r="M400" s="281">
        <f>J400*K400</f>
        <v>0</v>
      </c>
    </row>
    <row r="401" spans="1:26" ht="14.4" thickBot="1">
      <c r="A401" s="947" t="s">
        <v>59</v>
      </c>
      <c r="B401" s="948"/>
      <c r="C401" s="948"/>
      <c r="D401" s="948"/>
      <c r="E401" s="948"/>
      <c r="F401" s="948"/>
      <c r="G401" s="948"/>
      <c r="H401" s="948"/>
      <c r="I401" s="948"/>
      <c r="J401" s="948"/>
      <c r="K401" s="948"/>
      <c r="L401" s="949"/>
      <c r="M401" s="268">
        <f>SUM(M397:M400)</f>
        <v>193879.77840000001</v>
      </c>
    </row>
    <row r="402" spans="1:26" ht="14.4" thickBot="1">
      <c r="A402" s="252"/>
      <c r="B402" s="227"/>
      <c r="C402" s="227"/>
      <c r="D402" s="227"/>
      <c r="E402" s="227"/>
      <c r="F402" s="227"/>
      <c r="G402" s="227"/>
      <c r="H402" s="227"/>
      <c r="I402" s="227"/>
      <c r="J402" s="227"/>
      <c r="K402" s="227"/>
      <c r="L402" s="227"/>
      <c r="M402" s="253"/>
    </row>
    <row r="403" spans="1:26" ht="14.4" thickBot="1">
      <c r="A403" s="950" t="s">
        <v>73</v>
      </c>
      <c r="B403" s="951"/>
      <c r="C403" s="951"/>
      <c r="D403" s="951"/>
      <c r="E403" s="951"/>
      <c r="F403" s="951"/>
      <c r="G403" s="951"/>
      <c r="H403" s="951"/>
      <c r="I403" s="951"/>
      <c r="J403" s="951"/>
      <c r="K403" s="951"/>
      <c r="L403" s="952"/>
      <c r="M403" s="284">
        <f>ROUND(M374+M383+M392+M401,0)</f>
        <v>614416</v>
      </c>
    </row>
    <row r="404" spans="1:26" ht="13.8">
      <c r="A404" s="249"/>
      <c r="B404" s="250"/>
      <c r="C404" s="250"/>
      <c r="D404" s="250"/>
      <c r="E404" s="250"/>
      <c r="F404" s="250"/>
      <c r="G404" s="250"/>
      <c r="H404" s="250"/>
      <c r="I404" s="250"/>
      <c r="J404" s="250"/>
      <c r="K404" s="250"/>
      <c r="L404" s="250"/>
      <c r="M404" s="251"/>
    </row>
    <row r="405" spans="1:26" ht="13.8">
      <c r="A405" s="252"/>
      <c r="B405" s="227"/>
      <c r="C405" s="227"/>
      <c r="D405" s="227"/>
      <c r="E405" s="227"/>
      <c r="F405" s="227"/>
      <c r="G405" s="227"/>
      <c r="H405" s="227"/>
      <c r="I405" s="227"/>
      <c r="J405" s="227"/>
      <c r="K405" s="227"/>
      <c r="L405" s="227"/>
      <c r="M405" s="253"/>
    </row>
    <row r="406" spans="1:26" ht="13.8">
      <c r="A406" s="252"/>
      <c r="B406" s="285" t="s">
        <v>81</v>
      </c>
      <c r="C406" s="285"/>
      <c r="D406" s="285"/>
      <c r="E406" s="285"/>
      <c r="F406" s="227"/>
      <c r="G406" s="227"/>
      <c r="H406" s="285" t="s">
        <v>81</v>
      </c>
      <c r="I406" s="227"/>
      <c r="J406" s="227"/>
      <c r="K406" s="227"/>
      <c r="L406" s="227"/>
      <c r="M406" s="253"/>
    </row>
    <row r="407" spans="1:26" ht="14.4">
      <c r="A407" s="252"/>
      <c r="B407" s="227" t="s">
        <v>205</v>
      </c>
      <c r="C407" s="227" t="s">
        <v>147</v>
      </c>
      <c r="D407" s="227"/>
      <c r="E407" s="288"/>
      <c r="H407" s="227" t="s">
        <v>82</v>
      </c>
      <c r="I407" s="266" t="s">
        <v>142</v>
      </c>
      <c r="J407" s="266"/>
      <c r="K407" s="266"/>
      <c r="L407" s="227"/>
      <c r="M407" s="253"/>
    </row>
    <row r="408" spans="1:26" ht="14.4">
      <c r="A408" s="286"/>
      <c r="B408" s="227" t="s">
        <v>177</v>
      </c>
      <c r="C408" s="227"/>
      <c r="D408" s="227"/>
      <c r="E408" s="288"/>
      <c r="H408" s="227" t="s">
        <v>178</v>
      </c>
      <c r="I408" s="292"/>
      <c r="J408" s="292"/>
      <c r="K408" s="292"/>
      <c r="L408" s="287"/>
      <c r="M408" s="289"/>
    </row>
    <row r="409" spans="1:26" ht="14.4">
      <c r="A409" s="286"/>
      <c r="B409" s="287"/>
      <c r="C409" s="287"/>
      <c r="D409" s="287"/>
      <c r="E409" s="287"/>
      <c r="F409" s="227"/>
      <c r="G409" s="227"/>
      <c r="H409" s="227"/>
      <c r="I409" s="288"/>
      <c r="J409" s="287"/>
      <c r="K409" s="287"/>
      <c r="L409" s="287"/>
      <c r="M409" s="289"/>
    </row>
    <row r="410" spans="1:26" ht="13.8">
      <c r="A410" s="237"/>
      <c r="B410" s="290"/>
      <c r="C410" s="290"/>
      <c r="D410" s="290"/>
      <c r="E410" s="290"/>
      <c r="F410" s="227"/>
      <c r="G410" s="227"/>
      <c r="H410" s="227"/>
      <c r="I410" s="290"/>
      <c r="J410" s="290"/>
      <c r="K410" s="290"/>
      <c r="L410" s="290"/>
      <c r="M410" s="291"/>
    </row>
    <row r="411" spans="1:26" ht="16.2" thickBot="1">
      <c r="A411" s="968"/>
      <c r="B411" s="969"/>
      <c r="C411" s="969"/>
      <c r="D411" s="283"/>
      <c r="E411" s="283"/>
      <c r="F411" s="283"/>
      <c r="G411" s="283"/>
      <c r="H411" s="283"/>
      <c r="I411" s="966"/>
      <c r="J411" s="966"/>
      <c r="K411" s="966"/>
      <c r="L411" s="966"/>
      <c r="M411" s="967"/>
    </row>
    <row r="412" spans="1:26">
      <c r="A412" s="1046" t="s">
        <v>166</v>
      </c>
      <c r="B412" s="1046"/>
      <c r="C412" s="1046"/>
      <c r="D412" s="1046"/>
      <c r="E412" s="221"/>
      <c r="F412" s="221"/>
      <c r="G412" s="221"/>
      <c r="H412" s="221"/>
      <c r="I412" s="221"/>
      <c r="J412" s="221"/>
      <c r="K412" s="221"/>
      <c r="L412" s="221"/>
      <c r="M412" s="222"/>
      <c r="N412" s="223"/>
      <c r="O412" s="223"/>
      <c r="P412" s="223"/>
      <c r="Q412" s="223"/>
      <c r="R412" s="223"/>
      <c r="S412" s="223"/>
      <c r="T412" s="223"/>
      <c r="U412" s="223"/>
      <c r="V412" s="223"/>
      <c r="W412" s="223"/>
      <c r="X412" s="223"/>
      <c r="Y412" s="223"/>
      <c r="Z412" s="223"/>
    </row>
    <row r="413" spans="1:26">
      <c r="A413" s="224" t="s">
        <v>167</v>
      </c>
      <c r="B413" s="225" t="s">
        <v>168</v>
      </c>
      <c r="C413" s="224" t="s">
        <v>169</v>
      </c>
      <c r="D413" s="225">
        <v>2</v>
      </c>
      <c r="E413" s="223"/>
      <c r="F413" s="223"/>
      <c r="G413" s="223"/>
      <c r="H413" s="223"/>
      <c r="I413" s="223"/>
      <c r="J413" s="223"/>
      <c r="K413" s="223"/>
      <c r="L413" s="223"/>
      <c r="M413" s="226"/>
      <c r="N413" s="223"/>
      <c r="O413" s="223"/>
      <c r="P413" s="223"/>
      <c r="Q413" s="223"/>
      <c r="R413" s="223"/>
      <c r="S413" s="223"/>
      <c r="T413" s="223"/>
      <c r="U413" s="223"/>
      <c r="V413" s="223"/>
      <c r="W413" s="223"/>
      <c r="X413" s="223"/>
      <c r="Y413" s="223"/>
      <c r="Z413" s="223"/>
    </row>
    <row r="414" spans="1:26" ht="15.6">
      <c r="A414" s="1047" t="s">
        <v>170</v>
      </c>
      <c r="B414" s="1047"/>
      <c r="C414" s="1047"/>
      <c r="D414" s="1047"/>
      <c r="E414" s="1047"/>
      <c r="F414" s="1047"/>
      <c r="G414" s="1047"/>
      <c r="H414" s="1047"/>
      <c r="I414" s="1047"/>
      <c r="J414" s="1047"/>
      <c r="K414" s="1047"/>
      <c r="L414" s="1047"/>
      <c r="M414" s="1047"/>
    </row>
    <row r="415" spans="1:26" ht="14.4" thickBot="1">
      <c r="A415" s="227"/>
      <c r="B415" s="227"/>
      <c r="C415" s="227"/>
      <c r="D415" s="227"/>
      <c r="E415" s="227"/>
      <c r="F415" s="227"/>
      <c r="G415" s="227"/>
      <c r="H415" s="227"/>
      <c r="I415" s="227"/>
      <c r="J415" s="227"/>
      <c r="K415" s="227"/>
      <c r="L415" s="227"/>
      <c r="M415" s="227"/>
    </row>
    <row r="416" spans="1:26">
      <c r="A416" s="1048"/>
      <c r="B416" s="1050"/>
      <c r="C416" s="1051"/>
      <c r="D416" s="1051"/>
      <c r="E416" s="1051"/>
      <c r="F416" s="1051"/>
      <c r="G416" s="1051"/>
      <c r="H416" s="1051"/>
      <c r="I416" s="1052"/>
      <c r="J416" s="1053"/>
      <c r="K416" s="1054"/>
      <c r="L416" s="1054"/>
      <c r="M416" s="1055"/>
    </row>
    <row r="417" spans="1:13" ht="13.8">
      <c r="A417" s="1049"/>
      <c r="B417" s="1036" t="s">
        <v>118</v>
      </c>
      <c r="C417" s="1037"/>
      <c r="D417" s="1037"/>
      <c r="E417" s="1037"/>
      <c r="F417" s="1037"/>
      <c r="G417" s="1037"/>
      <c r="H417" s="1037"/>
      <c r="I417" s="1038"/>
      <c r="J417" s="1056"/>
      <c r="K417" s="1057"/>
      <c r="L417" s="1057"/>
      <c r="M417" s="1058"/>
    </row>
    <row r="418" spans="1:13">
      <c r="A418" s="1049"/>
      <c r="B418" s="1059"/>
      <c r="C418" s="1060"/>
      <c r="D418" s="1060"/>
      <c r="E418" s="1060"/>
      <c r="F418" s="1060"/>
      <c r="G418" s="1060"/>
      <c r="H418" s="1060"/>
      <c r="I418" s="1061"/>
      <c r="J418" s="1042" t="s">
        <v>39</v>
      </c>
      <c r="K418" s="1030"/>
      <c r="L418" s="1031"/>
      <c r="M418" s="1032"/>
    </row>
    <row r="419" spans="1:13" ht="13.8">
      <c r="A419" s="1049"/>
      <c r="B419" s="1036" t="s">
        <v>40</v>
      </c>
      <c r="C419" s="1037"/>
      <c r="D419" s="1037"/>
      <c r="E419" s="1037"/>
      <c r="F419" s="1037"/>
      <c r="G419" s="1037"/>
      <c r="H419" s="1037"/>
      <c r="I419" s="1038"/>
      <c r="J419" s="1062"/>
      <c r="K419" s="1033"/>
      <c r="L419" s="1034"/>
      <c r="M419" s="1035"/>
    </row>
    <row r="420" spans="1:13">
      <c r="A420" s="1049"/>
      <c r="B420" s="1039"/>
      <c r="C420" s="1040"/>
      <c r="D420" s="1040"/>
      <c r="E420" s="1040"/>
      <c r="F420" s="1040"/>
      <c r="G420" s="1040"/>
      <c r="H420" s="1040"/>
      <c r="I420" s="1041"/>
      <c r="J420" s="1042" t="s">
        <v>41</v>
      </c>
      <c r="K420" s="1042">
        <v>1</v>
      </c>
      <c r="L420" s="1042" t="s">
        <v>42</v>
      </c>
      <c r="M420" s="1044">
        <v>1</v>
      </c>
    </row>
    <row r="421" spans="1:13">
      <c r="A421" s="1049"/>
      <c r="B421" s="1039"/>
      <c r="C421" s="1040"/>
      <c r="D421" s="1040"/>
      <c r="E421" s="1040"/>
      <c r="F421" s="1040"/>
      <c r="G421" s="1040"/>
      <c r="H421" s="1040"/>
      <c r="I421" s="1041"/>
      <c r="J421" s="1043"/>
      <c r="K421" s="1043"/>
      <c r="L421" s="1043"/>
      <c r="M421" s="1045"/>
    </row>
    <row r="422" spans="1:13" ht="13.8">
      <c r="A422" s="1049"/>
      <c r="B422" s="1036" t="s">
        <v>43</v>
      </c>
      <c r="C422" s="1037"/>
      <c r="D422" s="1037"/>
      <c r="E422" s="1037"/>
      <c r="F422" s="1037"/>
      <c r="G422" s="1037"/>
      <c r="H422" s="1037"/>
      <c r="I422" s="1038"/>
      <c r="J422" s="1043"/>
      <c r="K422" s="1043"/>
      <c r="L422" s="1043"/>
      <c r="M422" s="1045"/>
    </row>
    <row r="423" spans="1:13" ht="14.4" thickBot="1">
      <c r="A423" s="228"/>
      <c r="B423" s="229"/>
      <c r="C423" s="229"/>
      <c r="D423" s="229"/>
      <c r="E423" s="229"/>
      <c r="F423" s="229"/>
      <c r="G423" s="229"/>
      <c r="H423" s="229"/>
      <c r="I423" s="229"/>
      <c r="J423" s="229"/>
      <c r="K423" s="230"/>
      <c r="L423" s="230"/>
      <c r="M423" s="231"/>
    </row>
    <row r="424" spans="1:13" ht="13.8">
      <c r="A424" s="232"/>
      <c r="B424" s="233"/>
      <c r="C424" s="233"/>
      <c r="D424" s="233"/>
      <c r="E424" s="233"/>
      <c r="F424" s="233"/>
      <c r="G424" s="233"/>
      <c r="H424" s="233"/>
      <c r="I424" s="233"/>
      <c r="J424" s="234" t="s">
        <v>44</v>
      </c>
      <c r="K424" s="235" t="s">
        <v>45</v>
      </c>
      <c r="L424" s="235" t="s">
        <v>46</v>
      </c>
      <c r="M424" s="236" t="s">
        <v>47</v>
      </c>
    </row>
    <row r="425" spans="1:13" ht="13.8">
      <c r="A425" s="237"/>
      <c r="B425" s="238"/>
      <c r="C425" s="238"/>
      <c r="D425" s="238"/>
      <c r="E425" s="238"/>
      <c r="F425" s="238"/>
      <c r="G425" s="238"/>
      <c r="H425" s="238"/>
      <c r="I425" s="238"/>
      <c r="J425" s="239"/>
      <c r="K425" s="240"/>
      <c r="L425" s="240"/>
      <c r="M425" s="241"/>
    </row>
    <row r="426" spans="1:13" ht="13.8">
      <c r="A426" s="1017" t="s">
        <v>48</v>
      </c>
      <c r="B426" s="1018"/>
      <c r="C426" s="1018"/>
      <c r="D426" s="1018"/>
      <c r="E426" s="238"/>
      <c r="F426" s="238"/>
      <c r="G426" s="238"/>
      <c r="H426" s="227"/>
      <c r="I426" s="238"/>
      <c r="J426" s="239"/>
      <c r="K426" s="227"/>
      <c r="L426" s="227"/>
      <c r="M426" s="242"/>
    </row>
    <row r="427" spans="1:13" ht="13.8">
      <c r="A427" s="243"/>
      <c r="B427" s="244"/>
      <c r="C427" s="244"/>
      <c r="D427" s="244"/>
      <c r="E427" s="244"/>
      <c r="F427" s="244"/>
      <c r="G427" s="244"/>
      <c r="H427" s="244"/>
      <c r="I427" s="244"/>
      <c r="J427" s="244"/>
      <c r="K427" s="244"/>
      <c r="L427" s="244"/>
      <c r="M427" s="245"/>
    </row>
    <row r="428" spans="1:13" ht="14.4" thickBot="1">
      <c r="A428" s="246"/>
      <c r="B428" s="247"/>
      <c r="C428" s="247"/>
      <c r="D428" s="247"/>
      <c r="E428" s="247"/>
      <c r="F428" s="247"/>
      <c r="G428" s="247"/>
      <c r="H428" s="247"/>
      <c r="I428" s="247"/>
      <c r="J428" s="247"/>
      <c r="K428" s="247"/>
      <c r="L428" s="247"/>
      <c r="M428" s="248"/>
    </row>
    <row r="429" spans="1:13" ht="14.4" thickBot="1">
      <c r="A429" s="249"/>
      <c r="B429" s="250"/>
      <c r="C429" s="250"/>
      <c r="D429" s="250"/>
      <c r="E429" s="250"/>
      <c r="F429" s="250"/>
      <c r="G429" s="227"/>
      <c r="H429" s="227"/>
      <c r="I429" s="250"/>
      <c r="J429" s="250"/>
      <c r="K429" s="250"/>
      <c r="L429" s="250"/>
      <c r="M429" s="251"/>
    </row>
    <row r="430" spans="1:13">
      <c r="A430" s="1019" t="s">
        <v>49</v>
      </c>
      <c r="B430" s="1020"/>
      <c r="C430" s="1020"/>
      <c r="D430" s="1020"/>
      <c r="E430" s="1020"/>
      <c r="F430" s="1020"/>
      <c r="G430" s="1020"/>
      <c r="H430" s="1020"/>
      <c r="I430" s="1020"/>
      <c r="J430" s="1020"/>
      <c r="K430" s="1020"/>
      <c r="L430" s="1020"/>
      <c r="M430" s="1021"/>
    </row>
    <row r="431" spans="1:13" ht="14.4" thickBot="1">
      <c r="A431" s="252"/>
      <c r="B431" s="227"/>
      <c r="C431" s="227"/>
      <c r="D431" s="227"/>
      <c r="E431" s="227"/>
      <c r="F431" s="227"/>
      <c r="G431" s="227"/>
      <c r="H431" s="227"/>
      <c r="I431" s="227"/>
      <c r="J431" s="227"/>
      <c r="K431" s="227"/>
      <c r="L431" s="227"/>
      <c r="M431" s="253"/>
    </row>
    <row r="432" spans="1:13">
      <c r="A432" s="254" t="s">
        <v>50</v>
      </c>
      <c r="B432" s="1022" t="s">
        <v>51</v>
      </c>
      <c r="C432" s="1023"/>
      <c r="D432" s="1023"/>
      <c r="E432" s="1023"/>
      <c r="F432" s="1023"/>
      <c r="G432" s="1023"/>
      <c r="H432" s="1023"/>
      <c r="I432" s="1023"/>
      <c r="J432" s="1024"/>
      <c r="K432" s="1025" t="s">
        <v>52</v>
      </c>
      <c r="L432" s="1026"/>
      <c r="M432" s="254" t="s">
        <v>11</v>
      </c>
    </row>
    <row r="433" spans="1:13" ht="14.4" thickBot="1">
      <c r="A433" s="255" t="s">
        <v>171</v>
      </c>
      <c r="B433" s="1027" t="s">
        <v>203</v>
      </c>
      <c r="C433" s="1028"/>
      <c r="D433" s="1028"/>
      <c r="E433" s="1028"/>
      <c r="F433" s="1028"/>
      <c r="G433" s="1028"/>
      <c r="H433" s="1028"/>
      <c r="I433" s="1028"/>
      <c r="J433" s="1029"/>
      <c r="K433" s="1027" t="s">
        <v>86</v>
      </c>
      <c r="L433" s="1029"/>
      <c r="M433" s="256"/>
    </row>
    <row r="434" spans="1:13">
      <c r="A434" s="970" t="s">
        <v>53</v>
      </c>
      <c r="B434" s="971"/>
      <c r="C434" s="971"/>
      <c r="D434" s="971"/>
      <c r="E434" s="971"/>
      <c r="F434" s="971"/>
      <c r="G434" s="971"/>
      <c r="H434" s="971"/>
      <c r="I434" s="971"/>
      <c r="J434" s="971"/>
      <c r="K434" s="971"/>
      <c r="L434" s="971"/>
      <c r="M434" s="972"/>
    </row>
    <row r="435" spans="1:13">
      <c r="A435" s="973"/>
      <c r="B435" s="974"/>
      <c r="C435" s="974"/>
      <c r="D435" s="974"/>
      <c r="E435" s="974"/>
      <c r="F435" s="974"/>
      <c r="G435" s="974"/>
      <c r="H435" s="974"/>
      <c r="I435" s="974"/>
      <c r="J435" s="974"/>
      <c r="K435" s="974"/>
      <c r="L435" s="974"/>
      <c r="M435" s="975"/>
    </row>
    <row r="436" spans="1:13" ht="13.8" thickBot="1">
      <c r="A436" s="976"/>
      <c r="B436" s="977"/>
      <c r="C436" s="977"/>
      <c r="D436" s="977"/>
      <c r="E436" s="977"/>
      <c r="F436" s="977"/>
      <c r="G436" s="977"/>
      <c r="H436" s="977"/>
      <c r="I436" s="977"/>
      <c r="J436" s="977"/>
      <c r="K436" s="977"/>
      <c r="L436" s="977"/>
      <c r="M436" s="978"/>
    </row>
    <row r="437" spans="1:13" ht="13.8">
      <c r="A437" s="979" t="s">
        <v>51</v>
      </c>
      <c r="B437" s="1013"/>
      <c r="C437" s="1013"/>
      <c r="D437" s="1013"/>
      <c r="E437" s="1014"/>
      <c r="F437" s="991" t="s">
        <v>54</v>
      </c>
      <c r="G437" s="1013"/>
      <c r="H437" s="1015" t="s">
        <v>55</v>
      </c>
      <c r="I437" s="1016"/>
      <c r="J437" s="257" t="s">
        <v>56</v>
      </c>
      <c r="K437" s="991" t="s">
        <v>57</v>
      </c>
      <c r="L437" s="992"/>
      <c r="M437" s="258" t="s">
        <v>58</v>
      </c>
    </row>
    <row r="438" spans="1:13" ht="13.8">
      <c r="A438" s="986" t="s">
        <v>193</v>
      </c>
      <c r="B438" s="987"/>
      <c r="C438" s="987"/>
      <c r="D438" s="987"/>
      <c r="E438" s="988"/>
      <c r="F438" s="1006"/>
      <c r="G438" s="1007"/>
      <c r="H438" s="1006" t="s">
        <v>120</v>
      </c>
      <c r="I438" s="1007"/>
      <c r="J438" s="220">
        <v>10853</v>
      </c>
      <c r="K438" s="1008">
        <v>1.7864</v>
      </c>
      <c r="L438" s="955"/>
      <c r="M438" s="260">
        <f>J438*K438</f>
        <v>19387.799200000001</v>
      </c>
    </row>
    <row r="439" spans="1:13" ht="13.8">
      <c r="A439" s="986" t="s">
        <v>194</v>
      </c>
      <c r="B439" s="987"/>
      <c r="C439" s="987"/>
      <c r="D439" s="987"/>
      <c r="E439" s="988"/>
      <c r="F439" s="1006"/>
      <c r="G439" s="1007"/>
      <c r="H439" s="1006" t="s">
        <v>120</v>
      </c>
      <c r="I439" s="1007"/>
      <c r="J439" s="220">
        <v>16536</v>
      </c>
      <c r="K439" s="1008">
        <v>0.48</v>
      </c>
      <c r="L439" s="955"/>
      <c r="M439" s="260">
        <f>J439*K439</f>
        <v>7937.28</v>
      </c>
    </row>
    <row r="440" spans="1:13" ht="14.4" thickBot="1">
      <c r="A440" s="960"/>
      <c r="B440" s="961"/>
      <c r="C440" s="961"/>
      <c r="D440" s="961"/>
      <c r="E440" s="1009"/>
      <c r="F440" s="1010"/>
      <c r="G440" s="1009"/>
      <c r="H440" s="1010"/>
      <c r="I440" s="1009"/>
      <c r="J440" s="261"/>
      <c r="K440" s="1011"/>
      <c r="L440" s="1012"/>
      <c r="M440" s="260">
        <f>J440*K440</f>
        <v>0</v>
      </c>
    </row>
    <row r="441" spans="1:13" ht="14.4" thickBot="1">
      <c r="A441" s="947" t="s">
        <v>59</v>
      </c>
      <c r="B441" s="948"/>
      <c r="C441" s="948"/>
      <c r="D441" s="948"/>
      <c r="E441" s="948"/>
      <c r="F441" s="948"/>
      <c r="G441" s="948"/>
      <c r="H441" s="948"/>
      <c r="I441" s="948"/>
      <c r="J441" s="948"/>
      <c r="K441" s="948"/>
      <c r="L441" s="949"/>
      <c r="M441" s="262">
        <f>SUM(M438:M440)</f>
        <v>27325.0792</v>
      </c>
    </row>
    <row r="442" spans="1:13">
      <c r="A442" s="970" t="s">
        <v>60</v>
      </c>
      <c r="B442" s="971"/>
      <c r="C442" s="971"/>
      <c r="D442" s="971"/>
      <c r="E442" s="971"/>
      <c r="F442" s="971"/>
      <c r="G442" s="971"/>
      <c r="H442" s="971"/>
      <c r="I442" s="971"/>
      <c r="J442" s="971"/>
      <c r="K442" s="971"/>
      <c r="L442" s="971"/>
      <c r="M442" s="972"/>
    </row>
    <row r="443" spans="1:13">
      <c r="A443" s="973"/>
      <c r="B443" s="974"/>
      <c r="C443" s="974"/>
      <c r="D443" s="974"/>
      <c r="E443" s="974"/>
      <c r="F443" s="974"/>
      <c r="G443" s="974"/>
      <c r="H443" s="974"/>
      <c r="I443" s="974"/>
      <c r="J443" s="974"/>
      <c r="K443" s="974"/>
      <c r="L443" s="974"/>
      <c r="M443" s="975"/>
    </row>
    <row r="444" spans="1:13" ht="13.8" thickBot="1">
      <c r="A444" s="976"/>
      <c r="B444" s="977"/>
      <c r="C444" s="977"/>
      <c r="D444" s="977"/>
      <c r="E444" s="977"/>
      <c r="F444" s="977"/>
      <c r="G444" s="977"/>
      <c r="H444" s="977"/>
      <c r="I444" s="977"/>
      <c r="J444" s="977"/>
      <c r="K444" s="977"/>
      <c r="L444" s="977"/>
      <c r="M444" s="978"/>
    </row>
    <row r="445" spans="1:13">
      <c r="A445" s="979" t="s">
        <v>51</v>
      </c>
      <c r="B445" s="980"/>
      <c r="C445" s="980"/>
      <c r="D445" s="980"/>
      <c r="E445" s="980"/>
      <c r="F445" s="980"/>
      <c r="G445" s="980"/>
      <c r="H445" s="992"/>
      <c r="I445" s="263" t="s">
        <v>52</v>
      </c>
      <c r="J445" s="257" t="s">
        <v>11</v>
      </c>
      <c r="K445" s="991" t="s">
        <v>61</v>
      </c>
      <c r="L445" s="992"/>
      <c r="M445" s="258" t="s">
        <v>58</v>
      </c>
    </row>
    <row r="446" spans="1:13" ht="13.8">
      <c r="A446" s="996" t="s">
        <v>185</v>
      </c>
      <c r="B446" s="997"/>
      <c r="C446" s="997"/>
      <c r="D446" s="997"/>
      <c r="E446" s="997"/>
      <c r="F446" s="997"/>
      <c r="G446" s="997"/>
      <c r="H446" s="998"/>
      <c r="I446" s="302" t="s">
        <v>195</v>
      </c>
      <c r="J446" s="334">
        <v>315</v>
      </c>
      <c r="K446" s="999">
        <v>614</v>
      </c>
      <c r="L446" s="1000"/>
      <c r="M446" s="301">
        <f>J446*K446</f>
        <v>193410</v>
      </c>
    </row>
    <row r="447" spans="1:13" ht="13.8">
      <c r="A447" s="996" t="s">
        <v>187</v>
      </c>
      <c r="B447" s="997"/>
      <c r="C447" s="997"/>
      <c r="D447" s="997"/>
      <c r="E447" s="997"/>
      <c r="F447" s="997"/>
      <c r="G447" s="997"/>
      <c r="H447" s="998"/>
      <c r="I447" s="302" t="s">
        <v>196</v>
      </c>
      <c r="J447" s="334">
        <v>178.5</v>
      </c>
      <c r="K447" s="999">
        <v>100</v>
      </c>
      <c r="L447" s="1000"/>
      <c r="M447" s="301">
        <f>J447*K447</f>
        <v>17850</v>
      </c>
    </row>
    <row r="448" spans="1:13" ht="13.8">
      <c r="A448" s="996" t="s">
        <v>189</v>
      </c>
      <c r="B448" s="997"/>
      <c r="C448" s="997"/>
      <c r="D448" s="997"/>
      <c r="E448" s="997"/>
      <c r="F448" s="997"/>
      <c r="G448" s="997"/>
      <c r="H448" s="998"/>
      <c r="I448" s="302" t="s">
        <v>197</v>
      </c>
      <c r="J448" s="309">
        <v>0.504</v>
      </c>
      <c r="K448" s="999">
        <v>36811</v>
      </c>
      <c r="L448" s="1000"/>
      <c r="M448" s="301">
        <f>J448*K448</f>
        <v>18552.743999999999</v>
      </c>
    </row>
    <row r="449" spans="1:13" ht="14.4" thickBot="1">
      <c r="A449" s="1001" t="s">
        <v>198</v>
      </c>
      <c r="B449" s="1002"/>
      <c r="C449" s="1002"/>
      <c r="D449" s="1002"/>
      <c r="E449" s="1002"/>
      <c r="F449" s="1002"/>
      <c r="G449" s="1002"/>
      <c r="H449" s="1003"/>
      <c r="I449" s="302" t="s">
        <v>197</v>
      </c>
      <c r="J449" s="309">
        <v>0.99750000000000005</v>
      </c>
      <c r="K449" s="1004">
        <v>80066</v>
      </c>
      <c r="L449" s="1005"/>
      <c r="M449" s="301">
        <f>J449*K449</f>
        <v>79865.835000000006</v>
      </c>
    </row>
    <row r="450" spans="1:13" ht="14.4" thickBot="1">
      <c r="A450" s="947" t="s">
        <v>59</v>
      </c>
      <c r="B450" s="948"/>
      <c r="C450" s="948"/>
      <c r="D450" s="948"/>
      <c r="E450" s="948"/>
      <c r="F450" s="948"/>
      <c r="G450" s="948"/>
      <c r="H450" s="948"/>
      <c r="I450" s="948"/>
      <c r="J450" s="948"/>
      <c r="K450" s="948"/>
      <c r="L450" s="949"/>
      <c r="M450" s="268">
        <f>SUM(M446:M449)</f>
        <v>309678.57900000003</v>
      </c>
    </row>
    <row r="451" spans="1:13">
      <c r="A451" s="970" t="s">
        <v>62</v>
      </c>
      <c r="B451" s="971"/>
      <c r="C451" s="971"/>
      <c r="D451" s="971"/>
      <c r="E451" s="971"/>
      <c r="F451" s="971"/>
      <c r="G451" s="971"/>
      <c r="H451" s="971"/>
      <c r="I451" s="971"/>
      <c r="J451" s="971"/>
      <c r="K451" s="971"/>
      <c r="L451" s="971"/>
      <c r="M451" s="972"/>
    </row>
    <row r="452" spans="1:13">
      <c r="A452" s="973"/>
      <c r="B452" s="974"/>
      <c r="C452" s="974"/>
      <c r="D452" s="974"/>
      <c r="E452" s="974"/>
      <c r="F452" s="974"/>
      <c r="G452" s="974"/>
      <c r="H452" s="974"/>
      <c r="I452" s="974"/>
      <c r="J452" s="974"/>
      <c r="K452" s="974"/>
      <c r="L452" s="974"/>
      <c r="M452" s="975"/>
    </row>
    <row r="453" spans="1:13" ht="13.8" thickBot="1">
      <c r="A453" s="976"/>
      <c r="B453" s="977"/>
      <c r="C453" s="977"/>
      <c r="D453" s="977"/>
      <c r="E453" s="977"/>
      <c r="F453" s="977"/>
      <c r="G453" s="977"/>
      <c r="H453" s="977"/>
      <c r="I453" s="977"/>
      <c r="J453" s="977"/>
      <c r="K453" s="977"/>
      <c r="L453" s="977"/>
      <c r="M453" s="978"/>
    </row>
    <row r="454" spans="1:13">
      <c r="A454" s="979" t="s">
        <v>63</v>
      </c>
      <c r="B454" s="980"/>
      <c r="C454" s="980"/>
      <c r="D454" s="980"/>
      <c r="E454" s="980"/>
      <c r="F454" s="980"/>
      <c r="G454" s="980"/>
      <c r="H454" s="257" t="s">
        <v>64</v>
      </c>
      <c r="I454" s="269" t="s">
        <v>65</v>
      </c>
      <c r="J454" s="270" t="s">
        <v>204</v>
      </c>
      <c r="K454" s="991" t="s">
        <v>67</v>
      </c>
      <c r="L454" s="992"/>
      <c r="M454" s="258" t="s">
        <v>58</v>
      </c>
    </row>
    <row r="455" spans="1:13" ht="13.8">
      <c r="A455" s="993" t="s">
        <v>179</v>
      </c>
      <c r="B455" s="994"/>
      <c r="C455" s="994"/>
      <c r="D455" s="994"/>
      <c r="E455" s="994"/>
      <c r="F455" s="994"/>
      <c r="G455" s="995"/>
      <c r="H455" s="271"/>
      <c r="I455" s="300">
        <v>0.504</v>
      </c>
      <c r="J455" s="304" t="s">
        <v>197</v>
      </c>
      <c r="K455" s="958">
        <f>+M130</f>
        <v>6119</v>
      </c>
      <c r="L455" s="959"/>
      <c r="M455" s="260">
        <f>I455*K455</f>
        <v>3083.9760000000001</v>
      </c>
    </row>
    <row r="456" spans="1:13" ht="13.8">
      <c r="A456" s="986" t="s">
        <v>190</v>
      </c>
      <c r="B456" s="987"/>
      <c r="C456" s="987"/>
      <c r="D456" s="987"/>
      <c r="E456" s="987"/>
      <c r="F456" s="987"/>
      <c r="G456" s="988"/>
      <c r="H456" s="304" t="s">
        <v>199</v>
      </c>
      <c r="I456" s="300">
        <v>0.315</v>
      </c>
      <c r="J456" s="304"/>
      <c r="K456" s="958">
        <f>+M198</f>
        <v>24048</v>
      </c>
      <c r="L456" s="959"/>
      <c r="M456" s="260">
        <f>I456*K456</f>
        <v>7575.12</v>
      </c>
    </row>
    <row r="457" spans="1:13" ht="13.8">
      <c r="A457" s="986" t="s">
        <v>200</v>
      </c>
      <c r="B457" s="987"/>
      <c r="C457" s="987"/>
      <c r="D457" s="987"/>
      <c r="E457" s="987"/>
      <c r="F457" s="987"/>
      <c r="G457" s="988"/>
      <c r="H457" s="271"/>
      <c r="I457" s="309">
        <v>0.99750000000000005</v>
      </c>
      <c r="J457" s="304" t="s">
        <v>197</v>
      </c>
      <c r="K457" s="958">
        <f>+M59</f>
        <v>6119</v>
      </c>
      <c r="L457" s="959"/>
      <c r="M457" s="260">
        <f>I457*K457</f>
        <v>6103.7025000000003</v>
      </c>
    </row>
    <row r="458" spans="1:13" ht="14.4" thickBot="1">
      <c r="A458" s="989"/>
      <c r="B458" s="990"/>
      <c r="C458" s="990"/>
      <c r="D458" s="990"/>
      <c r="E458" s="990"/>
      <c r="F458" s="990"/>
      <c r="G458" s="990"/>
      <c r="H458" s="271"/>
      <c r="I458" s="272"/>
      <c r="J458" s="271"/>
      <c r="K458" s="958"/>
      <c r="L458" s="959"/>
      <c r="M458" s="260">
        <f>I458*K458</f>
        <v>0</v>
      </c>
    </row>
    <row r="459" spans="1:13" ht="14.4" thickBot="1">
      <c r="A459" s="947" t="s">
        <v>59</v>
      </c>
      <c r="B459" s="948"/>
      <c r="C459" s="948"/>
      <c r="D459" s="948"/>
      <c r="E459" s="948"/>
      <c r="F459" s="948"/>
      <c r="G459" s="948"/>
      <c r="H459" s="948"/>
      <c r="I459" s="948"/>
      <c r="J459" s="948"/>
      <c r="K459" s="948"/>
      <c r="L459" s="949"/>
      <c r="M459" s="262">
        <f>SUM(M455:M458)</f>
        <v>16762.798500000001</v>
      </c>
    </row>
    <row r="460" spans="1:13">
      <c r="A460" s="970" t="s">
        <v>68</v>
      </c>
      <c r="B460" s="971"/>
      <c r="C460" s="971"/>
      <c r="D460" s="971"/>
      <c r="E460" s="971"/>
      <c r="F460" s="971"/>
      <c r="G460" s="971"/>
      <c r="H460" s="971"/>
      <c r="I460" s="971"/>
      <c r="J460" s="971"/>
      <c r="K460" s="971"/>
      <c r="L460" s="971"/>
      <c r="M460" s="972"/>
    </row>
    <row r="461" spans="1:13">
      <c r="A461" s="973"/>
      <c r="B461" s="974"/>
      <c r="C461" s="974"/>
      <c r="D461" s="974"/>
      <c r="E461" s="974"/>
      <c r="F461" s="974"/>
      <c r="G461" s="974"/>
      <c r="H461" s="974"/>
      <c r="I461" s="974"/>
      <c r="J461" s="974"/>
      <c r="K461" s="974"/>
      <c r="L461" s="974"/>
      <c r="M461" s="975"/>
    </row>
    <row r="462" spans="1:13" ht="13.8" thickBot="1">
      <c r="A462" s="976"/>
      <c r="B462" s="977"/>
      <c r="C462" s="977"/>
      <c r="D462" s="977"/>
      <c r="E462" s="977"/>
      <c r="F462" s="977"/>
      <c r="G462" s="977"/>
      <c r="H462" s="977"/>
      <c r="I462" s="977"/>
      <c r="J462" s="977"/>
      <c r="K462" s="977"/>
      <c r="L462" s="977"/>
      <c r="M462" s="978"/>
    </row>
    <row r="463" spans="1:13">
      <c r="A463" s="979" t="s">
        <v>69</v>
      </c>
      <c r="B463" s="980"/>
      <c r="C463" s="980"/>
      <c r="D463" s="980"/>
      <c r="E463" s="980"/>
      <c r="F463" s="980"/>
      <c r="G463" s="980"/>
      <c r="H463" s="257" t="s">
        <v>70</v>
      </c>
      <c r="I463" s="273" t="s">
        <v>71</v>
      </c>
      <c r="J463" s="274" t="s">
        <v>72</v>
      </c>
      <c r="K463" s="981" t="s">
        <v>57</v>
      </c>
      <c r="L463" s="982"/>
      <c r="M463" s="275" t="s">
        <v>58</v>
      </c>
    </row>
    <row r="464" spans="1:13" ht="13.8">
      <c r="A464" s="983" t="s">
        <v>201</v>
      </c>
      <c r="B464" s="984"/>
      <c r="C464" s="984"/>
      <c r="D464" s="984"/>
      <c r="E464" s="984"/>
      <c r="F464" s="984"/>
      <c r="G464" s="985"/>
      <c r="H464" s="278" t="s">
        <v>120</v>
      </c>
      <c r="I464" s="279"/>
      <c r="J464" s="313">
        <v>108531</v>
      </c>
      <c r="K464" s="956">
        <v>1.7864</v>
      </c>
      <c r="L464" s="957"/>
      <c r="M464" s="281">
        <f>J464*K464</f>
        <v>193879.77840000001</v>
      </c>
    </row>
    <row r="465" spans="1:13" ht="13.8">
      <c r="A465" s="953"/>
      <c r="B465" s="954"/>
      <c r="C465" s="954"/>
      <c r="D465" s="954"/>
      <c r="E465" s="954"/>
      <c r="F465" s="954"/>
      <c r="G465" s="955"/>
      <c r="H465" s="278"/>
      <c r="I465" s="279"/>
      <c r="J465" s="280"/>
      <c r="K465" s="956"/>
      <c r="L465" s="957"/>
      <c r="M465" s="281">
        <f>J465*K465</f>
        <v>0</v>
      </c>
    </row>
    <row r="466" spans="1:13" ht="13.8">
      <c r="A466" s="953"/>
      <c r="B466" s="954"/>
      <c r="C466" s="954"/>
      <c r="D466" s="954"/>
      <c r="E466" s="954"/>
      <c r="F466" s="954"/>
      <c r="G466" s="955"/>
      <c r="H466" s="278"/>
      <c r="I466" s="279"/>
      <c r="J466" s="280"/>
      <c r="K466" s="958"/>
      <c r="L466" s="959"/>
      <c r="M466" s="281">
        <f>J466*K466</f>
        <v>0</v>
      </c>
    </row>
    <row r="467" spans="1:13" ht="14.4" thickBot="1">
      <c r="A467" s="960"/>
      <c r="B467" s="961"/>
      <c r="C467" s="961"/>
      <c r="D467" s="961"/>
      <c r="E467" s="961"/>
      <c r="F467" s="961"/>
      <c r="G467" s="961"/>
      <c r="H467" s="282"/>
      <c r="I467" s="283"/>
      <c r="J467" s="282"/>
      <c r="K467" s="962"/>
      <c r="L467" s="963"/>
      <c r="M467" s="281">
        <f>J467*K467</f>
        <v>0</v>
      </c>
    </row>
    <row r="468" spans="1:13" ht="14.4" thickBot="1">
      <c r="A468" s="947" t="s">
        <v>59</v>
      </c>
      <c r="B468" s="948"/>
      <c r="C468" s="948"/>
      <c r="D468" s="948"/>
      <c r="E468" s="948"/>
      <c r="F468" s="948"/>
      <c r="G468" s="948"/>
      <c r="H468" s="948"/>
      <c r="I468" s="948"/>
      <c r="J468" s="948"/>
      <c r="K468" s="948"/>
      <c r="L468" s="949"/>
      <c r="M468" s="268">
        <f>SUM(M464:M467)</f>
        <v>193879.77840000001</v>
      </c>
    </row>
    <row r="469" spans="1:13" ht="14.4" thickBot="1">
      <c r="A469" s="252"/>
      <c r="B469" s="227"/>
      <c r="C469" s="227"/>
      <c r="D469" s="227"/>
      <c r="E469" s="227"/>
      <c r="F469" s="227"/>
      <c r="G469" s="227"/>
      <c r="H469" s="227"/>
      <c r="I469" s="227"/>
      <c r="J469" s="227"/>
      <c r="K469" s="227"/>
      <c r="L469" s="227"/>
      <c r="M469" s="253"/>
    </row>
    <row r="470" spans="1:13" ht="14.4" thickBot="1">
      <c r="A470" s="950" t="s">
        <v>73</v>
      </c>
      <c r="B470" s="951"/>
      <c r="C470" s="951"/>
      <c r="D470" s="951"/>
      <c r="E470" s="951"/>
      <c r="F470" s="951"/>
      <c r="G470" s="951"/>
      <c r="H470" s="951"/>
      <c r="I470" s="951"/>
      <c r="J470" s="951"/>
      <c r="K470" s="951"/>
      <c r="L470" s="952"/>
      <c r="M470" s="284">
        <f>ROUND(M441+M450+M459+M468,0)</f>
        <v>547646</v>
      </c>
    </row>
    <row r="471" spans="1:13" ht="13.8">
      <c r="A471" s="249"/>
      <c r="B471" s="250"/>
      <c r="C471" s="250"/>
      <c r="D471" s="250"/>
      <c r="E471" s="250"/>
      <c r="F471" s="250"/>
      <c r="G471" s="250"/>
      <c r="H471" s="250"/>
      <c r="I471" s="250"/>
      <c r="J471" s="250"/>
      <c r="K471" s="250"/>
      <c r="L471" s="250"/>
      <c r="M471" s="251"/>
    </row>
    <row r="472" spans="1:13" ht="13.8">
      <c r="A472" s="252"/>
      <c r="B472" s="227"/>
      <c r="C472" s="227"/>
      <c r="D472" s="227"/>
      <c r="E472" s="227"/>
      <c r="F472" s="227"/>
      <c r="G472" s="227"/>
      <c r="H472" s="227"/>
      <c r="I472" s="227"/>
      <c r="J472" s="227"/>
      <c r="K472" s="227"/>
      <c r="L472" s="227"/>
      <c r="M472" s="253"/>
    </row>
    <row r="473" spans="1:13" ht="13.8">
      <c r="A473" s="252"/>
      <c r="B473" s="285" t="s">
        <v>81</v>
      </c>
      <c r="C473" s="285"/>
      <c r="D473" s="285"/>
      <c r="E473" s="285"/>
      <c r="F473" s="227"/>
      <c r="G473" s="227"/>
      <c r="H473" s="285" t="s">
        <v>81</v>
      </c>
      <c r="I473" s="227"/>
      <c r="J473" s="227"/>
      <c r="K473" s="227"/>
      <c r="L473" s="227"/>
      <c r="M473" s="253"/>
    </row>
    <row r="474" spans="1:13" ht="14.4">
      <c r="A474" s="252"/>
      <c r="B474" s="227" t="s">
        <v>205</v>
      </c>
      <c r="C474" s="227" t="s">
        <v>147</v>
      </c>
      <c r="D474" s="227"/>
      <c r="E474" s="288"/>
      <c r="H474" s="227" t="s">
        <v>82</v>
      </c>
      <c r="I474" s="266" t="s">
        <v>142</v>
      </c>
      <c r="J474" s="266"/>
      <c r="K474" s="266"/>
      <c r="L474" s="227"/>
      <c r="M474" s="253"/>
    </row>
    <row r="475" spans="1:13" ht="14.4">
      <c r="A475" s="286"/>
      <c r="B475" s="227" t="s">
        <v>177</v>
      </c>
      <c r="C475" s="227"/>
      <c r="D475" s="227"/>
      <c r="E475" s="288"/>
      <c r="H475" s="227" t="s">
        <v>178</v>
      </c>
      <c r="I475" s="292"/>
      <c r="J475" s="292"/>
      <c r="K475" s="292"/>
      <c r="L475" s="287"/>
      <c r="M475" s="289"/>
    </row>
    <row r="476" spans="1:13" ht="14.4">
      <c r="A476" s="286"/>
      <c r="B476" s="287"/>
      <c r="C476" s="287"/>
      <c r="D476" s="287"/>
      <c r="E476" s="287"/>
      <c r="F476" s="227"/>
      <c r="G476" s="227"/>
      <c r="H476" s="227"/>
      <c r="I476" s="288"/>
      <c r="J476" s="287"/>
      <c r="K476" s="287"/>
      <c r="L476" s="287"/>
      <c r="M476" s="289"/>
    </row>
    <row r="477" spans="1:13" ht="13.8">
      <c r="A477" s="294"/>
      <c r="B477" s="295"/>
      <c r="C477" s="295"/>
      <c r="D477" s="227"/>
      <c r="E477" s="227"/>
      <c r="F477" s="227"/>
      <c r="G477" s="227"/>
      <c r="H477" s="227"/>
      <c r="I477" s="964"/>
      <c r="J477" s="964"/>
      <c r="K477" s="964"/>
      <c r="L477" s="964"/>
      <c r="M477" s="965"/>
    </row>
    <row r="478" spans="1:13" ht="14.4" thickBot="1">
      <c r="A478" s="968"/>
      <c r="B478" s="969"/>
      <c r="C478" s="969"/>
      <c r="D478" s="283"/>
      <c r="E478" s="283"/>
      <c r="F478" s="283"/>
      <c r="G478" s="283"/>
      <c r="H478" s="283"/>
      <c r="I478" s="966"/>
      <c r="J478" s="966"/>
      <c r="K478" s="966"/>
      <c r="L478" s="966"/>
      <c r="M478" s="967"/>
    </row>
  </sheetData>
  <mergeCells count="534">
    <mergeCell ref="A1:D1"/>
    <mergeCell ref="A3:M3"/>
    <mergeCell ref="A5:A11"/>
    <mergeCell ref="B5:I5"/>
    <mergeCell ref="J5:M6"/>
    <mergeCell ref="B6:I6"/>
    <mergeCell ref="B7:I7"/>
    <mergeCell ref="J7:J8"/>
    <mergeCell ref="K7:M8"/>
    <mergeCell ref="B8:I8"/>
    <mergeCell ref="A15:D15"/>
    <mergeCell ref="A19:M19"/>
    <mergeCell ref="B21:J21"/>
    <mergeCell ref="K21:L21"/>
    <mergeCell ref="B22:J22"/>
    <mergeCell ref="K22:L22"/>
    <mergeCell ref="B9:I10"/>
    <mergeCell ref="J9:J11"/>
    <mergeCell ref="K9:K11"/>
    <mergeCell ref="L9:L11"/>
    <mergeCell ref="M9:M11"/>
    <mergeCell ref="B11:I11"/>
    <mergeCell ref="A28:E28"/>
    <mergeCell ref="F28:G28"/>
    <mergeCell ref="H28:I28"/>
    <mergeCell ref="K28:L28"/>
    <mergeCell ref="A29:E29"/>
    <mergeCell ref="F29:G29"/>
    <mergeCell ref="H29:I29"/>
    <mergeCell ref="K29:L29"/>
    <mergeCell ref="A23:M25"/>
    <mergeCell ref="A26:E26"/>
    <mergeCell ref="F26:G26"/>
    <mergeCell ref="H26:I26"/>
    <mergeCell ref="K26:L26"/>
    <mergeCell ref="A27:E27"/>
    <mergeCell ref="F27:G27"/>
    <mergeCell ref="H27:I27"/>
    <mergeCell ref="K27:L27"/>
    <mergeCell ref="A36:H36"/>
    <mergeCell ref="K36:L36"/>
    <mergeCell ref="A37:H37"/>
    <mergeCell ref="K37:L37"/>
    <mergeCell ref="A38:H38"/>
    <mergeCell ref="K38:L38"/>
    <mergeCell ref="A30:L30"/>
    <mergeCell ref="A31:M33"/>
    <mergeCell ref="A34:H34"/>
    <mergeCell ref="K34:L34"/>
    <mergeCell ref="A35:H35"/>
    <mergeCell ref="K35:L35"/>
    <mergeCell ref="A45:G45"/>
    <mergeCell ref="K45:L45"/>
    <mergeCell ref="A46:G46"/>
    <mergeCell ref="K46:L46"/>
    <mergeCell ref="A47:G47"/>
    <mergeCell ref="K47:L47"/>
    <mergeCell ref="A39:L39"/>
    <mergeCell ref="A40:M42"/>
    <mergeCell ref="A43:G43"/>
    <mergeCell ref="K43:L43"/>
    <mergeCell ref="A44:G44"/>
    <mergeCell ref="K44:L44"/>
    <mergeCell ref="K55:L55"/>
    <mergeCell ref="A56:G56"/>
    <mergeCell ref="K56:L56"/>
    <mergeCell ref="A57:L57"/>
    <mergeCell ref="A59:L59"/>
    <mergeCell ref="A48:L48"/>
    <mergeCell ref="A49:M51"/>
    <mergeCell ref="A52:G52"/>
    <mergeCell ref="K52:L52"/>
    <mergeCell ref="K53:L53"/>
    <mergeCell ref="K54:L54"/>
    <mergeCell ref="I70:M71"/>
    <mergeCell ref="A71:C71"/>
    <mergeCell ref="A72:D72"/>
    <mergeCell ref="A74:M74"/>
    <mergeCell ref="A76:A82"/>
    <mergeCell ref="B76:I76"/>
    <mergeCell ref="J76:M77"/>
    <mergeCell ref="B77:I77"/>
    <mergeCell ref="B78:I78"/>
    <mergeCell ref="J78:J79"/>
    <mergeCell ref="A86:D86"/>
    <mergeCell ref="A90:M90"/>
    <mergeCell ref="B92:J92"/>
    <mergeCell ref="K92:L92"/>
    <mergeCell ref="B93:J93"/>
    <mergeCell ref="K93:L93"/>
    <mergeCell ref="K78:M79"/>
    <mergeCell ref="B79:I79"/>
    <mergeCell ref="B80:I81"/>
    <mergeCell ref="J80:J82"/>
    <mergeCell ref="K80:K82"/>
    <mergeCell ref="L80:L82"/>
    <mergeCell ref="M80:M82"/>
    <mergeCell ref="B82:I82"/>
    <mergeCell ref="A99:E99"/>
    <mergeCell ref="F99:G99"/>
    <mergeCell ref="H99:I99"/>
    <mergeCell ref="K99:L99"/>
    <mergeCell ref="A100:E100"/>
    <mergeCell ref="F100:G100"/>
    <mergeCell ref="H100:I100"/>
    <mergeCell ref="K100:L100"/>
    <mergeCell ref="A94:M96"/>
    <mergeCell ref="A97:E97"/>
    <mergeCell ref="F97:G97"/>
    <mergeCell ref="H97:I97"/>
    <mergeCell ref="K97:L97"/>
    <mergeCell ref="A98:E98"/>
    <mergeCell ref="F98:G98"/>
    <mergeCell ref="H98:I98"/>
    <mergeCell ref="K98:L98"/>
    <mergeCell ref="A107:H107"/>
    <mergeCell ref="K107:L107"/>
    <mergeCell ref="A108:H108"/>
    <mergeCell ref="K108:L108"/>
    <mergeCell ref="A109:H109"/>
    <mergeCell ref="K109:L109"/>
    <mergeCell ref="A101:L101"/>
    <mergeCell ref="A102:M104"/>
    <mergeCell ref="A105:H105"/>
    <mergeCell ref="K105:L105"/>
    <mergeCell ref="A106:H106"/>
    <mergeCell ref="K106:L106"/>
    <mergeCell ref="A116:G116"/>
    <mergeCell ref="K116:L116"/>
    <mergeCell ref="A117:G117"/>
    <mergeCell ref="K117:L117"/>
    <mergeCell ref="A118:G118"/>
    <mergeCell ref="K118:L118"/>
    <mergeCell ref="A110:L110"/>
    <mergeCell ref="A111:M113"/>
    <mergeCell ref="A114:G114"/>
    <mergeCell ref="K114:L114"/>
    <mergeCell ref="A115:G115"/>
    <mergeCell ref="K115:L115"/>
    <mergeCell ref="K126:L126"/>
    <mergeCell ref="A127:G127"/>
    <mergeCell ref="K127:L127"/>
    <mergeCell ref="A128:L128"/>
    <mergeCell ref="A130:L130"/>
    <mergeCell ref="A119:L119"/>
    <mergeCell ref="A120:M122"/>
    <mergeCell ref="A123:G123"/>
    <mergeCell ref="K123:L123"/>
    <mergeCell ref="K124:L124"/>
    <mergeCell ref="K125:L125"/>
    <mergeCell ref="I138:M139"/>
    <mergeCell ref="A139:C139"/>
    <mergeCell ref="A140:D140"/>
    <mergeCell ref="A142:M142"/>
    <mergeCell ref="A144:A150"/>
    <mergeCell ref="B144:I144"/>
    <mergeCell ref="J144:M145"/>
    <mergeCell ref="B145:I145"/>
    <mergeCell ref="B146:I146"/>
    <mergeCell ref="J146:J147"/>
    <mergeCell ref="A154:D154"/>
    <mergeCell ref="A158:M158"/>
    <mergeCell ref="B160:J160"/>
    <mergeCell ref="K160:L160"/>
    <mergeCell ref="B161:J161"/>
    <mergeCell ref="K161:L161"/>
    <mergeCell ref="K146:M147"/>
    <mergeCell ref="B147:I147"/>
    <mergeCell ref="B148:I149"/>
    <mergeCell ref="J148:J150"/>
    <mergeCell ref="K148:K150"/>
    <mergeCell ref="L148:L150"/>
    <mergeCell ref="M148:M150"/>
    <mergeCell ref="B150:I150"/>
    <mergeCell ref="A167:E167"/>
    <mergeCell ref="F167:G167"/>
    <mergeCell ref="H167:I167"/>
    <mergeCell ref="K167:L167"/>
    <mergeCell ref="A168:E168"/>
    <mergeCell ref="F168:G168"/>
    <mergeCell ref="H168:I168"/>
    <mergeCell ref="K168:L168"/>
    <mergeCell ref="A162:M164"/>
    <mergeCell ref="A165:E165"/>
    <mergeCell ref="F165:G165"/>
    <mergeCell ref="H165:I165"/>
    <mergeCell ref="K165:L165"/>
    <mergeCell ref="A166:E166"/>
    <mergeCell ref="F166:G166"/>
    <mergeCell ref="H166:I166"/>
    <mergeCell ref="K166:L166"/>
    <mergeCell ref="A175:H175"/>
    <mergeCell ref="K175:L175"/>
    <mergeCell ref="A176:H176"/>
    <mergeCell ref="K176:L176"/>
    <mergeCell ref="A177:H177"/>
    <mergeCell ref="K177:L177"/>
    <mergeCell ref="A169:L169"/>
    <mergeCell ref="A170:M172"/>
    <mergeCell ref="A173:H173"/>
    <mergeCell ref="K173:L173"/>
    <mergeCell ref="A174:H174"/>
    <mergeCell ref="K174:L174"/>
    <mergeCell ref="A184:G184"/>
    <mergeCell ref="K184:L184"/>
    <mergeCell ref="A185:G185"/>
    <mergeCell ref="K185:L185"/>
    <mergeCell ref="A186:G186"/>
    <mergeCell ref="K186:L186"/>
    <mergeCell ref="A178:L178"/>
    <mergeCell ref="A179:M181"/>
    <mergeCell ref="A182:G182"/>
    <mergeCell ref="K182:L182"/>
    <mergeCell ref="A183:G183"/>
    <mergeCell ref="K183:L183"/>
    <mergeCell ref="K194:L194"/>
    <mergeCell ref="A195:G195"/>
    <mergeCell ref="K195:L195"/>
    <mergeCell ref="A196:L196"/>
    <mergeCell ref="A198:L198"/>
    <mergeCell ref="A187:L187"/>
    <mergeCell ref="A188:M190"/>
    <mergeCell ref="A191:G191"/>
    <mergeCell ref="K191:L191"/>
    <mergeCell ref="K192:L192"/>
    <mergeCell ref="K193:L193"/>
    <mergeCell ref="I205:M206"/>
    <mergeCell ref="A206:C206"/>
    <mergeCell ref="A207:D207"/>
    <mergeCell ref="A209:M209"/>
    <mergeCell ref="A211:A217"/>
    <mergeCell ref="B211:I211"/>
    <mergeCell ref="J211:M212"/>
    <mergeCell ref="B212:I212"/>
    <mergeCell ref="B213:I213"/>
    <mergeCell ref="J213:J214"/>
    <mergeCell ref="A221:D221"/>
    <mergeCell ref="A225:M225"/>
    <mergeCell ref="B227:J227"/>
    <mergeCell ref="K227:L227"/>
    <mergeCell ref="B228:J228"/>
    <mergeCell ref="K228:L228"/>
    <mergeCell ref="K213:M214"/>
    <mergeCell ref="B214:I214"/>
    <mergeCell ref="B215:I216"/>
    <mergeCell ref="J215:J217"/>
    <mergeCell ref="K215:K217"/>
    <mergeCell ref="L215:L217"/>
    <mergeCell ref="M215:M217"/>
    <mergeCell ref="B217:I217"/>
    <mergeCell ref="A234:E234"/>
    <mergeCell ref="F234:G234"/>
    <mergeCell ref="H234:I234"/>
    <mergeCell ref="K234:L234"/>
    <mergeCell ref="A235:E235"/>
    <mergeCell ref="F235:G235"/>
    <mergeCell ref="H235:I235"/>
    <mergeCell ref="K235:L235"/>
    <mergeCell ref="A229:M231"/>
    <mergeCell ref="A232:E232"/>
    <mergeCell ref="F232:G232"/>
    <mergeCell ref="H232:I232"/>
    <mergeCell ref="K232:L232"/>
    <mergeCell ref="A233:E233"/>
    <mergeCell ref="F233:G233"/>
    <mergeCell ref="H233:I233"/>
    <mergeCell ref="K233:L233"/>
    <mergeCell ref="A242:H242"/>
    <mergeCell ref="K242:L242"/>
    <mergeCell ref="A243:H243"/>
    <mergeCell ref="K243:L243"/>
    <mergeCell ref="A244:H244"/>
    <mergeCell ref="K244:L244"/>
    <mergeCell ref="A236:L236"/>
    <mergeCell ref="A237:M239"/>
    <mergeCell ref="A240:H240"/>
    <mergeCell ref="K240:L240"/>
    <mergeCell ref="A241:H241"/>
    <mergeCell ref="K241:L241"/>
    <mergeCell ref="A251:G251"/>
    <mergeCell ref="K251:L251"/>
    <mergeCell ref="A252:G252"/>
    <mergeCell ref="K252:L252"/>
    <mergeCell ref="A253:G253"/>
    <mergeCell ref="K253:L253"/>
    <mergeCell ref="A245:L245"/>
    <mergeCell ref="A246:M248"/>
    <mergeCell ref="A249:G249"/>
    <mergeCell ref="K249:L249"/>
    <mergeCell ref="A250:G250"/>
    <mergeCell ref="K250:L250"/>
    <mergeCell ref="K261:L261"/>
    <mergeCell ref="A262:G262"/>
    <mergeCell ref="K262:L262"/>
    <mergeCell ref="A263:L263"/>
    <mergeCell ref="A265:L265"/>
    <mergeCell ref="A254:L254"/>
    <mergeCell ref="A255:M257"/>
    <mergeCell ref="A258:G258"/>
    <mergeCell ref="K258:L258"/>
    <mergeCell ref="K259:L259"/>
    <mergeCell ref="K260:L260"/>
    <mergeCell ref="I275:M276"/>
    <mergeCell ref="A276:C276"/>
    <mergeCell ref="A277:D277"/>
    <mergeCell ref="A279:M279"/>
    <mergeCell ref="A281:A287"/>
    <mergeCell ref="B281:I281"/>
    <mergeCell ref="J281:M282"/>
    <mergeCell ref="B282:I282"/>
    <mergeCell ref="B283:I283"/>
    <mergeCell ref="J283:J284"/>
    <mergeCell ref="A291:D291"/>
    <mergeCell ref="A295:M295"/>
    <mergeCell ref="B297:J297"/>
    <mergeCell ref="K297:L297"/>
    <mergeCell ref="B298:J298"/>
    <mergeCell ref="K298:L298"/>
    <mergeCell ref="K283:M284"/>
    <mergeCell ref="B284:I284"/>
    <mergeCell ref="B285:I286"/>
    <mergeCell ref="J285:J287"/>
    <mergeCell ref="K285:K287"/>
    <mergeCell ref="L285:L287"/>
    <mergeCell ref="M285:M287"/>
    <mergeCell ref="B287:I287"/>
    <mergeCell ref="A304:E304"/>
    <mergeCell ref="F304:G304"/>
    <mergeCell ref="H304:I304"/>
    <mergeCell ref="K304:L304"/>
    <mergeCell ref="A305:E305"/>
    <mergeCell ref="F305:G305"/>
    <mergeCell ref="H305:I305"/>
    <mergeCell ref="K305:L305"/>
    <mergeCell ref="A299:M301"/>
    <mergeCell ref="A302:E302"/>
    <mergeCell ref="F302:G302"/>
    <mergeCell ref="H302:I302"/>
    <mergeCell ref="K302:L302"/>
    <mergeCell ref="A303:E303"/>
    <mergeCell ref="F303:G303"/>
    <mergeCell ref="H303:I303"/>
    <mergeCell ref="K303:L303"/>
    <mergeCell ref="A312:H312"/>
    <mergeCell ref="K312:L312"/>
    <mergeCell ref="A313:H313"/>
    <mergeCell ref="K313:L313"/>
    <mergeCell ref="A314:H314"/>
    <mergeCell ref="K314:L314"/>
    <mergeCell ref="A306:L306"/>
    <mergeCell ref="A307:M309"/>
    <mergeCell ref="A310:H310"/>
    <mergeCell ref="K310:L310"/>
    <mergeCell ref="A311:H311"/>
    <mergeCell ref="K311:L311"/>
    <mergeCell ref="A321:G321"/>
    <mergeCell ref="K321:L321"/>
    <mergeCell ref="A322:G322"/>
    <mergeCell ref="K322:L322"/>
    <mergeCell ref="A323:G323"/>
    <mergeCell ref="K323:L323"/>
    <mergeCell ref="A315:L315"/>
    <mergeCell ref="A316:M318"/>
    <mergeCell ref="A319:G319"/>
    <mergeCell ref="K319:L319"/>
    <mergeCell ref="A320:G320"/>
    <mergeCell ref="K320:L320"/>
    <mergeCell ref="K331:L331"/>
    <mergeCell ref="A332:G332"/>
    <mergeCell ref="K332:L332"/>
    <mergeCell ref="A333:L333"/>
    <mergeCell ref="A335:L335"/>
    <mergeCell ref="A324:L324"/>
    <mergeCell ref="A325:M327"/>
    <mergeCell ref="A328:G328"/>
    <mergeCell ref="K328:L328"/>
    <mergeCell ref="K329:L329"/>
    <mergeCell ref="K330:L330"/>
    <mergeCell ref="I344:M344"/>
    <mergeCell ref="A345:D345"/>
    <mergeCell ref="A347:M347"/>
    <mergeCell ref="A349:A355"/>
    <mergeCell ref="B349:I349"/>
    <mergeCell ref="J349:M350"/>
    <mergeCell ref="B350:I350"/>
    <mergeCell ref="B351:I351"/>
    <mergeCell ref="J351:J352"/>
    <mergeCell ref="K351:M352"/>
    <mergeCell ref="A359:D359"/>
    <mergeCell ref="A363:M363"/>
    <mergeCell ref="B365:J365"/>
    <mergeCell ref="K365:L365"/>
    <mergeCell ref="B366:J366"/>
    <mergeCell ref="K366:L366"/>
    <mergeCell ref="B352:I352"/>
    <mergeCell ref="B353:I354"/>
    <mergeCell ref="J353:J355"/>
    <mergeCell ref="K353:K355"/>
    <mergeCell ref="L353:L355"/>
    <mergeCell ref="M353:M355"/>
    <mergeCell ref="B355:I355"/>
    <mergeCell ref="A372:E372"/>
    <mergeCell ref="F372:G372"/>
    <mergeCell ref="H372:I372"/>
    <mergeCell ref="K372:L372"/>
    <mergeCell ref="A373:E373"/>
    <mergeCell ref="F373:G373"/>
    <mergeCell ref="H373:I373"/>
    <mergeCell ref="K373:L373"/>
    <mergeCell ref="A367:M369"/>
    <mergeCell ref="A370:E370"/>
    <mergeCell ref="F370:G370"/>
    <mergeCell ref="H370:I370"/>
    <mergeCell ref="K370:L370"/>
    <mergeCell ref="A371:E371"/>
    <mergeCell ref="F371:G371"/>
    <mergeCell ref="H371:I371"/>
    <mergeCell ref="K371:L371"/>
    <mergeCell ref="A380:H380"/>
    <mergeCell ref="K380:L380"/>
    <mergeCell ref="A381:H381"/>
    <mergeCell ref="K381:L381"/>
    <mergeCell ref="A382:H382"/>
    <mergeCell ref="K382:L382"/>
    <mergeCell ref="A374:L374"/>
    <mergeCell ref="A375:M377"/>
    <mergeCell ref="A378:H378"/>
    <mergeCell ref="K378:L378"/>
    <mergeCell ref="A379:H379"/>
    <mergeCell ref="K379:L379"/>
    <mergeCell ref="A389:G389"/>
    <mergeCell ref="K389:L389"/>
    <mergeCell ref="A390:G390"/>
    <mergeCell ref="K390:L390"/>
    <mergeCell ref="A391:G391"/>
    <mergeCell ref="K391:L391"/>
    <mergeCell ref="A383:L383"/>
    <mergeCell ref="A384:M386"/>
    <mergeCell ref="A387:G387"/>
    <mergeCell ref="K387:L387"/>
    <mergeCell ref="A388:G388"/>
    <mergeCell ref="K388:L388"/>
    <mergeCell ref="K399:L399"/>
    <mergeCell ref="A400:G400"/>
    <mergeCell ref="K400:L400"/>
    <mergeCell ref="A401:L401"/>
    <mergeCell ref="A403:L403"/>
    <mergeCell ref="A392:L392"/>
    <mergeCell ref="A393:M395"/>
    <mergeCell ref="A396:G396"/>
    <mergeCell ref="K396:L396"/>
    <mergeCell ref="K397:L397"/>
    <mergeCell ref="K398:L398"/>
    <mergeCell ref="A411:C411"/>
    <mergeCell ref="I411:M411"/>
    <mergeCell ref="A412:D412"/>
    <mergeCell ref="A414:M414"/>
    <mergeCell ref="A416:A422"/>
    <mergeCell ref="B416:I416"/>
    <mergeCell ref="J416:M417"/>
    <mergeCell ref="B417:I417"/>
    <mergeCell ref="B418:I418"/>
    <mergeCell ref="J418:J419"/>
    <mergeCell ref="A426:D426"/>
    <mergeCell ref="A430:M430"/>
    <mergeCell ref="B432:J432"/>
    <mergeCell ref="K432:L432"/>
    <mergeCell ref="B433:J433"/>
    <mergeCell ref="K433:L433"/>
    <mergeCell ref="K418:M419"/>
    <mergeCell ref="B419:I419"/>
    <mergeCell ref="B420:I421"/>
    <mergeCell ref="J420:J422"/>
    <mergeCell ref="K420:K422"/>
    <mergeCell ref="L420:L422"/>
    <mergeCell ref="M420:M422"/>
    <mergeCell ref="B422:I422"/>
    <mergeCell ref="A434:M436"/>
    <mergeCell ref="A437:E437"/>
    <mergeCell ref="F437:G437"/>
    <mergeCell ref="H437:I437"/>
    <mergeCell ref="K437:L437"/>
    <mergeCell ref="A438:E438"/>
    <mergeCell ref="F438:G438"/>
    <mergeCell ref="H438:I438"/>
    <mergeCell ref="K438:L438"/>
    <mergeCell ref="A441:L441"/>
    <mergeCell ref="A442:M444"/>
    <mergeCell ref="A445:H445"/>
    <mergeCell ref="K445:L445"/>
    <mergeCell ref="A446:H446"/>
    <mergeCell ref="K446:L446"/>
    <mergeCell ref="A439:E439"/>
    <mergeCell ref="F439:G439"/>
    <mergeCell ref="H439:I439"/>
    <mergeCell ref="K439:L439"/>
    <mergeCell ref="A440:E440"/>
    <mergeCell ref="F440:G440"/>
    <mergeCell ref="H440:I440"/>
    <mergeCell ref="K440:L440"/>
    <mergeCell ref="A450:L450"/>
    <mergeCell ref="A451:M453"/>
    <mergeCell ref="A454:G454"/>
    <mergeCell ref="K454:L454"/>
    <mergeCell ref="A455:G455"/>
    <mergeCell ref="K455:L455"/>
    <mergeCell ref="A447:H447"/>
    <mergeCell ref="K447:L447"/>
    <mergeCell ref="A448:H448"/>
    <mergeCell ref="K448:L448"/>
    <mergeCell ref="A449:H449"/>
    <mergeCell ref="K449:L449"/>
    <mergeCell ref="A459:L459"/>
    <mergeCell ref="A460:M462"/>
    <mergeCell ref="A463:G463"/>
    <mergeCell ref="K463:L463"/>
    <mergeCell ref="A464:G464"/>
    <mergeCell ref="K464:L464"/>
    <mergeCell ref="A456:G456"/>
    <mergeCell ref="K456:L456"/>
    <mergeCell ref="A457:G457"/>
    <mergeCell ref="K457:L457"/>
    <mergeCell ref="A458:G458"/>
    <mergeCell ref="K458:L458"/>
    <mergeCell ref="A468:L468"/>
    <mergeCell ref="A470:L470"/>
    <mergeCell ref="A465:G465"/>
    <mergeCell ref="K465:L465"/>
    <mergeCell ref="A466:G466"/>
    <mergeCell ref="K466:L466"/>
    <mergeCell ref="A467:G467"/>
    <mergeCell ref="K467:L467"/>
    <mergeCell ref="I477:M478"/>
    <mergeCell ref="A478:C478"/>
  </mergeCells>
  <pageMargins left="0.7" right="0.7" top="0.75" bottom="0.75" header="0.3" footer="0.3"/>
  <pageSetup scale="57" orientation="portrait" r:id="rId1"/>
  <rowBreaks count="6" manualBreakCount="6">
    <brk id="71" max="12" man="1"/>
    <brk id="139" max="12" man="1"/>
    <brk id="206" max="12" man="1"/>
    <brk id="276" max="12" man="1"/>
    <brk id="344" max="12" man="1"/>
    <brk id="411" max="1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484"/>
  <sheetViews>
    <sheetView view="pageBreakPreview" topLeftCell="B1" zoomScale="85" zoomScaleNormal="60" zoomScaleSheetLayoutView="85" workbookViewId="0">
      <selection activeCell="G15" sqref="G15"/>
    </sheetView>
  </sheetViews>
  <sheetFormatPr baseColWidth="10" defaultRowHeight="13.2"/>
  <cols>
    <col min="10" max="10" width="14.44140625" bestFit="1" customWidth="1"/>
    <col min="13" max="13" width="14" bestFit="1" customWidth="1"/>
  </cols>
  <sheetData>
    <row r="1" spans="1:26">
      <c r="A1" s="1046" t="s">
        <v>166</v>
      </c>
      <c r="B1" s="1046"/>
      <c r="C1" s="1046"/>
      <c r="D1" s="1046"/>
      <c r="E1" s="221"/>
      <c r="F1" s="221"/>
      <c r="G1" s="221"/>
      <c r="H1" s="221"/>
      <c r="I1" s="221"/>
      <c r="J1" s="221"/>
      <c r="K1" s="221"/>
      <c r="L1" s="221"/>
      <c r="M1" s="222"/>
      <c r="N1" s="223"/>
      <c r="O1" s="223"/>
      <c r="P1" s="223"/>
      <c r="Q1" s="223"/>
      <c r="R1" s="223"/>
      <c r="S1" s="223"/>
      <c r="T1" s="223"/>
      <c r="U1" s="223"/>
      <c r="V1" s="223"/>
      <c r="W1" s="223"/>
      <c r="X1" s="223"/>
      <c r="Y1" s="223"/>
      <c r="Z1" s="223"/>
    </row>
    <row r="2" spans="1:26">
      <c r="A2" s="224" t="s">
        <v>167</v>
      </c>
      <c r="B2" s="225" t="s">
        <v>168</v>
      </c>
      <c r="C2" s="224" t="s">
        <v>169</v>
      </c>
      <c r="D2" s="225">
        <v>2</v>
      </c>
      <c r="E2" s="223"/>
      <c r="F2" s="223"/>
      <c r="G2" s="223"/>
      <c r="H2" s="223"/>
      <c r="I2" s="223"/>
      <c r="J2" s="223"/>
      <c r="K2" s="223"/>
      <c r="L2" s="223"/>
      <c r="M2" s="226"/>
      <c r="N2" s="223"/>
      <c r="O2" s="223"/>
      <c r="P2" s="223"/>
      <c r="Q2" s="223"/>
      <c r="R2" s="223"/>
      <c r="S2" s="223"/>
      <c r="T2" s="223"/>
      <c r="U2" s="223"/>
      <c r="V2" s="223"/>
      <c r="W2" s="223"/>
      <c r="X2" s="223"/>
      <c r="Y2" s="223"/>
      <c r="Z2" s="223"/>
    </row>
    <row r="3" spans="1:26" ht="15.6">
      <c r="A3" s="1047" t="s">
        <v>170</v>
      </c>
      <c r="B3" s="1047"/>
      <c r="C3" s="1047"/>
      <c r="D3" s="1047"/>
      <c r="E3" s="1047"/>
      <c r="F3" s="1047"/>
      <c r="G3" s="1047"/>
      <c r="H3" s="1047"/>
      <c r="I3" s="1047"/>
      <c r="J3" s="1047"/>
      <c r="K3" s="1047"/>
      <c r="L3" s="1047"/>
      <c r="M3" s="1047"/>
      <c r="N3" s="227"/>
    </row>
    <row r="4" spans="1:26" ht="14.4" thickBot="1">
      <c r="A4" s="227"/>
      <c r="B4" s="227"/>
      <c r="C4" s="227"/>
      <c r="D4" s="227"/>
      <c r="E4" s="227"/>
      <c r="F4" s="227"/>
      <c r="G4" s="227"/>
      <c r="H4" s="227"/>
      <c r="I4" s="227"/>
      <c r="J4" s="227"/>
      <c r="K4" s="227"/>
      <c r="L4" s="227"/>
      <c r="M4" s="227"/>
      <c r="N4" s="227"/>
    </row>
    <row r="5" spans="1:26" ht="13.8">
      <c r="A5" s="1048"/>
      <c r="B5" s="1050"/>
      <c r="C5" s="1051"/>
      <c r="D5" s="1051"/>
      <c r="E5" s="1051"/>
      <c r="F5" s="1051"/>
      <c r="G5" s="1051"/>
      <c r="H5" s="1051"/>
      <c r="I5" s="1052"/>
      <c r="J5" s="1053"/>
      <c r="K5" s="1054"/>
      <c r="L5" s="1054"/>
      <c r="M5" s="1055"/>
      <c r="N5" s="227"/>
    </row>
    <row r="6" spans="1:26" ht="13.8">
      <c r="A6" s="1049"/>
      <c r="B6" s="1036" t="s">
        <v>118</v>
      </c>
      <c r="C6" s="1037"/>
      <c r="D6" s="1037"/>
      <c r="E6" s="1037"/>
      <c r="F6" s="1037"/>
      <c r="G6" s="1037"/>
      <c r="H6" s="1037"/>
      <c r="I6" s="1038"/>
      <c r="J6" s="1056"/>
      <c r="K6" s="1057"/>
      <c r="L6" s="1057"/>
      <c r="M6" s="1058"/>
      <c r="N6" s="227"/>
    </row>
    <row r="7" spans="1:26" ht="13.8">
      <c r="A7" s="1049"/>
      <c r="B7" s="1059"/>
      <c r="C7" s="1060"/>
      <c r="D7" s="1060"/>
      <c r="E7" s="1060"/>
      <c r="F7" s="1060"/>
      <c r="G7" s="1060"/>
      <c r="H7" s="1060"/>
      <c r="I7" s="1061"/>
      <c r="J7" s="1042" t="s">
        <v>39</v>
      </c>
      <c r="K7" s="1030"/>
      <c r="L7" s="1031"/>
      <c r="M7" s="1032"/>
      <c r="N7" s="227"/>
    </row>
    <row r="8" spans="1:26" ht="13.8">
      <c r="A8" s="1049"/>
      <c r="B8" s="1036" t="s">
        <v>40</v>
      </c>
      <c r="C8" s="1037"/>
      <c r="D8" s="1037"/>
      <c r="E8" s="1037"/>
      <c r="F8" s="1037"/>
      <c r="G8" s="1037"/>
      <c r="H8" s="1037"/>
      <c r="I8" s="1038"/>
      <c r="J8" s="1062"/>
      <c r="K8" s="1033"/>
      <c r="L8" s="1034"/>
      <c r="M8" s="1035"/>
      <c r="N8" s="227"/>
    </row>
    <row r="9" spans="1:26" ht="13.8">
      <c r="A9" s="1049"/>
      <c r="B9" s="1039"/>
      <c r="C9" s="1040"/>
      <c r="D9" s="1040"/>
      <c r="E9" s="1040"/>
      <c r="F9" s="1040"/>
      <c r="G9" s="1040"/>
      <c r="H9" s="1040"/>
      <c r="I9" s="1041"/>
      <c r="J9" s="1042" t="s">
        <v>41</v>
      </c>
      <c r="K9" s="1042">
        <v>1</v>
      </c>
      <c r="L9" s="1042" t="s">
        <v>42</v>
      </c>
      <c r="M9" s="1044">
        <v>1</v>
      </c>
      <c r="N9" s="227"/>
    </row>
    <row r="10" spans="1:26" ht="13.8">
      <c r="A10" s="1049"/>
      <c r="B10" s="1039"/>
      <c r="C10" s="1040"/>
      <c r="D10" s="1040"/>
      <c r="E10" s="1040"/>
      <c r="F10" s="1040"/>
      <c r="G10" s="1040"/>
      <c r="H10" s="1040"/>
      <c r="I10" s="1041"/>
      <c r="J10" s="1043"/>
      <c r="K10" s="1043"/>
      <c r="L10" s="1043"/>
      <c r="M10" s="1045"/>
      <c r="N10" s="227"/>
    </row>
    <row r="11" spans="1:26" ht="13.8">
      <c r="A11" s="1049"/>
      <c r="B11" s="1036" t="s">
        <v>43</v>
      </c>
      <c r="C11" s="1037"/>
      <c r="D11" s="1037"/>
      <c r="E11" s="1037"/>
      <c r="F11" s="1037"/>
      <c r="G11" s="1037"/>
      <c r="H11" s="1037"/>
      <c r="I11" s="1038"/>
      <c r="J11" s="1043"/>
      <c r="K11" s="1043"/>
      <c r="L11" s="1043"/>
      <c r="M11" s="1045"/>
      <c r="N11" s="227"/>
    </row>
    <row r="12" spans="1:26" ht="14.4" thickBot="1">
      <c r="A12" s="228"/>
      <c r="B12" s="229"/>
      <c r="C12" s="229"/>
      <c r="D12" s="229"/>
      <c r="E12" s="229"/>
      <c r="F12" s="229"/>
      <c r="G12" s="229"/>
      <c r="H12" s="229"/>
      <c r="I12" s="229"/>
      <c r="J12" s="229"/>
      <c r="K12" s="230"/>
      <c r="L12" s="230"/>
      <c r="M12" s="231"/>
      <c r="N12" s="227"/>
    </row>
    <row r="13" spans="1:26" ht="13.8">
      <c r="A13" s="232"/>
      <c r="B13" s="233"/>
      <c r="C13" s="233"/>
      <c r="D13" s="233"/>
      <c r="E13" s="233"/>
      <c r="F13" s="233"/>
      <c r="G13" s="233"/>
      <c r="H13" s="233"/>
      <c r="I13" s="233"/>
      <c r="J13" s="234" t="s">
        <v>44</v>
      </c>
      <c r="K13" s="235" t="s">
        <v>45</v>
      </c>
      <c r="L13" s="235" t="s">
        <v>46</v>
      </c>
      <c r="M13" s="236" t="s">
        <v>47</v>
      </c>
      <c r="N13" s="227"/>
    </row>
    <row r="14" spans="1:26" ht="13.8">
      <c r="A14" s="237"/>
      <c r="B14" s="238"/>
      <c r="C14" s="238"/>
      <c r="D14" s="238"/>
      <c r="E14" s="238"/>
      <c r="F14" s="238"/>
      <c r="G14" s="238"/>
      <c r="H14" s="238"/>
      <c r="I14" s="238"/>
      <c r="J14" s="239"/>
      <c r="K14" s="240"/>
      <c r="L14" s="240"/>
      <c r="M14" s="241"/>
      <c r="N14" s="227"/>
    </row>
    <row r="15" spans="1:26" ht="13.8">
      <c r="A15" s="1017" t="s">
        <v>48</v>
      </c>
      <c r="B15" s="1018"/>
      <c r="C15" s="1018"/>
      <c r="D15" s="1018"/>
      <c r="E15" s="238"/>
      <c r="F15" s="238"/>
      <c r="G15" s="238"/>
      <c r="H15" s="227"/>
      <c r="I15" s="238"/>
      <c r="J15" s="239"/>
      <c r="K15" s="227"/>
      <c r="L15" s="227"/>
      <c r="M15" s="242"/>
      <c r="N15" s="227"/>
    </row>
    <row r="16" spans="1:26" ht="13.8">
      <c r="A16" s="243"/>
      <c r="B16" s="244"/>
      <c r="C16" s="244"/>
      <c r="D16" s="244"/>
      <c r="E16" s="244"/>
      <c r="F16" s="244"/>
      <c r="G16" s="244"/>
      <c r="H16" s="244"/>
      <c r="I16" s="244"/>
      <c r="J16" s="244"/>
      <c r="K16" s="244"/>
      <c r="L16" s="244"/>
      <c r="M16" s="245"/>
      <c r="N16" s="227"/>
    </row>
    <row r="17" spans="1:14" ht="14.4" thickBot="1">
      <c r="A17" s="246"/>
      <c r="B17" s="247"/>
      <c r="C17" s="247"/>
      <c r="D17" s="247"/>
      <c r="E17" s="247"/>
      <c r="F17" s="247"/>
      <c r="G17" s="247"/>
      <c r="H17" s="247"/>
      <c r="I17" s="247"/>
      <c r="J17" s="247"/>
      <c r="K17" s="247"/>
      <c r="L17" s="247"/>
      <c r="M17" s="248"/>
      <c r="N17" s="227"/>
    </row>
    <row r="18" spans="1:14" ht="14.4" thickBot="1">
      <c r="A18" s="249"/>
      <c r="B18" s="250"/>
      <c r="C18" s="250"/>
      <c r="D18" s="250"/>
      <c r="E18" s="250"/>
      <c r="F18" s="250"/>
      <c r="G18" s="227"/>
      <c r="H18" s="227"/>
      <c r="I18" s="250"/>
      <c r="J18" s="250"/>
      <c r="K18" s="250"/>
      <c r="L18" s="250"/>
      <c r="M18" s="251"/>
      <c r="N18" s="227"/>
    </row>
    <row r="19" spans="1:14" ht="13.8">
      <c r="A19" s="1019" t="s">
        <v>49</v>
      </c>
      <c r="B19" s="1020"/>
      <c r="C19" s="1020"/>
      <c r="D19" s="1020"/>
      <c r="E19" s="1020"/>
      <c r="F19" s="1020"/>
      <c r="G19" s="1020"/>
      <c r="H19" s="1020"/>
      <c r="I19" s="1020"/>
      <c r="J19" s="1020"/>
      <c r="K19" s="1020"/>
      <c r="L19" s="1020"/>
      <c r="M19" s="1021"/>
      <c r="N19" s="227"/>
    </row>
    <row r="20" spans="1:14" ht="14.4" thickBot="1">
      <c r="A20" s="252"/>
      <c r="B20" s="227"/>
      <c r="C20" s="227"/>
      <c r="D20" s="227"/>
      <c r="E20" s="227"/>
      <c r="F20" s="227"/>
      <c r="G20" s="227"/>
      <c r="H20" s="227"/>
      <c r="I20" s="227"/>
      <c r="J20" s="227"/>
      <c r="K20" s="227"/>
      <c r="L20" s="227"/>
      <c r="M20" s="253"/>
      <c r="N20" s="227"/>
    </row>
    <row r="21" spans="1:14" ht="13.8">
      <c r="A21" s="254" t="s">
        <v>50</v>
      </c>
      <c r="B21" s="1022" t="s">
        <v>51</v>
      </c>
      <c r="C21" s="1023"/>
      <c r="D21" s="1023"/>
      <c r="E21" s="1023"/>
      <c r="F21" s="1023"/>
      <c r="G21" s="1023"/>
      <c r="H21" s="1023"/>
      <c r="I21" s="1023"/>
      <c r="J21" s="1024"/>
      <c r="K21" s="1025" t="s">
        <v>52</v>
      </c>
      <c r="L21" s="1026"/>
      <c r="M21" s="254" t="s">
        <v>11</v>
      </c>
      <c r="N21" s="227"/>
    </row>
    <row r="22" spans="1:14" ht="14.4" thickBot="1">
      <c r="A22" s="255" t="s">
        <v>171</v>
      </c>
      <c r="B22" s="1027" t="s">
        <v>172</v>
      </c>
      <c r="C22" s="1028"/>
      <c r="D22" s="1028"/>
      <c r="E22" s="1028"/>
      <c r="F22" s="1028"/>
      <c r="G22" s="1028"/>
      <c r="H22" s="1028"/>
      <c r="I22" s="1028"/>
      <c r="J22" s="1029"/>
      <c r="K22" s="1027" t="s">
        <v>86</v>
      </c>
      <c r="L22" s="1029"/>
      <c r="M22" s="256"/>
      <c r="N22" s="227"/>
    </row>
    <row r="23" spans="1:14" ht="13.8">
      <c r="A23" s="970" t="s">
        <v>53</v>
      </c>
      <c r="B23" s="971"/>
      <c r="C23" s="971"/>
      <c r="D23" s="971"/>
      <c r="E23" s="971"/>
      <c r="F23" s="971"/>
      <c r="G23" s="971"/>
      <c r="H23" s="971"/>
      <c r="I23" s="971"/>
      <c r="J23" s="971"/>
      <c r="K23" s="971"/>
      <c r="L23" s="971"/>
      <c r="M23" s="972"/>
      <c r="N23" s="227"/>
    </row>
    <row r="24" spans="1:14" ht="13.8">
      <c r="A24" s="973"/>
      <c r="B24" s="974"/>
      <c r="C24" s="974"/>
      <c r="D24" s="974"/>
      <c r="E24" s="974"/>
      <c r="F24" s="974"/>
      <c r="G24" s="974"/>
      <c r="H24" s="974"/>
      <c r="I24" s="974"/>
      <c r="J24" s="974"/>
      <c r="K24" s="974"/>
      <c r="L24" s="974"/>
      <c r="M24" s="975"/>
      <c r="N24" s="227"/>
    </row>
    <row r="25" spans="1:14" ht="14.4" thickBot="1">
      <c r="A25" s="976"/>
      <c r="B25" s="977"/>
      <c r="C25" s="977"/>
      <c r="D25" s="977"/>
      <c r="E25" s="977"/>
      <c r="F25" s="977"/>
      <c r="G25" s="977"/>
      <c r="H25" s="977"/>
      <c r="I25" s="977"/>
      <c r="J25" s="977"/>
      <c r="K25" s="977"/>
      <c r="L25" s="977"/>
      <c r="M25" s="978"/>
      <c r="N25" s="227"/>
    </row>
    <row r="26" spans="1:14" ht="13.8">
      <c r="A26" s="979" t="s">
        <v>51</v>
      </c>
      <c r="B26" s="1013"/>
      <c r="C26" s="1013"/>
      <c r="D26" s="1013"/>
      <c r="E26" s="1014"/>
      <c r="F26" s="991" t="s">
        <v>54</v>
      </c>
      <c r="G26" s="1013"/>
      <c r="H26" s="1015" t="s">
        <v>55</v>
      </c>
      <c r="I26" s="1016"/>
      <c r="J26" s="257" t="s">
        <v>56</v>
      </c>
      <c r="K26" s="991" t="s">
        <v>57</v>
      </c>
      <c r="L26" s="992"/>
      <c r="M26" s="258" t="s">
        <v>58</v>
      </c>
      <c r="N26" s="227"/>
    </row>
    <row r="27" spans="1:14" ht="13.8">
      <c r="A27" s="989"/>
      <c r="B27" s="990"/>
      <c r="C27" s="990"/>
      <c r="D27" s="990"/>
      <c r="E27" s="1007"/>
      <c r="F27" s="1006"/>
      <c r="G27" s="1007"/>
      <c r="H27" s="1006"/>
      <c r="I27" s="1007"/>
      <c r="J27" s="259"/>
      <c r="K27" s="1008"/>
      <c r="L27" s="955"/>
      <c r="M27" s="260">
        <f>J27*K27</f>
        <v>0</v>
      </c>
      <c r="N27" s="227"/>
    </row>
    <row r="28" spans="1:14" ht="13.8">
      <c r="A28" s="989"/>
      <c r="B28" s="990"/>
      <c r="C28" s="990"/>
      <c r="D28" s="990"/>
      <c r="E28" s="1007"/>
      <c r="F28" s="1006"/>
      <c r="G28" s="1007"/>
      <c r="H28" s="1006"/>
      <c r="I28" s="1007"/>
      <c r="J28" s="259"/>
      <c r="K28" s="1008"/>
      <c r="L28" s="955"/>
      <c r="M28" s="260">
        <f>J28*K28</f>
        <v>0</v>
      </c>
      <c r="N28" s="227"/>
    </row>
    <row r="29" spans="1:14" ht="14.4" thickBot="1">
      <c r="A29" s="960"/>
      <c r="B29" s="961"/>
      <c r="C29" s="961"/>
      <c r="D29" s="961"/>
      <c r="E29" s="1009"/>
      <c r="F29" s="1010"/>
      <c r="G29" s="1009"/>
      <c r="H29" s="1010"/>
      <c r="I29" s="1009"/>
      <c r="J29" s="261"/>
      <c r="K29" s="1011"/>
      <c r="L29" s="1012"/>
      <c r="M29" s="260">
        <f>J29*K29</f>
        <v>0</v>
      </c>
      <c r="N29" s="227"/>
    </row>
    <row r="30" spans="1:14" ht="14.4" thickBot="1">
      <c r="A30" s="947" t="s">
        <v>59</v>
      </c>
      <c r="B30" s="948"/>
      <c r="C30" s="948"/>
      <c r="D30" s="948"/>
      <c r="E30" s="948"/>
      <c r="F30" s="948"/>
      <c r="G30" s="948"/>
      <c r="H30" s="948"/>
      <c r="I30" s="948"/>
      <c r="J30" s="948"/>
      <c r="K30" s="948"/>
      <c r="L30" s="949"/>
      <c r="M30" s="262">
        <f>SUM(M27:M29)</f>
        <v>0</v>
      </c>
      <c r="N30" s="227"/>
    </row>
    <row r="31" spans="1:14" ht="13.8">
      <c r="A31" s="970" t="s">
        <v>60</v>
      </c>
      <c r="B31" s="971"/>
      <c r="C31" s="971"/>
      <c r="D31" s="971"/>
      <c r="E31" s="971"/>
      <c r="F31" s="971"/>
      <c r="G31" s="971"/>
      <c r="H31" s="971"/>
      <c r="I31" s="971"/>
      <c r="J31" s="971"/>
      <c r="K31" s="971"/>
      <c r="L31" s="971"/>
      <c r="M31" s="972"/>
      <c r="N31" s="227"/>
    </row>
    <row r="32" spans="1:14" ht="13.8">
      <c r="A32" s="973"/>
      <c r="B32" s="974"/>
      <c r="C32" s="974"/>
      <c r="D32" s="974"/>
      <c r="E32" s="974"/>
      <c r="F32" s="974"/>
      <c r="G32" s="974"/>
      <c r="H32" s="974"/>
      <c r="I32" s="974"/>
      <c r="J32" s="974"/>
      <c r="K32" s="974"/>
      <c r="L32" s="974"/>
      <c r="M32" s="975"/>
      <c r="N32" s="227"/>
    </row>
    <row r="33" spans="1:14" ht="14.4" thickBot="1">
      <c r="A33" s="976"/>
      <c r="B33" s="977"/>
      <c r="C33" s="977"/>
      <c r="D33" s="977"/>
      <c r="E33" s="977"/>
      <c r="F33" s="977"/>
      <c r="G33" s="977"/>
      <c r="H33" s="977"/>
      <c r="I33" s="977"/>
      <c r="J33" s="977"/>
      <c r="K33" s="977"/>
      <c r="L33" s="977"/>
      <c r="M33" s="978"/>
      <c r="N33" s="227"/>
    </row>
    <row r="34" spans="1:14" ht="13.8">
      <c r="A34" s="979" t="s">
        <v>51</v>
      </c>
      <c r="B34" s="980"/>
      <c r="C34" s="980"/>
      <c r="D34" s="980"/>
      <c r="E34" s="980"/>
      <c r="F34" s="980"/>
      <c r="G34" s="980"/>
      <c r="H34" s="992"/>
      <c r="I34" s="263" t="s">
        <v>52</v>
      </c>
      <c r="J34" s="257" t="s">
        <v>11</v>
      </c>
      <c r="K34" s="991" t="s">
        <v>61</v>
      </c>
      <c r="L34" s="992"/>
      <c r="M34" s="258" t="s">
        <v>58</v>
      </c>
      <c r="N34" s="227"/>
    </row>
    <row r="35" spans="1:14" ht="13.8">
      <c r="A35" s="989"/>
      <c r="B35" s="990"/>
      <c r="C35" s="990"/>
      <c r="D35" s="990"/>
      <c r="E35" s="990"/>
      <c r="F35" s="990"/>
      <c r="G35" s="990"/>
      <c r="H35" s="1007"/>
      <c r="I35" s="264"/>
      <c r="J35" s="265"/>
      <c r="K35" s="1070"/>
      <c r="L35" s="1071"/>
      <c r="M35" s="260">
        <f>J35*K35</f>
        <v>0</v>
      </c>
      <c r="N35" s="227"/>
    </row>
    <row r="36" spans="1:14" ht="13.8">
      <c r="A36" s="989"/>
      <c r="B36" s="990"/>
      <c r="C36" s="990"/>
      <c r="D36" s="990"/>
      <c r="E36" s="990"/>
      <c r="F36" s="990"/>
      <c r="G36" s="990"/>
      <c r="H36" s="1007"/>
      <c r="I36" s="264"/>
      <c r="J36" s="265"/>
      <c r="K36" s="1070"/>
      <c r="L36" s="1071"/>
      <c r="M36" s="260">
        <f>J36*K36</f>
        <v>0</v>
      </c>
      <c r="N36" s="227"/>
    </row>
    <row r="37" spans="1:14" ht="13.8">
      <c r="A37" s="989"/>
      <c r="B37" s="990"/>
      <c r="C37" s="990"/>
      <c r="D37" s="990"/>
      <c r="E37" s="990"/>
      <c r="F37" s="990"/>
      <c r="G37" s="990"/>
      <c r="H37" s="1007"/>
      <c r="I37" s="264"/>
      <c r="J37" s="265"/>
      <c r="K37" s="1070"/>
      <c r="L37" s="1071"/>
      <c r="M37" s="260">
        <f>J37*K37</f>
        <v>0</v>
      </c>
      <c r="N37" s="227"/>
    </row>
    <row r="38" spans="1:14" ht="14.4" thickBot="1">
      <c r="A38" s="960"/>
      <c r="B38" s="961"/>
      <c r="C38" s="961"/>
      <c r="D38" s="961"/>
      <c r="E38" s="961"/>
      <c r="F38" s="961"/>
      <c r="G38" s="961"/>
      <c r="H38" s="1009"/>
      <c r="I38" s="266"/>
      <c r="J38" s="267"/>
      <c r="K38" s="962"/>
      <c r="L38" s="963"/>
      <c r="M38" s="260">
        <f>J38*K38</f>
        <v>0</v>
      </c>
      <c r="N38" s="227"/>
    </row>
    <row r="39" spans="1:14" ht="14.4" thickBot="1">
      <c r="A39" s="947" t="s">
        <v>59</v>
      </c>
      <c r="B39" s="948"/>
      <c r="C39" s="948"/>
      <c r="D39" s="948"/>
      <c r="E39" s="948"/>
      <c r="F39" s="948"/>
      <c r="G39" s="948"/>
      <c r="H39" s="948"/>
      <c r="I39" s="948"/>
      <c r="J39" s="948"/>
      <c r="K39" s="948"/>
      <c r="L39" s="949"/>
      <c r="M39" s="268">
        <f>SUM(M35:M38)</f>
        <v>0</v>
      </c>
      <c r="N39" s="227"/>
    </row>
    <row r="40" spans="1:14" ht="13.8">
      <c r="A40" s="970" t="s">
        <v>62</v>
      </c>
      <c r="B40" s="971"/>
      <c r="C40" s="971"/>
      <c r="D40" s="971"/>
      <c r="E40" s="971"/>
      <c r="F40" s="971"/>
      <c r="G40" s="971"/>
      <c r="H40" s="971"/>
      <c r="I40" s="971"/>
      <c r="J40" s="971"/>
      <c r="K40" s="971"/>
      <c r="L40" s="971"/>
      <c r="M40" s="972"/>
      <c r="N40" s="227"/>
    </row>
    <row r="41" spans="1:14" ht="13.8">
      <c r="A41" s="973"/>
      <c r="B41" s="974"/>
      <c r="C41" s="974"/>
      <c r="D41" s="974"/>
      <c r="E41" s="974"/>
      <c r="F41" s="974"/>
      <c r="G41" s="974"/>
      <c r="H41" s="974"/>
      <c r="I41" s="974"/>
      <c r="J41" s="974"/>
      <c r="K41" s="974"/>
      <c r="L41" s="974"/>
      <c r="M41" s="975"/>
      <c r="N41" s="227"/>
    </row>
    <row r="42" spans="1:14" ht="14.4" thickBot="1">
      <c r="A42" s="976"/>
      <c r="B42" s="977"/>
      <c r="C42" s="977"/>
      <c r="D42" s="977"/>
      <c r="E42" s="977"/>
      <c r="F42" s="977"/>
      <c r="G42" s="977"/>
      <c r="H42" s="977"/>
      <c r="I42" s="977"/>
      <c r="J42" s="977"/>
      <c r="K42" s="977"/>
      <c r="L42" s="977"/>
      <c r="M42" s="978"/>
      <c r="N42" s="227"/>
    </row>
    <row r="43" spans="1:14" ht="13.8">
      <c r="A43" s="979" t="s">
        <v>63</v>
      </c>
      <c r="B43" s="980"/>
      <c r="C43" s="980"/>
      <c r="D43" s="980"/>
      <c r="E43" s="980"/>
      <c r="F43" s="980"/>
      <c r="G43" s="980"/>
      <c r="H43" s="257" t="s">
        <v>64</v>
      </c>
      <c r="I43" s="269" t="s">
        <v>65</v>
      </c>
      <c r="J43" s="270" t="s">
        <v>204</v>
      </c>
      <c r="K43" s="991" t="s">
        <v>67</v>
      </c>
      <c r="L43" s="992"/>
      <c r="M43" s="258" t="s">
        <v>58</v>
      </c>
      <c r="N43" s="227"/>
    </row>
    <row r="44" spans="1:14" ht="13.8">
      <c r="A44" s="989" t="s">
        <v>173</v>
      </c>
      <c r="B44" s="990"/>
      <c r="C44" s="990"/>
      <c r="D44" s="990"/>
      <c r="E44" s="990"/>
      <c r="F44" s="990"/>
      <c r="G44" s="1007"/>
      <c r="H44" s="271"/>
      <c r="I44" s="272"/>
      <c r="J44" s="271" t="s">
        <v>174</v>
      </c>
      <c r="K44" s="958"/>
      <c r="L44" s="959"/>
      <c r="M44" s="260">
        <f>I44*K44</f>
        <v>0</v>
      </c>
      <c r="N44" s="227"/>
    </row>
    <row r="45" spans="1:14" ht="13.8">
      <c r="A45" s="989" t="s">
        <v>175</v>
      </c>
      <c r="B45" s="990"/>
      <c r="C45" s="990"/>
      <c r="D45" s="990"/>
      <c r="E45" s="990"/>
      <c r="F45" s="990"/>
      <c r="G45" s="1007"/>
      <c r="H45" s="271"/>
      <c r="I45" s="272">
        <v>9.4</v>
      </c>
      <c r="J45" s="271" t="s">
        <v>174</v>
      </c>
      <c r="K45" s="958">
        <v>2110</v>
      </c>
      <c r="L45" s="959"/>
      <c r="M45" s="260">
        <f>I45*K45</f>
        <v>19834</v>
      </c>
      <c r="N45" s="227"/>
    </row>
    <row r="46" spans="1:14" ht="13.8">
      <c r="A46" s="989" t="s">
        <v>176</v>
      </c>
      <c r="B46" s="990"/>
      <c r="C46" s="990"/>
      <c r="D46" s="990"/>
      <c r="E46" s="990"/>
      <c r="F46" s="990"/>
      <c r="G46" s="1007"/>
      <c r="H46" s="271"/>
      <c r="I46" s="272"/>
      <c r="J46" s="271" t="s">
        <v>174</v>
      </c>
      <c r="K46" s="958"/>
      <c r="L46" s="959"/>
      <c r="M46" s="260">
        <f>I46*K46</f>
        <v>0</v>
      </c>
      <c r="N46" s="227"/>
    </row>
    <row r="47" spans="1:14" ht="14.4" thickBot="1">
      <c r="A47" s="989"/>
      <c r="B47" s="990"/>
      <c r="C47" s="990"/>
      <c r="D47" s="990"/>
      <c r="E47" s="990"/>
      <c r="F47" s="990"/>
      <c r="G47" s="990"/>
      <c r="H47" s="271"/>
      <c r="I47" s="272"/>
      <c r="J47" s="271"/>
      <c r="K47" s="958"/>
      <c r="L47" s="959"/>
      <c r="M47" s="260">
        <f>I47*K47</f>
        <v>0</v>
      </c>
      <c r="N47" s="227"/>
    </row>
    <row r="48" spans="1:14" ht="14.4" thickBot="1">
      <c r="A48" s="947" t="s">
        <v>59</v>
      </c>
      <c r="B48" s="948"/>
      <c r="C48" s="948"/>
      <c r="D48" s="948"/>
      <c r="E48" s="948"/>
      <c r="F48" s="948"/>
      <c r="G48" s="948"/>
      <c r="H48" s="948"/>
      <c r="I48" s="948"/>
      <c r="J48" s="948"/>
      <c r="K48" s="948"/>
      <c r="L48" s="949"/>
      <c r="M48" s="262">
        <f>SUM(M44:M47)</f>
        <v>19834</v>
      </c>
      <c r="N48" s="227"/>
    </row>
    <row r="49" spans="1:14" ht="13.8">
      <c r="A49" s="970" t="s">
        <v>68</v>
      </c>
      <c r="B49" s="971"/>
      <c r="C49" s="971"/>
      <c r="D49" s="971"/>
      <c r="E49" s="971"/>
      <c r="F49" s="971"/>
      <c r="G49" s="971"/>
      <c r="H49" s="971"/>
      <c r="I49" s="971"/>
      <c r="J49" s="971"/>
      <c r="K49" s="971"/>
      <c r="L49" s="971"/>
      <c r="M49" s="972"/>
      <c r="N49" s="227"/>
    </row>
    <row r="50" spans="1:14" ht="13.8">
      <c r="A50" s="973"/>
      <c r="B50" s="974"/>
      <c r="C50" s="974"/>
      <c r="D50" s="974"/>
      <c r="E50" s="974"/>
      <c r="F50" s="974"/>
      <c r="G50" s="974"/>
      <c r="H50" s="974"/>
      <c r="I50" s="974"/>
      <c r="J50" s="974"/>
      <c r="K50" s="974"/>
      <c r="L50" s="974"/>
      <c r="M50" s="975"/>
      <c r="N50" s="227"/>
    </row>
    <row r="51" spans="1:14" ht="14.4" thickBot="1">
      <c r="A51" s="976"/>
      <c r="B51" s="977"/>
      <c r="C51" s="977"/>
      <c r="D51" s="977"/>
      <c r="E51" s="977"/>
      <c r="F51" s="977"/>
      <c r="G51" s="977"/>
      <c r="H51" s="977"/>
      <c r="I51" s="977"/>
      <c r="J51" s="977"/>
      <c r="K51" s="977"/>
      <c r="L51" s="977"/>
      <c r="M51" s="978"/>
      <c r="N51" s="227"/>
    </row>
    <row r="52" spans="1:14" ht="13.8">
      <c r="A52" s="979" t="s">
        <v>69</v>
      </c>
      <c r="B52" s="980"/>
      <c r="C52" s="980"/>
      <c r="D52" s="980"/>
      <c r="E52" s="980"/>
      <c r="F52" s="980"/>
      <c r="G52" s="980"/>
      <c r="H52" s="257" t="s">
        <v>70</v>
      </c>
      <c r="I52" s="273" t="s">
        <v>71</v>
      </c>
      <c r="J52" s="274" t="s">
        <v>72</v>
      </c>
      <c r="K52" s="981" t="s">
        <v>57</v>
      </c>
      <c r="L52" s="982"/>
      <c r="M52" s="275" t="s">
        <v>58</v>
      </c>
      <c r="N52" s="227"/>
    </row>
    <row r="53" spans="1:14" ht="13.8">
      <c r="A53" s="276"/>
      <c r="B53" s="277"/>
      <c r="C53" s="277"/>
      <c r="D53" s="277"/>
      <c r="E53" s="277"/>
      <c r="F53" s="277"/>
      <c r="G53" s="277"/>
      <c r="H53" s="278"/>
      <c r="I53" s="279"/>
      <c r="J53" s="280"/>
      <c r="K53" s="956"/>
      <c r="L53" s="957"/>
      <c r="M53" s="281">
        <f>J53*K53</f>
        <v>0</v>
      </c>
      <c r="N53" s="227"/>
    </row>
    <row r="54" spans="1:14" ht="13.8">
      <c r="A54" s="276"/>
      <c r="B54" s="277"/>
      <c r="C54" s="277"/>
      <c r="D54" s="277"/>
      <c r="E54" s="277"/>
      <c r="F54" s="277"/>
      <c r="G54" s="277"/>
      <c r="H54" s="278"/>
      <c r="I54" s="279"/>
      <c r="J54" s="280"/>
      <c r="K54" s="956"/>
      <c r="L54" s="957"/>
      <c r="M54" s="281">
        <f>J54*K54</f>
        <v>0</v>
      </c>
      <c r="N54" s="227"/>
    </row>
    <row r="55" spans="1:14" ht="13.8">
      <c r="A55" s="276"/>
      <c r="B55" s="277"/>
      <c r="C55" s="277"/>
      <c r="D55" s="277"/>
      <c r="E55" s="277"/>
      <c r="F55" s="277"/>
      <c r="G55" s="277"/>
      <c r="H55" s="278"/>
      <c r="I55" s="279"/>
      <c r="J55" s="280"/>
      <c r="K55" s="958"/>
      <c r="L55" s="959"/>
      <c r="M55" s="281">
        <f>J55*K55</f>
        <v>0</v>
      </c>
      <c r="N55" s="227"/>
    </row>
    <row r="56" spans="1:14" ht="14.4" thickBot="1">
      <c r="A56" s="960"/>
      <c r="B56" s="961"/>
      <c r="C56" s="961"/>
      <c r="D56" s="961"/>
      <c r="E56" s="961"/>
      <c r="F56" s="961"/>
      <c r="G56" s="961"/>
      <c r="H56" s="282"/>
      <c r="I56" s="283"/>
      <c r="J56" s="282"/>
      <c r="K56" s="962"/>
      <c r="L56" s="963"/>
      <c r="M56" s="281">
        <f>J56*K56</f>
        <v>0</v>
      </c>
      <c r="N56" s="227"/>
    </row>
    <row r="57" spans="1:14" ht="14.4" thickBot="1">
      <c r="A57" s="947" t="s">
        <v>59</v>
      </c>
      <c r="B57" s="948"/>
      <c r="C57" s="948"/>
      <c r="D57" s="948"/>
      <c r="E57" s="948"/>
      <c r="F57" s="948"/>
      <c r="G57" s="948"/>
      <c r="H57" s="948"/>
      <c r="I57" s="948"/>
      <c r="J57" s="948"/>
      <c r="K57" s="948"/>
      <c r="L57" s="949"/>
      <c r="M57" s="268">
        <f>SUM(M53:M56)</f>
        <v>0</v>
      </c>
      <c r="N57" s="227"/>
    </row>
    <row r="58" spans="1:14" ht="14.4" thickBot="1">
      <c r="A58" s="252"/>
      <c r="B58" s="227"/>
      <c r="C58" s="227"/>
      <c r="D58" s="227"/>
      <c r="E58" s="227"/>
      <c r="F58" s="227"/>
      <c r="G58" s="227"/>
      <c r="H58" s="227"/>
      <c r="I58" s="227"/>
      <c r="J58" s="227"/>
      <c r="K58" s="227"/>
      <c r="L58" s="227"/>
      <c r="M58" s="253"/>
      <c r="N58" s="227"/>
    </row>
    <row r="59" spans="1:14" ht="14.4" thickBot="1">
      <c r="A59" s="950" t="s">
        <v>73</v>
      </c>
      <c r="B59" s="951"/>
      <c r="C59" s="951"/>
      <c r="D59" s="951"/>
      <c r="E59" s="951"/>
      <c r="F59" s="951"/>
      <c r="G59" s="951"/>
      <c r="H59" s="951"/>
      <c r="I59" s="951"/>
      <c r="J59" s="951"/>
      <c r="K59" s="951"/>
      <c r="L59" s="952"/>
      <c r="M59" s="284">
        <f>ROUND(M30+M39+M48+M57,0)</f>
        <v>19834</v>
      </c>
      <c r="N59" s="227"/>
    </row>
    <row r="60" spans="1:14" ht="13.8">
      <c r="A60" s="249"/>
      <c r="B60" s="250"/>
      <c r="C60" s="250"/>
      <c r="D60" s="250"/>
      <c r="E60" s="250"/>
      <c r="F60" s="250"/>
      <c r="G60" s="250"/>
      <c r="H60" s="250"/>
      <c r="I60" s="250"/>
      <c r="J60" s="250"/>
      <c r="K60" s="250"/>
      <c r="L60" s="250"/>
      <c r="M60" s="251"/>
      <c r="N60" s="227"/>
    </row>
    <row r="61" spans="1:14" ht="13.8">
      <c r="A61" s="252"/>
      <c r="B61" s="227"/>
      <c r="C61" s="227"/>
      <c r="D61" s="227"/>
      <c r="E61" s="227"/>
      <c r="F61" s="227"/>
      <c r="G61" s="227"/>
      <c r="H61" s="227"/>
      <c r="I61" s="227"/>
      <c r="J61" s="227"/>
      <c r="K61" s="227"/>
      <c r="L61" s="227"/>
      <c r="M61" s="253"/>
      <c r="N61" s="227"/>
    </row>
    <row r="62" spans="1:14" ht="13.8">
      <c r="A62" s="252"/>
      <c r="B62" s="285" t="s">
        <v>81</v>
      </c>
      <c r="C62" s="285"/>
      <c r="D62" s="285"/>
      <c r="E62" s="285"/>
      <c r="F62" s="227"/>
      <c r="G62" s="227"/>
      <c r="H62" s="285" t="s">
        <v>81</v>
      </c>
      <c r="I62" s="227"/>
      <c r="J62" s="227"/>
      <c r="K62" s="227"/>
      <c r="L62" s="227"/>
      <c r="M62" s="253"/>
      <c r="N62" s="227"/>
    </row>
    <row r="63" spans="1:14" ht="14.4">
      <c r="A63" s="252"/>
      <c r="B63" s="227" t="s">
        <v>205</v>
      </c>
      <c r="C63" s="227" t="s">
        <v>147</v>
      </c>
      <c r="D63" s="227"/>
      <c r="E63" s="288"/>
      <c r="H63" s="227" t="s">
        <v>82</v>
      </c>
      <c r="I63" s="266" t="s">
        <v>142</v>
      </c>
      <c r="J63" s="266"/>
      <c r="K63" s="266"/>
      <c r="L63" s="227"/>
      <c r="M63" s="253"/>
      <c r="N63" s="227"/>
    </row>
    <row r="64" spans="1:14" ht="14.4">
      <c r="A64" s="286"/>
      <c r="B64" s="227" t="s">
        <v>177</v>
      </c>
      <c r="C64" s="227"/>
      <c r="D64" s="227"/>
      <c r="E64" s="288"/>
      <c r="H64" s="227" t="s">
        <v>178</v>
      </c>
      <c r="I64" s="292"/>
      <c r="J64" s="292"/>
      <c r="K64" s="292"/>
      <c r="L64" s="287"/>
      <c r="M64" s="289"/>
      <c r="N64" s="227"/>
    </row>
    <row r="65" spans="1:26" ht="14.4">
      <c r="A65" s="286"/>
      <c r="B65" s="287"/>
      <c r="C65" s="287"/>
      <c r="D65" s="287"/>
      <c r="E65" s="287"/>
      <c r="F65" s="227"/>
      <c r="G65" s="227"/>
      <c r="H65" s="227"/>
      <c r="I65" s="288"/>
      <c r="J65" s="287"/>
      <c r="K65" s="287"/>
      <c r="L65" s="287"/>
      <c r="M65" s="289"/>
      <c r="N65" s="227"/>
    </row>
    <row r="66" spans="1:26" ht="13.8">
      <c r="A66" s="237"/>
      <c r="B66" s="290"/>
      <c r="C66" s="290"/>
      <c r="D66" s="290"/>
      <c r="E66" s="290"/>
      <c r="F66" s="227"/>
      <c r="G66" s="227"/>
      <c r="H66" s="227"/>
      <c r="I66" s="290"/>
      <c r="J66" s="290"/>
      <c r="K66" s="290"/>
      <c r="L66" s="290"/>
      <c r="M66" s="291"/>
      <c r="N66" s="227"/>
    </row>
    <row r="67" spans="1:26" ht="13.8">
      <c r="A67" s="252"/>
      <c r="B67" s="227"/>
      <c r="C67" s="227"/>
      <c r="D67" s="227"/>
      <c r="E67" s="227"/>
      <c r="F67" s="227" t="s">
        <v>83</v>
      </c>
      <c r="G67" s="227"/>
      <c r="H67" s="227"/>
      <c r="I67" s="227"/>
      <c r="J67" s="227"/>
      <c r="K67" s="227"/>
      <c r="L67" s="227"/>
      <c r="M67" s="253"/>
      <c r="N67" s="227"/>
    </row>
    <row r="68" spans="1:26" ht="13.8">
      <c r="A68" s="293"/>
      <c r="B68" s="290"/>
      <c r="C68" s="290"/>
      <c r="D68" s="290"/>
      <c r="E68" s="290"/>
      <c r="F68" s="227"/>
      <c r="G68" s="227"/>
      <c r="H68" s="227"/>
      <c r="I68" s="227"/>
      <c r="J68" s="290"/>
      <c r="K68" s="290"/>
      <c r="L68" s="290"/>
      <c r="M68" s="291"/>
      <c r="N68" s="227"/>
    </row>
    <row r="69" spans="1:26" ht="13.8">
      <c r="A69" s="294"/>
      <c r="B69" s="295"/>
      <c r="C69" s="295"/>
      <c r="D69" s="227"/>
      <c r="E69" s="227"/>
      <c r="F69" s="227"/>
      <c r="G69" s="227"/>
      <c r="H69" s="227"/>
      <c r="I69" s="964"/>
      <c r="J69" s="964"/>
      <c r="K69" s="964"/>
      <c r="L69" s="964"/>
      <c r="M69" s="965"/>
      <c r="N69" s="227"/>
    </row>
    <row r="70" spans="1:26" ht="14.4" thickBot="1">
      <c r="A70" s="968"/>
      <c r="B70" s="969"/>
      <c r="C70" s="969"/>
      <c r="D70" s="283"/>
      <c r="E70" s="283"/>
      <c r="F70" s="283"/>
      <c r="G70" s="283"/>
      <c r="H70" s="283"/>
      <c r="I70" s="966"/>
      <c r="J70" s="966"/>
      <c r="K70" s="966"/>
      <c r="L70" s="966"/>
      <c r="M70" s="967"/>
      <c r="N70" s="227"/>
    </row>
    <row r="71" spans="1:26">
      <c r="A71" s="1046" t="s">
        <v>166</v>
      </c>
      <c r="B71" s="1046"/>
      <c r="C71" s="1046"/>
      <c r="D71" s="1046"/>
      <c r="E71" s="221"/>
      <c r="F71" s="221"/>
      <c r="G71" s="221"/>
      <c r="H71" s="221"/>
      <c r="I71" s="221"/>
      <c r="J71" s="221"/>
      <c r="K71" s="221"/>
      <c r="L71" s="221"/>
      <c r="M71" s="222"/>
      <c r="N71" s="223"/>
      <c r="O71" s="223"/>
      <c r="P71" s="223"/>
      <c r="Q71" s="223"/>
      <c r="R71" s="223"/>
      <c r="S71" s="223"/>
      <c r="T71" s="223"/>
      <c r="U71" s="223"/>
      <c r="V71" s="223"/>
      <c r="W71" s="223"/>
      <c r="X71" s="223"/>
      <c r="Y71" s="223"/>
      <c r="Z71" s="223"/>
    </row>
    <row r="72" spans="1:26">
      <c r="A72" s="224" t="s">
        <v>167</v>
      </c>
      <c r="B72" s="225" t="s">
        <v>168</v>
      </c>
      <c r="C72" s="224" t="s">
        <v>169</v>
      </c>
      <c r="D72" s="225">
        <v>2</v>
      </c>
      <c r="E72" s="223"/>
      <c r="F72" s="223"/>
      <c r="G72" s="223"/>
      <c r="H72" s="223"/>
      <c r="I72" s="223"/>
      <c r="J72" s="223"/>
      <c r="K72" s="223"/>
      <c r="L72" s="223"/>
      <c r="M72" s="226"/>
      <c r="N72" s="223"/>
      <c r="O72" s="223"/>
      <c r="P72" s="223"/>
      <c r="Q72" s="223"/>
      <c r="R72" s="223"/>
      <c r="S72" s="223"/>
      <c r="T72" s="223"/>
      <c r="U72" s="223"/>
      <c r="V72" s="223"/>
      <c r="W72" s="223"/>
      <c r="X72" s="223"/>
      <c r="Y72" s="223"/>
      <c r="Z72" s="223"/>
    </row>
    <row r="73" spans="1:26" ht="15.6">
      <c r="A73" s="1047" t="s">
        <v>170</v>
      </c>
      <c r="B73" s="1047"/>
      <c r="C73" s="1047"/>
      <c r="D73" s="1047"/>
      <c r="E73" s="1047"/>
      <c r="F73" s="1047"/>
      <c r="G73" s="1047"/>
      <c r="H73" s="1047"/>
      <c r="I73" s="1047"/>
      <c r="J73" s="1047"/>
      <c r="K73" s="1047"/>
      <c r="L73" s="1047"/>
      <c r="M73" s="1047"/>
      <c r="N73" s="227"/>
    </row>
    <row r="74" spans="1:26" ht="14.4" thickBot="1">
      <c r="A74" s="227"/>
      <c r="B74" s="227"/>
      <c r="C74" s="227"/>
      <c r="D74" s="227"/>
      <c r="E74" s="227"/>
      <c r="F74" s="227"/>
      <c r="G74" s="227"/>
      <c r="H74" s="227"/>
      <c r="I74" s="227"/>
      <c r="J74" s="227"/>
      <c r="K74" s="227"/>
      <c r="L74" s="227"/>
      <c r="M74" s="227"/>
      <c r="N74" s="227"/>
    </row>
    <row r="75" spans="1:26" ht="13.8">
      <c r="A75" s="1048"/>
      <c r="B75" s="1050"/>
      <c r="C75" s="1051"/>
      <c r="D75" s="1051"/>
      <c r="E75" s="1051"/>
      <c r="F75" s="1051"/>
      <c r="G75" s="1051"/>
      <c r="H75" s="1051"/>
      <c r="I75" s="1052"/>
      <c r="J75" s="1053"/>
      <c r="K75" s="1054"/>
      <c r="L75" s="1054"/>
      <c r="M75" s="1055"/>
      <c r="N75" s="227"/>
    </row>
    <row r="76" spans="1:26" ht="13.8">
      <c r="A76" s="1049"/>
      <c r="B76" s="1036" t="s">
        <v>118</v>
      </c>
      <c r="C76" s="1037"/>
      <c r="D76" s="1037"/>
      <c r="E76" s="1037"/>
      <c r="F76" s="1037"/>
      <c r="G76" s="1037"/>
      <c r="H76" s="1037"/>
      <c r="I76" s="1038"/>
      <c r="J76" s="1056"/>
      <c r="K76" s="1057"/>
      <c r="L76" s="1057"/>
      <c r="M76" s="1058"/>
      <c r="N76" s="227"/>
    </row>
    <row r="77" spans="1:26" ht="13.8">
      <c r="A77" s="1049"/>
      <c r="B77" s="1059"/>
      <c r="C77" s="1060"/>
      <c r="D77" s="1060"/>
      <c r="E77" s="1060"/>
      <c r="F77" s="1060"/>
      <c r="G77" s="1060"/>
      <c r="H77" s="1060"/>
      <c r="I77" s="1061"/>
      <c r="J77" s="1042" t="s">
        <v>39</v>
      </c>
      <c r="K77" s="1030"/>
      <c r="L77" s="1031"/>
      <c r="M77" s="1032"/>
      <c r="N77" s="227"/>
    </row>
    <row r="78" spans="1:26" ht="13.8">
      <c r="A78" s="1049"/>
      <c r="B78" s="1036" t="s">
        <v>40</v>
      </c>
      <c r="C78" s="1037"/>
      <c r="D78" s="1037"/>
      <c r="E78" s="1037"/>
      <c r="F78" s="1037"/>
      <c r="G78" s="1037"/>
      <c r="H78" s="1037"/>
      <c r="I78" s="1038"/>
      <c r="J78" s="1062"/>
      <c r="K78" s="1033"/>
      <c r="L78" s="1034"/>
      <c r="M78" s="1035"/>
    </row>
    <row r="79" spans="1:26">
      <c r="A79" s="1049"/>
      <c r="B79" s="1039"/>
      <c r="C79" s="1040"/>
      <c r="D79" s="1040"/>
      <c r="E79" s="1040"/>
      <c r="F79" s="1040"/>
      <c r="G79" s="1040"/>
      <c r="H79" s="1040"/>
      <c r="I79" s="1041"/>
      <c r="J79" s="1042" t="s">
        <v>41</v>
      </c>
      <c r="K79" s="1042">
        <v>1</v>
      </c>
      <c r="L79" s="1042" t="s">
        <v>42</v>
      </c>
      <c r="M79" s="1044">
        <v>1</v>
      </c>
    </row>
    <row r="80" spans="1:26">
      <c r="A80" s="1049"/>
      <c r="B80" s="1039"/>
      <c r="C80" s="1040"/>
      <c r="D80" s="1040"/>
      <c r="E80" s="1040"/>
      <c r="F80" s="1040"/>
      <c r="G80" s="1040"/>
      <c r="H80" s="1040"/>
      <c r="I80" s="1041"/>
      <c r="J80" s="1043"/>
      <c r="K80" s="1043"/>
      <c r="L80" s="1043"/>
      <c r="M80" s="1045"/>
    </row>
    <row r="81" spans="1:13" ht="13.8">
      <c r="A81" s="1049"/>
      <c r="B81" s="1036" t="s">
        <v>43</v>
      </c>
      <c r="C81" s="1037"/>
      <c r="D81" s="1037"/>
      <c r="E81" s="1037"/>
      <c r="F81" s="1037"/>
      <c r="G81" s="1037"/>
      <c r="H81" s="1037"/>
      <c r="I81" s="1038"/>
      <c r="J81" s="1043"/>
      <c r="K81" s="1043"/>
      <c r="L81" s="1043"/>
      <c r="M81" s="1045"/>
    </row>
    <row r="82" spans="1:13" ht="14.4" thickBot="1">
      <c r="A82" s="228"/>
      <c r="B82" s="229"/>
      <c r="C82" s="229"/>
      <c r="D82" s="229"/>
      <c r="E82" s="229"/>
      <c r="F82" s="229"/>
      <c r="G82" s="229"/>
      <c r="H82" s="229"/>
      <c r="I82" s="229"/>
      <c r="J82" s="229"/>
      <c r="K82" s="230"/>
      <c r="L82" s="230"/>
      <c r="M82" s="231"/>
    </row>
    <row r="83" spans="1:13" ht="13.8">
      <c r="A83" s="232"/>
      <c r="B83" s="233"/>
      <c r="C83" s="233"/>
      <c r="D83" s="233"/>
      <c r="E83" s="233"/>
      <c r="F83" s="233"/>
      <c r="G83" s="233"/>
      <c r="H83" s="233"/>
      <c r="I83" s="233"/>
      <c r="J83" s="234" t="s">
        <v>44</v>
      </c>
      <c r="K83" s="235" t="s">
        <v>45</v>
      </c>
      <c r="L83" s="235" t="s">
        <v>46</v>
      </c>
      <c r="M83" s="236" t="s">
        <v>47</v>
      </c>
    </row>
    <row r="84" spans="1:13" ht="13.8">
      <c r="A84" s="237"/>
      <c r="B84" s="238"/>
      <c r="C84" s="238"/>
      <c r="D84" s="238"/>
      <c r="E84" s="238"/>
      <c r="F84" s="238"/>
      <c r="G84" s="238"/>
      <c r="H84" s="238"/>
      <c r="I84" s="238"/>
      <c r="J84" s="239"/>
      <c r="K84" s="240"/>
      <c r="L84" s="240"/>
      <c r="M84" s="241"/>
    </row>
    <row r="85" spans="1:13" ht="13.8">
      <c r="A85" s="1017" t="s">
        <v>48</v>
      </c>
      <c r="B85" s="1018"/>
      <c r="C85" s="1018"/>
      <c r="D85" s="1018"/>
      <c r="E85" s="238"/>
      <c r="F85" s="238"/>
      <c r="G85" s="238"/>
      <c r="H85" s="227"/>
      <c r="I85" s="238"/>
      <c r="J85" s="239"/>
      <c r="K85" s="227"/>
      <c r="L85" s="227"/>
      <c r="M85" s="242"/>
    </row>
    <row r="86" spans="1:13" ht="13.8">
      <c r="A86" s="243"/>
      <c r="B86" s="244"/>
      <c r="C86" s="244"/>
      <c r="D86" s="244"/>
      <c r="E86" s="244"/>
      <c r="F86" s="244"/>
      <c r="G86" s="244"/>
      <c r="H86" s="244"/>
      <c r="I86" s="244"/>
      <c r="J86" s="244"/>
      <c r="K86" s="244"/>
      <c r="L86" s="244"/>
      <c r="M86" s="245"/>
    </row>
    <row r="87" spans="1:13" ht="14.4" thickBot="1">
      <c r="A87" s="246"/>
      <c r="B87" s="247"/>
      <c r="C87" s="247"/>
      <c r="D87" s="247"/>
      <c r="E87" s="247"/>
      <c r="F87" s="247"/>
      <c r="G87" s="247"/>
      <c r="H87" s="247"/>
      <c r="I87" s="247"/>
      <c r="J87" s="247"/>
      <c r="K87" s="247"/>
      <c r="L87" s="247"/>
      <c r="M87" s="248"/>
    </row>
    <row r="88" spans="1:13" ht="14.4" thickBot="1">
      <c r="A88" s="249"/>
      <c r="B88" s="250"/>
      <c r="C88" s="250"/>
      <c r="D88" s="250"/>
      <c r="E88" s="250"/>
      <c r="F88" s="250"/>
      <c r="G88" s="227"/>
      <c r="H88" s="227"/>
      <c r="I88" s="250"/>
      <c r="J88" s="250"/>
      <c r="K88" s="250"/>
      <c r="L88" s="250"/>
      <c r="M88" s="251"/>
    </row>
    <row r="89" spans="1:13">
      <c r="A89" s="1019" t="s">
        <v>49</v>
      </c>
      <c r="B89" s="1020"/>
      <c r="C89" s="1020"/>
      <c r="D89" s="1020"/>
      <c r="E89" s="1020"/>
      <c r="F89" s="1020"/>
      <c r="G89" s="1020"/>
      <c r="H89" s="1020"/>
      <c r="I89" s="1020"/>
      <c r="J89" s="1020"/>
      <c r="K89" s="1020"/>
      <c r="L89" s="1020"/>
      <c r="M89" s="1021"/>
    </row>
    <row r="90" spans="1:13" ht="14.4" thickBot="1">
      <c r="A90" s="252"/>
      <c r="B90" s="227"/>
      <c r="C90" s="227"/>
      <c r="D90" s="227"/>
      <c r="E90" s="227"/>
      <c r="F90" s="227"/>
      <c r="G90" s="227"/>
      <c r="H90" s="227"/>
      <c r="I90" s="227"/>
      <c r="J90" s="227"/>
      <c r="K90" s="227"/>
      <c r="L90" s="227"/>
      <c r="M90" s="253"/>
    </row>
    <row r="91" spans="1:13">
      <c r="A91" s="254" t="s">
        <v>50</v>
      </c>
      <c r="B91" s="1022" t="s">
        <v>51</v>
      </c>
      <c r="C91" s="1023"/>
      <c r="D91" s="1023"/>
      <c r="E91" s="1023"/>
      <c r="F91" s="1023"/>
      <c r="G91" s="1023"/>
      <c r="H91" s="1023"/>
      <c r="I91" s="1023"/>
      <c r="J91" s="1024"/>
      <c r="K91" s="1025" t="s">
        <v>52</v>
      </c>
      <c r="L91" s="1026"/>
      <c r="M91" s="254" t="s">
        <v>11</v>
      </c>
    </row>
    <row r="92" spans="1:13" ht="14.4" thickBot="1">
      <c r="A92" s="255" t="s">
        <v>171</v>
      </c>
      <c r="B92" s="1027" t="s">
        <v>179</v>
      </c>
      <c r="C92" s="1028"/>
      <c r="D92" s="1028"/>
      <c r="E92" s="1028"/>
      <c r="F92" s="1028"/>
      <c r="G92" s="1028"/>
      <c r="H92" s="1028"/>
      <c r="I92" s="1028"/>
      <c r="J92" s="1029"/>
      <c r="K92" s="1027" t="s">
        <v>86</v>
      </c>
      <c r="L92" s="1029"/>
      <c r="M92" s="256"/>
    </row>
    <row r="93" spans="1:13">
      <c r="A93" s="970" t="s">
        <v>53</v>
      </c>
      <c r="B93" s="971"/>
      <c r="C93" s="971"/>
      <c r="D93" s="971"/>
      <c r="E93" s="971"/>
      <c r="F93" s="971"/>
      <c r="G93" s="971"/>
      <c r="H93" s="971"/>
      <c r="I93" s="971"/>
      <c r="J93" s="971"/>
      <c r="K93" s="971"/>
      <c r="L93" s="971"/>
      <c r="M93" s="972"/>
    </row>
    <row r="94" spans="1:13">
      <c r="A94" s="973"/>
      <c r="B94" s="974"/>
      <c r="C94" s="974"/>
      <c r="D94" s="974"/>
      <c r="E94" s="974"/>
      <c r="F94" s="974"/>
      <c r="G94" s="974"/>
      <c r="H94" s="974"/>
      <c r="I94" s="974"/>
      <c r="J94" s="974"/>
      <c r="K94" s="974"/>
      <c r="L94" s="974"/>
      <c r="M94" s="975"/>
    </row>
    <row r="95" spans="1:13" ht="13.8" thickBot="1">
      <c r="A95" s="976"/>
      <c r="B95" s="977"/>
      <c r="C95" s="977"/>
      <c r="D95" s="977"/>
      <c r="E95" s="977"/>
      <c r="F95" s="977"/>
      <c r="G95" s="977"/>
      <c r="H95" s="977"/>
      <c r="I95" s="977"/>
      <c r="J95" s="977"/>
      <c r="K95" s="977"/>
      <c r="L95" s="977"/>
      <c r="M95" s="978"/>
    </row>
    <row r="96" spans="1:13" ht="13.8">
      <c r="A96" s="979" t="s">
        <v>51</v>
      </c>
      <c r="B96" s="1013"/>
      <c r="C96" s="1013"/>
      <c r="D96" s="1013"/>
      <c r="E96" s="1014"/>
      <c r="F96" s="991" t="s">
        <v>54</v>
      </c>
      <c r="G96" s="1013"/>
      <c r="H96" s="1015" t="s">
        <v>55</v>
      </c>
      <c r="I96" s="1016"/>
      <c r="J96" s="257" t="s">
        <v>56</v>
      </c>
      <c r="K96" s="991" t="s">
        <v>57</v>
      </c>
      <c r="L96" s="992"/>
      <c r="M96" s="258" t="s">
        <v>58</v>
      </c>
    </row>
    <row r="97" spans="1:13" ht="13.8">
      <c r="A97" s="989"/>
      <c r="B97" s="990"/>
      <c r="C97" s="990"/>
      <c r="D97" s="990"/>
      <c r="E97" s="1007"/>
      <c r="F97" s="1006"/>
      <c r="G97" s="1007"/>
      <c r="H97" s="1006"/>
      <c r="I97" s="1007"/>
      <c r="J97" s="259"/>
      <c r="K97" s="1008"/>
      <c r="L97" s="955"/>
      <c r="M97" s="260">
        <f>J97*K97</f>
        <v>0</v>
      </c>
    </row>
    <row r="98" spans="1:13" ht="13.8">
      <c r="A98" s="989"/>
      <c r="B98" s="990"/>
      <c r="C98" s="990"/>
      <c r="D98" s="990"/>
      <c r="E98" s="1007"/>
      <c r="F98" s="1006"/>
      <c r="G98" s="1007"/>
      <c r="H98" s="1006"/>
      <c r="I98" s="1007"/>
      <c r="J98" s="259"/>
      <c r="K98" s="1008"/>
      <c r="L98" s="955"/>
      <c r="M98" s="260">
        <f>J98*K98</f>
        <v>0</v>
      </c>
    </row>
    <row r="99" spans="1:13" ht="14.4" thickBot="1">
      <c r="A99" s="960"/>
      <c r="B99" s="961"/>
      <c r="C99" s="961"/>
      <c r="D99" s="961"/>
      <c r="E99" s="1009"/>
      <c r="F99" s="1010"/>
      <c r="G99" s="1009"/>
      <c r="H99" s="1010"/>
      <c r="I99" s="1009"/>
      <c r="J99" s="261"/>
      <c r="K99" s="1011"/>
      <c r="L99" s="1012"/>
      <c r="M99" s="260">
        <f>J99*K99</f>
        <v>0</v>
      </c>
    </row>
    <row r="100" spans="1:13" ht="14.4" thickBot="1">
      <c r="A100" s="947" t="s">
        <v>59</v>
      </c>
      <c r="B100" s="948"/>
      <c r="C100" s="948"/>
      <c r="D100" s="948"/>
      <c r="E100" s="948"/>
      <c r="F100" s="948"/>
      <c r="G100" s="948"/>
      <c r="H100" s="948"/>
      <c r="I100" s="948"/>
      <c r="J100" s="948"/>
      <c r="K100" s="948"/>
      <c r="L100" s="949"/>
      <c r="M100" s="262">
        <f>SUM(M97:M99)</f>
        <v>0</v>
      </c>
    </row>
    <row r="101" spans="1:13">
      <c r="A101" s="970" t="s">
        <v>60</v>
      </c>
      <c r="B101" s="971"/>
      <c r="C101" s="971"/>
      <c r="D101" s="971"/>
      <c r="E101" s="971"/>
      <c r="F101" s="971"/>
      <c r="G101" s="971"/>
      <c r="H101" s="971"/>
      <c r="I101" s="971"/>
      <c r="J101" s="971"/>
      <c r="K101" s="971"/>
      <c r="L101" s="971"/>
      <c r="M101" s="972"/>
    </row>
    <row r="102" spans="1:13">
      <c r="A102" s="973"/>
      <c r="B102" s="974"/>
      <c r="C102" s="974"/>
      <c r="D102" s="974"/>
      <c r="E102" s="974"/>
      <c r="F102" s="974"/>
      <c r="G102" s="974"/>
      <c r="H102" s="974"/>
      <c r="I102" s="974"/>
      <c r="J102" s="974"/>
      <c r="K102" s="974"/>
      <c r="L102" s="974"/>
      <c r="M102" s="975"/>
    </row>
    <row r="103" spans="1:13" ht="13.8" thickBot="1">
      <c r="A103" s="976"/>
      <c r="B103" s="977"/>
      <c r="C103" s="977"/>
      <c r="D103" s="977"/>
      <c r="E103" s="977"/>
      <c r="F103" s="977"/>
      <c r="G103" s="977"/>
      <c r="H103" s="977"/>
      <c r="I103" s="977"/>
      <c r="J103" s="977"/>
      <c r="K103" s="977"/>
      <c r="L103" s="977"/>
      <c r="M103" s="978"/>
    </row>
    <row r="104" spans="1:13">
      <c r="A104" s="979" t="s">
        <v>51</v>
      </c>
      <c r="B104" s="980"/>
      <c r="C104" s="980"/>
      <c r="D104" s="980"/>
      <c r="E104" s="980"/>
      <c r="F104" s="980"/>
      <c r="G104" s="980"/>
      <c r="H104" s="992"/>
      <c r="I104" s="263" t="s">
        <v>52</v>
      </c>
      <c r="J104" s="257" t="s">
        <v>11</v>
      </c>
      <c r="K104" s="991" t="s">
        <v>61</v>
      </c>
      <c r="L104" s="992"/>
      <c r="M104" s="258" t="s">
        <v>58</v>
      </c>
    </row>
    <row r="105" spans="1:13" ht="13.8">
      <c r="A105" s="989"/>
      <c r="B105" s="990"/>
      <c r="C105" s="990"/>
      <c r="D105" s="990"/>
      <c r="E105" s="990"/>
      <c r="F105" s="990"/>
      <c r="G105" s="990"/>
      <c r="H105" s="1007"/>
      <c r="I105" s="264"/>
      <c r="J105" s="265"/>
      <c r="K105" s="1070"/>
      <c r="L105" s="1071"/>
      <c r="M105" s="260">
        <f>J105*K105</f>
        <v>0</v>
      </c>
    </row>
    <row r="106" spans="1:13" ht="13.8">
      <c r="A106" s="989"/>
      <c r="B106" s="990"/>
      <c r="C106" s="990"/>
      <c r="D106" s="990"/>
      <c r="E106" s="990"/>
      <c r="F106" s="990"/>
      <c r="G106" s="990"/>
      <c r="H106" s="1007"/>
      <c r="I106" s="264"/>
      <c r="J106" s="265"/>
      <c r="K106" s="1070"/>
      <c r="L106" s="1071"/>
      <c r="M106" s="260">
        <f>J106*K106</f>
        <v>0</v>
      </c>
    </row>
    <row r="107" spans="1:13" ht="13.8">
      <c r="A107" s="989"/>
      <c r="B107" s="990"/>
      <c r="C107" s="990"/>
      <c r="D107" s="990"/>
      <c r="E107" s="990"/>
      <c r="F107" s="990"/>
      <c r="G107" s="990"/>
      <c r="H107" s="1007"/>
      <c r="I107" s="264"/>
      <c r="J107" s="265"/>
      <c r="K107" s="1070"/>
      <c r="L107" s="1071"/>
      <c r="M107" s="260">
        <f>J107*K107</f>
        <v>0</v>
      </c>
    </row>
    <row r="108" spans="1:13" ht="14.4" thickBot="1">
      <c r="A108" s="960"/>
      <c r="B108" s="961"/>
      <c r="C108" s="961"/>
      <c r="D108" s="961"/>
      <c r="E108" s="961"/>
      <c r="F108" s="961"/>
      <c r="G108" s="961"/>
      <c r="H108" s="1009"/>
      <c r="I108" s="266"/>
      <c r="J108" s="267"/>
      <c r="K108" s="962"/>
      <c r="L108" s="963"/>
      <c r="M108" s="260">
        <f>J108*K108</f>
        <v>0</v>
      </c>
    </row>
    <row r="109" spans="1:13" ht="14.4" thickBot="1">
      <c r="A109" s="947" t="s">
        <v>59</v>
      </c>
      <c r="B109" s="948"/>
      <c r="C109" s="948"/>
      <c r="D109" s="948"/>
      <c r="E109" s="948"/>
      <c r="F109" s="948"/>
      <c r="G109" s="948"/>
      <c r="H109" s="948"/>
      <c r="I109" s="948"/>
      <c r="J109" s="948"/>
      <c r="K109" s="948"/>
      <c r="L109" s="949"/>
      <c r="M109" s="268">
        <f>SUM(M105:M108)</f>
        <v>0</v>
      </c>
    </row>
    <row r="110" spans="1:13">
      <c r="A110" s="970" t="s">
        <v>62</v>
      </c>
      <c r="B110" s="971"/>
      <c r="C110" s="971"/>
      <c r="D110" s="971"/>
      <c r="E110" s="971"/>
      <c r="F110" s="971"/>
      <c r="G110" s="971"/>
      <c r="H110" s="971"/>
      <c r="I110" s="971"/>
      <c r="J110" s="971"/>
      <c r="K110" s="971"/>
      <c r="L110" s="971"/>
      <c r="M110" s="972"/>
    </row>
    <row r="111" spans="1:13">
      <c r="A111" s="973"/>
      <c r="B111" s="974"/>
      <c r="C111" s="974"/>
      <c r="D111" s="974"/>
      <c r="E111" s="974"/>
      <c r="F111" s="974"/>
      <c r="G111" s="974"/>
      <c r="H111" s="974"/>
      <c r="I111" s="974"/>
      <c r="J111" s="974"/>
      <c r="K111" s="974"/>
      <c r="L111" s="974"/>
      <c r="M111" s="975"/>
    </row>
    <row r="112" spans="1:13" ht="13.8" thickBot="1">
      <c r="A112" s="976"/>
      <c r="B112" s="977"/>
      <c r="C112" s="977"/>
      <c r="D112" s="977"/>
      <c r="E112" s="977"/>
      <c r="F112" s="977"/>
      <c r="G112" s="977"/>
      <c r="H112" s="977"/>
      <c r="I112" s="977"/>
      <c r="J112" s="977"/>
      <c r="K112" s="977"/>
      <c r="L112" s="977"/>
      <c r="M112" s="978"/>
    </row>
    <row r="113" spans="1:13">
      <c r="A113" s="979" t="s">
        <v>63</v>
      </c>
      <c r="B113" s="980"/>
      <c r="C113" s="980"/>
      <c r="D113" s="980"/>
      <c r="E113" s="980"/>
      <c r="F113" s="980"/>
      <c r="G113" s="980"/>
      <c r="H113" s="257" t="s">
        <v>64</v>
      </c>
      <c r="I113" s="269" t="s">
        <v>65</v>
      </c>
      <c r="J113" s="270" t="s">
        <v>204</v>
      </c>
      <c r="K113" s="991" t="s">
        <v>67</v>
      </c>
      <c r="L113" s="992"/>
      <c r="M113" s="258" t="s">
        <v>58</v>
      </c>
    </row>
    <row r="114" spans="1:13" ht="13.8">
      <c r="A114" s="989" t="s">
        <v>173</v>
      </c>
      <c r="B114" s="990"/>
      <c r="C114" s="990"/>
      <c r="D114" s="990"/>
      <c r="E114" s="990"/>
      <c r="F114" s="990"/>
      <c r="G114" s="1007"/>
      <c r="H114" s="271"/>
      <c r="I114" s="272"/>
      <c r="J114" s="271" t="s">
        <v>174</v>
      </c>
      <c r="K114" s="958"/>
      <c r="L114" s="959"/>
      <c r="M114" s="260">
        <f>I114*K114</f>
        <v>0</v>
      </c>
    </row>
    <row r="115" spans="1:13" ht="13.8">
      <c r="A115" s="989" t="s">
        <v>175</v>
      </c>
      <c r="B115" s="990"/>
      <c r="C115" s="990"/>
      <c r="D115" s="990"/>
      <c r="E115" s="990"/>
      <c r="F115" s="990"/>
      <c r="G115" s="1007"/>
      <c r="H115" s="271"/>
      <c r="I115" s="272">
        <v>9.4</v>
      </c>
      <c r="J115" s="271" t="s">
        <v>174</v>
      </c>
      <c r="K115" s="958">
        <v>2110</v>
      </c>
      <c r="L115" s="959"/>
      <c r="M115" s="260">
        <f>I115*K115</f>
        <v>19834</v>
      </c>
    </row>
    <row r="116" spans="1:13" ht="13.8">
      <c r="A116" s="989" t="s">
        <v>176</v>
      </c>
      <c r="B116" s="990"/>
      <c r="C116" s="990"/>
      <c r="D116" s="990"/>
      <c r="E116" s="990"/>
      <c r="F116" s="990"/>
      <c r="G116" s="1007"/>
      <c r="H116" s="271"/>
      <c r="I116" s="272"/>
      <c r="J116" s="271" t="s">
        <v>174</v>
      </c>
      <c r="K116" s="958"/>
      <c r="L116" s="959"/>
      <c r="M116" s="260">
        <f>I116*K116</f>
        <v>0</v>
      </c>
    </row>
    <row r="117" spans="1:13" ht="14.4" thickBot="1">
      <c r="A117" s="989"/>
      <c r="B117" s="990"/>
      <c r="C117" s="990"/>
      <c r="D117" s="990"/>
      <c r="E117" s="990"/>
      <c r="F117" s="990"/>
      <c r="G117" s="990"/>
      <c r="H117" s="271"/>
      <c r="I117" s="272"/>
      <c r="J117" s="271"/>
      <c r="K117" s="958"/>
      <c r="L117" s="959"/>
      <c r="M117" s="260">
        <f>I117*K117</f>
        <v>0</v>
      </c>
    </row>
    <row r="118" spans="1:13" ht="14.4" thickBot="1">
      <c r="A118" s="947" t="s">
        <v>59</v>
      </c>
      <c r="B118" s="948"/>
      <c r="C118" s="948"/>
      <c r="D118" s="948"/>
      <c r="E118" s="948"/>
      <c r="F118" s="948"/>
      <c r="G118" s="948"/>
      <c r="H118" s="948"/>
      <c r="I118" s="948"/>
      <c r="J118" s="948"/>
      <c r="K118" s="948"/>
      <c r="L118" s="949"/>
      <c r="M118" s="262">
        <f>SUM(M114:M117)</f>
        <v>19834</v>
      </c>
    </row>
    <row r="119" spans="1:13">
      <c r="A119" s="970" t="s">
        <v>68</v>
      </c>
      <c r="B119" s="971"/>
      <c r="C119" s="971"/>
      <c r="D119" s="971"/>
      <c r="E119" s="971"/>
      <c r="F119" s="971"/>
      <c r="G119" s="971"/>
      <c r="H119" s="971"/>
      <c r="I119" s="971"/>
      <c r="J119" s="971"/>
      <c r="K119" s="971"/>
      <c r="L119" s="971"/>
      <c r="M119" s="972"/>
    </row>
    <row r="120" spans="1:13">
      <c r="A120" s="973"/>
      <c r="B120" s="974"/>
      <c r="C120" s="974"/>
      <c r="D120" s="974"/>
      <c r="E120" s="974"/>
      <c r="F120" s="974"/>
      <c r="G120" s="974"/>
      <c r="H120" s="974"/>
      <c r="I120" s="974"/>
      <c r="J120" s="974"/>
      <c r="K120" s="974"/>
      <c r="L120" s="974"/>
      <c r="M120" s="975"/>
    </row>
    <row r="121" spans="1:13" ht="13.8" thickBot="1">
      <c r="A121" s="976"/>
      <c r="B121" s="977"/>
      <c r="C121" s="977"/>
      <c r="D121" s="977"/>
      <c r="E121" s="977"/>
      <c r="F121" s="977"/>
      <c r="G121" s="977"/>
      <c r="H121" s="977"/>
      <c r="I121" s="977"/>
      <c r="J121" s="977"/>
      <c r="K121" s="977"/>
      <c r="L121" s="977"/>
      <c r="M121" s="978"/>
    </row>
    <row r="122" spans="1:13">
      <c r="A122" s="979" t="s">
        <v>69</v>
      </c>
      <c r="B122" s="980"/>
      <c r="C122" s="980"/>
      <c r="D122" s="980"/>
      <c r="E122" s="980"/>
      <c r="F122" s="980"/>
      <c r="G122" s="980"/>
      <c r="H122" s="257" t="s">
        <v>70</v>
      </c>
      <c r="I122" s="273" t="s">
        <v>71</v>
      </c>
      <c r="J122" s="274" t="s">
        <v>72</v>
      </c>
      <c r="K122" s="981" t="s">
        <v>57</v>
      </c>
      <c r="L122" s="982"/>
      <c r="M122" s="275" t="s">
        <v>58</v>
      </c>
    </row>
    <row r="123" spans="1:13" ht="13.8">
      <c r="A123" s="276"/>
      <c r="B123" s="277"/>
      <c r="C123" s="277"/>
      <c r="D123" s="277"/>
      <c r="E123" s="277"/>
      <c r="F123" s="277"/>
      <c r="G123" s="277"/>
      <c r="H123" s="278"/>
      <c r="I123" s="279"/>
      <c r="J123" s="280"/>
      <c r="K123" s="956"/>
      <c r="L123" s="957"/>
      <c r="M123" s="281">
        <f>J123*K123</f>
        <v>0</v>
      </c>
    </row>
    <row r="124" spans="1:13" ht="13.8">
      <c r="A124" s="276"/>
      <c r="B124" s="277"/>
      <c r="C124" s="277"/>
      <c r="D124" s="277"/>
      <c r="E124" s="277"/>
      <c r="F124" s="277"/>
      <c r="G124" s="277"/>
      <c r="H124" s="278"/>
      <c r="I124" s="279"/>
      <c r="J124" s="280"/>
      <c r="K124" s="956"/>
      <c r="L124" s="957"/>
      <c r="M124" s="281">
        <f>J124*K124</f>
        <v>0</v>
      </c>
    </row>
    <row r="125" spans="1:13" ht="13.8">
      <c r="A125" s="276"/>
      <c r="B125" s="277"/>
      <c r="C125" s="277"/>
      <c r="D125" s="277"/>
      <c r="E125" s="277"/>
      <c r="F125" s="277"/>
      <c r="G125" s="277"/>
      <c r="H125" s="278"/>
      <c r="I125" s="279"/>
      <c r="J125" s="280"/>
      <c r="K125" s="958"/>
      <c r="L125" s="959"/>
      <c r="M125" s="281">
        <f>J125*K125</f>
        <v>0</v>
      </c>
    </row>
    <row r="126" spans="1:13" ht="14.4" thickBot="1">
      <c r="A126" s="960"/>
      <c r="B126" s="961"/>
      <c r="C126" s="961"/>
      <c r="D126" s="961"/>
      <c r="E126" s="961"/>
      <c r="F126" s="961"/>
      <c r="G126" s="961"/>
      <c r="H126" s="282"/>
      <c r="I126" s="283"/>
      <c r="J126" s="282"/>
      <c r="K126" s="962"/>
      <c r="L126" s="963"/>
      <c r="M126" s="281">
        <f>J126*K126</f>
        <v>0</v>
      </c>
    </row>
    <row r="127" spans="1:13" ht="14.4" thickBot="1">
      <c r="A127" s="947" t="s">
        <v>59</v>
      </c>
      <c r="B127" s="948"/>
      <c r="C127" s="948"/>
      <c r="D127" s="948"/>
      <c r="E127" s="948"/>
      <c r="F127" s="948"/>
      <c r="G127" s="948"/>
      <c r="H127" s="948"/>
      <c r="I127" s="948"/>
      <c r="J127" s="948"/>
      <c r="K127" s="948"/>
      <c r="L127" s="949"/>
      <c r="M127" s="268">
        <f>SUM(M123:M126)</f>
        <v>0</v>
      </c>
    </row>
    <row r="128" spans="1:13" ht="14.4" thickBot="1">
      <c r="A128" s="252"/>
      <c r="B128" s="227"/>
      <c r="C128" s="227"/>
      <c r="D128" s="227"/>
      <c r="E128" s="227"/>
      <c r="F128" s="227"/>
      <c r="G128" s="227"/>
      <c r="H128" s="227"/>
      <c r="I128" s="227"/>
      <c r="J128" s="227"/>
      <c r="K128" s="227"/>
      <c r="L128" s="227"/>
      <c r="M128" s="253"/>
    </row>
    <row r="129" spans="1:26" ht="14.4" thickBot="1">
      <c r="A129" s="950" t="s">
        <v>73</v>
      </c>
      <c r="B129" s="951"/>
      <c r="C129" s="951"/>
      <c r="D129" s="951"/>
      <c r="E129" s="951"/>
      <c r="F129" s="951"/>
      <c r="G129" s="951"/>
      <c r="H129" s="951"/>
      <c r="I129" s="951"/>
      <c r="J129" s="951"/>
      <c r="K129" s="951"/>
      <c r="L129" s="952"/>
      <c r="M129" s="284">
        <f>ROUND(M100+M109+M118+M127,0)</f>
        <v>19834</v>
      </c>
    </row>
    <row r="130" spans="1:26" ht="13.8">
      <c r="A130" s="249"/>
      <c r="B130" s="250"/>
      <c r="C130" s="250"/>
      <c r="D130" s="250"/>
      <c r="E130" s="250"/>
      <c r="F130" s="250"/>
      <c r="G130" s="250"/>
      <c r="H130" s="250"/>
      <c r="I130" s="250"/>
      <c r="J130" s="250"/>
      <c r="K130" s="250"/>
      <c r="L130" s="250"/>
      <c r="M130" s="251"/>
    </row>
    <row r="131" spans="1:26" ht="13.8">
      <c r="A131" s="252"/>
      <c r="B131" s="227"/>
      <c r="C131" s="227"/>
      <c r="D131" s="227"/>
      <c r="E131" s="227"/>
      <c r="F131" s="227"/>
      <c r="G131" s="227"/>
      <c r="H131" s="227"/>
      <c r="I131" s="227"/>
      <c r="J131" s="227"/>
      <c r="K131" s="227"/>
      <c r="L131" s="227"/>
      <c r="M131" s="253"/>
    </row>
    <row r="132" spans="1:26" ht="13.8">
      <c r="A132" s="252"/>
      <c r="B132" s="285" t="s">
        <v>81</v>
      </c>
      <c r="C132" s="285"/>
      <c r="D132" s="285"/>
      <c r="E132" s="285"/>
      <c r="F132" s="227"/>
      <c r="G132" s="227"/>
      <c r="H132" s="285" t="s">
        <v>81</v>
      </c>
      <c r="I132" s="227"/>
      <c r="J132" s="227"/>
      <c r="K132" s="227"/>
      <c r="L132" s="227"/>
      <c r="M132" s="253"/>
    </row>
    <row r="133" spans="1:26" ht="14.4">
      <c r="A133" s="252"/>
      <c r="B133" s="227" t="s">
        <v>205</v>
      </c>
      <c r="C133" s="227" t="s">
        <v>147</v>
      </c>
      <c r="D133" s="227"/>
      <c r="E133" s="288"/>
      <c r="H133" s="227" t="s">
        <v>82</v>
      </c>
      <c r="I133" s="266" t="s">
        <v>142</v>
      </c>
      <c r="J133" s="266"/>
      <c r="K133" s="266"/>
      <c r="L133" s="227"/>
      <c r="M133" s="253"/>
    </row>
    <row r="134" spans="1:26" ht="14.4">
      <c r="A134" s="286"/>
      <c r="B134" s="227" t="s">
        <v>177</v>
      </c>
      <c r="C134" s="227"/>
      <c r="D134" s="227"/>
      <c r="E134" s="288"/>
      <c r="H134" s="227" t="s">
        <v>178</v>
      </c>
      <c r="I134" s="292"/>
      <c r="J134" s="292"/>
      <c r="K134" s="292"/>
      <c r="L134" s="287"/>
      <c r="M134" s="289"/>
    </row>
    <row r="135" spans="1:26" ht="14.4">
      <c r="A135" s="286"/>
      <c r="B135" s="287"/>
      <c r="C135" s="287"/>
      <c r="D135" s="287"/>
      <c r="E135" s="287"/>
      <c r="F135" s="227"/>
      <c r="G135" s="227"/>
      <c r="H135" s="227"/>
      <c r="I135" s="288"/>
      <c r="J135" s="287"/>
      <c r="K135" s="287"/>
      <c r="L135" s="287"/>
      <c r="M135" s="289"/>
    </row>
    <row r="136" spans="1:26" ht="13.8">
      <c r="A136" s="237"/>
      <c r="B136" s="290"/>
      <c r="C136" s="290"/>
      <c r="D136" s="290"/>
      <c r="E136" s="290"/>
      <c r="F136" s="227"/>
      <c r="G136" s="227"/>
      <c r="H136" s="227"/>
      <c r="I136" s="290"/>
      <c r="J136" s="290"/>
      <c r="K136" s="290"/>
      <c r="L136" s="290"/>
      <c r="M136" s="291"/>
    </row>
    <row r="137" spans="1:26" ht="13.8">
      <c r="A137" s="252"/>
      <c r="B137" s="227"/>
      <c r="C137" s="227"/>
      <c r="D137" s="227"/>
      <c r="E137" s="227"/>
      <c r="F137" s="227" t="s">
        <v>83</v>
      </c>
      <c r="G137" s="227"/>
      <c r="H137" s="227"/>
      <c r="I137" s="227"/>
      <c r="J137" s="227"/>
      <c r="K137" s="227"/>
      <c r="L137" s="227"/>
      <c r="M137" s="253"/>
    </row>
    <row r="138" spans="1:26" ht="13.8">
      <c r="A138" s="294"/>
      <c r="B138" s="295"/>
      <c r="C138" s="295"/>
      <c r="D138" s="227"/>
      <c r="E138" s="227"/>
      <c r="F138" s="227"/>
      <c r="G138" s="227"/>
      <c r="H138" s="227"/>
      <c r="I138" s="964"/>
      <c r="J138" s="964"/>
      <c r="K138" s="964"/>
      <c r="L138" s="964"/>
      <c r="M138" s="965"/>
    </row>
    <row r="139" spans="1:26" ht="14.4" thickBot="1">
      <c r="A139" s="968"/>
      <c r="B139" s="969"/>
      <c r="C139" s="969"/>
      <c r="D139" s="283"/>
      <c r="E139" s="283"/>
      <c r="F139" s="283"/>
      <c r="G139" s="283"/>
      <c r="H139" s="283"/>
      <c r="I139" s="966"/>
      <c r="J139" s="966"/>
      <c r="K139" s="966"/>
      <c r="L139" s="966"/>
      <c r="M139" s="967"/>
    </row>
    <row r="140" spans="1:26">
      <c r="A140" s="1046" t="s">
        <v>166</v>
      </c>
      <c r="B140" s="1046"/>
      <c r="C140" s="1046"/>
      <c r="D140" s="1046"/>
      <c r="E140" s="221"/>
      <c r="F140" s="221"/>
      <c r="G140" s="221"/>
      <c r="H140" s="221"/>
      <c r="I140" s="221"/>
      <c r="J140" s="221"/>
      <c r="K140" s="221"/>
      <c r="L140" s="221"/>
      <c r="M140" s="222"/>
      <c r="N140" s="223"/>
      <c r="O140" s="223"/>
      <c r="P140" s="223"/>
      <c r="Q140" s="223"/>
      <c r="R140" s="223"/>
      <c r="S140" s="223"/>
      <c r="T140" s="223"/>
      <c r="U140" s="223"/>
      <c r="V140" s="223"/>
      <c r="W140" s="223"/>
      <c r="X140" s="223"/>
      <c r="Y140" s="223"/>
      <c r="Z140" s="223"/>
    </row>
    <row r="141" spans="1:26">
      <c r="A141" s="224" t="s">
        <v>167</v>
      </c>
      <c r="B141" s="225" t="s">
        <v>168</v>
      </c>
      <c r="C141" s="224" t="s">
        <v>169</v>
      </c>
      <c r="D141" s="225">
        <v>2</v>
      </c>
      <c r="E141" s="223"/>
      <c r="F141" s="223"/>
      <c r="G141" s="223"/>
      <c r="H141" s="223"/>
      <c r="I141" s="223"/>
      <c r="J141" s="223"/>
      <c r="K141" s="223"/>
      <c r="L141" s="223"/>
      <c r="M141" s="226"/>
      <c r="N141" s="223"/>
      <c r="O141" s="223"/>
      <c r="P141" s="223"/>
      <c r="Q141" s="223"/>
      <c r="R141" s="223"/>
      <c r="S141" s="223"/>
      <c r="T141" s="223"/>
      <c r="U141" s="223"/>
      <c r="V141" s="223"/>
      <c r="W141" s="223"/>
      <c r="X141" s="223"/>
      <c r="Y141" s="223"/>
      <c r="Z141" s="223"/>
    </row>
    <row r="142" spans="1:26" ht="15.6">
      <c r="A142" s="1047" t="s">
        <v>170</v>
      </c>
      <c r="B142" s="1047"/>
      <c r="C142" s="1047"/>
      <c r="D142" s="1047"/>
      <c r="E142" s="1047"/>
      <c r="F142" s="1047"/>
      <c r="G142" s="1047"/>
      <c r="H142" s="1047"/>
      <c r="I142" s="1047"/>
      <c r="J142" s="1047"/>
      <c r="K142" s="1047"/>
      <c r="L142" s="1047"/>
      <c r="M142" s="1047"/>
    </row>
    <row r="143" spans="1:26" ht="14.4" thickBot="1">
      <c r="A143" s="227"/>
      <c r="B143" s="227"/>
      <c r="C143" s="227"/>
      <c r="D143" s="227"/>
      <c r="E143" s="227"/>
      <c r="F143" s="227"/>
      <c r="G143" s="227"/>
      <c r="H143" s="227"/>
      <c r="I143" s="227"/>
      <c r="J143" s="227"/>
      <c r="K143" s="227"/>
      <c r="L143" s="227"/>
      <c r="M143" s="227"/>
    </row>
    <row r="144" spans="1:26">
      <c r="A144" s="1048"/>
      <c r="B144" s="1050"/>
      <c r="C144" s="1051"/>
      <c r="D144" s="1051"/>
      <c r="E144" s="1051"/>
      <c r="F144" s="1051"/>
      <c r="G144" s="1051"/>
      <c r="H144" s="1051"/>
      <c r="I144" s="1052"/>
      <c r="J144" s="1053"/>
      <c r="K144" s="1054"/>
      <c r="L144" s="1054"/>
      <c r="M144" s="1055"/>
    </row>
    <row r="145" spans="1:13" ht="13.8">
      <c r="A145" s="1049"/>
      <c r="B145" s="1036" t="s">
        <v>118</v>
      </c>
      <c r="C145" s="1037"/>
      <c r="D145" s="1037"/>
      <c r="E145" s="1037"/>
      <c r="F145" s="1037"/>
      <c r="G145" s="1037"/>
      <c r="H145" s="1037"/>
      <c r="I145" s="1038"/>
      <c r="J145" s="1056"/>
      <c r="K145" s="1057"/>
      <c r="L145" s="1057"/>
      <c r="M145" s="1058"/>
    </row>
    <row r="146" spans="1:13">
      <c r="A146" s="1049"/>
      <c r="B146" s="1059"/>
      <c r="C146" s="1060"/>
      <c r="D146" s="1060"/>
      <c r="E146" s="1060"/>
      <c r="F146" s="1060"/>
      <c r="G146" s="1060"/>
      <c r="H146" s="1060"/>
      <c r="I146" s="1061"/>
      <c r="J146" s="1042" t="s">
        <v>39</v>
      </c>
      <c r="K146" s="1030"/>
      <c r="L146" s="1031"/>
      <c r="M146" s="1032"/>
    </row>
    <row r="147" spans="1:13" ht="13.8">
      <c r="A147" s="1049"/>
      <c r="B147" s="1036" t="s">
        <v>40</v>
      </c>
      <c r="C147" s="1037"/>
      <c r="D147" s="1037"/>
      <c r="E147" s="1037"/>
      <c r="F147" s="1037"/>
      <c r="G147" s="1037"/>
      <c r="H147" s="1037"/>
      <c r="I147" s="1038"/>
      <c r="J147" s="1062"/>
      <c r="K147" s="1033"/>
      <c r="L147" s="1034"/>
      <c r="M147" s="1035"/>
    </row>
    <row r="148" spans="1:13">
      <c r="A148" s="1049"/>
      <c r="B148" s="1039"/>
      <c r="C148" s="1040"/>
      <c r="D148" s="1040"/>
      <c r="E148" s="1040"/>
      <c r="F148" s="1040"/>
      <c r="G148" s="1040"/>
      <c r="H148" s="1040"/>
      <c r="I148" s="1041"/>
      <c r="J148" s="1042" t="s">
        <v>41</v>
      </c>
      <c r="K148" s="1042">
        <v>1</v>
      </c>
      <c r="L148" s="1042" t="s">
        <v>42</v>
      </c>
      <c r="M148" s="1044">
        <v>1</v>
      </c>
    </row>
    <row r="149" spans="1:13">
      <c r="A149" s="1049"/>
      <c r="B149" s="1039"/>
      <c r="C149" s="1040"/>
      <c r="D149" s="1040"/>
      <c r="E149" s="1040"/>
      <c r="F149" s="1040"/>
      <c r="G149" s="1040"/>
      <c r="H149" s="1040"/>
      <c r="I149" s="1041"/>
      <c r="J149" s="1043"/>
      <c r="K149" s="1043"/>
      <c r="L149" s="1043"/>
      <c r="M149" s="1045"/>
    </row>
    <row r="150" spans="1:13" ht="13.8">
      <c r="A150" s="1049"/>
      <c r="B150" s="1036" t="s">
        <v>43</v>
      </c>
      <c r="C150" s="1037"/>
      <c r="D150" s="1037"/>
      <c r="E150" s="1037"/>
      <c r="F150" s="1037"/>
      <c r="G150" s="1037"/>
      <c r="H150" s="1037"/>
      <c r="I150" s="1038"/>
      <c r="J150" s="1043"/>
      <c r="K150" s="1043"/>
      <c r="L150" s="1043"/>
      <c r="M150" s="1045"/>
    </row>
    <row r="151" spans="1:13" ht="14.4" thickBot="1">
      <c r="A151" s="228"/>
      <c r="B151" s="229"/>
      <c r="C151" s="229"/>
      <c r="D151" s="229"/>
      <c r="E151" s="229"/>
      <c r="F151" s="229"/>
      <c r="G151" s="229"/>
      <c r="H151" s="229"/>
      <c r="I151" s="229"/>
      <c r="J151" s="229"/>
      <c r="K151" s="230"/>
      <c r="L151" s="230"/>
      <c r="M151" s="231"/>
    </row>
    <row r="152" spans="1:13" ht="13.8">
      <c r="A152" s="232"/>
      <c r="B152" s="233"/>
      <c r="C152" s="233"/>
      <c r="D152" s="233"/>
      <c r="E152" s="233"/>
      <c r="F152" s="233"/>
      <c r="G152" s="233"/>
      <c r="H152" s="233"/>
      <c r="I152" s="233"/>
      <c r="J152" s="234" t="s">
        <v>44</v>
      </c>
      <c r="K152" s="235" t="s">
        <v>45</v>
      </c>
      <c r="L152" s="235" t="s">
        <v>46</v>
      </c>
      <c r="M152" s="236" t="s">
        <v>47</v>
      </c>
    </row>
    <row r="153" spans="1:13" ht="13.8">
      <c r="A153" s="237"/>
      <c r="B153" s="238"/>
      <c r="C153" s="238"/>
      <c r="D153" s="238"/>
      <c r="E153" s="238"/>
      <c r="F153" s="238"/>
      <c r="G153" s="238"/>
      <c r="H153" s="238"/>
      <c r="I153" s="238"/>
      <c r="J153" s="239"/>
      <c r="K153" s="240"/>
      <c r="L153" s="240"/>
      <c r="M153" s="241"/>
    </row>
    <row r="154" spans="1:13" ht="13.8">
      <c r="A154" s="1017" t="s">
        <v>48</v>
      </c>
      <c r="B154" s="1018"/>
      <c r="C154" s="1018"/>
      <c r="D154" s="1018"/>
      <c r="E154" s="238"/>
      <c r="F154" s="238"/>
      <c r="G154" s="238"/>
      <c r="H154" s="227"/>
      <c r="I154" s="238"/>
      <c r="J154" s="239"/>
      <c r="K154" s="227"/>
      <c r="L154" s="227"/>
      <c r="M154" s="242"/>
    </row>
    <row r="155" spans="1:13" ht="13.8">
      <c r="A155" s="243"/>
      <c r="B155" s="244"/>
      <c r="C155" s="244"/>
      <c r="D155" s="244"/>
      <c r="E155" s="244"/>
      <c r="F155" s="244"/>
      <c r="G155" s="244"/>
      <c r="H155" s="244"/>
      <c r="I155" s="244"/>
      <c r="J155" s="244"/>
      <c r="K155" s="244"/>
      <c r="L155" s="244"/>
      <c r="M155" s="245"/>
    </row>
    <row r="156" spans="1:13" ht="14.4" thickBot="1">
      <c r="A156" s="246"/>
      <c r="B156" s="247"/>
      <c r="C156" s="247"/>
      <c r="D156" s="247"/>
      <c r="E156" s="247"/>
      <c r="F156" s="247"/>
      <c r="G156" s="247"/>
      <c r="H156" s="247"/>
      <c r="I156" s="247"/>
      <c r="J156" s="247"/>
      <c r="K156" s="247"/>
      <c r="L156" s="247"/>
      <c r="M156" s="248"/>
    </row>
    <row r="157" spans="1:13" ht="14.4" thickBot="1">
      <c r="A157" s="249"/>
      <c r="B157" s="250"/>
      <c r="C157" s="250"/>
      <c r="D157" s="250"/>
      <c r="E157" s="250"/>
      <c r="F157" s="250"/>
      <c r="G157" s="227"/>
      <c r="H157" s="227"/>
      <c r="I157" s="250"/>
      <c r="J157" s="250"/>
      <c r="K157" s="250"/>
      <c r="L157" s="250"/>
      <c r="M157" s="251"/>
    </row>
    <row r="158" spans="1:13">
      <c r="A158" s="1019" t="s">
        <v>49</v>
      </c>
      <c r="B158" s="1020"/>
      <c r="C158" s="1020"/>
      <c r="D158" s="1020"/>
      <c r="E158" s="1020"/>
      <c r="F158" s="1020"/>
      <c r="G158" s="1020"/>
      <c r="H158" s="1020"/>
      <c r="I158" s="1020"/>
      <c r="J158" s="1020"/>
      <c r="K158" s="1020"/>
      <c r="L158" s="1020"/>
      <c r="M158" s="1021"/>
    </row>
    <row r="159" spans="1:13" ht="14.4" thickBot="1">
      <c r="A159" s="252"/>
      <c r="B159" s="227"/>
      <c r="C159" s="227"/>
      <c r="D159" s="227"/>
      <c r="E159" s="227"/>
      <c r="F159" s="227"/>
      <c r="G159" s="227"/>
      <c r="H159" s="227"/>
      <c r="I159" s="227"/>
      <c r="J159" s="227"/>
      <c r="K159" s="227"/>
      <c r="L159" s="227"/>
      <c r="M159" s="253"/>
    </row>
    <row r="160" spans="1:13">
      <c r="A160" s="254" t="s">
        <v>50</v>
      </c>
      <c r="B160" s="1022" t="s">
        <v>51</v>
      </c>
      <c r="C160" s="1023"/>
      <c r="D160" s="1023"/>
      <c r="E160" s="1023"/>
      <c r="F160" s="1023"/>
      <c r="G160" s="1023"/>
      <c r="H160" s="1023"/>
      <c r="I160" s="1023"/>
      <c r="J160" s="1024"/>
      <c r="K160" s="1025" t="s">
        <v>52</v>
      </c>
      <c r="L160" s="1026"/>
      <c r="M160" s="254" t="s">
        <v>11</v>
      </c>
    </row>
    <row r="161" spans="1:13" ht="14.4" thickBot="1">
      <c r="A161" s="255" t="s">
        <v>171</v>
      </c>
      <c r="B161" s="1027" t="s">
        <v>180</v>
      </c>
      <c r="C161" s="1028"/>
      <c r="D161" s="1028"/>
      <c r="E161" s="1028"/>
      <c r="F161" s="1028"/>
      <c r="G161" s="1028"/>
      <c r="H161" s="1028"/>
      <c r="I161" s="1028"/>
      <c r="J161" s="1029"/>
      <c r="K161" s="1027" t="s">
        <v>181</v>
      </c>
      <c r="L161" s="1029"/>
      <c r="M161" s="256"/>
    </row>
    <row r="162" spans="1:13">
      <c r="A162" s="970" t="s">
        <v>53</v>
      </c>
      <c r="B162" s="971"/>
      <c r="C162" s="971"/>
      <c r="D162" s="971"/>
      <c r="E162" s="971"/>
      <c r="F162" s="971"/>
      <c r="G162" s="971"/>
      <c r="H162" s="971"/>
      <c r="I162" s="971"/>
      <c r="J162" s="971"/>
      <c r="K162" s="971"/>
      <c r="L162" s="971"/>
      <c r="M162" s="972"/>
    </row>
    <row r="163" spans="1:13">
      <c r="A163" s="973"/>
      <c r="B163" s="974"/>
      <c r="C163" s="974"/>
      <c r="D163" s="974"/>
      <c r="E163" s="974"/>
      <c r="F163" s="974"/>
      <c r="G163" s="974"/>
      <c r="H163" s="974"/>
      <c r="I163" s="974"/>
      <c r="J163" s="974"/>
      <c r="K163" s="974"/>
      <c r="L163" s="974"/>
      <c r="M163" s="975"/>
    </row>
    <row r="164" spans="1:13" ht="13.8" thickBot="1">
      <c r="A164" s="976"/>
      <c r="B164" s="977"/>
      <c r="C164" s="977"/>
      <c r="D164" s="977"/>
      <c r="E164" s="977"/>
      <c r="F164" s="977"/>
      <c r="G164" s="977"/>
      <c r="H164" s="977"/>
      <c r="I164" s="977"/>
      <c r="J164" s="977"/>
      <c r="K164" s="977"/>
      <c r="L164" s="977"/>
      <c r="M164" s="978"/>
    </row>
    <row r="165" spans="1:13" ht="13.8">
      <c r="A165" s="979" t="s">
        <v>51</v>
      </c>
      <c r="B165" s="1013"/>
      <c r="C165" s="1013"/>
      <c r="D165" s="1013"/>
      <c r="E165" s="1014"/>
      <c r="F165" s="991" t="s">
        <v>54</v>
      </c>
      <c r="G165" s="1013"/>
      <c r="H165" s="1015" t="s">
        <v>55</v>
      </c>
      <c r="I165" s="1016"/>
      <c r="J165" s="257" t="s">
        <v>56</v>
      </c>
      <c r="K165" s="991" t="s">
        <v>57</v>
      </c>
      <c r="L165" s="992"/>
      <c r="M165" s="258" t="s">
        <v>58</v>
      </c>
    </row>
    <row r="166" spans="1:13" ht="13.8">
      <c r="A166" s="989"/>
      <c r="B166" s="990"/>
      <c r="C166" s="990"/>
      <c r="D166" s="990"/>
      <c r="E166" s="1007"/>
      <c r="F166" s="1006"/>
      <c r="G166" s="1007"/>
      <c r="H166" s="1006"/>
      <c r="I166" s="1007"/>
      <c r="J166" s="259"/>
      <c r="K166" s="1008"/>
      <c r="L166" s="955"/>
      <c r="M166" s="260">
        <f>J166*K166</f>
        <v>0</v>
      </c>
    </row>
    <row r="167" spans="1:13" ht="13.8">
      <c r="A167" s="989"/>
      <c r="B167" s="990"/>
      <c r="C167" s="990"/>
      <c r="D167" s="990"/>
      <c r="E167" s="1007"/>
      <c r="F167" s="1006"/>
      <c r="G167" s="1007"/>
      <c r="H167" s="1006"/>
      <c r="I167" s="1007"/>
      <c r="J167" s="259"/>
      <c r="K167" s="1008"/>
      <c r="L167" s="955"/>
      <c r="M167" s="260">
        <f>J167*K167</f>
        <v>0</v>
      </c>
    </row>
    <row r="168" spans="1:13" ht="14.4" thickBot="1">
      <c r="A168" s="960"/>
      <c r="B168" s="961"/>
      <c r="C168" s="961"/>
      <c r="D168" s="961"/>
      <c r="E168" s="1009"/>
      <c r="F168" s="1010"/>
      <c r="G168" s="1009"/>
      <c r="H168" s="1010"/>
      <c r="I168" s="1009"/>
      <c r="J168" s="261"/>
      <c r="K168" s="1011"/>
      <c r="L168" s="1012"/>
      <c r="M168" s="260">
        <f>J168*K168</f>
        <v>0</v>
      </c>
    </row>
    <row r="169" spans="1:13" ht="14.4" thickBot="1">
      <c r="A169" s="947" t="s">
        <v>59</v>
      </c>
      <c r="B169" s="948"/>
      <c r="C169" s="948"/>
      <c r="D169" s="948"/>
      <c r="E169" s="948"/>
      <c r="F169" s="948"/>
      <c r="G169" s="948"/>
      <c r="H169" s="948"/>
      <c r="I169" s="948"/>
      <c r="J169" s="948"/>
      <c r="K169" s="948"/>
      <c r="L169" s="949"/>
      <c r="M169" s="262">
        <f>SUM(M166:M168)</f>
        <v>0</v>
      </c>
    </row>
    <row r="170" spans="1:13">
      <c r="A170" s="970" t="s">
        <v>60</v>
      </c>
      <c r="B170" s="971"/>
      <c r="C170" s="971"/>
      <c r="D170" s="971"/>
      <c r="E170" s="971"/>
      <c r="F170" s="971"/>
      <c r="G170" s="971"/>
      <c r="H170" s="971"/>
      <c r="I170" s="971"/>
      <c r="J170" s="971"/>
      <c r="K170" s="971"/>
      <c r="L170" s="971"/>
      <c r="M170" s="972"/>
    </row>
    <row r="171" spans="1:13">
      <c r="A171" s="973"/>
      <c r="B171" s="974"/>
      <c r="C171" s="974"/>
      <c r="D171" s="974"/>
      <c r="E171" s="974"/>
      <c r="F171" s="974"/>
      <c r="G171" s="974"/>
      <c r="H171" s="974"/>
      <c r="I171" s="974"/>
      <c r="J171" s="974"/>
      <c r="K171" s="974"/>
      <c r="L171" s="974"/>
      <c r="M171" s="975"/>
    </row>
    <row r="172" spans="1:13" ht="13.8" thickBot="1">
      <c r="A172" s="976"/>
      <c r="B172" s="977"/>
      <c r="C172" s="977"/>
      <c r="D172" s="977"/>
      <c r="E172" s="977"/>
      <c r="F172" s="977"/>
      <c r="G172" s="977"/>
      <c r="H172" s="977"/>
      <c r="I172" s="977"/>
      <c r="J172" s="977"/>
      <c r="K172" s="977"/>
      <c r="L172" s="977"/>
      <c r="M172" s="978"/>
    </row>
    <row r="173" spans="1:13">
      <c r="A173" s="979" t="s">
        <v>51</v>
      </c>
      <c r="B173" s="980"/>
      <c r="C173" s="980"/>
      <c r="D173" s="980"/>
      <c r="E173" s="980"/>
      <c r="F173" s="980"/>
      <c r="G173" s="980"/>
      <c r="H173" s="992"/>
      <c r="I173" s="263" t="s">
        <v>52</v>
      </c>
      <c r="J173" s="257" t="s">
        <v>11</v>
      </c>
      <c r="K173" s="991" t="s">
        <v>61</v>
      </c>
      <c r="L173" s="992"/>
      <c r="M173" s="258" t="s">
        <v>58</v>
      </c>
    </row>
    <row r="174" spans="1:13" ht="13.8">
      <c r="A174" s="989"/>
      <c r="B174" s="990"/>
      <c r="C174" s="990"/>
      <c r="D174" s="990"/>
      <c r="E174" s="990"/>
      <c r="F174" s="990"/>
      <c r="G174" s="990"/>
      <c r="H174" s="1007"/>
      <c r="I174" s="264"/>
      <c r="J174" s="265"/>
      <c r="K174" s="1070"/>
      <c r="L174" s="1071"/>
      <c r="M174" s="260">
        <f>J174*K174</f>
        <v>0</v>
      </c>
    </row>
    <row r="175" spans="1:13" ht="13.8">
      <c r="A175" s="989"/>
      <c r="B175" s="990"/>
      <c r="C175" s="990"/>
      <c r="D175" s="990"/>
      <c r="E175" s="990"/>
      <c r="F175" s="990"/>
      <c r="G175" s="990"/>
      <c r="H175" s="1007"/>
      <c r="I175" s="264"/>
      <c r="J175" s="265"/>
      <c r="K175" s="1070"/>
      <c r="L175" s="1071"/>
      <c r="M175" s="260">
        <f>J175*K175</f>
        <v>0</v>
      </c>
    </row>
    <row r="176" spans="1:13" ht="13.8">
      <c r="A176" s="989"/>
      <c r="B176" s="990"/>
      <c r="C176" s="990"/>
      <c r="D176" s="990"/>
      <c r="E176" s="990"/>
      <c r="F176" s="990"/>
      <c r="G176" s="990"/>
      <c r="H176" s="1007"/>
      <c r="I176" s="264"/>
      <c r="J176" s="265"/>
      <c r="K176" s="1070"/>
      <c r="L176" s="1071"/>
      <c r="M176" s="260">
        <f>J176*K176</f>
        <v>0</v>
      </c>
    </row>
    <row r="177" spans="1:13" ht="14.4" thickBot="1">
      <c r="A177" s="960"/>
      <c r="B177" s="961"/>
      <c r="C177" s="961"/>
      <c r="D177" s="961"/>
      <c r="E177" s="961"/>
      <c r="F177" s="961"/>
      <c r="G177" s="961"/>
      <c r="H177" s="1009"/>
      <c r="I177" s="266"/>
      <c r="J177" s="267"/>
      <c r="K177" s="962"/>
      <c r="L177" s="963"/>
      <c r="M177" s="260">
        <f>J177*K177</f>
        <v>0</v>
      </c>
    </row>
    <row r="178" spans="1:13" ht="14.4" thickBot="1">
      <c r="A178" s="947" t="s">
        <v>59</v>
      </c>
      <c r="B178" s="948"/>
      <c r="C178" s="948"/>
      <c r="D178" s="948"/>
      <c r="E178" s="948"/>
      <c r="F178" s="948"/>
      <c r="G178" s="948"/>
      <c r="H178" s="948"/>
      <c r="I178" s="948"/>
      <c r="J178" s="948"/>
      <c r="K178" s="948"/>
      <c r="L178" s="949"/>
      <c r="M178" s="268">
        <f>SUM(M174:M177)</f>
        <v>0</v>
      </c>
    </row>
    <row r="179" spans="1:13">
      <c r="A179" s="970" t="s">
        <v>62</v>
      </c>
      <c r="B179" s="971"/>
      <c r="C179" s="971"/>
      <c r="D179" s="971"/>
      <c r="E179" s="971"/>
      <c r="F179" s="971"/>
      <c r="G179" s="971"/>
      <c r="H179" s="971"/>
      <c r="I179" s="971"/>
      <c r="J179" s="971"/>
      <c r="K179" s="971"/>
      <c r="L179" s="971"/>
      <c r="M179" s="972"/>
    </row>
    <row r="180" spans="1:13">
      <c r="A180" s="973"/>
      <c r="B180" s="974"/>
      <c r="C180" s="974"/>
      <c r="D180" s="974"/>
      <c r="E180" s="974"/>
      <c r="F180" s="974"/>
      <c r="G180" s="974"/>
      <c r="H180" s="974"/>
      <c r="I180" s="974"/>
      <c r="J180" s="974"/>
      <c r="K180" s="974"/>
      <c r="L180" s="974"/>
      <c r="M180" s="975"/>
    </row>
    <row r="181" spans="1:13" ht="13.8" thickBot="1">
      <c r="A181" s="976"/>
      <c r="B181" s="977"/>
      <c r="C181" s="977"/>
      <c r="D181" s="977"/>
      <c r="E181" s="977"/>
      <c r="F181" s="977"/>
      <c r="G181" s="977"/>
      <c r="H181" s="977"/>
      <c r="I181" s="977"/>
      <c r="J181" s="977"/>
      <c r="K181" s="977"/>
      <c r="L181" s="977"/>
      <c r="M181" s="978"/>
    </row>
    <row r="182" spans="1:13">
      <c r="A182" s="979" t="s">
        <v>63</v>
      </c>
      <c r="B182" s="980"/>
      <c r="C182" s="980"/>
      <c r="D182" s="980"/>
      <c r="E182" s="980"/>
      <c r="F182" s="980"/>
      <c r="G182" s="980"/>
      <c r="H182" s="257" t="s">
        <v>64</v>
      </c>
      <c r="I182" s="269" t="s">
        <v>65</v>
      </c>
      <c r="J182" s="270" t="s">
        <v>204</v>
      </c>
      <c r="K182" s="991" t="s">
        <v>67</v>
      </c>
      <c r="L182" s="992"/>
      <c r="M182" s="258" t="s">
        <v>58</v>
      </c>
    </row>
    <row r="183" spans="1:13" ht="13.8">
      <c r="A183" s="989" t="s">
        <v>173</v>
      </c>
      <c r="B183" s="990"/>
      <c r="C183" s="990"/>
      <c r="D183" s="990"/>
      <c r="E183" s="990"/>
      <c r="F183" s="990"/>
      <c r="G183" s="1007"/>
      <c r="H183" s="271" t="s">
        <v>182</v>
      </c>
      <c r="I183" s="272"/>
      <c r="J183" s="271"/>
      <c r="K183" s="958"/>
      <c r="L183" s="959"/>
      <c r="M183" s="260">
        <f>I183*K183</f>
        <v>0</v>
      </c>
    </row>
    <row r="184" spans="1:13" ht="13.8">
      <c r="A184" s="989" t="s">
        <v>175</v>
      </c>
      <c r="B184" s="990"/>
      <c r="C184" s="990"/>
      <c r="D184" s="990"/>
      <c r="E184" s="990"/>
      <c r="F184" s="990"/>
      <c r="G184" s="1007"/>
      <c r="H184" s="271" t="s">
        <v>182</v>
      </c>
      <c r="I184" s="272">
        <v>43.4</v>
      </c>
      <c r="J184" s="271"/>
      <c r="K184" s="958">
        <v>643</v>
      </c>
      <c r="L184" s="959"/>
      <c r="M184" s="260">
        <f>I184*K184</f>
        <v>27906.2</v>
      </c>
    </row>
    <row r="185" spans="1:13" ht="13.8">
      <c r="A185" s="989" t="s">
        <v>176</v>
      </c>
      <c r="B185" s="990"/>
      <c r="C185" s="990"/>
      <c r="D185" s="990"/>
      <c r="E185" s="990"/>
      <c r="F185" s="990"/>
      <c r="G185" s="1007"/>
      <c r="H185" s="271" t="s">
        <v>182</v>
      </c>
      <c r="I185" s="272"/>
      <c r="J185" s="271"/>
      <c r="K185" s="958"/>
      <c r="L185" s="959"/>
      <c r="M185" s="260">
        <f>I185*K185</f>
        <v>0</v>
      </c>
    </row>
    <row r="186" spans="1:13" ht="14.4" thickBot="1">
      <c r="A186" s="989"/>
      <c r="B186" s="990"/>
      <c r="C186" s="990"/>
      <c r="D186" s="990"/>
      <c r="E186" s="990"/>
      <c r="F186" s="990"/>
      <c r="G186" s="990"/>
      <c r="H186" s="271"/>
      <c r="I186" s="272"/>
      <c r="J186" s="271"/>
      <c r="K186" s="958"/>
      <c r="L186" s="959"/>
      <c r="M186" s="260">
        <f>I186*K186</f>
        <v>0</v>
      </c>
    </row>
    <row r="187" spans="1:13" ht="14.4" thickBot="1">
      <c r="A187" s="947" t="s">
        <v>59</v>
      </c>
      <c r="B187" s="948"/>
      <c r="C187" s="948"/>
      <c r="D187" s="948"/>
      <c r="E187" s="948"/>
      <c r="F187" s="948"/>
      <c r="G187" s="948"/>
      <c r="H187" s="948"/>
      <c r="I187" s="948"/>
      <c r="J187" s="948"/>
      <c r="K187" s="948"/>
      <c r="L187" s="949"/>
      <c r="M187" s="262">
        <f>SUM(M183:M186)</f>
        <v>27906.2</v>
      </c>
    </row>
    <row r="188" spans="1:13">
      <c r="A188" s="970" t="s">
        <v>68</v>
      </c>
      <c r="B188" s="971"/>
      <c r="C188" s="971"/>
      <c r="D188" s="971"/>
      <c r="E188" s="971"/>
      <c r="F188" s="971"/>
      <c r="G188" s="971"/>
      <c r="H188" s="971"/>
      <c r="I188" s="971"/>
      <c r="J188" s="971"/>
      <c r="K188" s="971"/>
      <c r="L188" s="971"/>
      <c r="M188" s="972"/>
    </row>
    <row r="189" spans="1:13">
      <c r="A189" s="973"/>
      <c r="B189" s="974"/>
      <c r="C189" s="974"/>
      <c r="D189" s="974"/>
      <c r="E189" s="974"/>
      <c r="F189" s="974"/>
      <c r="G189" s="974"/>
      <c r="H189" s="974"/>
      <c r="I189" s="974"/>
      <c r="J189" s="974"/>
      <c r="K189" s="974"/>
      <c r="L189" s="974"/>
      <c r="M189" s="975"/>
    </row>
    <row r="190" spans="1:13" ht="13.8" thickBot="1">
      <c r="A190" s="976"/>
      <c r="B190" s="977"/>
      <c r="C190" s="977"/>
      <c r="D190" s="977"/>
      <c r="E190" s="977"/>
      <c r="F190" s="977"/>
      <c r="G190" s="977"/>
      <c r="H190" s="977"/>
      <c r="I190" s="977"/>
      <c r="J190" s="977"/>
      <c r="K190" s="977"/>
      <c r="L190" s="977"/>
      <c r="M190" s="978"/>
    </row>
    <row r="191" spans="1:13">
      <c r="A191" s="979" t="s">
        <v>69</v>
      </c>
      <c r="B191" s="980"/>
      <c r="C191" s="980"/>
      <c r="D191" s="980"/>
      <c r="E191" s="980"/>
      <c r="F191" s="980"/>
      <c r="G191" s="980"/>
      <c r="H191" s="257" t="s">
        <v>70</v>
      </c>
      <c r="I191" s="273" t="s">
        <v>71</v>
      </c>
      <c r="J191" s="274" t="s">
        <v>72</v>
      </c>
      <c r="K191" s="981" t="s">
        <v>57</v>
      </c>
      <c r="L191" s="982"/>
      <c r="M191" s="275" t="s">
        <v>58</v>
      </c>
    </row>
    <row r="192" spans="1:13" ht="13.8">
      <c r="A192" s="276"/>
      <c r="B192" s="277"/>
      <c r="C192" s="277"/>
      <c r="D192" s="277"/>
      <c r="E192" s="277"/>
      <c r="F192" s="277"/>
      <c r="G192" s="277"/>
      <c r="H192" s="278"/>
      <c r="I192" s="279"/>
      <c r="J192" s="280"/>
      <c r="K192" s="956"/>
      <c r="L192" s="957"/>
      <c r="M192" s="281">
        <f>J192*K192</f>
        <v>0</v>
      </c>
    </row>
    <row r="193" spans="1:13" ht="13.8">
      <c r="A193" s="276"/>
      <c r="B193" s="277"/>
      <c r="C193" s="277"/>
      <c r="D193" s="277"/>
      <c r="E193" s="277"/>
      <c r="F193" s="277"/>
      <c r="G193" s="277"/>
      <c r="H193" s="278"/>
      <c r="I193" s="279"/>
      <c r="J193" s="280"/>
      <c r="K193" s="956"/>
      <c r="L193" s="957"/>
      <c r="M193" s="281">
        <f>J193*K193</f>
        <v>0</v>
      </c>
    </row>
    <row r="194" spans="1:13" ht="13.8">
      <c r="A194" s="276"/>
      <c r="B194" s="277"/>
      <c r="C194" s="277"/>
      <c r="D194" s="277"/>
      <c r="E194" s="277"/>
      <c r="F194" s="277"/>
      <c r="G194" s="277"/>
      <c r="H194" s="278"/>
      <c r="I194" s="279"/>
      <c r="J194" s="280"/>
      <c r="K194" s="958"/>
      <c r="L194" s="959"/>
      <c r="M194" s="281">
        <f>J194*K194</f>
        <v>0</v>
      </c>
    </row>
    <row r="195" spans="1:13" ht="14.4" thickBot="1">
      <c r="A195" s="960"/>
      <c r="B195" s="961"/>
      <c r="C195" s="961"/>
      <c r="D195" s="961"/>
      <c r="E195" s="961"/>
      <c r="F195" s="961"/>
      <c r="G195" s="961"/>
      <c r="H195" s="282"/>
      <c r="I195" s="283"/>
      <c r="J195" s="282"/>
      <c r="K195" s="962"/>
      <c r="L195" s="963"/>
      <c r="M195" s="281">
        <f>J195*K195</f>
        <v>0</v>
      </c>
    </row>
    <row r="196" spans="1:13" ht="14.4" thickBot="1">
      <c r="A196" s="947" t="s">
        <v>59</v>
      </c>
      <c r="B196" s="948"/>
      <c r="C196" s="948"/>
      <c r="D196" s="948"/>
      <c r="E196" s="948"/>
      <c r="F196" s="948"/>
      <c r="G196" s="948"/>
      <c r="H196" s="948"/>
      <c r="I196" s="948"/>
      <c r="J196" s="948"/>
      <c r="K196" s="948"/>
      <c r="L196" s="949"/>
      <c r="M196" s="268">
        <f>SUM(M192:M195)</f>
        <v>0</v>
      </c>
    </row>
    <row r="197" spans="1:13" ht="14.4" thickBot="1">
      <c r="A197" s="252"/>
      <c r="B197" s="227"/>
      <c r="C197" s="227"/>
      <c r="D197" s="227"/>
      <c r="E197" s="227"/>
      <c r="F197" s="227"/>
      <c r="G197" s="227"/>
      <c r="H197" s="227"/>
      <c r="I197" s="227"/>
      <c r="J197" s="227"/>
      <c r="K197" s="227"/>
      <c r="L197" s="227"/>
      <c r="M197" s="253"/>
    </row>
    <row r="198" spans="1:13" ht="14.4" thickBot="1">
      <c r="A198" s="950" t="s">
        <v>73</v>
      </c>
      <c r="B198" s="951"/>
      <c r="C198" s="951"/>
      <c r="D198" s="951"/>
      <c r="E198" s="951"/>
      <c r="F198" s="951"/>
      <c r="G198" s="951"/>
      <c r="H198" s="951"/>
      <c r="I198" s="951"/>
      <c r="J198" s="951"/>
      <c r="K198" s="951"/>
      <c r="L198" s="952"/>
      <c r="M198" s="284">
        <f>ROUND(M169+M178+M187+M196,0)</f>
        <v>27906</v>
      </c>
    </row>
    <row r="199" spans="1:13" ht="13.8">
      <c r="A199" s="249"/>
      <c r="B199" s="250"/>
      <c r="C199" s="250"/>
      <c r="D199" s="250"/>
      <c r="E199" s="250"/>
      <c r="F199" s="250"/>
      <c r="G199" s="250"/>
      <c r="H199" s="250"/>
      <c r="I199" s="250"/>
      <c r="J199" s="250"/>
      <c r="K199" s="250"/>
      <c r="L199" s="250"/>
      <c r="M199" s="251"/>
    </row>
    <row r="200" spans="1:13" ht="13.8">
      <c r="A200" s="252"/>
      <c r="B200" s="227"/>
      <c r="C200" s="227"/>
      <c r="D200" s="227"/>
      <c r="E200" s="227"/>
      <c r="F200" s="227"/>
      <c r="G200" s="227"/>
      <c r="H200" s="227"/>
      <c r="I200" s="227"/>
      <c r="J200" s="227"/>
      <c r="K200" s="227"/>
      <c r="L200" s="227"/>
      <c r="M200" s="253"/>
    </row>
    <row r="201" spans="1:13" ht="13.8">
      <c r="A201" s="252"/>
      <c r="B201" s="285" t="s">
        <v>81</v>
      </c>
      <c r="C201" s="285"/>
      <c r="D201" s="285"/>
      <c r="E201" s="285"/>
      <c r="F201" s="227"/>
      <c r="G201" s="227"/>
      <c r="H201" s="285" t="s">
        <v>81</v>
      </c>
      <c r="I201" s="227"/>
      <c r="J201" s="227"/>
      <c r="K201" s="227"/>
      <c r="L201" s="227"/>
      <c r="M201" s="253"/>
    </row>
    <row r="202" spans="1:13" ht="14.4">
      <c r="A202" s="252"/>
      <c r="B202" s="227" t="s">
        <v>205</v>
      </c>
      <c r="C202" s="227" t="s">
        <v>147</v>
      </c>
      <c r="D202" s="227"/>
      <c r="E202" s="288"/>
      <c r="H202" s="227" t="s">
        <v>82</v>
      </c>
      <c r="I202" s="266" t="s">
        <v>142</v>
      </c>
      <c r="J202" s="266"/>
      <c r="K202" s="266"/>
      <c r="L202" s="227"/>
      <c r="M202" s="253"/>
    </row>
    <row r="203" spans="1:13" ht="14.4">
      <c r="A203" s="286"/>
      <c r="B203" s="227" t="s">
        <v>177</v>
      </c>
      <c r="C203" s="227"/>
      <c r="D203" s="227"/>
      <c r="E203" s="288"/>
      <c r="H203" s="227" t="s">
        <v>178</v>
      </c>
      <c r="I203" s="292"/>
      <c r="J203" s="292"/>
      <c r="K203" s="292"/>
      <c r="L203" s="287"/>
      <c r="M203" s="289"/>
    </row>
    <row r="204" spans="1:13" ht="14.4">
      <c r="A204" s="286"/>
      <c r="B204" s="287"/>
      <c r="C204" s="287"/>
      <c r="D204" s="287"/>
      <c r="E204" s="287"/>
      <c r="F204" s="227"/>
      <c r="G204" s="227"/>
      <c r="H204" s="227"/>
      <c r="I204" s="288"/>
      <c r="J204" s="287"/>
      <c r="K204" s="287"/>
      <c r="L204" s="287"/>
      <c r="M204" s="289"/>
    </row>
    <row r="205" spans="1:13" ht="13.8">
      <c r="A205" s="237"/>
      <c r="B205" s="290"/>
      <c r="C205" s="290"/>
      <c r="D205" s="290"/>
      <c r="E205" s="290"/>
      <c r="F205" s="227"/>
      <c r="G205" s="227"/>
      <c r="H205" s="227"/>
      <c r="I205" s="290"/>
      <c r="J205" s="290"/>
      <c r="K205" s="290"/>
      <c r="L205" s="290"/>
      <c r="M205" s="291"/>
    </row>
    <row r="206" spans="1:13" ht="13.8">
      <c r="A206" s="252"/>
      <c r="B206" s="227"/>
      <c r="C206" s="227"/>
      <c r="D206" s="227"/>
      <c r="E206" s="227"/>
      <c r="F206" s="227" t="s">
        <v>83</v>
      </c>
      <c r="G206" s="227"/>
      <c r="H206" s="227"/>
      <c r="I206" s="227"/>
      <c r="J206" s="227"/>
      <c r="K206" s="227"/>
      <c r="L206" s="227"/>
      <c r="M206" s="253"/>
    </row>
    <row r="207" spans="1:13" ht="13.8">
      <c r="A207" s="294"/>
      <c r="B207" s="295"/>
      <c r="C207" s="295"/>
      <c r="D207" s="227"/>
      <c r="E207" s="227"/>
      <c r="F207" s="227"/>
      <c r="G207" s="227"/>
      <c r="H207" s="227"/>
      <c r="I207" s="964"/>
      <c r="J207" s="964"/>
      <c r="K207" s="964"/>
      <c r="L207" s="964"/>
      <c r="M207" s="965"/>
    </row>
    <row r="208" spans="1:13" ht="14.4" thickBot="1">
      <c r="A208" s="968"/>
      <c r="B208" s="969"/>
      <c r="C208" s="969"/>
      <c r="D208" s="283"/>
      <c r="E208" s="283"/>
      <c r="F208" s="283"/>
      <c r="G208" s="283"/>
      <c r="H208" s="283"/>
      <c r="I208" s="966"/>
      <c r="J208" s="966"/>
      <c r="K208" s="966"/>
      <c r="L208" s="966"/>
      <c r="M208" s="967"/>
    </row>
    <row r="209" spans="1:26">
      <c r="A209" s="1046" t="s">
        <v>166</v>
      </c>
      <c r="B209" s="1046"/>
      <c r="C209" s="1046"/>
      <c r="D209" s="1046"/>
      <c r="E209" s="221"/>
      <c r="F209" s="221"/>
      <c r="G209" s="221"/>
      <c r="H209" s="221"/>
      <c r="I209" s="221"/>
      <c r="J209" s="221"/>
      <c r="K209" s="221"/>
      <c r="L209" s="221"/>
      <c r="M209" s="222"/>
      <c r="N209" s="223"/>
      <c r="O209" s="223"/>
      <c r="P209" s="223"/>
      <c r="Q209" s="223"/>
      <c r="R209" s="223"/>
      <c r="S209" s="223"/>
      <c r="T209" s="223"/>
      <c r="U209" s="223"/>
      <c r="V209" s="223"/>
      <c r="W209" s="223"/>
      <c r="X209" s="223"/>
      <c r="Y209" s="223"/>
      <c r="Z209" s="223"/>
    </row>
    <row r="210" spans="1:26">
      <c r="A210" s="224" t="s">
        <v>167</v>
      </c>
      <c r="B210" s="225" t="s">
        <v>168</v>
      </c>
      <c r="C210" s="224" t="s">
        <v>169</v>
      </c>
      <c r="D210" s="225">
        <v>2</v>
      </c>
      <c r="E210" s="223"/>
      <c r="F210" s="223"/>
      <c r="G210" s="223"/>
      <c r="H210" s="223"/>
      <c r="I210" s="223"/>
      <c r="J210" s="223"/>
      <c r="K210" s="223"/>
      <c r="L210" s="223"/>
      <c r="M210" s="226"/>
      <c r="N210" s="223"/>
      <c r="O210" s="223"/>
      <c r="P210" s="223"/>
      <c r="Q210" s="223"/>
      <c r="R210" s="223"/>
      <c r="S210" s="223"/>
      <c r="T210" s="223"/>
      <c r="U210" s="223"/>
      <c r="V210" s="223"/>
      <c r="W210" s="223"/>
      <c r="X210" s="223"/>
      <c r="Y210" s="223"/>
      <c r="Z210" s="223"/>
    </row>
    <row r="211" spans="1:26" ht="15.6">
      <c r="A211" s="1047" t="s">
        <v>170</v>
      </c>
      <c r="B211" s="1047"/>
      <c r="C211" s="1047"/>
      <c r="D211" s="1047"/>
      <c r="E211" s="1047"/>
      <c r="F211" s="1047"/>
      <c r="G211" s="1047"/>
      <c r="H211" s="1047"/>
      <c r="I211" s="1047"/>
      <c r="J211" s="1047"/>
      <c r="K211" s="1047"/>
      <c r="L211" s="1047"/>
      <c r="M211" s="1047"/>
    </row>
    <row r="212" spans="1:26" ht="14.4" thickBot="1">
      <c r="A212" s="227"/>
      <c r="B212" s="227"/>
      <c r="C212" s="227"/>
      <c r="D212" s="227"/>
      <c r="E212" s="227"/>
      <c r="F212" s="227"/>
      <c r="G212" s="227"/>
      <c r="H212" s="227"/>
      <c r="I212" s="227"/>
      <c r="J212" s="227"/>
      <c r="K212" s="227"/>
      <c r="L212" s="227"/>
      <c r="M212" s="227"/>
    </row>
    <row r="213" spans="1:26">
      <c r="A213" s="1048"/>
      <c r="B213" s="1050"/>
      <c r="C213" s="1051"/>
      <c r="D213" s="1051"/>
      <c r="E213" s="1051"/>
      <c r="F213" s="1051"/>
      <c r="G213" s="1051"/>
      <c r="H213" s="1051"/>
      <c r="I213" s="1052"/>
      <c r="J213" s="1053"/>
      <c r="K213" s="1054"/>
      <c r="L213" s="1054"/>
      <c r="M213" s="1055"/>
    </row>
    <row r="214" spans="1:26" ht="13.8">
      <c r="A214" s="1049"/>
      <c r="B214" s="1036" t="s">
        <v>118</v>
      </c>
      <c r="C214" s="1037"/>
      <c r="D214" s="1037"/>
      <c r="E214" s="1037"/>
      <c r="F214" s="1037"/>
      <c r="G214" s="1037"/>
      <c r="H214" s="1037"/>
      <c r="I214" s="1038"/>
      <c r="J214" s="1056"/>
      <c r="K214" s="1057"/>
      <c r="L214" s="1057"/>
      <c r="M214" s="1058"/>
    </row>
    <row r="215" spans="1:26">
      <c r="A215" s="1049"/>
      <c r="B215" s="1059"/>
      <c r="C215" s="1060"/>
      <c r="D215" s="1060"/>
      <c r="E215" s="1060"/>
      <c r="F215" s="1060"/>
      <c r="G215" s="1060"/>
      <c r="H215" s="1060"/>
      <c r="I215" s="1061"/>
      <c r="J215" s="1042" t="s">
        <v>39</v>
      </c>
      <c r="K215" s="1030"/>
      <c r="L215" s="1031"/>
      <c r="M215" s="1032"/>
    </row>
    <row r="216" spans="1:26" ht="13.8">
      <c r="A216" s="1049"/>
      <c r="B216" s="1036" t="s">
        <v>40</v>
      </c>
      <c r="C216" s="1037"/>
      <c r="D216" s="1037"/>
      <c r="E216" s="1037"/>
      <c r="F216" s="1037"/>
      <c r="G216" s="1037"/>
      <c r="H216" s="1037"/>
      <c r="I216" s="1038"/>
      <c r="J216" s="1062"/>
      <c r="K216" s="1033"/>
      <c r="L216" s="1034"/>
      <c r="M216" s="1035"/>
    </row>
    <row r="217" spans="1:26">
      <c r="A217" s="1049"/>
      <c r="B217" s="1039"/>
      <c r="C217" s="1040"/>
      <c r="D217" s="1040"/>
      <c r="E217" s="1040"/>
      <c r="F217" s="1040"/>
      <c r="G217" s="1040"/>
      <c r="H217" s="1040"/>
      <c r="I217" s="1041"/>
      <c r="J217" s="1042" t="s">
        <v>41</v>
      </c>
      <c r="K217" s="1042">
        <v>1</v>
      </c>
      <c r="L217" s="1042" t="s">
        <v>42</v>
      </c>
      <c r="M217" s="1044">
        <v>1</v>
      </c>
    </row>
    <row r="218" spans="1:26">
      <c r="A218" s="1049"/>
      <c r="B218" s="1039"/>
      <c r="C218" s="1040"/>
      <c r="D218" s="1040"/>
      <c r="E218" s="1040"/>
      <c r="F218" s="1040"/>
      <c r="G218" s="1040"/>
      <c r="H218" s="1040"/>
      <c r="I218" s="1041"/>
      <c r="J218" s="1043"/>
      <c r="K218" s="1043"/>
      <c r="L218" s="1043"/>
      <c r="M218" s="1045"/>
    </row>
    <row r="219" spans="1:26" ht="13.8">
      <c r="A219" s="1049"/>
      <c r="B219" s="1036" t="s">
        <v>43</v>
      </c>
      <c r="C219" s="1037"/>
      <c r="D219" s="1037"/>
      <c r="E219" s="1037"/>
      <c r="F219" s="1037"/>
      <c r="G219" s="1037"/>
      <c r="H219" s="1037"/>
      <c r="I219" s="1038"/>
      <c r="J219" s="1043"/>
      <c r="K219" s="1043"/>
      <c r="L219" s="1043"/>
      <c r="M219" s="1045"/>
    </row>
    <row r="220" spans="1:26" ht="14.4" thickBot="1">
      <c r="A220" s="228"/>
      <c r="B220" s="229"/>
      <c r="C220" s="229"/>
      <c r="D220" s="229"/>
      <c r="E220" s="229"/>
      <c r="F220" s="229"/>
      <c r="G220" s="229"/>
      <c r="H220" s="229"/>
      <c r="I220" s="229"/>
      <c r="J220" s="229"/>
      <c r="K220" s="230"/>
      <c r="L220" s="230"/>
      <c r="M220" s="231"/>
    </row>
    <row r="221" spans="1:26" ht="13.8">
      <c r="A221" s="232"/>
      <c r="B221" s="233"/>
      <c r="C221" s="233"/>
      <c r="D221" s="233"/>
      <c r="E221" s="233"/>
      <c r="F221" s="233"/>
      <c r="G221" s="233"/>
      <c r="H221" s="233"/>
      <c r="I221" s="233"/>
      <c r="J221" s="234" t="s">
        <v>44</v>
      </c>
      <c r="K221" s="235" t="s">
        <v>45</v>
      </c>
      <c r="L221" s="235" t="s">
        <v>46</v>
      </c>
      <c r="M221" s="236" t="s">
        <v>47</v>
      </c>
    </row>
    <row r="222" spans="1:26" ht="13.8">
      <c r="A222" s="237"/>
      <c r="B222" s="238"/>
      <c r="C222" s="238"/>
      <c r="D222" s="238"/>
      <c r="E222" s="238"/>
      <c r="F222" s="238"/>
      <c r="G222" s="238"/>
      <c r="H222" s="238"/>
      <c r="I222" s="238"/>
      <c r="J222" s="239"/>
      <c r="K222" s="240"/>
      <c r="L222" s="240"/>
      <c r="M222" s="241"/>
    </row>
    <row r="223" spans="1:26" ht="13.8">
      <c r="A223" s="1017" t="s">
        <v>48</v>
      </c>
      <c r="B223" s="1018"/>
      <c r="C223" s="1018"/>
      <c r="D223" s="1018"/>
      <c r="E223" s="238"/>
      <c r="F223" s="238"/>
      <c r="G223" s="238"/>
      <c r="H223" s="227"/>
      <c r="I223" s="238"/>
      <c r="J223" s="239"/>
      <c r="K223" s="227"/>
      <c r="L223" s="227"/>
      <c r="M223" s="242"/>
    </row>
    <row r="224" spans="1:26" ht="13.8">
      <c r="A224" s="243"/>
      <c r="B224" s="244"/>
      <c r="C224" s="244"/>
      <c r="D224" s="244"/>
      <c r="E224" s="244"/>
      <c r="F224" s="244"/>
      <c r="G224" s="244"/>
      <c r="H224" s="244"/>
      <c r="I224" s="244"/>
      <c r="J224" s="244"/>
      <c r="K224" s="244"/>
      <c r="L224" s="244"/>
      <c r="M224" s="245"/>
    </row>
    <row r="225" spans="1:13" ht="14.4" thickBot="1">
      <c r="A225" s="246"/>
      <c r="B225" s="247"/>
      <c r="C225" s="247"/>
      <c r="D225" s="247"/>
      <c r="E225" s="247"/>
      <c r="F225" s="247"/>
      <c r="G225" s="247"/>
      <c r="H225" s="247"/>
      <c r="I225" s="247"/>
      <c r="J225" s="247"/>
      <c r="K225" s="247"/>
      <c r="L225" s="247"/>
      <c r="M225" s="248"/>
    </row>
    <row r="226" spans="1:13" ht="14.4" thickBot="1">
      <c r="A226" s="249"/>
      <c r="B226" s="250"/>
      <c r="C226" s="250"/>
      <c r="D226" s="250"/>
      <c r="E226" s="250"/>
      <c r="F226" s="250"/>
      <c r="G226" s="227"/>
      <c r="H226" s="227"/>
      <c r="I226" s="250"/>
      <c r="J226" s="250"/>
      <c r="K226" s="250"/>
      <c r="L226" s="250"/>
      <c r="M226" s="251"/>
    </row>
    <row r="227" spans="1:13">
      <c r="A227" s="1019" t="s">
        <v>49</v>
      </c>
      <c r="B227" s="1020"/>
      <c r="C227" s="1020"/>
      <c r="D227" s="1020"/>
      <c r="E227" s="1020"/>
      <c r="F227" s="1020"/>
      <c r="G227" s="1020"/>
      <c r="H227" s="1020"/>
      <c r="I227" s="1020"/>
      <c r="J227" s="1020"/>
      <c r="K227" s="1020"/>
      <c r="L227" s="1020"/>
      <c r="M227" s="1021"/>
    </row>
    <row r="228" spans="1:13" ht="14.4" thickBot="1">
      <c r="A228" s="252"/>
      <c r="B228" s="227"/>
      <c r="C228" s="227"/>
      <c r="D228" s="227"/>
      <c r="E228" s="227"/>
      <c r="F228" s="227"/>
      <c r="G228" s="227"/>
      <c r="H228" s="227"/>
      <c r="I228" s="227"/>
      <c r="J228" s="227"/>
      <c r="K228" s="227"/>
      <c r="L228" s="227"/>
      <c r="M228" s="253"/>
    </row>
    <row r="229" spans="1:13">
      <c r="A229" s="254" t="s">
        <v>50</v>
      </c>
      <c r="B229" s="1022" t="s">
        <v>51</v>
      </c>
      <c r="C229" s="1023"/>
      <c r="D229" s="1023"/>
      <c r="E229" s="1023"/>
      <c r="F229" s="1023"/>
      <c r="G229" s="1023"/>
      <c r="H229" s="1023"/>
      <c r="I229" s="1023"/>
      <c r="J229" s="1024"/>
      <c r="K229" s="1025" t="s">
        <v>52</v>
      </c>
      <c r="L229" s="1026"/>
      <c r="M229" s="254" t="s">
        <v>11</v>
      </c>
    </row>
    <row r="230" spans="1:13" ht="14.4" thickBot="1">
      <c r="A230" s="255" t="s">
        <v>171</v>
      </c>
      <c r="B230" s="1027" t="s">
        <v>183</v>
      </c>
      <c r="C230" s="1028"/>
      <c r="D230" s="1028"/>
      <c r="E230" s="1028"/>
      <c r="F230" s="1028"/>
      <c r="G230" s="1028"/>
      <c r="H230" s="1028"/>
      <c r="I230" s="1028"/>
      <c r="J230" s="1029"/>
      <c r="K230" s="1027" t="s">
        <v>86</v>
      </c>
      <c r="L230" s="1029"/>
      <c r="M230" s="256"/>
    </row>
    <row r="231" spans="1:13">
      <c r="A231" s="970" t="s">
        <v>53</v>
      </c>
      <c r="B231" s="971"/>
      <c r="C231" s="971"/>
      <c r="D231" s="971"/>
      <c r="E231" s="971"/>
      <c r="F231" s="971"/>
      <c r="G231" s="971"/>
      <c r="H231" s="971"/>
      <c r="I231" s="971"/>
      <c r="J231" s="971"/>
      <c r="K231" s="971"/>
      <c r="L231" s="971"/>
      <c r="M231" s="972"/>
    </row>
    <row r="232" spans="1:13">
      <c r="A232" s="973"/>
      <c r="B232" s="974"/>
      <c r="C232" s="974"/>
      <c r="D232" s="974"/>
      <c r="E232" s="974"/>
      <c r="F232" s="974"/>
      <c r="G232" s="974"/>
      <c r="H232" s="974"/>
      <c r="I232" s="974"/>
      <c r="J232" s="974"/>
      <c r="K232" s="974"/>
      <c r="L232" s="974"/>
      <c r="M232" s="975"/>
    </row>
    <row r="233" spans="1:13" ht="13.8" thickBot="1">
      <c r="A233" s="976"/>
      <c r="B233" s="977"/>
      <c r="C233" s="977"/>
      <c r="D233" s="977"/>
      <c r="E233" s="977"/>
      <c r="F233" s="977"/>
      <c r="G233" s="977"/>
      <c r="H233" s="977"/>
      <c r="I233" s="977"/>
      <c r="J233" s="977"/>
      <c r="K233" s="977"/>
      <c r="L233" s="977"/>
      <c r="M233" s="978"/>
    </row>
    <row r="234" spans="1:13" ht="13.8">
      <c r="A234" s="979" t="s">
        <v>51</v>
      </c>
      <c r="B234" s="1013"/>
      <c r="C234" s="1013"/>
      <c r="D234" s="1013"/>
      <c r="E234" s="1014"/>
      <c r="F234" s="991" t="s">
        <v>54</v>
      </c>
      <c r="G234" s="1013"/>
      <c r="H234" s="1015" t="s">
        <v>55</v>
      </c>
      <c r="I234" s="1016"/>
      <c r="J234" s="257" t="s">
        <v>56</v>
      </c>
      <c r="K234" s="991" t="s">
        <v>57</v>
      </c>
      <c r="L234" s="992"/>
      <c r="M234" s="258" t="s">
        <v>58</v>
      </c>
    </row>
    <row r="235" spans="1:13" ht="13.8">
      <c r="A235" s="989" t="s">
        <v>184</v>
      </c>
      <c r="B235" s="990"/>
      <c r="C235" s="990"/>
      <c r="D235" s="990"/>
      <c r="E235" s="1007"/>
      <c r="F235" s="1006"/>
      <c r="G235" s="1007"/>
      <c r="H235" s="1006" t="s">
        <v>120</v>
      </c>
      <c r="I235" s="1007"/>
      <c r="J235" s="259">
        <v>843</v>
      </c>
      <c r="K235" s="1008">
        <v>4</v>
      </c>
      <c r="L235" s="955"/>
      <c r="M235" s="260">
        <f>J235*K235</f>
        <v>3372</v>
      </c>
    </row>
    <row r="236" spans="1:13" ht="13.8">
      <c r="A236" s="989"/>
      <c r="B236" s="990"/>
      <c r="C236" s="990"/>
      <c r="D236" s="990"/>
      <c r="E236" s="1007"/>
      <c r="F236" s="1006"/>
      <c r="G236" s="1007"/>
      <c r="H236" s="1006"/>
      <c r="I236" s="1007"/>
      <c r="J236" s="259"/>
      <c r="K236" s="1008"/>
      <c r="L236" s="955"/>
      <c r="M236" s="260">
        <f>J236*K236</f>
        <v>0</v>
      </c>
    </row>
    <row r="237" spans="1:13" ht="14.4" thickBot="1">
      <c r="A237" s="960"/>
      <c r="B237" s="961"/>
      <c r="C237" s="961"/>
      <c r="D237" s="961"/>
      <c r="E237" s="1009"/>
      <c r="F237" s="1010"/>
      <c r="G237" s="1009"/>
      <c r="H237" s="1010"/>
      <c r="I237" s="1009"/>
      <c r="J237" s="261"/>
      <c r="K237" s="1011"/>
      <c r="L237" s="1012"/>
      <c r="M237" s="260">
        <f>J237*K237</f>
        <v>0</v>
      </c>
    </row>
    <row r="238" spans="1:13" ht="14.4" thickBot="1">
      <c r="A238" s="947" t="s">
        <v>59</v>
      </c>
      <c r="B238" s="948"/>
      <c r="C238" s="948"/>
      <c r="D238" s="948"/>
      <c r="E238" s="948"/>
      <c r="F238" s="948"/>
      <c r="G238" s="948"/>
      <c r="H238" s="948"/>
      <c r="I238" s="948"/>
      <c r="J238" s="948"/>
      <c r="K238" s="948"/>
      <c r="L238" s="949"/>
      <c r="M238" s="262">
        <f>SUM(M235:M237)</f>
        <v>3372</v>
      </c>
    </row>
    <row r="239" spans="1:13">
      <c r="A239" s="970" t="s">
        <v>60</v>
      </c>
      <c r="B239" s="971"/>
      <c r="C239" s="971"/>
      <c r="D239" s="971"/>
      <c r="E239" s="971"/>
      <c r="F239" s="971"/>
      <c r="G239" s="971"/>
      <c r="H239" s="971"/>
      <c r="I239" s="971"/>
      <c r="J239" s="971"/>
      <c r="K239" s="971"/>
      <c r="L239" s="971"/>
      <c r="M239" s="972"/>
    </row>
    <row r="240" spans="1:13">
      <c r="A240" s="973"/>
      <c r="B240" s="974"/>
      <c r="C240" s="974"/>
      <c r="D240" s="974"/>
      <c r="E240" s="974"/>
      <c r="F240" s="974"/>
      <c r="G240" s="974"/>
      <c r="H240" s="974"/>
      <c r="I240" s="974"/>
      <c r="J240" s="974"/>
      <c r="K240" s="974"/>
      <c r="L240" s="974"/>
      <c r="M240" s="975"/>
    </row>
    <row r="241" spans="1:16" ht="13.8" thickBot="1">
      <c r="A241" s="976"/>
      <c r="B241" s="977"/>
      <c r="C241" s="977"/>
      <c r="D241" s="977"/>
      <c r="E241" s="977"/>
      <c r="F241" s="977"/>
      <c r="G241" s="977"/>
      <c r="H241" s="977"/>
      <c r="I241" s="977"/>
      <c r="J241" s="977"/>
      <c r="K241" s="977"/>
      <c r="L241" s="977"/>
      <c r="M241" s="978"/>
    </row>
    <row r="242" spans="1:16">
      <c r="A242" s="979" t="s">
        <v>51</v>
      </c>
      <c r="B242" s="980"/>
      <c r="C242" s="980"/>
      <c r="D242" s="980"/>
      <c r="E242" s="980"/>
      <c r="F242" s="980"/>
      <c r="G242" s="980"/>
      <c r="H242" s="992"/>
      <c r="I242" s="263" t="s">
        <v>52</v>
      </c>
      <c r="J242" s="257" t="s">
        <v>11</v>
      </c>
      <c r="K242" s="991" t="s">
        <v>61</v>
      </c>
      <c r="L242" s="992"/>
      <c r="M242" s="258" t="s">
        <v>58</v>
      </c>
    </row>
    <row r="243" spans="1:16" ht="13.8">
      <c r="A243" s="989" t="s">
        <v>185</v>
      </c>
      <c r="B243" s="990"/>
      <c r="C243" s="990"/>
      <c r="D243" s="990"/>
      <c r="E243" s="990"/>
      <c r="F243" s="990"/>
      <c r="G243" s="990"/>
      <c r="H243" s="1007"/>
      <c r="I243" s="264" t="s">
        <v>186</v>
      </c>
      <c r="J243" s="296">
        <v>382</v>
      </c>
      <c r="K243" s="1070">
        <v>614</v>
      </c>
      <c r="L243" s="1071"/>
      <c r="M243" s="260">
        <f>J243*K243</f>
        <v>234548</v>
      </c>
    </row>
    <row r="244" spans="1:16" ht="13.8">
      <c r="A244" s="989" t="s">
        <v>187</v>
      </c>
      <c r="B244" s="990"/>
      <c r="C244" s="990"/>
      <c r="D244" s="990"/>
      <c r="E244" s="990"/>
      <c r="F244" s="990"/>
      <c r="G244" s="990"/>
      <c r="H244" s="1007"/>
      <c r="I244" s="264" t="s">
        <v>188</v>
      </c>
      <c r="J244" s="296">
        <v>240</v>
      </c>
      <c r="K244" s="1070">
        <v>100</v>
      </c>
      <c r="L244" s="1071"/>
      <c r="M244" s="260">
        <f>J244*K244</f>
        <v>24000</v>
      </c>
    </row>
    <row r="245" spans="1:16" ht="13.8">
      <c r="A245" s="989" t="s">
        <v>189</v>
      </c>
      <c r="B245" s="990"/>
      <c r="C245" s="990"/>
      <c r="D245" s="990"/>
      <c r="E245" s="990"/>
      <c r="F245" s="990"/>
      <c r="G245" s="990"/>
      <c r="H245" s="1007"/>
      <c r="I245" s="264" t="s">
        <v>86</v>
      </c>
      <c r="J245" s="296">
        <v>1.28</v>
      </c>
      <c r="K245" s="1070">
        <v>36811</v>
      </c>
      <c r="L245" s="1071"/>
      <c r="M245" s="260">
        <f>J245*K245</f>
        <v>47118.080000000002</v>
      </c>
    </row>
    <row r="246" spans="1:16" ht="14.4" thickBot="1">
      <c r="A246" s="960"/>
      <c r="B246" s="961"/>
      <c r="C246" s="961"/>
      <c r="D246" s="961"/>
      <c r="E246" s="961"/>
      <c r="F246" s="961"/>
      <c r="G246" s="961"/>
      <c r="H246" s="1009"/>
      <c r="I246" s="266"/>
      <c r="J246" s="267"/>
      <c r="K246" s="962"/>
      <c r="L246" s="963"/>
      <c r="M246" s="260">
        <f>J246*K246</f>
        <v>0</v>
      </c>
      <c r="N246" s="297"/>
      <c r="O246" s="298"/>
      <c r="P246" s="299"/>
    </row>
    <row r="247" spans="1:16" ht="14.4" thickBot="1">
      <c r="A247" s="947" t="s">
        <v>59</v>
      </c>
      <c r="B247" s="948"/>
      <c r="C247" s="948"/>
      <c r="D247" s="948"/>
      <c r="E247" s="948"/>
      <c r="F247" s="948"/>
      <c r="G247" s="948"/>
      <c r="H247" s="948"/>
      <c r="I247" s="948"/>
      <c r="J247" s="948"/>
      <c r="K247" s="948"/>
      <c r="L247" s="949"/>
      <c r="M247" s="268">
        <f>SUM(M243:M246)</f>
        <v>305666.08</v>
      </c>
      <c r="N247" s="297"/>
      <c r="O247" s="298"/>
      <c r="P247" s="299"/>
    </row>
    <row r="248" spans="1:16">
      <c r="A248" s="970" t="s">
        <v>62</v>
      </c>
      <c r="B248" s="971"/>
      <c r="C248" s="971"/>
      <c r="D248" s="971"/>
      <c r="E248" s="971"/>
      <c r="F248" s="971"/>
      <c r="G248" s="971"/>
      <c r="H248" s="971"/>
      <c r="I248" s="971"/>
      <c r="J248" s="971"/>
      <c r="K248" s="971"/>
      <c r="L248" s="971"/>
      <c r="M248" s="972"/>
      <c r="N248" s="297"/>
      <c r="O248" s="298"/>
      <c r="P248" s="299"/>
    </row>
    <row r="249" spans="1:16">
      <c r="A249" s="973"/>
      <c r="B249" s="974"/>
      <c r="C249" s="974"/>
      <c r="D249" s="974"/>
      <c r="E249" s="974"/>
      <c r="F249" s="974"/>
      <c r="G249" s="974"/>
      <c r="H249" s="974"/>
      <c r="I249" s="974"/>
      <c r="J249" s="974"/>
      <c r="K249" s="974"/>
      <c r="L249" s="974"/>
      <c r="M249" s="975"/>
    </row>
    <row r="250" spans="1:16" ht="13.8" thickBot="1">
      <c r="A250" s="976"/>
      <c r="B250" s="977"/>
      <c r="C250" s="977"/>
      <c r="D250" s="977"/>
      <c r="E250" s="977"/>
      <c r="F250" s="977"/>
      <c r="G250" s="977"/>
      <c r="H250" s="977"/>
      <c r="I250" s="977"/>
      <c r="J250" s="977"/>
      <c r="K250" s="977"/>
      <c r="L250" s="977"/>
      <c r="M250" s="978"/>
    </row>
    <row r="251" spans="1:16">
      <c r="A251" s="979" t="s">
        <v>63</v>
      </c>
      <c r="B251" s="980"/>
      <c r="C251" s="980"/>
      <c r="D251" s="980"/>
      <c r="E251" s="980"/>
      <c r="F251" s="980"/>
      <c r="G251" s="980"/>
      <c r="H251" s="257" t="s">
        <v>64</v>
      </c>
      <c r="I251" s="269" t="s">
        <v>65</v>
      </c>
      <c r="J251" s="270" t="s">
        <v>204</v>
      </c>
      <c r="K251" s="991" t="s">
        <v>67</v>
      </c>
      <c r="L251" s="992"/>
      <c r="M251" s="258" t="s">
        <v>58</v>
      </c>
    </row>
    <row r="252" spans="1:16" ht="13.8">
      <c r="A252" s="989" t="s">
        <v>179</v>
      </c>
      <c r="B252" s="990"/>
      <c r="C252" s="990"/>
      <c r="D252" s="990"/>
      <c r="E252" s="990"/>
      <c r="F252" s="990"/>
      <c r="G252" s="990"/>
      <c r="H252" s="271"/>
      <c r="I252" s="300">
        <v>1.28</v>
      </c>
      <c r="J252" s="271" t="s">
        <v>86</v>
      </c>
      <c r="K252" s="1064">
        <f>+M129</f>
        <v>19834</v>
      </c>
      <c r="L252" s="1065"/>
      <c r="M252" s="301">
        <f>I252*K252</f>
        <v>25387.52</v>
      </c>
    </row>
    <row r="253" spans="1:16" ht="13.8">
      <c r="A253" s="989" t="s">
        <v>190</v>
      </c>
      <c r="B253" s="990"/>
      <c r="C253" s="990"/>
      <c r="D253" s="990"/>
      <c r="E253" s="990"/>
      <c r="F253" s="990"/>
      <c r="G253" s="990"/>
      <c r="H253" s="271" t="s">
        <v>181</v>
      </c>
      <c r="I253" s="300">
        <v>0.38219999999999998</v>
      </c>
      <c r="J253" s="271"/>
      <c r="K253" s="1064">
        <f>+M198</f>
        <v>27906</v>
      </c>
      <c r="L253" s="1065"/>
      <c r="M253" s="301">
        <f>I253*K253</f>
        <v>10665.673199999999</v>
      </c>
    </row>
    <row r="254" spans="1:16" ht="13.8">
      <c r="A254" s="989"/>
      <c r="B254" s="990"/>
      <c r="C254" s="990"/>
      <c r="D254" s="990"/>
      <c r="E254" s="990"/>
      <c r="F254" s="990"/>
      <c r="G254" s="990"/>
      <c r="H254" s="271"/>
      <c r="I254" s="272"/>
      <c r="J254" s="271"/>
      <c r="K254" s="1064"/>
      <c r="L254" s="1065"/>
      <c r="M254" s="301">
        <f>J254*K254</f>
        <v>0</v>
      </c>
    </row>
    <row r="255" spans="1:16" ht="14.4" thickBot="1">
      <c r="A255" s="989"/>
      <c r="B255" s="990"/>
      <c r="C255" s="990"/>
      <c r="D255" s="990"/>
      <c r="E255" s="990"/>
      <c r="F255" s="990"/>
      <c r="G255" s="990"/>
      <c r="H255" s="271"/>
      <c r="I255" s="272"/>
      <c r="J255" s="271"/>
      <c r="K255" s="1064"/>
      <c r="L255" s="1065"/>
      <c r="M255" s="301">
        <f>J255*K255</f>
        <v>0</v>
      </c>
    </row>
    <row r="256" spans="1:16" ht="14.4" thickBot="1">
      <c r="A256" s="947" t="s">
        <v>59</v>
      </c>
      <c r="B256" s="948"/>
      <c r="C256" s="948"/>
      <c r="D256" s="948"/>
      <c r="E256" s="948"/>
      <c r="F256" s="948"/>
      <c r="G256" s="948"/>
      <c r="H256" s="948"/>
      <c r="I256" s="948"/>
      <c r="J256" s="948"/>
      <c r="K256" s="948"/>
      <c r="L256" s="949"/>
      <c r="M256" s="262">
        <f>SUM(M252:M255)</f>
        <v>36053.193200000002</v>
      </c>
    </row>
    <row r="257" spans="1:13">
      <c r="A257" s="970" t="s">
        <v>68</v>
      </c>
      <c r="B257" s="971"/>
      <c r="C257" s="971"/>
      <c r="D257" s="971"/>
      <c r="E257" s="971"/>
      <c r="F257" s="971"/>
      <c r="G257" s="971"/>
      <c r="H257" s="971"/>
      <c r="I257" s="971"/>
      <c r="J257" s="971"/>
      <c r="K257" s="971"/>
      <c r="L257" s="971"/>
      <c r="M257" s="972"/>
    </row>
    <row r="258" spans="1:13">
      <c r="A258" s="973"/>
      <c r="B258" s="974"/>
      <c r="C258" s="974"/>
      <c r="D258" s="974"/>
      <c r="E258" s="974"/>
      <c r="F258" s="974"/>
      <c r="G258" s="974"/>
      <c r="H258" s="974"/>
      <c r="I258" s="974"/>
      <c r="J258" s="974"/>
      <c r="K258" s="974"/>
      <c r="L258" s="974"/>
      <c r="M258" s="975"/>
    </row>
    <row r="259" spans="1:13" ht="13.8" thickBot="1">
      <c r="A259" s="976"/>
      <c r="B259" s="977"/>
      <c r="C259" s="977"/>
      <c r="D259" s="977"/>
      <c r="E259" s="977"/>
      <c r="F259" s="977"/>
      <c r="G259" s="977"/>
      <c r="H259" s="977"/>
      <c r="I259" s="977"/>
      <c r="J259" s="977"/>
      <c r="K259" s="977"/>
      <c r="L259" s="977"/>
      <c r="M259" s="978"/>
    </row>
    <row r="260" spans="1:13">
      <c r="A260" s="979" t="s">
        <v>69</v>
      </c>
      <c r="B260" s="980"/>
      <c r="C260" s="980"/>
      <c r="D260" s="980"/>
      <c r="E260" s="980"/>
      <c r="F260" s="980"/>
      <c r="G260" s="980"/>
      <c r="H260" s="257" t="s">
        <v>70</v>
      </c>
      <c r="I260" s="273" t="s">
        <v>71</v>
      </c>
      <c r="J260" s="274" t="s">
        <v>72</v>
      </c>
      <c r="K260" s="981" t="s">
        <v>57</v>
      </c>
      <c r="L260" s="982"/>
      <c r="M260" s="275" t="s">
        <v>58</v>
      </c>
    </row>
    <row r="261" spans="1:13" ht="13.8">
      <c r="A261" s="276" t="s">
        <v>191</v>
      </c>
      <c r="B261" s="277"/>
      <c r="C261" s="277"/>
      <c r="D261" s="277"/>
      <c r="E261" s="277"/>
      <c r="F261" s="277"/>
      <c r="G261" s="277"/>
      <c r="H261" s="278" t="s">
        <v>120</v>
      </c>
      <c r="I261" s="279"/>
      <c r="J261" s="280">
        <v>12930</v>
      </c>
      <c r="K261" s="956">
        <v>4</v>
      </c>
      <c r="L261" s="957"/>
      <c r="M261" s="281">
        <f>J261*K261</f>
        <v>51720</v>
      </c>
    </row>
    <row r="262" spans="1:13" ht="13.8">
      <c r="A262" s="276"/>
      <c r="B262" s="277"/>
      <c r="C262" s="277"/>
      <c r="D262" s="277"/>
      <c r="E262" s="277"/>
      <c r="F262" s="277"/>
      <c r="G262" s="277"/>
      <c r="H262" s="278"/>
      <c r="I262" s="279"/>
      <c r="J262" s="280"/>
      <c r="K262" s="956"/>
      <c r="L262" s="957"/>
      <c r="M262" s="281">
        <f>J262*K262</f>
        <v>0</v>
      </c>
    </row>
    <row r="263" spans="1:13" ht="13.8">
      <c r="A263" s="276"/>
      <c r="B263" s="277"/>
      <c r="C263" s="277"/>
      <c r="D263" s="277"/>
      <c r="E263" s="277"/>
      <c r="F263" s="277"/>
      <c r="G263" s="277"/>
      <c r="H263" s="278"/>
      <c r="I263" s="279"/>
      <c r="J263" s="280"/>
      <c r="K263" s="958"/>
      <c r="L263" s="959"/>
      <c r="M263" s="281">
        <f>J263*K263</f>
        <v>0</v>
      </c>
    </row>
    <row r="264" spans="1:13" ht="14.4" thickBot="1">
      <c r="A264" s="960"/>
      <c r="B264" s="961"/>
      <c r="C264" s="961"/>
      <c r="D264" s="961"/>
      <c r="E264" s="961"/>
      <c r="F264" s="961"/>
      <c r="G264" s="961"/>
      <c r="H264" s="282"/>
      <c r="I264" s="283"/>
      <c r="J264" s="282"/>
      <c r="K264" s="962"/>
      <c r="L264" s="963"/>
      <c r="M264" s="281">
        <f>J264*K264</f>
        <v>0</v>
      </c>
    </row>
    <row r="265" spans="1:13" ht="14.4" thickBot="1">
      <c r="A265" s="947" t="s">
        <v>59</v>
      </c>
      <c r="B265" s="948"/>
      <c r="C265" s="948"/>
      <c r="D265" s="948"/>
      <c r="E265" s="948"/>
      <c r="F265" s="948"/>
      <c r="G265" s="948"/>
      <c r="H265" s="948"/>
      <c r="I265" s="948"/>
      <c r="J265" s="948"/>
      <c r="K265" s="948"/>
      <c r="L265" s="949"/>
      <c r="M265" s="268">
        <f>SUM(M261:M264)</f>
        <v>51720</v>
      </c>
    </row>
    <row r="266" spans="1:13" ht="14.4" thickBot="1">
      <c r="A266" s="252"/>
      <c r="B266" s="227"/>
      <c r="C266" s="227"/>
      <c r="D266" s="227"/>
      <c r="E266" s="227"/>
      <c r="F266" s="227"/>
      <c r="G266" s="227"/>
      <c r="H266" s="227"/>
      <c r="I266" s="227"/>
      <c r="J266" s="227"/>
      <c r="K266" s="227"/>
      <c r="L266" s="227"/>
      <c r="M266" s="253"/>
    </row>
    <row r="267" spans="1:13" ht="14.4" thickBot="1">
      <c r="A267" s="950" t="s">
        <v>73</v>
      </c>
      <c r="B267" s="951"/>
      <c r="C267" s="951"/>
      <c r="D267" s="951"/>
      <c r="E267" s="951"/>
      <c r="F267" s="951"/>
      <c r="G267" s="951"/>
      <c r="H267" s="951"/>
      <c r="I267" s="951"/>
      <c r="J267" s="951"/>
      <c r="K267" s="951"/>
      <c r="L267" s="952"/>
      <c r="M267" s="284">
        <f>ROUND(M238+M247+M256+M265,0)</f>
        <v>396811</v>
      </c>
    </row>
    <row r="268" spans="1:13" ht="13.8">
      <c r="A268" s="249"/>
      <c r="B268" s="250"/>
      <c r="C268" s="250"/>
      <c r="D268" s="250"/>
      <c r="E268" s="250"/>
      <c r="F268" s="250"/>
      <c r="G268" s="250"/>
      <c r="H268" s="250"/>
      <c r="I268" s="250"/>
      <c r="J268" s="250"/>
      <c r="K268" s="250"/>
      <c r="L268" s="250"/>
      <c r="M268" s="251"/>
    </row>
    <row r="269" spans="1:13" ht="13.8">
      <c r="A269" s="252"/>
      <c r="B269" s="227"/>
      <c r="C269" s="227"/>
      <c r="D269" s="227"/>
      <c r="E269" s="227"/>
      <c r="F269" s="227"/>
      <c r="G269" s="227"/>
      <c r="H269" s="227"/>
      <c r="I269" s="227"/>
      <c r="J269" s="227"/>
      <c r="K269" s="227"/>
      <c r="L269" s="227"/>
      <c r="M269" s="253"/>
    </row>
    <row r="270" spans="1:13" ht="13.8">
      <c r="A270" s="252"/>
      <c r="B270" s="285" t="s">
        <v>81</v>
      </c>
      <c r="C270" s="285"/>
      <c r="D270" s="285"/>
      <c r="E270" s="285"/>
      <c r="F270" s="227"/>
      <c r="G270" s="227"/>
      <c r="H270" s="285" t="s">
        <v>81</v>
      </c>
      <c r="I270" s="227"/>
      <c r="J270" s="227"/>
      <c r="K270" s="227"/>
      <c r="L270" s="227"/>
      <c r="M270" s="253"/>
    </row>
    <row r="271" spans="1:13" ht="14.4">
      <c r="A271" s="252"/>
      <c r="B271" s="227" t="s">
        <v>205</v>
      </c>
      <c r="C271" s="227" t="s">
        <v>147</v>
      </c>
      <c r="D271" s="227"/>
      <c r="E271" s="288"/>
      <c r="H271" s="227" t="s">
        <v>82</v>
      </c>
      <c r="I271" s="266" t="s">
        <v>142</v>
      </c>
      <c r="J271" s="266"/>
      <c r="K271" s="266"/>
      <c r="L271" s="227"/>
      <c r="M271" s="253"/>
    </row>
    <row r="272" spans="1:13" ht="14.4">
      <c r="A272" s="286"/>
      <c r="B272" s="227" t="s">
        <v>177</v>
      </c>
      <c r="C272" s="227"/>
      <c r="D272" s="227"/>
      <c r="E272" s="288"/>
      <c r="H272" s="227" t="s">
        <v>178</v>
      </c>
      <c r="I272" s="292"/>
      <c r="J272" s="292"/>
      <c r="K272" s="292"/>
      <c r="L272" s="287"/>
      <c r="M272" s="289"/>
    </row>
    <row r="273" spans="1:26" ht="14.4">
      <c r="A273" s="286"/>
      <c r="B273" s="287"/>
      <c r="C273" s="287"/>
      <c r="D273" s="287"/>
      <c r="E273" s="287"/>
      <c r="F273" s="227"/>
      <c r="G273" s="227"/>
      <c r="H273" s="227"/>
      <c r="I273" s="288"/>
      <c r="J273" s="287"/>
      <c r="K273" s="287"/>
      <c r="L273" s="287"/>
      <c r="M273" s="289"/>
    </row>
    <row r="274" spans="1:26" ht="13.8">
      <c r="A274" s="237"/>
      <c r="B274" s="290"/>
      <c r="C274" s="290"/>
      <c r="D274" s="290"/>
      <c r="E274" s="290"/>
      <c r="F274" s="227"/>
      <c r="G274" s="227"/>
      <c r="H274" s="227"/>
      <c r="I274" s="290"/>
      <c r="J274" s="290"/>
      <c r="K274" s="290"/>
      <c r="L274" s="290"/>
      <c r="M274" s="291"/>
    </row>
    <row r="275" spans="1:26" ht="13.8">
      <c r="A275" s="252"/>
      <c r="B275" s="227"/>
      <c r="C275" s="227"/>
      <c r="D275" s="227"/>
      <c r="E275" s="227"/>
      <c r="F275" s="227" t="s">
        <v>83</v>
      </c>
      <c r="G275" s="227"/>
      <c r="H275" s="227"/>
      <c r="I275" s="227"/>
      <c r="J275" s="227"/>
      <c r="K275" s="227"/>
      <c r="L275" s="227"/>
      <c r="M275" s="253"/>
    </row>
    <row r="276" spans="1:26" ht="13.8">
      <c r="A276" s="294"/>
      <c r="B276" s="295"/>
      <c r="C276" s="295"/>
      <c r="D276" s="227"/>
      <c r="E276" s="227"/>
      <c r="F276" s="227"/>
      <c r="G276" s="227"/>
      <c r="H276" s="227"/>
      <c r="I276" s="964"/>
      <c r="J276" s="964"/>
      <c r="K276" s="964"/>
      <c r="L276" s="964"/>
      <c r="M276" s="965"/>
    </row>
    <row r="277" spans="1:26" ht="14.4" thickBot="1">
      <c r="A277" s="968"/>
      <c r="B277" s="969"/>
      <c r="C277" s="969"/>
      <c r="D277" s="283"/>
      <c r="E277" s="283"/>
      <c r="F277" s="283"/>
      <c r="G277" s="283"/>
      <c r="H277" s="283"/>
      <c r="I277" s="966"/>
      <c r="J277" s="966"/>
      <c r="K277" s="966"/>
      <c r="L277" s="966"/>
      <c r="M277" s="967"/>
    </row>
    <row r="278" spans="1:26">
      <c r="A278" s="1046" t="s">
        <v>166</v>
      </c>
      <c r="B278" s="1046"/>
      <c r="C278" s="1046"/>
      <c r="D278" s="1046"/>
      <c r="E278" s="221"/>
      <c r="F278" s="221"/>
      <c r="G278" s="221"/>
      <c r="H278" s="221"/>
      <c r="I278" s="221"/>
      <c r="J278" s="221"/>
      <c r="K278" s="221"/>
      <c r="L278" s="221"/>
      <c r="M278" s="222"/>
      <c r="N278" s="223"/>
      <c r="O278" s="223"/>
      <c r="P278" s="223"/>
      <c r="Q278" s="223"/>
      <c r="R278" s="223"/>
      <c r="S278" s="223"/>
      <c r="T278" s="223"/>
      <c r="U278" s="223"/>
      <c r="V278" s="223"/>
      <c r="W278" s="223"/>
      <c r="X278" s="223"/>
      <c r="Y278" s="223"/>
      <c r="Z278" s="223"/>
    </row>
    <row r="279" spans="1:26">
      <c r="A279" s="224" t="s">
        <v>167</v>
      </c>
      <c r="B279" s="225" t="s">
        <v>168</v>
      </c>
      <c r="C279" s="224" t="s">
        <v>169</v>
      </c>
      <c r="D279" s="225">
        <v>2</v>
      </c>
      <c r="E279" s="223"/>
      <c r="F279" s="223"/>
      <c r="G279" s="223"/>
      <c r="H279" s="223"/>
      <c r="I279" s="223"/>
      <c r="J279" s="223"/>
      <c r="K279" s="223"/>
      <c r="L279" s="223"/>
      <c r="M279" s="226"/>
      <c r="N279" s="223"/>
      <c r="O279" s="223"/>
      <c r="P279" s="223"/>
      <c r="Q279" s="223"/>
      <c r="R279" s="223"/>
      <c r="S279" s="223"/>
      <c r="T279" s="223"/>
      <c r="U279" s="223"/>
      <c r="V279" s="223"/>
      <c r="W279" s="223"/>
      <c r="X279" s="223"/>
      <c r="Y279" s="223"/>
      <c r="Z279" s="223"/>
    </row>
    <row r="280" spans="1:26" ht="15.6">
      <c r="A280" s="1047" t="s">
        <v>170</v>
      </c>
      <c r="B280" s="1047"/>
      <c r="C280" s="1047"/>
      <c r="D280" s="1047"/>
      <c r="E280" s="1047"/>
      <c r="F280" s="1047"/>
      <c r="G280" s="1047"/>
      <c r="H280" s="1047"/>
      <c r="I280" s="1047"/>
      <c r="J280" s="1047"/>
      <c r="K280" s="1047"/>
      <c r="L280" s="1047"/>
      <c r="M280" s="1047"/>
    </row>
    <row r="281" spans="1:26" ht="14.4" thickBot="1">
      <c r="A281" s="227"/>
      <c r="B281" s="227"/>
      <c r="C281" s="227"/>
      <c r="D281" s="227"/>
      <c r="E281" s="227"/>
      <c r="F281" s="227"/>
      <c r="G281" s="227"/>
      <c r="H281" s="227"/>
      <c r="I281" s="227"/>
      <c r="J281" s="227"/>
      <c r="K281" s="227"/>
      <c r="L281" s="227"/>
      <c r="M281" s="227"/>
    </row>
    <row r="282" spans="1:26">
      <c r="A282" s="1048"/>
      <c r="B282" s="1050"/>
      <c r="C282" s="1051"/>
      <c r="D282" s="1051"/>
      <c r="E282" s="1051"/>
      <c r="F282" s="1051"/>
      <c r="G282" s="1051"/>
      <c r="H282" s="1051"/>
      <c r="I282" s="1052"/>
      <c r="J282" s="1053"/>
      <c r="K282" s="1054"/>
      <c r="L282" s="1054"/>
      <c r="M282" s="1055"/>
    </row>
    <row r="283" spans="1:26" ht="13.8">
      <c r="A283" s="1049"/>
      <c r="B283" s="1036" t="s">
        <v>118</v>
      </c>
      <c r="C283" s="1037"/>
      <c r="D283" s="1037"/>
      <c r="E283" s="1037"/>
      <c r="F283" s="1037"/>
      <c r="G283" s="1037"/>
      <c r="H283" s="1037"/>
      <c r="I283" s="1038"/>
      <c r="J283" s="1056"/>
      <c r="K283" s="1057"/>
      <c r="L283" s="1057"/>
      <c r="M283" s="1058"/>
    </row>
    <row r="284" spans="1:26">
      <c r="A284" s="1049"/>
      <c r="B284" s="1059"/>
      <c r="C284" s="1060"/>
      <c r="D284" s="1060"/>
      <c r="E284" s="1060"/>
      <c r="F284" s="1060"/>
      <c r="G284" s="1060"/>
      <c r="H284" s="1060"/>
      <c r="I284" s="1061"/>
      <c r="J284" s="1042" t="s">
        <v>39</v>
      </c>
      <c r="K284" s="1030"/>
      <c r="L284" s="1031"/>
      <c r="M284" s="1032"/>
    </row>
    <row r="285" spans="1:26" ht="13.8">
      <c r="A285" s="1049"/>
      <c r="B285" s="1036" t="s">
        <v>40</v>
      </c>
      <c r="C285" s="1037"/>
      <c r="D285" s="1037"/>
      <c r="E285" s="1037"/>
      <c r="F285" s="1037"/>
      <c r="G285" s="1037"/>
      <c r="H285" s="1037"/>
      <c r="I285" s="1038"/>
      <c r="J285" s="1062"/>
      <c r="K285" s="1033"/>
      <c r="L285" s="1034"/>
      <c r="M285" s="1035"/>
    </row>
    <row r="286" spans="1:26">
      <c r="A286" s="1049"/>
      <c r="B286" s="1039"/>
      <c r="C286" s="1040"/>
      <c r="D286" s="1040"/>
      <c r="E286" s="1040"/>
      <c r="F286" s="1040"/>
      <c r="G286" s="1040"/>
      <c r="H286" s="1040"/>
      <c r="I286" s="1041"/>
      <c r="J286" s="1042" t="s">
        <v>41</v>
      </c>
      <c r="K286" s="1042">
        <v>1</v>
      </c>
      <c r="L286" s="1042" t="s">
        <v>42</v>
      </c>
      <c r="M286" s="1044">
        <v>1</v>
      </c>
    </row>
    <row r="287" spans="1:26">
      <c r="A287" s="1049"/>
      <c r="B287" s="1039"/>
      <c r="C287" s="1040"/>
      <c r="D287" s="1040"/>
      <c r="E287" s="1040"/>
      <c r="F287" s="1040"/>
      <c r="G287" s="1040"/>
      <c r="H287" s="1040"/>
      <c r="I287" s="1041"/>
      <c r="J287" s="1043"/>
      <c r="K287" s="1043"/>
      <c r="L287" s="1043"/>
      <c r="M287" s="1045"/>
    </row>
    <row r="288" spans="1:26" ht="13.8">
      <c r="A288" s="1049"/>
      <c r="B288" s="1036" t="s">
        <v>43</v>
      </c>
      <c r="C288" s="1037"/>
      <c r="D288" s="1037"/>
      <c r="E288" s="1037"/>
      <c r="F288" s="1037"/>
      <c r="G288" s="1037"/>
      <c r="H288" s="1037"/>
      <c r="I288" s="1038"/>
      <c r="J288" s="1043"/>
      <c r="K288" s="1043"/>
      <c r="L288" s="1043"/>
      <c r="M288" s="1045"/>
    </row>
    <row r="289" spans="1:13" ht="14.4" thickBot="1">
      <c r="A289" s="228"/>
      <c r="B289" s="229"/>
      <c r="C289" s="229"/>
      <c r="D289" s="229"/>
      <c r="E289" s="229"/>
      <c r="F289" s="229"/>
      <c r="G289" s="229"/>
      <c r="H289" s="229"/>
      <c r="I289" s="229"/>
      <c r="J289" s="229"/>
      <c r="K289" s="230"/>
      <c r="L289" s="230"/>
      <c r="M289" s="231"/>
    </row>
    <row r="290" spans="1:13" ht="13.8">
      <c r="A290" s="232"/>
      <c r="B290" s="233"/>
      <c r="C290" s="233"/>
      <c r="D290" s="233"/>
      <c r="E290" s="233"/>
      <c r="F290" s="233"/>
      <c r="G290" s="233"/>
      <c r="H290" s="233"/>
      <c r="I290" s="233"/>
      <c r="J290" s="234" t="s">
        <v>44</v>
      </c>
      <c r="K290" s="235" t="s">
        <v>45</v>
      </c>
      <c r="L290" s="235" t="s">
        <v>46</v>
      </c>
      <c r="M290" s="236" t="s">
        <v>47</v>
      </c>
    </row>
    <row r="291" spans="1:13" ht="13.8">
      <c r="A291" s="237"/>
      <c r="B291" s="238"/>
      <c r="C291" s="238"/>
      <c r="D291" s="238"/>
      <c r="E291" s="238"/>
      <c r="F291" s="238"/>
      <c r="G291" s="238"/>
      <c r="H291" s="238"/>
      <c r="I291" s="238"/>
      <c r="J291" s="239"/>
      <c r="K291" s="240"/>
      <c r="L291" s="240"/>
      <c r="M291" s="241"/>
    </row>
    <row r="292" spans="1:13" ht="13.8">
      <c r="A292" s="1017" t="s">
        <v>48</v>
      </c>
      <c r="B292" s="1018"/>
      <c r="C292" s="1018"/>
      <c r="D292" s="1018"/>
      <c r="E292" s="238"/>
      <c r="F292" s="238"/>
      <c r="G292" s="238"/>
      <c r="H292" s="227"/>
      <c r="I292" s="238"/>
      <c r="J292" s="239"/>
      <c r="K292" s="227"/>
      <c r="L292" s="227"/>
      <c r="M292" s="242"/>
    </row>
    <row r="293" spans="1:13" ht="13.8">
      <c r="A293" s="243"/>
      <c r="B293" s="244"/>
      <c r="C293" s="244"/>
      <c r="D293" s="244"/>
      <c r="E293" s="244"/>
      <c r="F293" s="244"/>
      <c r="G293" s="244"/>
      <c r="H293" s="244"/>
      <c r="I293" s="244"/>
      <c r="J293" s="244"/>
      <c r="K293" s="244"/>
      <c r="L293" s="244"/>
      <c r="M293" s="245"/>
    </row>
    <row r="294" spans="1:13" ht="14.4" thickBot="1">
      <c r="A294" s="246"/>
      <c r="B294" s="247"/>
      <c r="C294" s="247"/>
      <c r="D294" s="247"/>
      <c r="E294" s="247"/>
      <c r="F294" s="247"/>
      <c r="G294" s="247"/>
      <c r="H294" s="247"/>
      <c r="I294" s="247"/>
      <c r="J294" s="247"/>
      <c r="K294" s="247"/>
      <c r="L294" s="247"/>
      <c r="M294" s="248"/>
    </row>
    <row r="295" spans="1:13" ht="14.4" thickBot="1">
      <c r="A295" s="249"/>
      <c r="B295" s="250"/>
      <c r="C295" s="250"/>
      <c r="D295" s="250"/>
      <c r="E295" s="250"/>
      <c r="F295" s="250"/>
      <c r="G295" s="227"/>
      <c r="H295" s="227"/>
      <c r="I295" s="250"/>
      <c r="J295" s="250"/>
      <c r="K295" s="250"/>
      <c r="L295" s="250"/>
      <c r="M295" s="251"/>
    </row>
    <row r="296" spans="1:13">
      <c r="A296" s="1019" t="s">
        <v>49</v>
      </c>
      <c r="B296" s="1020"/>
      <c r="C296" s="1020"/>
      <c r="D296" s="1020"/>
      <c r="E296" s="1020"/>
      <c r="F296" s="1020"/>
      <c r="G296" s="1020"/>
      <c r="H296" s="1020"/>
      <c r="I296" s="1020"/>
      <c r="J296" s="1020"/>
      <c r="K296" s="1020"/>
      <c r="L296" s="1020"/>
      <c r="M296" s="1021"/>
    </row>
    <row r="297" spans="1:13" ht="14.4" thickBot="1">
      <c r="A297" s="252"/>
      <c r="B297" s="227"/>
      <c r="C297" s="227"/>
      <c r="D297" s="227"/>
      <c r="E297" s="227"/>
      <c r="F297" s="227"/>
      <c r="G297" s="227"/>
      <c r="H297" s="227"/>
      <c r="I297" s="227"/>
      <c r="J297" s="227"/>
      <c r="K297" s="227"/>
      <c r="L297" s="227"/>
      <c r="M297" s="253"/>
    </row>
    <row r="298" spans="1:13">
      <c r="A298" s="254" t="s">
        <v>50</v>
      </c>
      <c r="B298" s="1022" t="s">
        <v>51</v>
      </c>
      <c r="C298" s="1023"/>
      <c r="D298" s="1023"/>
      <c r="E298" s="1023"/>
      <c r="F298" s="1023"/>
      <c r="G298" s="1023"/>
      <c r="H298" s="1023"/>
      <c r="I298" s="1023"/>
      <c r="J298" s="1024"/>
      <c r="K298" s="1025" t="s">
        <v>52</v>
      </c>
      <c r="L298" s="1026"/>
      <c r="M298" s="254" t="s">
        <v>11</v>
      </c>
    </row>
    <row r="299" spans="1:13" ht="14.4" thickBot="1">
      <c r="A299" s="255" t="s">
        <v>171</v>
      </c>
      <c r="B299" s="1027" t="s">
        <v>192</v>
      </c>
      <c r="C299" s="1028"/>
      <c r="D299" s="1028"/>
      <c r="E299" s="1028"/>
      <c r="F299" s="1028"/>
      <c r="G299" s="1028"/>
      <c r="H299" s="1028"/>
      <c r="I299" s="1028"/>
      <c r="J299" s="1029"/>
      <c r="K299" s="1027" t="s">
        <v>86</v>
      </c>
      <c r="L299" s="1029"/>
      <c r="M299" s="256"/>
    </row>
    <row r="300" spans="1:13">
      <c r="A300" s="970" t="s">
        <v>53</v>
      </c>
      <c r="B300" s="971"/>
      <c r="C300" s="971"/>
      <c r="D300" s="971"/>
      <c r="E300" s="971"/>
      <c r="F300" s="971"/>
      <c r="G300" s="971"/>
      <c r="H300" s="971"/>
      <c r="I300" s="971"/>
      <c r="J300" s="971"/>
      <c r="K300" s="971"/>
      <c r="L300" s="971"/>
      <c r="M300" s="972"/>
    </row>
    <row r="301" spans="1:13">
      <c r="A301" s="973"/>
      <c r="B301" s="974"/>
      <c r="C301" s="974"/>
      <c r="D301" s="974"/>
      <c r="E301" s="974"/>
      <c r="F301" s="974"/>
      <c r="G301" s="974"/>
      <c r="H301" s="974"/>
      <c r="I301" s="974"/>
      <c r="J301" s="974"/>
      <c r="K301" s="974"/>
      <c r="L301" s="974"/>
      <c r="M301" s="975"/>
    </row>
    <row r="302" spans="1:13" ht="13.8" thickBot="1">
      <c r="A302" s="976"/>
      <c r="B302" s="977"/>
      <c r="C302" s="977"/>
      <c r="D302" s="977"/>
      <c r="E302" s="977"/>
      <c r="F302" s="977"/>
      <c r="G302" s="977"/>
      <c r="H302" s="977"/>
      <c r="I302" s="977"/>
      <c r="J302" s="977"/>
      <c r="K302" s="977"/>
      <c r="L302" s="977"/>
      <c r="M302" s="978"/>
    </row>
    <row r="303" spans="1:13" ht="13.8">
      <c r="A303" s="979" t="s">
        <v>51</v>
      </c>
      <c r="B303" s="1013"/>
      <c r="C303" s="1013"/>
      <c r="D303" s="1013"/>
      <c r="E303" s="1014"/>
      <c r="F303" s="991" t="s">
        <v>54</v>
      </c>
      <c r="G303" s="1013"/>
      <c r="H303" s="1015" t="s">
        <v>55</v>
      </c>
      <c r="I303" s="1016"/>
      <c r="J303" s="257" t="s">
        <v>56</v>
      </c>
      <c r="K303" s="991" t="s">
        <v>57</v>
      </c>
      <c r="L303" s="992"/>
      <c r="M303" s="258" t="s">
        <v>58</v>
      </c>
    </row>
    <row r="304" spans="1:13" ht="13.8">
      <c r="A304" s="989" t="s">
        <v>193</v>
      </c>
      <c r="B304" s="990"/>
      <c r="C304" s="990"/>
      <c r="D304" s="990"/>
      <c r="E304" s="1007"/>
      <c r="F304" s="1006"/>
      <c r="G304" s="1007"/>
      <c r="H304" s="1006" t="s">
        <v>120</v>
      </c>
      <c r="I304" s="1007"/>
      <c r="J304" s="220">
        <v>10853</v>
      </c>
      <c r="K304" s="1008">
        <v>1.7864</v>
      </c>
      <c r="L304" s="955"/>
      <c r="M304" s="260">
        <f>J304*K304</f>
        <v>19387.799200000001</v>
      </c>
    </row>
    <row r="305" spans="1:17" ht="13.8">
      <c r="A305" s="989" t="s">
        <v>194</v>
      </c>
      <c r="B305" s="990"/>
      <c r="C305" s="990"/>
      <c r="D305" s="990"/>
      <c r="E305" s="1007"/>
      <c r="F305" s="1006"/>
      <c r="G305" s="1007"/>
      <c r="H305" s="1006" t="s">
        <v>120</v>
      </c>
      <c r="I305" s="1007"/>
      <c r="J305" s="220">
        <v>16536</v>
      </c>
      <c r="K305" s="1008">
        <v>0.48</v>
      </c>
      <c r="L305" s="955"/>
      <c r="M305" s="260">
        <f>J305*K305</f>
        <v>7937.28</v>
      </c>
    </row>
    <row r="306" spans="1:17" ht="14.4" thickBot="1">
      <c r="A306" s="960"/>
      <c r="B306" s="961"/>
      <c r="C306" s="961"/>
      <c r="D306" s="961"/>
      <c r="E306" s="1009"/>
      <c r="F306" s="1010"/>
      <c r="G306" s="1009"/>
      <c r="H306" s="1010"/>
      <c r="I306" s="1009"/>
      <c r="J306" s="261"/>
      <c r="K306" s="1011"/>
      <c r="L306" s="1012"/>
      <c r="M306" s="260">
        <f>J306*K306</f>
        <v>0</v>
      </c>
    </row>
    <row r="307" spans="1:17" ht="14.4" thickBot="1">
      <c r="A307" s="947" t="s">
        <v>59</v>
      </c>
      <c r="B307" s="948"/>
      <c r="C307" s="948"/>
      <c r="D307" s="948"/>
      <c r="E307" s="948"/>
      <c r="F307" s="948"/>
      <c r="G307" s="948"/>
      <c r="H307" s="948"/>
      <c r="I307" s="948"/>
      <c r="J307" s="948"/>
      <c r="K307" s="948"/>
      <c r="L307" s="949"/>
      <c r="M307" s="262">
        <f>SUM(M304:M306)</f>
        <v>27325.0792</v>
      </c>
    </row>
    <row r="308" spans="1:17">
      <c r="A308" s="970" t="s">
        <v>60</v>
      </c>
      <c r="B308" s="971"/>
      <c r="C308" s="971"/>
      <c r="D308" s="971"/>
      <c r="E308" s="971"/>
      <c r="F308" s="971"/>
      <c r="G308" s="971"/>
      <c r="H308" s="971"/>
      <c r="I308" s="971"/>
      <c r="J308" s="971"/>
      <c r="K308" s="971"/>
      <c r="L308" s="971"/>
      <c r="M308" s="972"/>
    </row>
    <row r="309" spans="1:17">
      <c r="A309" s="973"/>
      <c r="B309" s="974"/>
      <c r="C309" s="974"/>
      <c r="D309" s="974"/>
      <c r="E309" s="974"/>
      <c r="F309" s="974"/>
      <c r="G309" s="974"/>
      <c r="H309" s="974"/>
      <c r="I309" s="974"/>
      <c r="J309" s="974"/>
      <c r="K309" s="974"/>
      <c r="L309" s="974"/>
      <c r="M309" s="975"/>
    </row>
    <row r="310" spans="1:17" ht="13.8" thickBot="1">
      <c r="A310" s="976"/>
      <c r="B310" s="977"/>
      <c r="C310" s="977"/>
      <c r="D310" s="977"/>
      <c r="E310" s="977"/>
      <c r="F310" s="977"/>
      <c r="G310" s="977"/>
      <c r="H310" s="977"/>
      <c r="I310" s="977"/>
      <c r="J310" s="977"/>
      <c r="K310" s="977"/>
      <c r="L310" s="977"/>
      <c r="M310" s="978"/>
    </row>
    <row r="311" spans="1:17">
      <c r="A311" s="979" t="s">
        <v>51</v>
      </c>
      <c r="B311" s="980"/>
      <c r="C311" s="980"/>
      <c r="D311" s="980"/>
      <c r="E311" s="980"/>
      <c r="F311" s="980"/>
      <c r="G311" s="980"/>
      <c r="H311" s="992"/>
      <c r="I311" s="263" t="s">
        <v>52</v>
      </c>
      <c r="J311" s="257" t="s">
        <v>11</v>
      </c>
      <c r="K311" s="991" t="s">
        <v>61</v>
      </c>
      <c r="L311" s="992"/>
      <c r="M311" s="258" t="s">
        <v>58</v>
      </c>
      <c r="O311" s="297"/>
      <c r="P311" s="298"/>
      <c r="Q311" s="299"/>
    </row>
    <row r="312" spans="1:17" ht="13.8">
      <c r="A312" s="989" t="s">
        <v>185</v>
      </c>
      <c r="B312" s="990"/>
      <c r="C312" s="990"/>
      <c r="D312" s="990"/>
      <c r="E312" s="990"/>
      <c r="F312" s="990"/>
      <c r="G312" s="990"/>
      <c r="H312" s="1007"/>
      <c r="I312" s="302" t="s">
        <v>195</v>
      </c>
      <c r="J312" s="296">
        <v>367.5</v>
      </c>
      <c r="K312" s="1066">
        <v>614</v>
      </c>
      <c r="L312" s="1067"/>
      <c r="M312" s="303">
        <f>J312*K312</f>
        <v>225645</v>
      </c>
      <c r="O312" s="297"/>
      <c r="P312" s="298"/>
      <c r="Q312" s="299"/>
    </row>
    <row r="313" spans="1:17" ht="13.8">
      <c r="A313" s="989" t="s">
        <v>187</v>
      </c>
      <c r="B313" s="990"/>
      <c r="C313" s="990"/>
      <c r="D313" s="990"/>
      <c r="E313" s="990"/>
      <c r="F313" s="990"/>
      <c r="G313" s="990"/>
      <c r="H313" s="1007"/>
      <c r="I313" s="302" t="s">
        <v>196</v>
      </c>
      <c r="J313" s="296">
        <v>199.5</v>
      </c>
      <c r="K313" s="1066">
        <v>100</v>
      </c>
      <c r="L313" s="1067"/>
      <c r="M313" s="303">
        <f>J313*K313</f>
        <v>19950</v>
      </c>
      <c r="O313" s="297"/>
      <c r="P313" s="298"/>
      <c r="Q313" s="299"/>
    </row>
    <row r="314" spans="1:17" ht="13.8">
      <c r="A314" s="989" t="s">
        <v>189</v>
      </c>
      <c r="B314" s="990"/>
      <c r="C314" s="990"/>
      <c r="D314" s="990"/>
      <c r="E314" s="990"/>
      <c r="F314" s="990"/>
      <c r="G314" s="990"/>
      <c r="H314" s="1007"/>
      <c r="I314" s="302" t="s">
        <v>197</v>
      </c>
      <c r="J314" s="296">
        <v>0.58799999999999997</v>
      </c>
      <c r="K314" s="1066">
        <v>36811</v>
      </c>
      <c r="L314" s="1067"/>
      <c r="M314" s="303">
        <f>J314*K314</f>
        <v>21644.867999999999</v>
      </c>
      <c r="O314" s="297"/>
      <c r="P314" s="298"/>
      <c r="Q314" s="299"/>
    </row>
    <row r="315" spans="1:17" ht="14.4" thickBot="1">
      <c r="A315" s="960" t="s">
        <v>198</v>
      </c>
      <c r="B315" s="961"/>
      <c r="C315" s="961"/>
      <c r="D315" s="961"/>
      <c r="E315" s="961"/>
      <c r="F315" s="961"/>
      <c r="G315" s="961"/>
      <c r="H315" s="1009"/>
      <c r="I315" s="302" t="s">
        <v>197</v>
      </c>
      <c r="J315" s="296">
        <v>0.88200000000000001</v>
      </c>
      <c r="K315" s="1068">
        <v>80066</v>
      </c>
      <c r="L315" s="1069"/>
      <c r="M315" s="303">
        <f>J315*K315</f>
        <v>70618.212</v>
      </c>
    </row>
    <row r="316" spans="1:17" ht="14.4" thickBot="1">
      <c r="A316" s="947" t="s">
        <v>59</v>
      </c>
      <c r="B316" s="948"/>
      <c r="C316" s="948"/>
      <c r="D316" s="948"/>
      <c r="E316" s="948"/>
      <c r="F316" s="948"/>
      <c r="G316" s="948"/>
      <c r="H316" s="948"/>
      <c r="I316" s="948"/>
      <c r="J316" s="948"/>
      <c r="K316" s="948"/>
      <c r="L316" s="949"/>
      <c r="M316" s="268">
        <f>SUM(M312:M315)</f>
        <v>337858.08</v>
      </c>
    </row>
    <row r="317" spans="1:17">
      <c r="A317" s="970" t="s">
        <v>62</v>
      </c>
      <c r="B317" s="971"/>
      <c r="C317" s="971"/>
      <c r="D317" s="971"/>
      <c r="E317" s="971"/>
      <c r="F317" s="971"/>
      <c r="G317" s="971"/>
      <c r="H317" s="971"/>
      <c r="I317" s="971"/>
      <c r="J317" s="971"/>
      <c r="K317" s="971"/>
      <c r="L317" s="971"/>
      <c r="M317" s="972"/>
    </row>
    <row r="318" spans="1:17">
      <c r="A318" s="973"/>
      <c r="B318" s="974"/>
      <c r="C318" s="974"/>
      <c r="D318" s="974"/>
      <c r="E318" s="974"/>
      <c r="F318" s="974"/>
      <c r="G318" s="974"/>
      <c r="H318" s="974"/>
      <c r="I318" s="974"/>
      <c r="J318" s="974"/>
      <c r="K318" s="974"/>
      <c r="L318" s="974"/>
      <c r="M318" s="975"/>
    </row>
    <row r="319" spans="1:17" ht="13.8" thickBot="1">
      <c r="A319" s="976"/>
      <c r="B319" s="977"/>
      <c r="C319" s="977"/>
      <c r="D319" s="977"/>
      <c r="E319" s="977"/>
      <c r="F319" s="977"/>
      <c r="G319" s="977"/>
      <c r="H319" s="977"/>
      <c r="I319" s="977"/>
      <c r="J319" s="977"/>
      <c r="K319" s="977"/>
      <c r="L319" s="977"/>
      <c r="M319" s="978"/>
    </row>
    <row r="320" spans="1:17">
      <c r="A320" s="979" t="s">
        <v>63</v>
      </c>
      <c r="B320" s="980"/>
      <c r="C320" s="980"/>
      <c r="D320" s="980"/>
      <c r="E320" s="980"/>
      <c r="F320" s="980"/>
      <c r="G320" s="980"/>
      <c r="H320" s="257" t="s">
        <v>64</v>
      </c>
      <c r="I320" s="269" t="s">
        <v>65</v>
      </c>
      <c r="J320" s="270" t="s">
        <v>204</v>
      </c>
      <c r="K320" s="991" t="s">
        <v>67</v>
      </c>
      <c r="L320" s="992"/>
      <c r="M320" s="258" t="s">
        <v>58</v>
      </c>
    </row>
    <row r="321" spans="1:18" ht="13.8">
      <c r="A321" s="989" t="s">
        <v>179</v>
      </c>
      <c r="B321" s="990"/>
      <c r="C321" s="990"/>
      <c r="D321" s="990"/>
      <c r="E321" s="990"/>
      <c r="F321" s="990"/>
      <c r="G321" s="990"/>
      <c r="H321" s="271"/>
      <c r="I321" s="300">
        <v>0.58799999999999997</v>
      </c>
      <c r="J321" s="304" t="s">
        <v>197</v>
      </c>
      <c r="K321" s="1064">
        <f>+M129</f>
        <v>19834</v>
      </c>
      <c r="L321" s="1065"/>
      <c r="M321" s="301">
        <f>I321*K321</f>
        <v>11662.392</v>
      </c>
      <c r="O321" s="305"/>
      <c r="P321" s="306"/>
      <c r="Q321" s="307"/>
      <c r="R321" s="308"/>
    </row>
    <row r="322" spans="1:18" ht="13.8">
      <c r="A322" s="989" t="s">
        <v>190</v>
      </c>
      <c r="B322" s="990"/>
      <c r="C322" s="990"/>
      <c r="D322" s="990"/>
      <c r="E322" s="990"/>
      <c r="F322" s="990"/>
      <c r="G322" s="990"/>
      <c r="H322" s="304" t="s">
        <v>199</v>
      </c>
      <c r="I322" s="300">
        <v>0.36749999999999999</v>
      </c>
      <c r="J322" s="304"/>
      <c r="K322" s="1064">
        <f>+M198</f>
        <v>27906</v>
      </c>
      <c r="L322" s="1065"/>
      <c r="M322" s="301">
        <f>I322*K322</f>
        <v>10255.455</v>
      </c>
      <c r="O322" s="305"/>
      <c r="P322" s="306"/>
      <c r="Q322" s="307"/>
      <c r="R322" s="308"/>
    </row>
    <row r="323" spans="1:18" ht="13.8">
      <c r="A323" s="989" t="s">
        <v>200</v>
      </c>
      <c r="B323" s="990"/>
      <c r="C323" s="990"/>
      <c r="D323" s="990"/>
      <c r="E323" s="990"/>
      <c r="F323" s="990"/>
      <c r="G323" s="990"/>
      <c r="H323" s="271"/>
      <c r="I323" s="309">
        <v>0.88200000000000001</v>
      </c>
      <c r="J323" s="304" t="s">
        <v>197</v>
      </c>
      <c r="K323" s="1064">
        <f>+M59</f>
        <v>19834</v>
      </c>
      <c r="L323" s="1065"/>
      <c r="M323" s="301">
        <f>I323*K323</f>
        <v>17493.588</v>
      </c>
      <c r="O323" s="305"/>
      <c r="P323" s="298"/>
      <c r="Q323" s="307"/>
      <c r="R323" s="308"/>
    </row>
    <row r="324" spans="1:18" ht="14.4" thickBot="1">
      <c r="A324" s="989"/>
      <c r="B324" s="990"/>
      <c r="C324" s="990"/>
      <c r="D324" s="990"/>
      <c r="E324" s="990"/>
      <c r="F324" s="990"/>
      <c r="G324" s="990"/>
      <c r="H324" s="271"/>
      <c r="I324" s="272"/>
      <c r="J324" s="271"/>
      <c r="K324" s="958"/>
      <c r="L324" s="959"/>
      <c r="M324" s="301">
        <f>I324*K324</f>
        <v>0</v>
      </c>
    </row>
    <row r="325" spans="1:18" ht="14.4" thickBot="1">
      <c r="A325" s="947" t="s">
        <v>59</v>
      </c>
      <c r="B325" s="948"/>
      <c r="C325" s="948"/>
      <c r="D325" s="948"/>
      <c r="E325" s="948"/>
      <c r="F325" s="948"/>
      <c r="G325" s="948"/>
      <c r="H325" s="948"/>
      <c r="I325" s="948"/>
      <c r="J325" s="948"/>
      <c r="K325" s="948"/>
      <c r="L325" s="949"/>
      <c r="M325" s="310">
        <f>SUM(M321:M324)</f>
        <v>39411.434999999998</v>
      </c>
    </row>
    <row r="326" spans="1:18">
      <c r="A326" s="970" t="s">
        <v>68</v>
      </c>
      <c r="B326" s="971"/>
      <c r="C326" s="971"/>
      <c r="D326" s="971"/>
      <c r="E326" s="971"/>
      <c r="F326" s="971"/>
      <c r="G326" s="971"/>
      <c r="H326" s="971"/>
      <c r="I326" s="971"/>
      <c r="J326" s="971"/>
      <c r="K326" s="971"/>
      <c r="L326" s="971"/>
      <c r="M326" s="972"/>
    </row>
    <row r="327" spans="1:18">
      <c r="A327" s="973"/>
      <c r="B327" s="974"/>
      <c r="C327" s="974"/>
      <c r="D327" s="974"/>
      <c r="E327" s="974"/>
      <c r="F327" s="974"/>
      <c r="G327" s="974"/>
      <c r="H327" s="974"/>
      <c r="I327" s="974"/>
      <c r="J327" s="974"/>
      <c r="K327" s="974"/>
      <c r="L327" s="974"/>
      <c r="M327" s="975"/>
    </row>
    <row r="328" spans="1:18" ht="13.8" thickBot="1">
      <c r="A328" s="976"/>
      <c r="B328" s="977"/>
      <c r="C328" s="977"/>
      <c r="D328" s="977"/>
      <c r="E328" s="977"/>
      <c r="F328" s="977"/>
      <c r="G328" s="977"/>
      <c r="H328" s="977"/>
      <c r="I328" s="977"/>
      <c r="J328" s="977"/>
      <c r="K328" s="977"/>
      <c r="L328" s="977"/>
      <c r="M328" s="978"/>
    </row>
    <row r="329" spans="1:18">
      <c r="A329" s="979" t="s">
        <v>69</v>
      </c>
      <c r="B329" s="980"/>
      <c r="C329" s="980"/>
      <c r="D329" s="980"/>
      <c r="E329" s="980"/>
      <c r="F329" s="980"/>
      <c r="G329" s="980"/>
      <c r="H329" s="257" t="s">
        <v>70</v>
      </c>
      <c r="I329" s="273" t="s">
        <v>71</v>
      </c>
      <c r="J329" s="274" t="s">
        <v>72</v>
      </c>
      <c r="K329" s="981" t="s">
        <v>57</v>
      </c>
      <c r="L329" s="982"/>
      <c r="M329" s="275" t="s">
        <v>58</v>
      </c>
    </row>
    <row r="330" spans="1:18" ht="26.4">
      <c r="A330" s="311" t="s">
        <v>201</v>
      </c>
      <c r="B330" s="277"/>
      <c r="C330" s="277"/>
      <c r="D330" s="277"/>
      <c r="E330" s="277"/>
      <c r="F330" s="277"/>
      <c r="G330" s="277"/>
      <c r="H330" s="312" t="s">
        <v>120</v>
      </c>
      <c r="I330" s="279"/>
      <c r="J330" s="313">
        <v>108531</v>
      </c>
      <c r="K330" s="956">
        <v>1.7864</v>
      </c>
      <c r="L330" s="957"/>
      <c r="M330" s="281">
        <f>J330*K330</f>
        <v>193879.77840000001</v>
      </c>
    </row>
    <row r="331" spans="1:18" ht="13.8">
      <c r="A331" s="276"/>
      <c r="B331" s="277"/>
      <c r="C331" s="277"/>
      <c r="D331" s="277"/>
      <c r="E331" s="277"/>
      <c r="F331" s="277"/>
      <c r="G331" s="277"/>
      <c r="H331" s="278"/>
      <c r="I331" s="279"/>
      <c r="J331" s="280"/>
      <c r="K331" s="956"/>
      <c r="L331" s="957"/>
      <c r="M331" s="281">
        <f>J331*K331</f>
        <v>0</v>
      </c>
      <c r="O331" s="314"/>
      <c r="P331" s="306"/>
      <c r="Q331" s="315"/>
    </row>
    <row r="332" spans="1:18" ht="13.8">
      <c r="A332" s="276"/>
      <c r="B332" s="277"/>
      <c r="C332" s="277"/>
      <c r="D332" s="277"/>
      <c r="E332" s="277"/>
      <c r="F332" s="277"/>
      <c r="G332" s="277"/>
      <c r="H332" s="278"/>
      <c r="I332" s="279"/>
      <c r="J332" s="280"/>
      <c r="K332" s="958"/>
      <c r="L332" s="959"/>
      <c r="M332" s="281">
        <f>J332*K332</f>
        <v>0</v>
      </c>
    </row>
    <row r="333" spans="1:18" ht="14.4" thickBot="1">
      <c r="A333" s="960"/>
      <c r="B333" s="961"/>
      <c r="C333" s="961"/>
      <c r="D333" s="961"/>
      <c r="E333" s="961"/>
      <c r="F333" s="961"/>
      <c r="G333" s="961"/>
      <c r="H333" s="282"/>
      <c r="I333" s="283"/>
      <c r="J333" s="282"/>
      <c r="K333" s="962"/>
      <c r="L333" s="963"/>
      <c r="M333" s="281">
        <f>J333*K333</f>
        <v>0</v>
      </c>
    </row>
    <row r="334" spans="1:18" ht="14.4" thickBot="1">
      <c r="A334" s="947" t="s">
        <v>59</v>
      </c>
      <c r="B334" s="948"/>
      <c r="C334" s="948"/>
      <c r="D334" s="948"/>
      <c r="E334" s="948"/>
      <c r="F334" s="948"/>
      <c r="G334" s="948"/>
      <c r="H334" s="948"/>
      <c r="I334" s="948"/>
      <c r="J334" s="948"/>
      <c r="K334" s="948"/>
      <c r="L334" s="949"/>
      <c r="M334" s="268">
        <f>SUM(M330:M333)</f>
        <v>193879.77840000001</v>
      </c>
    </row>
    <row r="335" spans="1:18" ht="14.4" thickBot="1">
      <c r="A335" s="252"/>
      <c r="B335" s="227"/>
      <c r="C335" s="227"/>
      <c r="D335" s="227"/>
      <c r="E335" s="227"/>
      <c r="F335" s="227"/>
      <c r="G335" s="227"/>
      <c r="H335" s="227"/>
      <c r="I335" s="227"/>
      <c r="J335" s="227"/>
      <c r="K335" s="227"/>
      <c r="L335" s="227"/>
      <c r="M335" s="253"/>
    </row>
    <row r="336" spans="1:18" ht="14.4" thickBot="1">
      <c r="A336" s="950" t="s">
        <v>73</v>
      </c>
      <c r="B336" s="951"/>
      <c r="C336" s="951"/>
      <c r="D336" s="951"/>
      <c r="E336" s="951"/>
      <c r="F336" s="951"/>
      <c r="G336" s="951"/>
      <c r="H336" s="951"/>
      <c r="I336" s="951"/>
      <c r="J336" s="951"/>
      <c r="K336" s="951"/>
      <c r="L336" s="952"/>
      <c r="M336" s="284">
        <f>ROUND(M307+M316+M325+M334,0)</f>
        <v>598474</v>
      </c>
    </row>
    <row r="337" spans="1:26" ht="13.8">
      <c r="A337" s="249"/>
      <c r="B337" s="250"/>
      <c r="C337" s="250"/>
      <c r="D337" s="250"/>
      <c r="E337" s="250"/>
      <c r="F337" s="250"/>
      <c r="G337" s="250"/>
      <c r="H337" s="250"/>
      <c r="I337" s="250"/>
      <c r="J337" s="250"/>
      <c r="K337" s="250"/>
      <c r="L337" s="250"/>
      <c r="M337" s="251"/>
    </row>
    <row r="338" spans="1:26" ht="13.8">
      <c r="A338" s="252"/>
      <c r="B338" s="227"/>
      <c r="C338" s="227"/>
      <c r="D338" s="227"/>
      <c r="E338" s="227"/>
      <c r="F338" s="227"/>
      <c r="G338" s="227"/>
      <c r="H338" s="227"/>
      <c r="I338" s="227"/>
      <c r="J338" s="227"/>
      <c r="K338" s="227"/>
      <c r="L338" s="227"/>
      <c r="M338" s="253"/>
    </row>
    <row r="339" spans="1:26" ht="13.8">
      <c r="A339" s="252"/>
      <c r="B339" s="285" t="s">
        <v>81</v>
      </c>
      <c r="C339" s="285"/>
      <c r="D339" s="285"/>
      <c r="E339" s="285"/>
      <c r="F339" s="227"/>
      <c r="G339" s="227"/>
      <c r="H339" s="285" t="s">
        <v>81</v>
      </c>
      <c r="I339" s="227"/>
      <c r="J339" s="227"/>
      <c r="K339" s="227"/>
      <c r="L339" s="227"/>
      <c r="M339" s="253"/>
    </row>
    <row r="340" spans="1:26" ht="14.4">
      <c r="A340" s="252"/>
      <c r="B340" s="227" t="s">
        <v>205</v>
      </c>
      <c r="C340" s="227" t="s">
        <v>147</v>
      </c>
      <c r="D340" s="227"/>
      <c r="E340" s="288"/>
      <c r="H340" s="227" t="s">
        <v>82</v>
      </c>
      <c r="I340" s="266" t="s">
        <v>142</v>
      </c>
      <c r="J340" s="266"/>
      <c r="K340" s="266"/>
      <c r="L340" s="227"/>
      <c r="M340" s="253"/>
    </row>
    <row r="341" spans="1:26" ht="14.4">
      <c r="A341" s="286"/>
      <c r="B341" s="227" t="s">
        <v>177</v>
      </c>
      <c r="C341" s="227"/>
      <c r="D341" s="227"/>
      <c r="E341" s="288"/>
      <c r="H341" s="227" t="s">
        <v>178</v>
      </c>
      <c r="I341" s="292"/>
      <c r="J341" s="292"/>
      <c r="K341" s="292"/>
      <c r="L341" s="287"/>
      <c r="M341" s="289"/>
    </row>
    <row r="342" spans="1:26" ht="14.4">
      <c r="A342" s="286"/>
      <c r="B342" s="287"/>
      <c r="C342" s="287"/>
      <c r="D342" s="287"/>
      <c r="E342" s="287"/>
      <c r="F342" s="227"/>
      <c r="G342" s="227"/>
      <c r="H342" s="227"/>
      <c r="I342" s="288"/>
      <c r="J342" s="287"/>
      <c r="K342" s="287"/>
      <c r="L342" s="287"/>
      <c r="M342" s="289"/>
    </row>
    <row r="343" spans="1:26" ht="13.8">
      <c r="A343" s="237"/>
      <c r="B343" s="290"/>
      <c r="C343" s="290"/>
      <c r="D343" s="290"/>
      <c r="E343" s="290"/>
      <c r="F343" s="227"/>
      <c r="G343" s="227"/>
      <c r="H343" s="227"/>
      <c r="I343" s="290"/>
      <c r="J343" s="290"/>
      <c r="K343" s="290"/>
      <c r="L343" s="290"/>
      <c r="M343" s="291"/>
    </row>
    <row r="344" spans="1:26" ht="13.8">
      <c r="A344" s="252"/>
      <c r="B344" s="227"/>
      <c r="C344" s="227"/>
      <c r="D344" s="227"/>
      <c r="E344" s="227"/>
      <c r="F344" s="227" t="s">
        <v>83</v>
      </c>
      <c r="G344" s="227"/>
      <c r="H344" s="227"/>
      <c r="I344" s="227"/>
      <c r="J344" s="227"/>
      <c r="K344" s="227"/>
      <c r="L344" s="227"/>
      <c r="M344" s="253"/>
    </row>
    <row r="345" spans="1:26" ht="13.8">
      <c r="A345" s="293"/>
      <c r="B345" s="290"/>
      <c r="C345" s="290"/>
      <c r="D345" s="290"/>
      <c r="E345" s="290"/>
      <c r="F345" s="227"/>
      <c r="G345" s="227"/>
      <c r="H345" s="227"/>
      <c r="I345" s="227"/>
      <c r="J345" s="290"/>
      <c r="K345" s="290"/>
      <c r="L345" s="290"/>
      <c r="M345" s="291"/>
    </row>
    <row r="346" spans="1:26" ht="16.2" thickBot="1">
      <c r="A346" s="294"/>
      <c r="B346" s="295"/>
      <c r="C346" s="295"/>
      <c r="D346" s="227"/>
      <c r="E346" s="227"/>
      <c r="F346" s="227"/>
      <c r="G346" s="227"/>
      <c r="H346" s="227"/>
      <c r="I346" s="964"/>
      <c r="J346" s="964"/>
      <c r="K346" s="964"/>
      <c r="L346" s="964"/>
      <c r="M346" s="965"/>
    </row>
    <row r="347" spans="1:26">
      <c r="A347" s="1046" t="s">
        <v>166</v>
      </c>
      <c r="B347" s="1046"/>
      <c r="C347" s="1046"/>
      <c r="D347" s="1046"/>
      <c r="E347" s="221"/>
      <c r="F347" s="221"/>
      <c r="G347" s="221"/>
      <c r="H347" s="221"/>
      <c r="I347" s="221"/>
      <c r="J347" s="221"/>
      <c r="K347" s="221"/>
      <c r="L347" s="221"/>
      <c r="M347" s="222"/>
      <c r="N347" s="223"/>
      <c r="O347" s="223"/>
      <c r="P347" s="223"/>
      <c r="Q347" s="223"/>
      <c r="R347" s="223"/>
      <c r="S347" s="223"/>
      <c r="T347" s="223"/>
      <c r="U347" s="223"/>
      <c r="V347" s="223"/>
      <c r="W347" s="223"/>
      <c r="X347" s="223"/>
      <c r="Y347" s="223"/>
      <c r="Z347" s="223"/>
    </row>
    <row r="348" spans="1:26">
      <c r="A348" s="224" t="s">
        <v>167</v>
      </c>
      <c r="B348" s="225" t="s">
        <v>168</v>
      </c>
      <c r="C348" s="224" t="s">
        <v>169</v>
      </c>
      <c r="D348" s="225">
        <v>2</v>
      </c>
      <c r="E348" s="223"/>
      <c r="F348" s="223"/>
      <c r="G348" s="223"/>
      <c r="H348" s="223"/>
      <c r="I348" s="223"/>
      <c r="J348" s="223"/>
      <c r="K348" s="223"/>
      <c r="L348" s="223"/>
      <c r="M348" s="226"/>
      <c r="N348" s="223"/>
      <c r="O348" s="223"/>
      <c r="P348" s="223"/>
      <c r="Q348" s="223"/>
      <c r="R348" s="223"/>
      <c r="S348" s="223"/>
      <c r="T348" s="223"/>
      <c r="U348" s="223"/>
      <c r="V348" s="223"/>
      <c r="W348" s="223"/>
      <c r="X348" s="223"/>
      <c r="Y348" s="223"/>
      <c r="Z348" s="223"/>
    </row>
    <row r="349" spans="1:26" ht="15.6">
      <c r="A349" s="1047" t="s">
        <v>170</v>
      </c>
      <c r="B349" s="1047"/>
      <c r="C349" s="1047"/>
      <c r="D349" s="1047"/>
      <c r="E349" s="1047"/>
      <c r="F349" s="1047"/>
      <c r="G349" s="1047"/>
      <c r="H349" s="1047"/>
      <c r="I349" s="1047"/>
      <c r="J349" s="1047"/>
      <c r="K349" s="1047"/>
      <c r="L349" s="1047"/>
      <c r="M349" s="1047"/>
    </row>
    <row r="350" spans="1:26" ht="14.4" thickBot="1">
      <c r="A350" s="227"/>
      <c r="B350" s="227"/>
      <c r="C350" s="227"/>
      <c r="D350" s="227"/>
      <c r="E350" s="227"/>
      <c r="F350" s="227"/>
      <c r="G350" s="227"/>
      <c r="H350" s="227"/>
      <c r="I350" s="227"/>
      <c r="J350" s="227"/>
      <c r="K350" s="227"/>
      <c r="L350" s="227"/>
      <c r="M350" s="227"/>
    </row>
    <row r="351" spans="1:26">
      <c r="A351" s="1048"/>
      <c r="B351" s="1050"/>
      <c r="C351" s="1051"/>
      <c r="D351" s="1051"/>
      <c r="E351" s="1051"/>
      <c r="F351" s="1051"/>
      <c r="G351" s="1051"/>
      <c r="H351" s="1051"/>
      <c r="I351" s="1052"/>
      <c r="J351" s="1053"/>
      <c r="K351" s="1054"/>
      <c r="L351" s="1054"/>
      <c r="M351" s="1055"/>
    </row>
    <row r="352" spans="1:26" ht="13.8">
      <c r="A352" s="1049"/>
      <c r="B352" s="1036" t="s">
        <v>118</v>
      </c>
      <c r="C352" s="1037"/>
      <c r="D352" s="1037"/>
      <c r="E352" s="1037"/>
      <c r="F352" s="1037"/>
      <c r="G352" s="1037"/>
      <c r="H352" s="1037"/>
      <c r="I352" s="1038"/>
      <c r="J352" s="1056"/>
      <c r="K352" s="1057"/>
      <c r="L352" s="1057"/>
      <c r="M352" s="1058"/>
    </row>
    <row r="353" spans="1:13">
      <c r="A353" s="1049"/>
      <c r="B353" s="1059"/>
      <c r="C353" s="1060"/>
      <c r="D353" s="1060"/>
      <c r="E353" s="1060"/>
      <c r="F353" s="1060"/>
      <c r="G353" s="1060"/>
      <c r="H353" s="1060"/>
      <c r="I353" s="1061"/>
      <c r="J353" s="1042" t="s">
        <v>39</v>
      </c>
      <c r="K353" s="1030"/>
      <c r="L353" s="1031"/>
      <c r="M353" s="1032"/>
    </row>
    <row r="354" spans="1:13" ht="13.8">
      <c r="A354" s="1049"/>
      <c r="B354" s="1036" t="s">
        <v>40</v>
      </c>
      <c r="C354" s="1037"/>
      <c r="D354" s="1037"/>
      <c r="E354" s="1037"/>
      <c r="F354" s="1037"/>
      <c r="G354" s="1037"/>
      <c r="H354" s="1037"/>
      <c r="I354" s="1038"/>
      <c r="J354" s="1062"/>
      <c r="K354" s="1033"/>
      <c r="L354" s="1034"/>
      <c r="M354" s="1035"/>
    </row>
    <row r="355" spans="1:13">
      <c r="A355" s="1049"/>
      <c r="B355" s="1039"/>
      <c r="C355" s="1040"/>
      <c r="D355" s="1040"/>
      <c r="E355" s="1040"/>
      <c r="F355" s="1040"/>
      <c r="G355" s="1040"/>
      <c r="H355" s="1040"/>
      <c r="I355" s="1041"/>
      <c r="J355" s="1042" t="s">
        <v>41</v>
      </c>
      <c r="K355" s="1042">
        <v>1</v>
      </c>
      <c r="L355" s="1042" t="s">
        <v>42</v>
      </c>
      <c r="M355" s="1044">
        <v>1</v>
      </c>
    </row>
    <row r="356" spans="1:13">
      <c r="A356" s="1049"/>
      <c r="B356" s="1039"/>
      <c r="C356" s="1040"/>
      <c r="D356" s="1040"/>
      <c r="E356" s="1040"/>
      <c r="F356" s="1040"/>
      <c r="G356" s="1040"/>
      <c r="H356" s="1040"/>
      <c r="I356" s="1041"/>
      <c r="J356" s="1043"/>
      <c r="K356" s="1043"/>
      <c r="L356" s="1043"/>
      <c r="M356" s="1045"/>
    </row>
    <row r="357" spans="1:13" ht="13.8">
      <c r="A357" s="1049"/>
      <c r="B357" s="1036" t="s">
        <v>43</v>
      </c>
      <c r="C357" s="1037"/>
      <c r="D357" s="1037"/>
      <c r="E357" s="1037"/>
      <c r="F357" s="1037"/>
      <c r="G357" s="1037"/>
      <c r="H357" s="1037"/>
      <c r="I357" s="1038"/>
      <c r="J357" s="1043"/>
      <c r="K357" s="1043"/>
      <c r="L357" s="1043"/>
      <c r="M357" s="1045"/>
    </row>
    <row r="358" spans="1:13" ht="14.4" thickBot="1">
      <c r="A358" s="228"/>
      <c r="B358" s="229"/>
      <c r="C358" s="229"/>
      <c r="D358" s="229"/>
      <c r="E358" s="229"/>
      <c r="F358" s="229"/>
      <c r="G358" s="229"/>
      <c r="H358" s="229"/>
      <c r="I358" s="229"/>
      <c r="J358" s="229"/>
      <c r="K358" s="230"/>
      <c r="L358" s="230"/>
      <c r="M358" s="231"/>
    </row>
    <row r="359" spans="1:13" ht="13.8">
      <c r="A359" s="232"/>
      <c r="B359" s="233"/>
      <c r="C359" s="233"/>
      <c r="D359" s="233"/>
      <c r="E359" s="233"/>
      <c r="F359" s="233"/>
      <c r="G359" s="233"/>
      <c r="H359" s="233"/>
      <c r="I359" s="233"/>
      <c r="J359" s="234" t="s">
        <v>44</v>
      </c>
      <c r="K359" s="235" t="s">
        <v>45</v>
      </c>
      <c r="L359" s="235" t="s">
        <v>46</v>
      </c>
      <c r="M359" s="236" t="s">
        <v>47</v>
      </c>
    </row>
    <row r="360" spans="1:13" ht="13.8">
      <c r="A360" s="237"/>
      <c r="B360" s="238"/>
      <c r="C360" s="238"/>
      <c r="D360" s="238"/>
      <c r="E360" s="238"/>
      <c r="F360" s="238"/>
      <c r="G360" s="238"/>
      <c r="H360" s="238"/>
      <c r="I360" s="238"/>
      <c r="J360" s="239"/>
      <c r="K360" s="240"/>
      <c r="L360" s="240"/>
      <c r="M360" s="241"/>
    </row>
    <row r="361" spans="1:13" ht="13.8">
      <c r="A361" s="1017" t="s">
        <v>48</v>
      </c>
      <c r="B361" s="1018"/>
      <c r="C361" s="1018"/>
      <c r="D361" s="1018"/>
      <c r="E361" s="238"/>
      <c r="F361" s="238"/>
      <c r="G361" s="238"/>
      <c r="H361" s="227"/>
      <c r="I361" s="238"/>
      <c r="J361" s="239"/>
      <c r="K361" s="227"/>
      <c r="L361" s="227"/>
      <c r="M361" s="242"/>
    </row>
    <row r="362" spans="1:13" ht="13.8">
      <c r="A362" s="243"/>
      <c r="B362" s="244"/>
      <c r="C362" s="244"/>
      <c r="D362" s="244"/>
      <c r="E362" s="244"/>
      <c r="F362" s="244"/>
      <c r="G362" s="244"/>
      <c r="H362" s="244"/>
      <c r="I362" s="244"/>
      <c r="J362" s="244"/>
      <c r="K362" s="244"/>
      <c r="L362" s="244"/>
      <c r="M362" s="245"/>
    </row>
    <row r="363" spans="1:13" ht="14.4" thickBot="1">
      <c r="A363" s="246"/>
      <c r="B363" s="247"/>
      <c r="C363" s="247"/>
      <c r="D363" s="247"/>
      <c r="E363" s="247"/>
      <c r="F363" s="247"/>
      <c r="G363" s="247"/>
      <c r="H363" s="247"/>
      <c r="I363" s="247"/>
      <c r="J363" s="247"/>
      <c r="K363" s="247"/>
      <c r="L363" s="247"/>
      <c r="M363" s="248"/>
    </row>
    <row r="364" spans="1:13" ht="14.4" thickBot="1">
      <c r="A364" s="249"/>
      <c r="B364" s="250"/>
      <c r="C364" s="250"/>
      <c r="D364" s="250"/>
      <c r="E364" s="250"/>
      <c r="F364" s="250"/>
      <c r="G364" s="227"/>
      <c r="H364" s="227"/>
      <c r="I364" s="250"/>
      <c r="J364" s="250"/>
      <c r="K364" s="250"/>
      <c r="L364" s="250"/>
      <c r="M364" s="251"/>
    </row>
    <row r="365" spans="1:13">
      <c r="A365" s="1019" t="s">
        <v>49</v>
      </c>
      <c r="B365" s="1020"/>
      <c r="C365" s="1020"/>
      <c r="D365" s="1020"/>
      <c r="E365" s="1020"/>
      <c r="F365" s="1020"/>
      <c r="G365" s="1020"/>
      <c r="H365" s="1020"/>
      <c r="I365" s="1020"/>
      <c r="J365" s="1020"/>
      <c r="K365" s="1020"/>
      <c r="L365" s="1020"/>
      <c r="M365" s="1021"/>
    </row>
    <row r="366" spans="1:13" ht="14.4" thickBot="1">
      <c r="A366" s="252"/>
      <c r="B366" s="227"/>
      <c r="C366" s="227"/>
      <c r="D366" s="227"/>
      <c r="E366" s="227"/>
      <c r="F366" s="227"/>
      <c r="G366" s="227"/>
      <c r="H366" s="227"/>
      <c r="I366" s="227"/>
      <c r="J366" s="227"/>
      <c r="K366" s="227"/>
      <c r="L366" s="227"/>
      <c r="M366" s="253"/>
    </row>
    <row r="367" spans="1:13">
      <c r="A367" s="254" t="s">
        <v>50</v>
      </c>
      <c r="B367" s="1022" t="s">
        <v>51</v>
      </c>
      <c r="C367" s="1023"/>
      <c r="D367" s="1023"/>
      <c r="E367" s="1023"/>
      <c r="F367" s="1023"/>
      <c r="G367" s="1023"/>
      <c r="H367" s="1023"/>
      <c r="I367" s="1023"/>
      <c r="J367" s="1024"/>
      <c r="K367" s="1025" t="s">
        <v>52</v>
      </c>
      <c r="L367" s="1026"/>
      <c r="M367" s="254" t="s">
        <v>11</v>
      </c>
    </row>
    <row r="368" spans="1:13" ht="14.4" thickBot="1">
      <c r="A368" s="255" t="s">
        <v>171</v>
      </c>
      <c r="B368" s="1027" t="s">
        <v>202</v>
      </c>
      <c r="C368" s="1028"/>
      <c r="D368" s="1028"/>
      <c r="E368" s="1028"/>
      <c r="F368" s="1028"/>
      <c r="G368" s="1028"/>
      <c r="H368" s="1028"/>
      <c r="I368" s="1028"/>
      <c r="J368" s="1029"/>
      <c r="K368" s="1027" t="s">
        <v>86</v>
      </c>
      <c r="L368" s="1029"/>
      <c r="M368" s="256"/>
    </row>
    <row r="369" spans="1:19">
      <c r="A369" s="970" t="s">
        <v>53</v>
      </c>
      <c r="B369" s="971"/>
      <c r="C369" s="971"/>
      <c r="D369" s="971"/>
      <c r="E369" s="971"/>
      <c r="F369" s="971"/>
      <c r="G369" s="971"/>
      <c r="H369" s="971"/>
      <c r="I369" s="971"/>
      <c r="J369" s="971"/>
      <c r="K369" s="971"/>
      <c r="L369" s="971"/>
      <c r="M369" s="972"/>
    </row>
    <row r="370" spans="1:19">
      <c r="A370" s="973"/>
      <c r="B370" s="974"/>
      <c r="C370" s="974"/>
      <c r="D370" s="974"/>
      <c r="E370" s="974"/>
      <c r="F370" s="974"/>
      <c r="G370" s="974"/>
      <c r="H370" s="974"/>
      <c r="I370" s="974"/>
      <c r="J370" s="974"/>
      <c r="K370" s="974"/>
      <c r="L370" s="974"/>
      <c r="M370" s="975"/>
      <c r="N370" s="316"/>
      <c r="O370" s="316"/>
      <c r="P370" s="317"/>
      <c r="Q370" s="317"/>
      <c r="R370" s="318"/>
      <c r="S370" s="318"/>
    </row>
    <row r="371" spans="1:19" ht="13.8" thickBot="1">
      <c r="A371" s="976"/>
      <c r="B371" s="977"/>
      <c r="C371" s="977"/>
      <c r="D371" s="977"/>
      <c r="E371" s="977"/>
      <c r="F371" s="977"/>
      <c r="G371" s="977"/>
      <c r="H371" s="977"/>
      <c r="I371" s="977"/>
      <c r="J371" s="977"/>
      <c r="K371" s="977"/>
      <c r="L371" s="977"/>
      <c r="M371" s="978"/>
      <c r="N371" s="314"/>
      <c r="O371" s="319"/>
      <c r="P371" s="297"/>
      <c r="Q371" s="298"/>
      <c r="R371" s="299"/>
      <c r="S371" s="320"/>
    </row>
    <row r="372" spans="1:19" ht="13.8">
      <c r="A372" s="979" t="s">
        <v>51</v>
      </c>
      <c r="B372" s="1013"/>
      <c r="C372" s="1013"/>
      <c r="D372" s="1013"/>
      <c r="E372" s="1014"/>
      <c r="F372" s="991" t="s">
        <v>54</v>
      </c>
      <c r="G372" s="1013"/>
      <c r="H372" s="1015" t="s">
        <v>55</v>
      </c>
      <c r="I372" s="1016"/>
      <c r="J372" s="257" t="s">
        <v>56</v>
      </c>
      <c r="K372" s="991" t="s">
        <v>57</v>
      </c>
      <c r="L372" s="992"/>
      <c r="M372" s="258" t="s">
        <v>58</v>
      </c>
      <c r="N372" s="314"/>
      <c r="O372" s="319"/>
      <c r="P372" s="297"/>
      <c r="Q372" s="298"/>
      <c r="R372" s="299"/>
      <c r="S372" s="320"/>
    </row>
    <row r="373" spans="1:19" ht="13.8">
      <c r="A373" s="989" t="s">
        <v>193</v>
      </c>
      <c r="B373" s="990"/>
      <c r="C373" s="990"/>
      <c r="D373" s="990"/>
      <c r="E373" s="1007"/>
      <c r="F373" s="1006"/>
      <c r="G373" s="1007"/>
      <c r="H373" s="1006" t="s">
        <v>120</v>
      </c>
      <c r="I373" s="1007"/>
      <c r="J373" s="220">
        <v>10853</v>
      </c>
      <c r="K373" s="1008">
        <v>1.7864</v>
      </c>
      <c r="L373" s="955"/>
      <c r="M373" s="260">
        <f>J373*K373</f>
        <v>19387.799200000001</v>
      </c>
      <c r="N373" s="314"/>
      <c r="O373" s="319"/>
      <c r="P373" s="297"/>
      <c r="Q373" s="298"/>
      <c r="R373" s="299"/>
      <c r="S373" s="320"/>
    </row>
    <row r="374" spans="1:19" ht="13.8">
      <c r="A374" s="989" t="s">
        <v>194</v>
      </c>
      <c r="B374" s="990"/>
      <c r="C374" s="990"/>
      <c r="D374" s="990"/>
      <c r="E374" s="1007"/>
      <c r="F374" s="1006"/>
      <c r="G374" s="1007"/>
      <c r="H374" s="1006" t="s">
        <v>120</v>
      </c>
      <c r="I374" s="1007"/>
      <c r="J374" s="220">
        <v>16536</v>
      </c>
      <c r="K374" s="1008">
        <v>0.48</v>
      </c>
      <c r="L374" s="955"/>
      <c r="M374" s="260">
        <f>J374*K374</f>
        <v>7937.28</v>
      </c>
      <c r="N374" s="314"/>
      <c r="O374" s="319"/>
      <c r="P374" s="297"/>
      <c r="Q374" s="298"/>
      <c r="R374" s="299"/>
      <c r="S374" s="320"/>
    </row>
    <row r="375" spans="1:19" ht="14.4" thickBot="1">
      <c r="A375" s="960"/>
      <c r="B375" s="961"/>
      <c r="C375" s="961"/>
      <c r="D375" s="961"/>
      <c r="E375" s="1009"/>
      <c r="F375" s="1010"/>
      <c r="G375" s="1009"/>
      <c r="H375" s="1010"/>
      <c r="I375" s="1009"/>
      <c r="J375" s="261"/>
      <c r="K375" s="1011"/>
      <c r="L375" s="1012"/>
      <c r="M375" s="260">
        <f>J375*K375</f>
        <v>0</v>
      </c>
      <c r="N375" s="316"/>
      <c r="O375" s="316"/>
      <c r="P375" s="316"/>
      <c r="Q375" s="321"/>
      <c r="R375" s="321"/>
      <c r="S375" s="322"/>
    </row>
    <row r="376" spans="1:19" ht="14.4" thickBot="1">
      <c r="A376" s="947" t="s">
        <v>59</v>
      </c>
      <c r="B376" s="948"/>
      <c r="C376" s="948"/>
      <c r="D376" s="948"/>
      <c r="E376" s="948"/>
      <c r="F376" s="948"/>
      <c r="G376" s="948"/>
      <c r="H376" s="948"/>
      <c r="I376" s="948"/>
      <c r="J376" s="948"/>
      <c r="K376" s="948"/>
      <c r="L376" s="949"/>
      <c r="M376" s="262">
        <f>SUM(M373:M375)</f>
        <v>27325.0792</v>
      </c>
      <c r="N376" s="323"/>
      <c r="O376" s="323"/>
      <c r="P376" s="323"/>
      <c r="Q376" s="323"/>
      <c r="R376" s="323"/>
      <c r="S376" s="323"/>
    </row>
    <row r="377" spans="1:19">
      <c r="A377" s="970" t="s">
        <v>60</v>
      </c>
      <c r="B377" s="971"/>
      <c r="C377" s="971"/>
      <c r="D377" s="971"/>
      <c r="E377" s="971"/>
      <c r="F377" s="971"/>
      <c r="G377" s="971"/>
      <c r="H377" s="971"/>
      <c r="I377" s="971"/>
      <c r="J377" s="971"/>
      <c r="K377" s="971"/>
      <c r="L377" s="971"/>
      <c r="M377" s="972"/>
      <c r="N377" s="316"/>
      <c r="O377" s="316"/>
      <c r="P377" s="317"/>
      <c r="Q377" s="317"/>
      <c r="R377" s="318"/>
      <c r="S377" s="318"/>
    </row>
    <row r="378" spans="1:19">
      <c r="A378" s="973"/>
      <c r="B378" s="974"/>
      <c r="C378" s="974"/>
      <c r="D378" s="974"/>
      <c r="E378" s="974"/>
      <c r="F378" s="974"/>
      <c r="G378" s="974"/>
      <c r="H378" s="974"/>
      <c r="I378" s="974"/>
      <c r="J378" s="974"/>
      <c r="K378" s="974"/>
      <c r="L378" s="974"/>
      <c r="M378" s="975"/>
      <c r="N378" s="314"/>
      <c r="O378" s="323"/>
      <c r="P378" s="314"/>
      <c r="Q378" s="324"/>
      <c r="R378" s="325"/>
      <c r="S378" s="308"/>
    </row>
    <row r="379" spans="1:19" ht="13.8" thickBot="1">
      <c r="A379" s="976"/>
      <c r="B379" s="977"/>
      <c r="C379" s="977"/>
      <c r="D379" s="977"/>
      <c r="E379" s="977"/>
      <c r="F379" s="977"/>
      <c r="G379" s="977"/>
      <c r="H379" s="977"/>
      <c r="I379" s="977"/>
      <c r="J379" s="977"/>
      <c r="K379" s="977"/>
      <c r="L379" s="977"/>
      <c r="M379" s="978"/>
      <c r="N379" s="314"/>
      <c r="O379" s="323"/>
      <c r="P379" s="314"/>
      <c r="Q379" s="324"/>
      <c r="R379" s="325"/>
      <c r="S379" s="308"/>
    </row>
    <row r="380" spans="1:19">
      <c r="A380" s="979" t="s">
        <v>51</v>
      </c>
      <c r="B380" s="980"/>
      <c r="C380" s="980"/>
      <c r="D380" s="980"/>
      <c r="E380" s="980"/>
      <c r="F380" s="980"/>
      <c r="G380" s="980"/>
      <c r="H380" s="992"/>
      <c r="I380" s="263" t="s">
        <v>52</v>
      </c>
      <c r="J380" s="257" t="s">
        <v>11</v>
      </c>
      <c r="K380" s="991" t="s">
        <v>61</v>
      </c>
      <c r="L380" s="992"/>
      <c r="M380" s="258" t="s">
        <v>58</v>
      </c>
      <c r="N380" s="323"/>
      <c r="O380" s="323"/>
      <c r="P380" s="323"/>
      <c r="Q380" s="321"/>
      <c r="R380" s="321"/>
      <c r="S380" s="322"/>
    </row>
    <row r="381" spans="1:19" ht="13.8">
      <c r="A381" s="989" t="s">
        <v>185</v>
      </c>
      <c r="B381" s="990"/>
      <c r="C381" s="990"/>
      <c r="D381" s="990"/>
      <c r="E381" s="990"/>
      <c r="F381" s="990"/>
      <c r="G381" s="990"/>
      <c r="H381" s="1007"/>
      <c r="I381" s="302" t="s">
        <v>195</v>
      </c>
      <c r="J381" s="309">
        <v>441</v>
      </c>
      <c r="K381" s="999">
        <v>614</v>
      </c>
      <c r="L381" s="1000"/>
      <c r="M381" s="301">
        <f>J381*K381</f>
        <v>270774</v>
      </c>
      <c r="N381" s="326"/>
      <c r="O381" s="326"/>
      <c r="P381" s="326"/>
      <c r="Q381" s="327"/>
      <c r="R381" s="328"/>
      <c r="S381" s="329"/>
    </row>
    <row r="382" spans="1:19" ht="13.8">
      <c r="A382" s="989" t="s">
        <v>187</v>
      </c>
      <c r="B382" s="990"/>
      <c r="C382" s="990"/>
      <c r="D382" s="990"/>
      <c r="E382" s="990"/>
      <c r="F382" s="990"/>
      <c r="G382" s="990"/>
      <c r="H382" s="1007"/>
      <c r="I382" s="302" t="s">
        <v>196</v>
      </c>
      <c r="J382" s="309">
        <v>210</v>
      </c>
      <c r="K382" s="999">
        <v>100</v>
      </c>
      <c r="L382" s="1000"/>
      <c r="M382" s="301">
        <f>J382*K382</f>
        <v>21000</v>
      </c>
      <c r="N382" s="316"/>
      <c r="O382" s="316"/>
      <c r="P382" s="317"/>
      <c r="Q382" s="317"/>
      <c r="R382" s="330"/>
      <c r="S382" s="318"/>
    </row>
    <row r="383" spans="1:19" ht="13.8">
      <c r="A383" s="989" t="s">
        <v>189</v>
      </c>
      <c r="B383" s="990"/>
      <c r="C383" s="990"/>
      <c r="D383" s="990"/>
      <c r="E383" s="990"/>
      <c r="F383" s="990"/>
      <c r="G383" s="990"/>
      <c r="H383" s="1007"/>
      <c r="I383" s="302" t="s">
        <v>197</v>
      </c>
      <c r="J383" s="309">
        <v>0.70350000000000001</v>
      </c>
      <c r="K383" s="999">
        <v>36811</v>
      </c>
      <c r="L383" s="1000"/>
      <c r="M383" s="301">
        <f>J383*K383</f>
        <v>25896.538499999999</v>
      </c>
      <c r="N383" s="314"/>
      <c r="O383" s="331"/>
      <c r="P383" s="305"/>
      <c r="Q383" s="306"/>
      <c r="R383" s="307"/>
      <c r="S383" s="308"/>
    </row>
    <row r="384" spans="1:19" ht="14.4" thickBot="1">
      <c r="A384" s="960" t="s">
        <v>198</v>
      </c>
      <c r="B384" s="961"/>
      <c r="C384" s="961"/>
      <c r="D384" s="961"/>
      <c r="E384" s="961"/>
      <c r="F384" s="961"/>
      <c r="G384" s="961"/>
      <c r="H384" s="1009"/>
      <c r="I384" s="302" t="s">
        <v>197</v>
      </c>
      <c r="J384" s="309">
        <v>0.70350000000000001</v>
      </c>
      <c r="K384" s="1004">
        <v>80066</v>
      </c>
      <c r="L384" s="1005"/>
      <c r="M384" s="301">
        <f>J384*K384</f>
        <v>56326.431000000004</v>
      </c>
      <c r="N384" s="314"/>
      <c r="O384" s="323"/>
      <c r="P384" s="305"/>
      <c r="Q384" s="306"/>
      <c r="R384" s="307"/>
      <c r="S384" s="308"/>
    </row>
    <row r="385" spans="1:19" ht="14.4" thickBot="1">
      <c r="A385" s="947" t="s">
        <v>59</v>
      </c>
      <c r="B385" s="948"/>
      <c r="C385" s="948"/>
      <c r="D385" s="948"/>
      <c r="E385" s="948"/>
      <c r="F385" s="948"/>
      <c r="G385" s="948"/>
      <c r="H385" s="948"/>
      <c r="I385" s="948"/>
      <c r="J385" s="948"/>
      <c r="K385" s="948"/>
      <c r="L385" s="949"/>
      <c r="M385" s="268">
        <f>SUM(M381:M384)</f>
        <v>373996.96950000001</v>
      </c>
      <c r="N385" s="314"/>
      <c r="O385" s="323"/>
      <c r="P385" s="305"/>
      <c r="Q385" s="298"/>
      <c r="R385" s="307"/>
      <c r="S385" s="308"/>
    </row>
    <row r="386" spans="1:19">
      <c r="A386" s="970" t="s">
        <v>62</v>
      </c>
      <c r="B386" s="971"/>
      <c r="C386" s="971"/>
      <c r="D386" s="971"/>
      <c r="E386" s="971"/>
      <c r="F386" s="971"/>
      <c r="G386" s="971"/>
      <c r="H386" s="971"/>
      <c r="I386" s="971"/>
      <c r="J386" s="971"/>
      <c r="K386" s="971"/>
      <c r="L386" s="971"/>
      <c r="M386" s="972"/>
      <c r="N386" s="323"/>
      <c r="O386" s="323"/>
      <c r="P386" s="323"/>
      <c r="Q386" s="316"/>
      <c r="R386" s="316"/>
      <c r="S386" s="332"/>
    </row>
    <row r="387" spans="1:19">
      <c r="A387" s="973"/>
      <c r="B387" s="974"/>
      <c r="C387" s="974"/>
      <c r="D387" s="974"/>
      <c r="E387" s="974"/>
      <c r="F387" s="974"/>
      <c r="G387" s="974"/>
      <c r="H387" s="974"/>
      <c r="I387" s="974"/>
      <c r="J387" s="974"/>
      <c r="K387" s="974"/>
      <c r="L387" s="974"/>
      <c r="M387" s="975"/>
      <c r="N387" s="326"/>
      <c r="O387" s="326"/>
      <c r="P387" s="326"/>
      <c r="Q387" s="327"/>
      <c r="R387" s="328"/>
      <c r="S387" s="329"/>
    </row>
    <row r="388" spans="1:19" ht="13.8" thickBot="1">
      <c r="A388" s="976"/>
      <c r="B388" s="977"/>
      <c r="C388" s="977"/>
      <c r="D388" s="977"/>
      <c r="E388" s="977"/>
      <c r="F388" s="977"/>
      <c r="G388" s="977"/>
      <c r="H388" s="977"/>
      <c r="I388" s="977"/>
      <c r="J388" s="977"/>
      <c r="K388" s="977"/>
      <c r="L388" s="977"/>
      <c r="M388" s="978"/>
      <c r="N388" s="316"/>
      <c r="O388" s="316"/>
      <c r="P388" s="317"/>
      <c r="Q388" s="317"/>
      <c r="R388" s="318"/>
      <c r="S388" s="318"/>
    </row>
    <row r="389" spans="1:19">
      <c r="A389" s="979" t="s">
        <v>63</v>
      </c>
      <c r="B389" s="980"/>
      <c r="C389" s="980"/>
      <c r="D389" s="980"/>
      <c r="E389" s="980"/>
      <c r="F389" s="980"/>
      <c r="G389" s="980"/>
      <c r="H389" s="257" t="s">
        <v>64</v>
      </c>
      <c r="I389" s="269" t="s">
        <v>65</v>
      </c>
      <c r="J389" s="270" t="s">
        <v>204</v>
      </c>
      <c r="K389" s="991" t="s">
        <v>67</v>
      </c>
      <c r="L389" s="992"/>
      <c r="M389" s="258" t="s">
        <v>58</v>
      </c>
      <c r="N389" s="314"/>
      <c r="O389" s="333"/>
      <c r="P389" s="314"/>
      <c r="Q389" s="306"/>
      <c r="R389" s="315"/>
      <c r="S389" s="308"/>
    </row>
    <row r="390" spans="1:19" ht="13.8">
      <c r="A390" s="989" t="s">
        <v>179</v>
      </c>
      <c r="B390" s="990"/>
      <c r="C390" s="990"/>
      <c r="D390" s="990"/>
      <c r="E390" s="990"/>
      <c r="F390" s="990"/>
      <c r="G390" s="1007"/>
      <c r="H390" s="271"/>
      <c r="I390" s="300">
        <v>0.70350000000000001</v>
      </c>
      <c r="J390" s="304" t="s">
        <v>197</v>
      </c>
      <c r="K390" s="958">
        <f>+M129</f>
        <v>19834</v>
      </c>
      <c r="L390" s="959"/>
      <c r="M390" s="260">
        <f>I390*K390</f>
        <v>13953.219000000001</v>
      </c>
      <c r="N390" s="323"/>
      <c r="O390" s="323"/>
      <c r="P390" s="323"/>
      <c r="Q390" s="316"/>
      <c r="R390" s="316"/>
      <c r="S390" s="322"/>
    </row>
    <row r="391" spans="1:19" ht="13.8">
      <c r="A391" s="989" t="s">
        <v>190</v>
      </c>
      <c r="B391" s="990"/>
      <c r="C391" s="990"/>
      <c r="D391" s="990"/>
      <c r="E391" s="990"/>
      <c r="F391" s="990"/>
      <c r="G391" s="1007"/>
      <c r="H391" s="304" t="s">
        <v>199</v>
      </c>
      <c r="I391" s="300">
        <v>0.441</v>
      </c>
      <c r="J391" s="304"/>
      <c r="K391" s="958">
        <f>+M198</f>
        <v>27906</v>
      </c>
      <c r="L391" s="959"/>
      <c r="M391" s="260">
        <f>I391*K391</f>
        <v>12306.546</v>
      </c>
    </row>
    <row r="392" spans="1:19" ht="13.8">
      <c r="A392" s="989" t="s">
        <v>200</v>
      </c>
      <c r="B392" s="990"/>
      <c r="C392" s="990"/>
      <c r="D392" s="990"/>
      <c r="E392" s="990"/>
      <c r="F392" s="990"/>
      <c r="G392" s="1007"/>
      <c r="H392" s="271"/>
      <c r="I392" s="309">
        <v>0.70350000000000001</v>
      </c>
      <c r="J392" s="304" t="s">
        <v>197</v>
      </c>
      <c r="K392" s="958">
        <f>+M59</f>
        <v>19834</v>
      </c>
      <c r="L392" s="959"/>
      <c r="M392" s="260">
        <f>I392*K392</f>
        <v>13953.219000000001</v>
      </c>
    </row>
    <row r="393" spans="1:19" ht="14.4" thickBot="1">
      <c r="A393" s="989"/>
      <c r="B393" s="990"/>
      <c r="C393" s="990"/>
      <c r="D393" s="990"/>
      <c r="E393" s="990"/>
      <c r="F393" s="990"/>
      <c r="G393" s="990"/>
      <c r="H393" s="271"/>
      <c r="I393" s="272"/>
      <c r="J393" s="271"/>
      <c r="K393" s="958"/>
      <c r="L393" s="959"/>
      <c r="M393" s="260">
        <f>I393*K393</f>
        <v>0</v>
      </c>
    </row>
    <row r="394" spans="1:19" ht="14.4" thickBot="1">
      <c r="A394" s="947" t="s">
        <v>59</v>
      </c>
      <c r="B394" s="948"/>
      <c r="C394" s="948"/>
      <c r="D394" s="948"/>
      <c r="E394" s="948"/>
      <c r="F394" s="948"/>
      <c r="G394" s="948"/>
      <c r="H394" s="948"/>
      <c r="I394" s="948"/>
      <c r="J394" s="948"/>
      <c r="K394" s="948"/>
      <c r="L394" s="949"/>
      <c r="M394" s="262">
        <f>SUM(M390:M393)</f>
        <v>40212.983999999997</v>
      </c>
    </row>
    <row r="395" spans="1:19">
      <c r="A395" s="970" t="s">
        <v>68</v>
      </c>
      <c r="B395" s="971"/>
      <c r="C395" s="971"/>
      <c r="D395" s="971"/>
      <c r="E395" s="971"/>
      <c r="F395" s="971"/>
      <c r="G395" s="971"/>
      <c r="H395" s="971"/>
      <c r="I395" s="971"/>
      <c r="J395" s="971"/>
      <c r="K395" s="971"/>
      <c r="L395" s="971"/>
      <c r="M395" s="972"/>
    </row>
    <row r="396" spans="1:19">
      <c r="A396" s="973"/>
      <c r="B396" s="974"/>
      <c r="C396" s="974"/>
      <c r="D396" s="974"/>
      <c r="E396" s="974"/>
      <c r="F396" s="974"/>
      <c r="G396" s="974"/>
      <c r="H396" s="974"/>
      <c r="I396" s="974"/>
      <c r="J396" s="974"/>
      <c r="K396" s="974"/>
      <c r="L396" s="974"/>
      <c r="M396" s="975"/>
    </row>
    <row r="397" spans="1:19" ht="13.8" thickBot="1">
      <c r="A397" s="976"/>
      <c r="B397" s="977"/>
      <c r="C397" s="977"/>
      <c r="D397" s="977"/>
      <c r="E397" s="977"/>
      <c r="F397" s="977"/>
      <c r="G397" s="977"/>
      <c r="H397" s="977"/>
      <c r="I397" s="977"/>
      <c r="J397" s="977"/>
      <c r="K397" s="977"/>
      <c r="L397" s="977"/>
      <c r="M397" s="978"/>
    </row>
    <row r="398" spans="1:19">
      <c r="A398" s="979" t="s">
        <v>69</v>
      </c>
      <c r="B398" s="980"/>
      <c r="C398" s="980"/>
      <c r="D398" s="980"/>
      <c r="E398" s="980"/>
      <c r="F398" s="980"/>
      <c r="G398" s="980"/>
      <c r="H398" s="257" t="s">
        <v>70</v>
      </c>
      <c r="I398" s="273" t="s">
        <v>71</v>
      </c>
      <c r="J398" s="274" t="s">
        <v>72</v>
      </c>
      <c r="K398" s="981" t="s">
        <v>57</v>
      </c>
      <c r="L398" s="982"/>
      <c r="M398" s="275" t="s">
        <v>58</v>
      </c>
    </row>
    <row r="399" spans="1:19" ht="26.4">
      <c r="A399" s="311" t="s">
        <v>201</v>
      </c>
      <c r="B399" s="277"/>
      <c r="C399" s="277"/>
      <c r="D399" s="277"/>
      <c r="E399" s="277"/>
      <c r="F399" s="277"/>
      <c r="G399" s="277"/>
      <c r="H399" s="278"/>
      <c r="I399" s="279"/>
      <c r="J399" s="313">
        <v>108531</v>
      </c>
      <c r="K399" s="956">
        <v>1.7864</v>
      </c>
      <c r="L399" s="957"/>
      <c r="M399" s="281">
        <f>J399*K399</f>
        <v>193879.77840000001</v>
      </c>
    </row>
    <row r="400" spans="1:19" ht="13.8">
      <c r="A400" s="276"/>
      <c r="B400" s="277"/>
      <c r="C400" s="277"/>
      <c r="D400" s="277"/>
      <c r="E400" s="277"/>
      <c r="F400" s="277"/>
      <c r="G400" s="277"/>
      <c r="H400" s="278"/>
      <c r="I400" s="279"/>
      <c r="J400" s="280"/>
      <c r="K400" s="956"/>
      <c r="L400" s="957"/>
      <c r="M400" s="281">
        <f>J400*K400</f>
        <v>0</v>
      </c>
    </row>
    <row r="401" spans="1:26" ht="13.8">
      <c r="A401" s="276"/>
      <c r="B401" s="277"/>
      <c r="C401" s="277"/>
      <c r="D401" s="277"/>
      <c r="E401" s="277"/>
      <c r="F401" s="277"/>
      <c r="G401" s="277"/>
      <c r="H401" s="278"/>
      <c r="I401" s="279"/>
      <c r="J401" s="280"/>
      <c r="K401" s="958"/>
      <c r="L401" s="959"/>
      <c r="M401" s="281">
        <f>J401*K401</f>
        <v>0</v>
      </c>
    </row>
    <row r="402" spans="1:26" ht="14.4" thickBot="1">
      <c r="A402" s="960"/>
      <c r="B402" s="961"/>
      <c r="C402" s="961"/>
      <c r="D402" s="961"/>
      <c r="E402" s="961"/>
      <c r="F402" s="961"/>
      <c r="G402" s="961"/>
      <c r="H402" s="282"/>
      <c r="I402" s="283"/>
      <c r="J402" s="282"/>
      <c r="K402" s="962"/>
      <c r="L402" s="963"/>
      <c r="M402" s="281">
        <f>J402*K402</f>
        <v>0</v>
      </c>
    </row>
    <row r="403" spans="1:26" ht="14.4" thickBot="1">
      <c r="A403" s="947" t="s">
        <v>59</v>
      </c>
      <c r="B403" s="948"/>
      <c r="C403" s="948"/>
      <c r="D403" s="948"/>
      <c r="E403" s="948"/>
      <c r="F403" s="948"/>
      <c r="G403" s="948"/>
      <c r="H403" s="948"/>
      <c r="I403" s="948"/>
      <c r="J403" s="948"/>
      <c r="K403" s="948"/>
      <c r="L403" s="949"/>
      <c r="M403" s="268">
        <f>SUM(M399:M402)</f>
        <v>193879.77840000001</v>
      </c>
    </row>
    <row r="404" spans="1:26" ht="14.4" thickBot="1">
      <c r="A404" s="252"/>
      <c r="B404" s="227"/>
      <c r="C404" s="227"/>
      <c r="D404" s="227"/>
      <c r="E404" s="227"/>
      <c r="F404" s="227"/>
      <c r="G404" s="227"/>
      <c r="H404" s="227"/>
      <c r="I404" s="227"/>
      <c r="J404" s="227"/>
      <c r="K404" s="227"/>
      <c r="L404" s="227"/>
      <c r="M404" s="253"/>
    </row>
    <row r="405" spans="1:26" ht="14.4" thickBot="1">
      <c r="A405" s="950" t="s">
        <v>73</v>
      </c>
      <c r="B405" s="951"/>
      <c r="C405" s="951"/>
      <c r="D405" s="951"/>
      <c r="E405" s="951"/>
      <c r="F405" s="951"/>
      <c r="G405" s="951"/>
      <c r="H405" s="951"/>
      <c r="I405" s="951"/>
      <c r="J405" s="951"/>
      <c r="K405" s="951"/>
      <c r="L405" s="952"/>
      <c r="M405" s="284">
        <f>ROUND(M376+M385+M394+M403,0)</f>
        <v>635415</v>
      </c>
    </row>
    <row r="406" spans="1:26" ht="13.8">
      <c r="A406" s="249"/>
      <c r="B406" s="250"/>
      <c r="C406" s="250"/>
      <c r="D406" s="250"/>
      <c r="E406" s="250"/>
      <c r="F406" s="250"/>
      <c r="G406" s="250"/>
      <c r="H406" s="250"/>
      <c r="I406" s="250"/>
      <c r="J406" s="250"/>
      <c r="K406" s="250"/>
      <c r="L406" s="250"/>
      <c r="M406" s="251"/>
    </row>
    <row r="407" spans="1:26" ht="13.8">
      <c r="A407" s="252"/>
      <c r="B407" s="227"/>
      <c r="C407" s="227"/>
      <c r="D407" s="227"/>
      <c r="E407" s="227"/>
      <c r="F407" s="227"/>
      <c r="G407" s="227"/>
      <c r="H407" s="227"/>
      <c r="I407" s="227"/>
      <c r="J407" s="227"/>
      <c r="K407" s="227"/>
      <c r="L407" s="227"/>
      <c r="M407" s="253"/>
    </row>
    <row r="408" spans="1:26" ht="13.8">
      <c r="A408" s="252"/>
      <c r="B408" s="285" t="s">
        <v>81</v>
      </c>
      <c r="C408" s="285"/>
      <c r="D408" s="285"/>
      <c r="E408" s="285"/>
      <c r="F408" s="227"/>
      <c r="G408" s="227"/>
      <c r="H408" s="285" t="s">
        <v>81</v>
      </c>
      <c r="I408" s="227"/>
      <c r="J408" s="227"/>
      <c r="K408" s="227"/>
      <c r="L408" s="227"/>
      <c r="M408" s="253"/>
    </row>
    <row r="409" spans="1:26" ht="14.4">
      <c r="A409" s="252"/>
      <c r="B409" s="227" t="s">
        <v>205</v>
      </c>
      <c r="C409" s="227" t="s">
        <v>147</v>
      </c>
      <c r="D409" s="227"/>
      <c r="E409" s="288"/>
      <c r="H409" s="227" t="s">
        <v>82</v>
      </c>
      <c r="I409" s="266" t="s">
        <v>142</v>
      </c>
      <c r="J409" s="266"/>
      <c r="K409" s="266"/>
      <c r="L409" s="227"/>
      <c r="M409" s="253"/>
    </row>
    <row r="410" spans="1:26" ht="14.4">
      <c r="A410" s="286"/>
      <c r="B410" s="227" t="s">
        <v>177</v>
      </c>
      <c r="C410" s="227"/>
      <c r="D410" s="227"/>
      <c r="E410" s="288"/>
      <c r="H410" s="227" t="s">
        <v>178</v>
      </c>
      <c r="I410" s="292"/>
      <c r="J410" s="292"/>
      <c r="K410" s="292"/>
      <c r="L410" s="287"/>
      <c r="M410" s="289"/>
    </row>
    <row r="411" spans="1:26" ht="14.4">
      <c r="A411" s="286"/>
      <c r="B411" s="287"/>
      <c r="C411" s="287"/>
      <c r="D411" s="287"/>
      <c r="E411" s="287"/>
      <c r="F411" s="227"/>
      <c r="G411" s="227"/>
      <c r="H411" s="227"/>
      <c r="I411" s="288"/>
      <c r="J411" s="287"/>
      <c r="K411" s="287"/>
      <c r="L411" s="287"/>
      <c r="M411" s="289"/>
    </row>
    <row r="412" spans="1:26" ht="13.8">
      <c r="A412" s="237"/>
      <c r="B412" s="290"/>
      <c r="C412" s="290"/>
      <c r="D412" s="290"/>
      <c r="E412" s="290"/>
      <c r="F412" s="227"/>
      <c r="G412" s="227"/>
      <c r="H412" s="227"/>
      <c r="I412" s="290"/>
      <c r="J412" s="290"/>
      <c r="K412" s="290"/>
      <c r="L412" s="290"/>
      <c r="M412" s="291"/>
    </row>
    <row r="413" spans="1:26" ht="13.8">
      <c r="A413" s="252"/>
      <c r="B413" s="227"/>
      <c r="C413" s="227"/>
      <c r="D413" s="227"/>
      <c r="E413" s="227"/>
      <c r="F413" s="227" t="s">
        <v>83</v>
      </c>
      <c r="G413" s="227"/>
      <c r="H413" s="227"/>
      <c r="I413" s="227"/>
      <c r="J413" s="227"/>
      <c r="K413" s="227"/>
      <c r="L413" s="227"/>
      <c r="M413" s="253"/>
    </row>
    <row r="414" spans="1:26" ht="16.2" thickBot="1">
      <c r="A414" s="968"/>
      <c r="B414" s="969"/>
      <c r="C414" s="969"/>
      <c r="D414" s="283"/>
      <c r="E414" s="283"/>
      <c r="F414" s="283"/>
      <c r="G414" s="283"/>
      <c r="H414" s="283"/>
      <c r="I414" s="966"/>
      <c r="J414" s="966"/>
      <c r="K414" s="966"/>
      <c r="L414" s="966"/>
      <c r="M414" s="967"/>
    </row>
    <row r="415" spans="1:26">
      <c r="A415" s="1046" t="s">
        <v>166</v>
      </c>
      <c r="B415" s="1046"/>
      <c r="C415" s="1046"/>
      <c r="D415" s="1046"/>
      <c r="E415" s="221"/>
      <c r="F415" s="221"/>
      <c r="G415" s="221"/>
      <c r="H415" s="221"/>
      <c r="I415" s="221"/>
      <c r="J415" s="221"/>
      <c r="K415" s="221"/>
      <c r="L415" s="221"/>
      <c r="M415" s="222"/>
      <c r="N415" s="223"/>
      <c r="O415" s="223"/>
      <c r="P415" s="223"/>
      <c r="Q415" s="223"/>
      <c r="R415" s="223"/>
      <c r="S415" s="223"/>
      <c r="T415" s="223"/>
      <c r="U415" s="223"/>
      <c r="V415" s="223"/>
      <c r="W415" s="223"/>
      <c r="X415" s="223"/>
      <c r="Y415" s="223"/>
      <c r="Z415" s="223"/>
    </row>
    <row r="416" spans="1:26">
      <c r="A416" s="224" t="s">
        <v>167</v>
      </c>
      <c r="B416" s="225" t="s">
        <v>168</v>
      </c>
      <c r="C416" s="224" t="s">
        <v>169</v>
      </c>
      <c r="D416" s="225">
        <v>2</v>
      </c>
      <c r="E416" s="223"/>
      <c r="F416" s="223"/>
      <c r="G416" s="223"/>
      <c r="H416" s="223"/>
      <c r="I416" s="223"/>
      <c r="J416" s="223"/>
      <c r="K416" s="223"/>
      <c r="L416" s="223"/>
      <c r="M416" s="226"/>
      <c r="N416" s="223"/>
      <c r="O416" s="223"/>
      <c r="P416" s="223"/>
      <c r="Q416" s="223"/>
      <c r="R416" s="223"/>
      <c r="S416" s="223"/>
      <c r="T416" s="223"/>
      <c r="U416" s="223"/>
      <c r="V416" s="223"/>
      <c r="W416" s="223"/>
      <c r="X416" s="223"/>
      <c r="Y416" s="223"/>
      <c r="Z416" s="223"/>
    </row>
    <row r="417" spans="1:13" ht="15.6">
      <c r="A417" s="1047" t="s">
        <v>170</v>
      </c>
      <c r="B417" s="1047"/>
      <c r="C417" s="1047"/>
      <c r="D417" s="1047"/>
      <c r="E417" s="1047"/>
      <c r="F417" s="1047"/>
      <c r="G417" s="1047"/>
      <c r="H417" s="1047"/>
      <c r="I417" s="1047"/>
      <c r="J417" s="1047"/>
      <c r="K417" s="1047"/>
      <c r="L417" s="1047"/>
      <c r="M417" s="1047"/>
    </row>
    <row r="418" spans="1:13" ht="14.4" thickBot="1">
      <c r="A418" s="227"/>
      <c r="B418" s="227"/>
      <c r="C418" s="227"/>
      <c r="D418" s="227"/>
      <c r="E418" s="227"/>
      <c r="F418" s="227"/>
      <c r="G418" s="227"/>
      <c r="H418" s="227"/>
      <c r="I418" s="227"/>
      <c r="J418" s="227"/>
      <c r="K418" s="227"/>
      <c r="L418" s="227"/>
      <c r="M418" s="227"/>
    </row>
    <row r="419" spans="1:13">
      <c r="A419" s="1048"/>
      <c r="B419" s="1050"/>
      <c r="C419" s="1051"/>
      <c r="D419" s="1051"/>
      <c r="E419" s="1051"/>
      <c r="F419" s="1051"/>
      <c r="G419" s="1051"/>
      <c r="H419" s="1051"/>
      <c r="I419" s="1052"/>
      <c r="J419" s="1053"/>
      <c r="K419" s="1054"/>
      <c r="L419" s="1054"/>
      <c r="M419" s="1055"/>
    </row>
    <row r="420" spans="1:13" ht="13.8">
      <c r="A420" s="1049"/>
      <c r="B420" s="1036" t="s">
        <v>118</v>
      </c>
      <c r="C420" s="1037"/>
      <c r="D420" s="1037"/>
      <c r="E420" s="1037"/>
      <c r="F420" s="1037"/>
      <c r="G420" s="1037"/>
      <c r="H420" s="1037"/>
      <c r="I420" s="1038"/>
      <c r="J420" s="1056"/>
      <c r="K420" s="1057"/>
      <c r="L420" s="1057"/>
      <c r="M420" s="1058"/>
    </row>
    <row r="421" spans="1:13">
      <c r="A421" s="1049"/>
      <c r="B421" s="1059"/>
      <c r="C421" s="1060"/>
      <c r="D421" s="1060"/>
      <c r="E421" s="1060"/>
      <c r="F421" s="1060"/>
      <c r="G421" s="1060"/>
      <c r="H421" s="1060"/>
      <c r="I421" s="1061"/>
      <c r="J421" s="1042" t="s">
        <v>39</v>
      </c>
      <c r="K421" s="1030"/>
      <c r="L421" s="1031"/>
      <c r="M421" s="1032"/>
    </row>
    <row r="422" spans="1:13" ht="13.8">
      <c r="A422" s="1049"/>
      <c r="B422" s="1036" t="s">
        <v>40</v>
      </c>
      <c r="C422" s="1037"/>
      <c r="D422" s="1037"/>
      <c r="E422" s="1037"/>
      <c r="F422" s="1037"/>
      <c r="G422" s="1037"/>
      <c r="H422" s="1037"/>
      <c r="I422" s="1038"/>
      <c r="J422" s="1062"/>
      <c r="K422" s="1033"/>
      <c r="L422" s="1034"/>
      <c r="M422" s="1035"/>
    </row>
    <row r="423" spans="1:13">
      <c r="A423" s="1049"/>
      <c r="B423" s="1039"/>
      <c r="C423" s="1040"/>
      <c r="D423" s="1040"/>
      <c r="E423" s="1040"/>
      <c r="F423" s="1040"/>
      <c r="G423" s="1040"/>
      <c r="H423" s="1040"/>
      <c r="I423" s="1041"/>
      <c r="J423" s="1042" t="s">
        <v>41</v>
      </c>
      <c r="K423" s="1042">
        <v>1</v>
      </c>
      <c r="L423" s="1042" t="s">
        <v>42</v>
      </c>
      <c r="M423" s="1044">
        <v>1</v>
      </c>
    </row>
    <row r="424" spans="1:13">
      <c r="A424" s="1049"/>
      <c r="B424" s="1039"/>
      <c r="C424" s="1040"/>
      <c r="D424" s="1040"/>
      <c r="E424" s="1040"/>
      <c r="F424" s="1040"/>
      <c r="G424" s="1040"/>
      <c r="H424" s="1040"/>
      <c r="I424" s="1041"/>
      <c r="J424" s="1043"/>
      <c r="K424" s="1043"/>
      <c r="L424" s="1043"/>
      <c r="M424" s="1045"/>
    </row>
    <row r="425" spans="1:13" ht="13.8">
      <c r="A425" s="1049"/>
      <c r="B425" s="1036" t="s">
        <v>43</v>
      </c>
      <c r="C425" s="1037"/>
      <c r="D425" s="1037"/>
      <c r="E425" s="1037"/>
      <c r="F425" s="1037"/>
      <c r="G425" s="1037"/>
      <c r="H425" s="1037"/>
      <c r="I425" s="1038"/>
      <c r="J425" s="1043"/>
      <c r="K425" s="1043"/>
      <c r="L425" s="1043"/>
      <c r="M425" s="1045"/>
    </row>
    <row r="426" spans="1:13" ht="14.4" thickBot="1">
      <c r="A426" s="228"/>
      <c r="B426" s="229"/>
      <c r="C426" s="229"/>
      <c r="D426" s="229"/>
      <c r="E426" s="229"/>
      <c r="F426" s="229"/>
      <c r="G426" s="229"/>
      <c r="H426" s="229"/>
      <c r="I426" s="229"/>
      <c r="J426" s="229"/>
      <c r="K426" s="230"/>
      <c r="L426" s="230"/>
      <c r="M426" s="231"/>
    </row>
    <row r="427" spans="1:13" ht="13.8">
      <c r="A427" s="232"/>
      <c r="B427" s="233"/>
      <c r="C427" s="233"/>
      <c r="D427" s="233"/>
      <c r="E427" s="233"/>
      <c r="F427" s="233"/>
      <c r="G427" s="233"/>
      <c r="H427" s="233"/>
      <c r="I427" s="233"/>
      <c r="J427" s="234" t="s">
        <v>44</v>
      </c>
      <c r="K427" s="235" t="s">
        <v>45</v>
      </c>
      <c r="L427" s="235" t="s">
        <v>46</v>
      </c>
      <c r="M427" s="236" t="s">
        <v>47</v>
      </c>
    </row>
    <row r="428" spans="1:13" ht="13.8">
      <c r="A428" s="237"/>
      <c r="B428" s="238"/>
      <c r="C428" s="238"/>
      <c r="D428" s="238"/>
      <c r="E428" s="238"/>
      <c r="F428" s="238"/>
      <c r="G428" s="238"/>
      <c r="H428" s="238"/>
      <c r="I428" s="238"/>
      <c r="J428" s="239"/>
      <c r="K428" s="240"/>
      <c r="L428" s="240"/>
      <c r="M428" s="241"/>
    </row>
    <row r="429" spans="1:13" ht="13.8">
      <c r="A429" s="1017" t="s">
        <v>48</v>
      </c>
      <c r="B429" s="1018"/>
      <c r="C429" s="1018"/>
      <c r="D429" s="1018"/>
      <c r="E429" s="238"/>
      <c r="F429" s="238"/>
      <c r="G429" s="238"/>
      <c r="H429" s="227"/>
      <c r="I429" s="238"/>
      <c r="J429" s="239"/>
      <c r="K429" s="227"/>
      <c r="L429" s="227"/>
      <c r="M429" s="242"/>
    </row>
    <row r="430" spans="1:13" ht="13.8">
      <c r="A430" s="243"/>
      <c r="B430" s="244"/>
      <c r="C430" s="244"/>
      <c r="D430" s="244"/>
      <c r="E430" s="244"/>
      <c r="F430" s="244"/>
      <c r="G430" s="244"/>
      <c r="H430" s="244"/>
      <c r="I430" s="244"/>
      <c r="J430" s="244"/>
      <c r="K430" s="244"/>
      <c r="L430" s="244"/>
      <c r="M430" s="245"/>
    </row>
    <row r="431" spans="1:13" ht="14.4" thickBot="1">
      <c r="A431" s="246"/>
      <c r="B431" s="247"/>
      <c r="C431" s="247"/>
      <c r="D431" s="247"/>
      <c r="E431" s="247"/>
      <c r="F431" s="247"/>
      <c r="G431" s="247"/>
      <c r="H431" s="247"/>
      <c r="I431" s="247"/>
      <c r="J431" s="247"/>
      <c r="K431" s="247"/>
      <c r="L431" s="247"/>
      <c r="M431" s="248"/>
    </row>
    <row r="432" spans="1:13" ht="14.4" thickBot="1">
      <c r="A432" s="249"/>
      <c r="B432" s="250"/>
      <c r="C432" s="250"/>
      <c r="D432" s="250"/>
      <c r="E432" s="250"/>
      <c r="F432" s="250"/>
      <c r="G432" s="227"/>
      <c r="H432" s="227"/>
      <c r="I432" s="250"/>
      <c r="J432" s="250"/>
      <c r="K432" s="250"/>
      <c r="L432" s="250"/>
      <c r="M432" s="251"/>
    </row>
    <row r="433" spans="1:13">
      <c r="A433" s="1019" t="s">
        <v>49</v>
      </c>
      <c r="B433" s="1020"/>
      <c r="C433" s="1020"/>
      <c r="D433" s="1020"/>
      <c r="E433" s="1020"/>
      <c r="F433" s="1020"/>
      <c r="G433" s="1020"/>
      <c r="H433" s="1020"/>
      <c r="I433" s="1020"/>
      <c r="J433" s="1020"/>
      <c r="K433" s="1020"/>
      <c r="L433" s="1020"/>
      <c r="M433" s="1021"/>
    </row>
    <row r="434" spans="1:13" ht="14.4" thickBot="1">
      <c r="A434" s="252"/>
      <c r="B434" s="227"/>
      <c r="C434" s="227"/>
      <c r="D434" s="227"/>
      <c r="E434" s="227"/>
      <c r="F434" s="227"/>
      <c r="G434" s="227"/>
      <c r="H434" s="227"/>
      <c r="I434" s="227"/>
      <c r="J434" s="227"/>
      <c r="K434" s="227"/>
      <c r="L434" s="227"/>
      <c r="M434" s="253"/>
    </row>
    <row r="435" spans="1:13">
      <c r="A435" s="254" t="s">
        <v>50</v>
      </c>
      <c r="B435" s="1022" t="s">
        <v>51</v>
      </c>
      <c r="C435" s="1023"/>
      <c r="D435" s="1023"/>
      <c r="E435" s="1023"/>
      <c r="F435" s="1023"/>
      <c r="G435" s="1023"/>
      <c r="H435" s="1023"/>
      <c r="I435" s="1023"/>
      <c r="J435" s="1024"/>
      <c r="K435" s="1025" t="s">
        <v>52</v>
      </c>
      <c r="L435" s="1026"/>
      <c r="M435" s="254" t="s">
        <v>11</v>
      </c>
    </row>
    <row r="436" spans="1:13" ht="14.4" thickBot="1">
      <c r="A436" s="255" t="s">
        <v>171</v>
      </c>
      <c r="B436" s="1027" t="s">
        <v>203</v>
      </c>
      <c r="C436" s="1028"/>
      <c r="D436" s="1028"/>
      <c r="E436" s="1028"/>
      <c r="F436" s="1028"/>
      <c r="G436" s="1028"/>
      <c r="H436" s="1028"/>
      <c r="I436" s="1028"/>
      <c r="J436" s="1029"/>
      <c r="K436" s="1027" t="s">
        <v>86</v>
      </c>
      <c r="L436" s="1029"/>
      <c r="M436" s="256"/>
    </row>
    <row r="437" spans="1:13">
      <c r="A437" s="970" t="s">
        <v>53</v>
      </c>
      <c r="B437" s="971"/>
      <c r="C437" s="971"/>
      <c r="D437" s="971"/>
      <c r="E437" s="971"/>
      <c r="F437" s="971"/>
      <c r="G437" s="971"/>
      <c r="H437" s="971"/>
      <c r="I437" s="971"/>
      <c r="J437" s="971"/>
      <c r="K437" s="971"/>
      <c r="L437" s="971"/>
      <c r="M437" s="972"/>
    </row>
    <row r="438" spans="1:13">
      <c r="A438" s="973"/>
      <c r="B438" s="974"/>
      <c r="C438" s="974"/>
      <c r="D438" s="974"/>
      <c r="E438" s="974"/>
      <c r="F438" s="974"/>
      <c r="G438" s="974"/>
      <c r="H438" s="974"/>
      <c r="I438" s="974"/>
      <c r="J438" s="974"/>
      <c r="K438" s="974"/>
      <c r="L438" s="974"/>
      <c r="M438" s="975"/>
    </row>
    <row r="439" spans="1:13" ht="13.8" thickBot="1">
      <c r="A439" s="976"/>
      <c r="B439" s="977"/>
      <c r="C439" s="977"/>
      <c r="D439" s="977"/>
      <c r="E439" s="977"/>
      <c r="F439" s="977"/>
      <c r="G439" s="977"/>
      <c r="H439" s="977"/>
      <c r="I439" s="977"/>
      <c r="J439" s="977"/>
      <c r="K439" s="977"/>
      <c r="L439" s="977"/>
      <c r="M439" s="978"/>
    </row>
    <row r="440" spans="1:13" ht="13.8">
      <c r="A440" s="979" t="s">
        <v>51</v>
      </c>
      <c r="B440" s="1013"/>
      <c r="C440" s="1013"/>
      <c r="D440" s="1013"/>
      <c r="E440" s="1014"/>
      <c r="F440" s="991" t="s">
        <v>54</v>
      </c>
      <c r="G440" s="1013"/>
      <c r="H440" s="1015" t="s">
        <v>55</v>
      </c>
      <c r="I440" s="1016"/>
      <c r="J440" s="257" t="s">
        <v>56</v>
      </c>
      <c r="K440" s="991" t="s">
        <v>57</v>
      </c>
      <c r="L440" s="992"/>
      <c r="M440" s="258" t="s">
        <v>58</v>
      </c>
    </row>
    <row r="441" spans="1:13" ht="13.8">
      <c r="A441" s="986" t="s">
        <v>193</v>
      </c>
      <c r="B441" s="987"/>
      <c r="C441" s="987"/>
      <c r="D441" s="987"/>
      <c r="E441" s="988"/>
      <c r="F441" s="1006"/>
      <c r="G441" s="1007"/>
      <c r="H441" s="1006" t="s">
        <v>120</v>
      </c>
      <c r="I441" s="1007"/>
      <c r="J441" s="220">
        <v>10853</v>
      </c>
      <c r="K441" s="1008">
        <v>1.7864</v>
      </c>
      <c r="L441" s="955"/>
      <c r="M441" s="260">
        <f>J441*K441</f>
        <v>19387.799200000001</v>
      </c>
    </row>
    <row r="442" spans="1:13" ht="13.8">
      <c r="A442" s="986" t="s">
        <v>194</v>
      </c>
      <c r="B442" s="987"/>
      <c r="C442" s="987"/>
      <c r="D442" s="987"/>
      <c r="E442" s="988"/>
      <c r="F442" s="1006"/>
      <c r="G442" s="1007"/>
      <c r="H442" s="1006" t="s">
        <v>120</v>
      </c>
      <c r="I442" s="1007"/>
      <c r="J442" s="220">
        <v>16536</v>
      </c>
      <c r="K442" s="1008">
        <v>0.48</v>
      </c>
      <c r="L442" s="955"/>
      <c r="M442" s="260">
        <f>J442*K442</f>
        <v>7937.28</v>
      </c>
    </row>
    <row r="443" spans="1:13" ht="14.4" thickBot="1">
      <c r="A443" s="960"/>
      <c r="B443" s="961"/>
      <c r="C443" s="961"/>
      <c r="D443" s="961"/>
      <c r="E443" s="1009"/>
      <c r="F443" s="1010"/>
      <c r="G443" s="1009"/>
      <c r="H443" s="1010"/>
      <c r="I443" s="1009"/>
      <c r="J443" s="261"/>
      <c r="K443" s="1011"/>
      <c r="L443" s="1012"/>
      <c r="M443" s="260">
        <f>J443*K443</f>
        <v>0</v>
      </c>
    </row>
    <row r="444" spans="1:13" ht="14.4" thickBot="1">
      <c r="A444" s="947" t="s">
        <v>59</v>
      </c>
      <c r="B444" s="948"/>
      <c r="C444" s="948"/>
      <c r="D444" s="948"/>
      <c r="E444" s="948"/>
      <c r="F444" s="948"/>
      <c r="G444" s="948"/>
      <c r="H444" s="948"/>
      <c r="I444" s="948"/>
      <c r="J444" s="948"/>
      <c r="K444" s="948"/>
      <c r="L444" s="949"/>
      <c r="M444" s="262">
        <f>SUM(M441:M443)</f>
        <v>27325.0792</v>
      </c>
    </row>
    <row r="445" spans="1:13">
      <c r="A445" s="970" t="s">
        <v>60</v>
      </c>
      <c r="B445" s="971"/>
      <c r="C445" s="971"/>
      <c r="D445" s="971"/>
      <c r="E445" s="971"/>
      <c r="F445" s="971"/>
      <c r="G445" s="971"/>
      <c r="H445" s="971"/>
      <c r="I445" s="971"/>
      <c r="J445" s="971"/>
      <c r="K445" s="971"/>
      <c r="L445" s="971"/>
      <c r="M445" s="972"/>
    </row>
    <row r="446" spans="1:13">
      <c r="A446" s="973"/>
      <c r="B446" s="974"/>
      <c r="C446" s="974"/>
      <c r="D446" s="974"/>
      <c r="E446" s="974"/>
      <c r="F446" s="974"/>
      <c r="G446" s="974"/>
      <c r="H446" s="974"/>
      <c r="I446" s="974"/>
      <c r="J446" s="974"/>
      <c r="K446" s="974"/>
      <c r="L446" s="974"/>
      <c r="M446" s="975"/>
    </row>
    <row r="447" spans="1:13" ht="13.8" thickBot="1">
      <c r="A447" s="976"/>
      <c r="B447" s="977"/>
      <c r="C447" s="977"/>
      <c r="D447" s="977"/>
      <c r="E447" s="977"/>
      <c r="F447" s="977"/>
      <c r="G447" s="977"/>
      <c r="H447" s="977"/>
      <c r="I447" s="977"/>
      <c r="J447" s="977"/>
      <c r="K447" s="977"/>
      <c r="L447" s="977"/>
      <c r="M447" s="978"/>
    </row>
    <row r="448" spans="1:13">
      <c r="A448" s="979" t="s">
        <v>51</v>
      </c>
      <c r="B448" s="980"/>
      <c r="C448" s="980"/>
      <c r="D448" s="980"/>
      <c r="E448" s="980"/>
      <c r="F448" s="980"/>
      <c r="G448" s="980"/>
      <c r="H448" s="992"/>
      <c r="I448" s="263" t="s">
        <v>52</v>
      </c>
      <c r="J448" s="257" t="s">
        <v>11</v>
      </c>
      <c r="K448" s="991" t="s">
        <v>61</v>
      </c>
      <c r="L448" s="992"/>
      <c r="M448" s="258" t="s">
        <v>58</v>
      </c>
    </row>
    <row r="449" spans="1:13" ht="13.8">
      <c r="A449" s="996" t="s">
        <v>185</v>
      </c>
      <c r="B449" s="997"/>
      <c r="C449" s="997"/>
      <c r="D449" s="997"/>
      <c r="E449" s="997"/>
      <c r="F449" s="997"/>
      <c r="G449" s="997"/>
      <c r="H449" s="998"/>
      <c r="I449" s="302" t="s">
        <v>195</v>
      </c>
      <c r="J449" s="334">
        <v>315</v>
      </c>
      <c r="K449" s="999">
        <v>614</v>
      </c>
      <c r="L449" s="1000"/>
      <c r="M449" s="301">
        <f>J449*K449</f>
        <v>193410</v>
      </c>
    </row>
    <row r="450" spans="1:13" ht="13.8">
      <c r="A450" s="996" t="s">
        <v>187</v>
      </c>
      <c r="B450" s="997"/>
      <c r="C450" s="997"/>
      <c r="D450" s="997"/>
      <c r="E450" s="997"/>
      <c r="F450" s="997"/>
      <c r="G450" s="997"/>
      <c r="H450" s="998"/>
      <c r="I450" s="302" t="s">
        <v>196</v>
      </c>
      <c r="J450" s="334">
        <v>178.5</v>
      </c>
      <c r="K450" s="999">
        <v>100</v>
      </c>
      <c r="L450" s="1000"/>
      <c r="M450" s="301">
        <f>J450*K450</f>
        <v>17850</v>
      </c>
    </row>
    <row r="451" spans="1:13" ht="13.8">
      <c r="A451" s="996" t="s">
        <v>189</v>
      </c>
      <c r="B451" s="997"/>
      <c r="C451" s="997"/>
      <c r="D451" s="997"/>
      <c r="E451" s="997"/>
      <c r="F451" s="997"/>
      <c r="G451" s="997"/>
      <c r="H451" s="998"/>
      <c r="I451" s="302" t="s">
        <v>197</v>
      </c>
      <c r="J451" s="309">
        <v>0.504</v>
      </c>
      <c r="K451" s="999">
        <v>36811</v>
      </c>
      <c r="L451" s="1000"/>
      <c r="M451" s="301">
        <f>J451*K451</f>
        <v>18552.743999999999</v>
      </c>
    </row>
    <row r="452" spans="1:13" ht="14.4" thickBot="1">
      <c r="A452" s="1001" t="s">
        <v>198</v>
      </c>
      <c r="B452" s="1002"/>
      <c r="C452" s="1002"/>
      <c r="D452" s="1002"/>
      <c r="E452" s="1002"/>
      <c r="F452" s="1002"/>
      <c r="G452" s="1002"/>
      <c r="H452" s="1003"/>
      <c r="I452" s="302" t="s">
        <v>197</v>
      </c>
      <c r="J452" s="309">
        <v>0.99750000000000005</v>
      </c>
      <c r="K452" s="1004">
        <v>80066</v>
      </c>
      <c r="L452" s="1005"/>
      <c r="M452" s="301">
        <f>J452*K452</f>
        <v>79865.835000000006</v>
      </c>
    </row>
    <row r="453" spans="1:13" ht="14.4" thickBot="1">
      <c r="A453" s="947" t="s">
        <v>59</v>
      </c>
      <c r="B453" s="948"/>
      <c r="C453" s="948"/>
      <c r="D453" s="948"/>
      <c r="E453" s="948"/>
      <c r="F453" s="948"/>
      <c r="G453" s="948"/>
      <c r="H453" s="948"/>
      <c r="I453" s="948"/>
      <c r="J453" s="948"/>
      <c r="K453" s="948"/>
      <c r="L453" s="949"/>
      <c r="M453" s="268">
        <f>SUM(M449:M452)</f>
        <v>309678.57900000003</v>
      </c>
    </row>
    <row r="454" spans="1:13">
      <c r="A454" s="970" t="s">
        <v>62</v>
      </c>
      <c r="B454" s="971"/>
      <c r="C454" s="971"/>
      <c r="D454" s="971"/>
      <c r="E454" s="971"/>
      <c r="F454" s="971"/>
      <c r="G454" s="971"/>
      <c r="H454" s="971"/>
      <c r="I454" s="971"/>
      <c r="J454" s="971"/>
      <c r="K454" s="971"/>
      <c r="L454" s="971"/>
      <c r="M454" s="972"/>
    </row>
    <row r="455" spans="1:13">
      <c r="A455" s="973"/>
      <c r="B455" s="974"/>
      <c r="C455" s="974"/>
      <c r="D455" s="974"/>
      <c r="E455" s="974"/>
      <c r="F455" s="974"/>
      <c r="G455" s="974"/>
      <c r="H455" s="974"/>
      <c r="I455" s="974"/>
      <c r="J455" s="974"/>
      <c r="K455" s="974"/>
      <c r="L455" s="974"/>
      <c r="M455" s="975"/>
    </row>
    <row r="456" spans="1:13" ht="13.8" thickBot="1">
      <c r="A456" s="976"/>
      <c r="B456" s="977"/>
      <c r="C456" s="977"/>
      <c r="D456" s="977"/>
      <c r="E456" s="977"/>
      <c r="F456" s="977"/>
      <c r="G456" s="977"/>
      <c r="H456" s="977"/>
      <c r="I456" s="977"/>
      <c r="J456" s="977"/>
      <c r="K456" s="977"/>
      <c r="L456" s="977"/>
      <c r="M456" s="978"/>
    </row>
    <row r="457" spans="1:13">
      <c r="A457" s="979" t="s">
        <v>63</v>
      </c>
      <c r="B457" s="980"/>
      <c r="C457" s="980"/>
      <c r="D457" s="980"/>
      <c r="E457" s="980"/>
      <c r="F457" s="980"/>
      <c r="G457" s="980"/>
      <c r="H457" s="257" t="s">
        <v>64</v>
      </c>
      <c r="I457" s="269" t="s">
        <v>65</v>
      </c>
      <c r="J457" s="270" t="s">
        <v>204</v>
      </c>
      <c r="K457" s="991" t="s">
        <v>67</v>
      </c>
      <c r="L457" s="992"/>
      <c r="M457" s="258" t="s">
        <v>58</v>
      </c>
    </row>
    <row r="458" spans="1:13" ht="13.8">
      <c r="A458" s="993" t="s">
        <v>179</v>
      </c>
      <c r="B458" s="994"/>
      <c r="C458" s="994"/>
      <c r="D458" s="994"/>
      <c r="E458" s="994"/>
      <c r="F458" s="994"/>
      <c r="G458" s="995"/>
      <c r="H458" s="271"/>
      <c r="I458" s="300">
        <v>0.504</v>
      </c>
      <c r="J458" s="304" t="s">
        <v>197</v>
      </c>
      <c r="K458" s="958">
        <f>+M129</f>
        <v>19834</v>
      </c>
      <c r="L458" s="959"/>
      <c r="M458" s="260">
        <f>I458*K458</f>
        <v>9996.3359999999993</v>
      </c>
    </row>
    <row r="459" spans="1:13" ht="13.8">
      <c r="A459" s="986" t="s">
        <v>190</v>
      </c>
      <c r="B459" s="987"/>
      <c r="C459" s="987"/>
      <c r="D459" s="987"/>
      <c r="E459" s="987"/>
      <c r="F459" s="987"/>
      <c r="G459" s="988"/>
      <c r="H459" s="304" t="s">
        <v>199</v>
      </c>
      <c r="I459" s="300">
        <v>0.315</v>
      </c>
      <c r="J459" s="304"/>
      <c r="K459" s="958">
        <f>+M198</f>
        <v>27906</v>
      </c>
      <c r="L459" s="959"/>
      <c r="M459" s="260">
        <f>I459*K459</f>
        <v>8790.39</v>
      </c>
    </row>
    <row r="460" spans="1:13" ht="13.8">
      <c r="A460" s="986" t="s">
        <v>200</v>
      </c>
      <c r="B460" s="987"/>
      <c r="C460" s="987"/>
      <c r="D460" s="987"/>
      <c r="E460" s="987"/>
      <c r="F460" s="987"/>
      <c r="G460" s="988"/>
      <c r="H460" s="271"/>
      <c r="I460" s="309">
        <v>0.99750000000000005</v>
      </c>
      <c r="J460" s="304" t="s">
        <v>197</v>
      </c>
      <c r="K460" s="958">
        <f>+M59</f>
        <v>19834</v>
      </c>
      <c r="L460" s="959"/>
      <c r="M460" s="260">
        <f>I460*K460</f>
        <v>19784.415000000001</v>
      </c>
    </row>
    <row r="461" spans="1:13" ht="14.4" thickBot="1">
      <c r="A461" s="989"/>
      <c r="B461" s="990"/>
      <c r="C461" s="990"/>
      <c r="D461" s="990"/>
      <c r="E461" s="990"/>
      <c r="F461" s="990"/>
      <c r="G461" s="990"/>
      <c r="H461" s="271"/>
      <c r="I461" s="272"/>
      <c r="J461" s="271"/>
      <c r="K461" s="958"/>
      <c r="L461" s="959"/>
      <c r="M461" s="260">
        <f>I461*K461</f>
        <v>0</v>
      </c>
    </row>
    <row r="462" spans="1:13" ht="14.4" thickBot="1">
      <c r="A462" s="947" t="s">
        <v>59</v>
      </c>
      <c r="B462" s="948"/>
      <c r="C462" s="948"/>
      <c r="D462" s="948"/>
      <c r="E462" s="948"/>
      <c r="F462" s="948"/>
      <c r="G462" s="948"/>
      <c r="H462" s="948"/>
      <c r="I462" s="948"/>
      <c r="J462" s="948"/>
      <c r="K462" s="948"/>
      <c r="L462" s="949"/>
      <c r="M462" s="262">
        <f>SUM(M458:M461)</f>
        <v>38571.141000000003</v>
      </c>
    </row>
    <row r="463" spans="1:13">
      <c r="A463" s="970" t="s">
        <v>68</v>
      </c>
      <c r="B463" s="971"/>
      <c r="C463" s="971"/>
      <c r="D463" s="971"/>
      <c r="E463" s="971"/>
      <c r="F463" s="971"/>
      <c r="G463" s="971"/>
      <c r="H463" s="971"/>
      <c r="I463" s="971"/>
      <c r="J463" s="971"/>
      <c r="K463" s="971"/>
      <c r="L463" s="971"/>
      <c r="M463" s="972"/>
    </row>
    <row r="464" spans="1:13">
      <c r="A464" s="973"/>
      <c r="B464" s="974"/>
      <c r="C464" s="974"/>
      <c r="D464" s="974"/>
      <c r="E464" s="974"/>
      <c r="F464" s="974"/>
      <c r="G464" s="974"/>
      <c r="H464" s="974"/>
      <c r="I464" s="974"/>
      <c r="J464" s="974"/>
      <c r="K464" s="974"/>
      <c r="L464" s="974"/>
      <c r="M464" s="975"/>
    </row>
    <row r="465" spans="1:13" ht="13.8" thickBot="1">
      <c r="A465" s="976"/>
      <c r="B465" s="977"/>
      <c r="C465" s="977"/>
      <c r="D465" s="977"/>
      <c r="E465" s="977"/>
      <c r="F465" s="977"/>
      <c r="G465" s="977"/>
      <c r="H465" s="977"/>
      <c r="I465" s="977"/>
      <c r="J465" s="977"/>
      <c r="K465" s="977"/>
      <c r="L465" s="977"/>
      <c r="M465" s="978"/>
    </row>
    <row r="466" spans="1:13">
      <c r="A466" s="979" t="s">
        <v>69</v>
      </c>
      <c r="B466" s="980"/>
      <c r="C466" s="980"/>
      <c r="D466" s="980"/>
      <c r="E466" s="980"/>
      <c r="F466" s="980"/>
      <c r="G466" s="980"/>
      <c r="H466" s="257" t="s">
        <v>70</v>
      </c>
      <c r="I466" s="273" t="s">
        <v>71</v>
      </c>
      <c r="J466" s="274" t="s">
        <v>72</v>
      </c>
      <c r="K466" s="981" t="s">
        <v>57</v>
      </c>
      <c r="L466" s="982"/>
      <c r="M466" s="275" t="s">
        <v>58</v>
      </c>
    </row>
    <row r="467" spans="1:13" ht="13.8">
      <c r="A467" s="983" t="s">
        <v>201</v>
      </c>
      <c r="B467" s="984"/>
      <c r="C467" s="984"/>
      <c r="D467" s="984"/>
      <c r="E467" s="984"/>
      <c r="F467" s="984"/>
      <c r="G467" s="985"/>
      <c r="H467" s="278" t="s">
        <v>120</v>
      </c>
      <c r="I467" s="279"/>
      <c r="J467" s="313">
        <v>108531</v>
      </c>
      <c r="K467" s="956">
        <v>1.7864</v>
      </c>
      <c r="L467" s="957"/>
      <c r="M467" s="281">
        <f>J467*K467</f>
        <v>193879.77840000001</v>
      </c>
    </row>
    <row r="468" spans="1:13" ht="13.8">
      <c r="A468" s="953"/>
      <c r="B468" s="954"/>
      <c r="C468" s="954"/>
      <c r="D468" s="954"/>
      <c r="E468" s="954"/>
      <c r="F468" s="954"/>
      <c r="G468" s="955"/>
      <c r="H468" s="278"/>
      <c r="I468" s="279"/>
      <c r="J468" s="280"/>
      <c r="K468" s="956"/>
      <c r="L468" s="957"/>
      <c r="M468" s="281">
        <f>J468*K468</f>
        <v>0</v>
      </c>
    </row>
    <row r="469" spans="1:13" ht="13.8">
      <c r="A469" s="953"/>
      <c r="B469" s="954"/>
      <c r="C469" s="954"/>
      <c r="D469" s="954"/>
      <c r="E469" s="954"/>
      <c r="F469" s="954"/>
      <c r="G469" s="955"/>
      <c r="H469" s="278"/>
      <c r="I469" s="279"/>
      <c r="J469" s="280"/>
      <c r="K469" s="958"/>
      <c r="L469" s="959"/>
      <c r="M469" s="281">
        <f>J469*K469</f>
        <v>0</v>
      </c>
    </row>
    <row r="470" spans="1:13" ht="14.4" thickBot="1">
      <c r="A470" s="960"/>
      <c r="B470" s="961"/>
      <c r="C470" s="961"/>
      <c r="D470" s="961"/>
      <c r="E470" s="961"/>
      <c r="F470" s="961"/>
      <c r="G470" s="961"/>
      <c r="H470" s="282"/>
      <c r="I470" s="283"/>
      <c r="J470" s="282"/>
      <c r="K470" s="962"/>
      <c r="L470" s="963"/>
      <c r="M470" s="281">
        <f>J470*K470</f>
        <v>0</v>
      </c>
    </row>
    <row r="471" spans="1:13" ht="14.4" thickBot="1">
      <c r="A471" s="947" t="s">
        <v>59</v>
      </c>
      <c r="B471" s="948"/>
      <c r="C471" s="948"/>
      <c r="D471" s="948"/>
      <c r="E471" s="948"/>
      <c r="F471" s="948"/>
      <c r="G471" s="948"/>
      <c r="H471" s="948"/>
      <c r="I471" s="948"/>
      <c r="J471" s="948"/>
      <c r="K471" s="948"/>
      <c r="L471" s="949"/>
      <c r="M471" s="268">
        <f>SUM(M467:M470)</f>
        <v>193879.77840000001</v>
      </c>
    </row>
    <row r="472" spans="1:13" ht="14.4" thickBot="1">
      <c r="A472" s="252"/>
      <c r="B472" s="227"/>
      <c r="C472" s="227"/>
      <c r="D472" s="227"/>
      <c r="E472" s="227"/>
      <c r="F472" s="227"/>
      <c r="G472" s="227"/>
      <c r="H472" s="227"/>
      <c r="I472" s="227"/>
      <c r="J472" s="227"/>
      <c r="K472" s="227"/>
      <c r="L472" s="227"/>
      <c r="M472" s="253"/>
    </row>
    <row r="473" spans="1:13" ht="14.4" thickBot="1">
      <c r="A473" s="950" t="s">
        <v>73</v>
      </c>
      <c r="B473" s="951"/>
      <c r="C473" s="951"/>
      <c r="D473" s="951"/>
      <c r="E473" s="951"/>
      <c r="F473" s="951"/>
      <c r="G473" s="951"/>
      <c r="H473" s="951"/>
      <c r="I473" s="951"/>
      <c r="J473" s="951"/>
      <c r="K473" s="951"/>
      <c r="L473" s="952"/>
      <c r="M473" s="284">
        <f>ROUND(M444+M453+M462+M471,0)</f>
        <v>569455</v>
      </c>
    </row>
    <row r="474" spans="1:13" ht="13.8">
      <c r="A474" s="249"/>
      <c r="B474" s="250"/>
      <c r="C474" s="250"/>
      <c r="D474" s="250"/>
      <c r="E474" s="250"/>
      <c r="F474" s="250"/>
      <c r="G474" s="250"/>
      <c r="H474" s="250"/>
      <c r="I474" s="250"/>
      <c r="J474" s="250"/>
      <c r="K474" s="250"/>
      <c r="L474" s="250"/>
      <c r="M474" s="251"/>
    </row>
    <row r="475" spans="1:13" ht="13.8">
      <c r="A475" s="252"/>
      <c r="B475" s="227"/>
      <c r="C475" s="227"/>
      <c r="D475" s="227"/>
      <c r="E475" s="227"/>
      <c r="F475" s="227"/>
      <c r="G475" s="227"/>
      <c r="H475" s="227"/>
      <c r="I475" s="227"/>
      <c r="J475" s="227"/>
      <c r="K475" s="227"/>
      <c r="L475" s="227"/>
      <c r="M475" s="253"/>
    </row>
    <row r="476" spans="1:13" ht="13.8">
      <c r="A476" s="252"/>
      <c r="B476" s="285" t="s">
        <v>81</v>
      </c>
      <c r="C476" s="285"/>
      <c r="D476" s="285"/>
      <c r="E476" s="285"/>
      <c r="F476" s="227"/>
      <c r="G476" s="227"/>
      <c r="H476" s="285" t="s">
        <v>81</v>
      </c>
      <c r="I476" s="227"/>
      <c r="J476" s="227"/>
      <c r="K476" s="227"/>
      <c r="L476" s="227"/>
      <c r="M476" s="253"/>
    </row>
    <row r="477" spans="1:13" ht="14.4">
      <c r="A477" s="252"/>
      <c r="B477" s="227" t="s">
        <v>205</v>
      </c>
      <c r="C477" s="227" t="s">
        <v>147</v>
      </c>
      <c r="D477" s="227"/>
      <c r="E477" s="288"/>
      <c r="H477" s="227" t="s">
        <v>82</v>
      </c>
      <c r="I477" s="266" t="s">
        <v>142</v>
      </c>
      <c r="J477" s="266"/>
      <c r="K477" s="266"/>
      <c r="L477" s="227"/>
      <c r="M477" s="253"/>
    </row>
    <row r="478" spans="1:13" ht="14.4">
      <c r="A478" s="286"/>
      <c r="B478" s="227" t="s">
        <v>177</v>
      </c>
      <c r="C478" s="227"/>
      <c r="D478" s="227"/>
      <c r="E478" s="288"/>
      <c r="H478" s="227" t="s">
        <v>178</v>
      </c>
      <c r="I478" s="292"/>
      <c r="J478" s="292"/>
      <c r="K478" s="292"/>
      <c r="L478" s="287"/>
      <c r="M478" s="289"/>
    </row>
    <row r="479" spans="1:13" ht="14.4">
      <c r="A479" s="286"/>
      <c r="B479" s="287"/>
      <c r="C479" s="287"/>
      <c r="D479" s="287"/>
      <c r="E479" s="287"/>
      <c r="F479" s="227"/>
      <c r="G479" s="227"/>
      <c r="H479" s="227"/>
      <c r="I479" s="288"/>
      <c r="J479" s="287"/>
      <c r="K479" s="287"/>
      <c r="L479" s="287"/>
      <c r="M479" s="289"/>
    </row>
    <row r="480" spans="1:13" ht="13.8">
      <c r="A480" s="237"/>
      <c r="B480" s="290"/>
      <c r="C480" s="290"/>
      <c r="D480" s="290"/>
      <c r="E480" s="290"/>
      <c r="F480" s="227"/>
      <c r="G480" s="227"/>
      <c r="H480" s="227"/>
      <c r="I480" s="290"/>
      <c r="J480" s="290"/>
      <c r="K480" s="290"/>
      <c r="L480" s="290"/>
      <c r="M480" s="291"/>
    </row>
    <row r="481" spans="1:13" ht="13.8">
      <c r="A481" s="252"/>
      <c r="B481" s="227"/>
      <c r="C481" s="227"/>
      <c r="D481" s="227"/>
      <c r="E481" s="227"/>
      <c r="F481" s="227" t="s">
        <v>83</v>
      </c>
      <c r="G481" s="227"/>
      <c r="H481" s="227"/>
      <c r="I481" s="227"/>
      <c r="J481" s="227"/>
      <c r="K481" s="227"/>
      <c r="L481" s="227"/>
      <c r="M481" s="253"/>
    </row>
    <row r="482" spans="1:13" ht="13.8">
      <c r="A482" s="293"/>
      <c r="B482" s="290"/>
      <c r="C482" s="290"/>
      <c r="D482" s="290"/>
      <c r="E482" s="290"/>
      <c r="F482" s="227"/>
      <c r="G482" s="227"/>
      <c r="H482" s="227"/>
      <c r="I482" s="227"/>
      <c r="J482" s="290"/>
      <c r="K482" s="290"/>
      <c r="L482" s="290"/>
      <c r="M482" s="291"/>
    </row>
    <row r="483" spans="1:13" ht="13.8">
      <c r="A483" s="294"/>
      <c r="B483" s="295"/>
      <c r="C483" s="295"/>
      <c r="D483" s="227"/>
      <c r="E483" s="227"/>
      <c r="F483" s="227"/>
      <c r="G483" s="227"/>
      <c r="H483" s="227"/>
      <c r="I483" s="964"/>
      <c r="J483" s="964"/>
      <c r="K483" s="964"/>
      <c r="L483" s="964"/>
      <c r="M483" s="965"/>
    </row>
    <row r="484" spans="1:13" ht="14.4" thickBot="1">
      <c r="A484" s="968"/>
      <c r="B484" s="969"/>
      <c r="C484" s="969"/>
      <c r="D484" s="283"/>
      <c r="E484" s="283"/>
      <c r="F484" s="283"/>
      <c r="G484" s="283"/>
      <c r="H484" s="283"/>
      <c r="I484" s="966"/>
      <c r="J484" s="966"/>
      <c r="K484" s="966"/>
      <c r="L484" s="966"/>
      <c r="M484" s="967"/>
    </row>
  </sheetData>
  <mergeCells count="534">
    <mergeCell ref="A1:D1"/>
    <mergeCell ref="A3:M3"/>
    <mergeCell ref="A5:A11"/>
    <mergeCell ref="B5:I5"/>
    <mergeCell ref="J5:M6"/>
    <mergeCell ref="B6:I6"/>
    <mergeCell ref="B7:I7"/>
    <mergeCell ref="J7:J8"/>
    <mergeCell ref="K7:M8"/>
    <mergeCell ref="B8:I8"/>
    <mergeCell ref="A15:D15"/>
    <mergeCell ref="A19:M19"/>
    <mergeCell ref="B21:J21"/>
    <mergeCell ref="K21:L21"/>
    <mergeCell ref="B22:J22"/>
    <mergeCell ref="K22:L22"/>
    <mergeCell ref="B9:I10"/>
    <mergeCell ref="J9:J11"/>
    <mergeCell ref="K9:K11"/>
    <mergeCell ref="L9:L11"/>
    <mergeCell ref="M9:M11"/>
    <mergeCell ref="B11:I11"/>
    <mergeCell ref="A28:E28"/>
    <mergeCell ref="F28:G28"/>
    <mergeCell ref="H28:I28"/>
    <mergeCell ref="K28:L28"/>
    <mergeCell ref="A29:E29"/>
    <mergeCell ref="F29:G29"/>
    <mergeCell ref="H29:I29"/>
    <mergeCell ref="K29:L29"/>
    <mergeCell ref="A23:M25"/>
    <mergeCell ref="A26:E26"/>
    <mergeCell ref="F26:G26"/>
    <mergeCell ref="H26:I26"/>
    <mergeCell ref="K26:L26"/>
    <mergeCell ref="A27:E27"/>
    <mergeCell ref="F27:G27"/>
    <mergeCell ref="H27:I27"/>
    <mergeCell ref="K27:L27"/>
    <mergeCell ref="A36:H36"/>
    <mergeCell ref="K36:L36"/>
    <mergeCell ref="A37:H37"/>
    <mergeCell ref="K37:L37"/>
    <mergeCell ref="A38:H38"/>
    <mergeCell ref="K38:L38"/>
    <mergeCell ref="A30:L30"/>
    <mergeCell ref="A31:M33"/>
    <mergeCell ref="A34:H34"/>
    <mergeCell ref="K34:L34"/>
    <mergeCell ref="A35:H35"/>
    <mergeCell ref="K35:L35"/>
    <mergeCell ref="A45:G45"/>
    <mergeCell ref="K45:L45"/>
    <mergeCell ref="A46:G46"/>
    <mergeCell ref="K46:L46"/>
    <mergeCell ref="A47:G47"/>
    <mergeCell ref="K47:L47"/>
    <mergeCell ref="A39:L39"/>
    <mergeCell ref="A40:M42"/>
    <mergeCell ref="A43:G43"/>
    <mergeCell ref="K43:L43"/>
    <mergeCell ref="A44:G44"/>
    <mergeCell ref="K44:L44"/>
    <mergeCell ref="K55:L55"/>
    <mergeCell ref="A56:G56"/>
    <mergeCell ref="K56:L56"/>
    <mergeCell ref="A57:L57"/>
    <mergeCell ref="A59:L59"/>
    <mergeCell ref="A48:L48"/>
    <mergeCell ref="A49:M51"/>
    <mergeCell ref="A52:G52"/>
    <mergeCell ref="K52:L52"/>
    <mergeCell ref="K53:L53"/>
    <mergeCell ref="K54:L54"/>
    <mergeCell ref="I69:M70"/>
    <mergeCell ref="A70:C70"/>
    <mergeCell ref="A71:D71"/>
    <mergeCell ref="A73:M73"/>
    <mergeCell ref="A75:A81"/>
    <mergeCell ref="B75:I75"/>
    <mergeCell ref="J75:M76"/>
    <mergeCell ref="B76:I76"/>
    <mergeCell ref="B77:I77"/>
    <mergeCell ref="J77:J78"/>
    <mergeCell ref="A85:D85"/>
    <mergeCell ref="A89:M89"/>
    <mergeCell ref="B91:J91"/>
    <mergeCell ref="K91:L91"/>
    <mergeCell ref="B92:J92"/>
    <mergeCell ref="K92:L92"/>
    <mergeCell ref="K77:M78"/>
    <mergeCell ref="B78:I78"/>
    <mergeCell ref="B79:I80"/>
    <mergeCell ref="J79:J81"/>
    <mergeCell ref="K79:K81"/>
    <mergeCell ref="L79:L81"/>
    <mergeCell ref="M79:M81"/>
    <mergeCell ref="B81:I81"/>
    <mergeCell ref="A98:E98"/>
    <mergeCell ref="F98:G98"/>
    <mergeCell ref="H98:I98"/>
    <mergeCell ref="K98:L98"/>
    <mergeCell ref="A99:E99"/>
    <mergeCell ref="F99:G99"/>
    <mergeCell ref="H99:I99"/>
    <mergeCell ref="K99:L99"/>
    <mergeCell ref="A93:M95"/>
    <mergeCell ref="A96:E96"/>
    <mergeCell ref="F96:G96"/>
    <mergeCell ref="H96:I96"/>
    <mergeCell ref="K96:L96"/>
    <mergeCell ref="A97:E97"/>
    <mergeCell ref="F97:G97"/>
    <mergeCell ref="H97:I97"/>
    <mergeCell ref="K97:L97"/>
    <mergeCell ref="A106:H106"/>
    <mergeCell ref="K106:L106"/>
    <mergeCell ref="A107:H107"/>
    <mergeCell ref="K107:L107"/>
    <mergeCell ref="A108:H108"/>
    <mergeCell ref="K108:L108"/>
    <mergeCell ref="A100:L100"/>
    <mergeCell ref="A101:M103"/>
    <mergeCell ref="A104:H104"/>
    <mergeCell ref="K104:L104"/>
    <mergeCell ref="A105:H105"/>
    <mergeCell ref="K105:L105"/>
    <mergeCell ref="A115:G115"/>
    <mergeCell ref="K115:L115"/>
    <mergeCell ref="A116:G116"/>
    <mergeCell ref="K116:L116"/>
    <mergeCell ref="A117:G117"/>
    <mergeCell ref="K117:L117"/>
    <mergeCell ref="A109:L109"/>
    <mergeCell ref="A110:M112"/>
    <mergeCell ref="A113:G113"/>
    <mergeCell ref="K113:L113"/>
    <mergeCell ref="A114:G114"/>
    <mergeCell ref="K114:L114"/>
    <mergeCell ref="K125:L125"/>
    <mergeCell ref="A126:G126"/>
    <mergeCell ref="K126:L126"/>
    <mergeCell ref="A127:L127"/>
    <mergeCell ref="A129:L129"/>
    <mergeCell ref="A118:L118"/>
    <mergeCell ref="A119:M121"/>
    <mergeCell ref="A122:G122"/>
    <mergeCell ref="K122:L122"/>
    <mergeCell ref="K123:L123"/>
    <mergeCell ref="K124:L124"/>
    <mergeCell ref="I138:M139"/>
    <mergeCell ref="A139:C139"/>
    <mergeCell ref="A140:D140"/>
    <mergeCell ref="A142:M142"/>
    <mergeCell ref="A144:A150"/>
    <mergeCell ref="B144:I144"/>
    <mergeCell ref="J144:M145"/>
    <mergeCell ref="B145:I145"/>
    <mergeCell ref="B146:I146"/>
    <mergeCell ref="J146:J147"/>
    <mergeCell ref="A154:D154"/>
    <mergeCell ref="A158:M158"/>
    <mergeCell ref="B160:J160"/>
    <mergeCell ref="K160:L160"/>
    <mergeCell ref="B161:J161"/>
    <mergeCell ref="K161:L161"/>
    <mergeCell ref="K146:M147"/>
    <mergeCell ref="B147:I147"/>
    <mergeCell ref="B148:I149"/>
    <mergeCell ref="J148:J150"/>
    <mergeCell ref="K148:K150"/>
    <mergeCell ref="L148:L150"/>
    <mergeCell ref="M148:M150"/>
    <mergeCell ref="B150:I150"/>
    <mergeCell ref="A167:E167"/>
    <mergeCell ref="F167:G167"/>
    <mergeCell ref="H167:I167"/>
    <mergeCell ref="K167:L167"/>
    <mergeCell ref="A168:E168"/>
    <mergeCell ref="F168:G168"/>
    <mergeCell ref="H168:I168"/>
    <mergeCell ref="K168:L168"/>
    <mergeCell ref="A162:M164"/>
    <mergeCell ref="A165:E165"/>
    <mergeCell ref="F165:G165"/>
    <mergeCell ref="H165:I165"/>
    <mergeCell ref="K165:L165"/>
    <mergeCell ref="A166:E166"/>
    <mergeCell ref="F166:G166"/>
    <mergeCell ref="H166:I166"/>
    <mergeCell ref="K166:L166"/>
    <mergeCell ref="A175:H175"/>
    <mergeCell ref="K175:L175"/>
    <mergeCell ref="A176:H176"/>
    <mergeCell ref="K176:L176"/>
    <mergeCell ref="A177:H177"/>
    <mergeCell ref="K177:L177"/>
    <mergeCell ref="A169:L169"/>
    <mergeCell ref="A170:M172"/>
    <mergeCell ref="A173:H173"/>
    <mergeCell ref="K173:L173"/>
    <mergeCell ref="A174:H174"/>
    <mergeCell ref="K174:L174"/>
    <mergeCell ref="A184:G184"/>
    <mergeCell ref="K184:L184"/>
    <mergeCell ref="A185:G185"/>
    <mergeCell ref="K185:L185"/>
    <mergeCell ref="A186:G186"/>
    <mergeCell ref="K186:L186"/>
    <mergeCell ref="A178:L178"/>
    <mergeCell ref="A179:M181"/>
    <mergeCell ref="A182:G182"/>
    <mergeCell ref="K182:L182"/>
    <mergeCell ref="A183:G183"/>
    <mergeCell ref="K183:L183"/>
    <mergeCell ref="K194:L194"/>
    <mergeCell ref="A195:G195"/>
    <mergeCell ref="K195:L195"/>
    <mergeCell ref="A196:L196"/>
    <mergeCell ref="A198:L198"/>
    <mergeCell ref="A187:L187"/>
    <mergeCell ref="A188:M190"/>
    <mergeCell ref="A191:G191"/>
    <mergeCell ref="K191:L191"/>
    <mergeCell ref="K192:L192"/>
    <mergeCell ref="K193:L193"/>
    <mergeCell ref="I207:M208"/>
    <mergeCell ref="A208:C208"/>
    <mergeCell ref="A209:D209"/>
    <mergeCell ref="A211:M211"/>
    <mergeCell ref="A213:A219"/>
    <mergeCell ref="B213:I213"/>
    <mergeCell ref="J213:M214"/>
    <mergeCell ref="B214:I214"/>
    <mergeCell ref="B215:I215"/>
    <mergeCell ref="J215:J216"/>
    <mergeCell ref="A223:D223"/>
    <mergeCell ref="A227:M227"/>
    <mergeCell ref="B229:J229"/>
    <mergeCell ref="K229:L229"/>
    <mergeCell ref="B230:J230"/>
    <mergeCell ref="K230:L230"/>
    <mergeCell ref="K215:M216"/>
    <mergeCell ref="B216:I216"/>
    <mergeCell ref="B217:I218"/>
    <mergeCell ref="J217:J219"/>
    <mergeCell ref="K217:K219"/>
    <mergeCell ref="L217:L219"/>
    <mergeCell ref="M217:M219"/>
    <mergeCell ref="B219:I219"/>
    <mergeCell ref="A236:E236"/>
    <mergeCell ref="F236:G236"/>
    <mergeCell ref="H236:I236"/>
    <mergeCell ref="K236:L236"/>
    <mergeCell ref="A237:E237"/>
    <mergeCell ref="F237:G237"/>
    <mergeCell ref="H237:I237"/>
    <mergeCell ref="K237:L237"/>
    <mergeCell ref="A231:M233"/>
    <mergeCell ref="A234:E234"/>
    <mergeCell ref="F234:G234"/>
    <mergeCell ref="H234:I234"/>
    <mergeCell ref="K234:L234"/>
    <mergeCell ref="A235:E235"/>
    <mergeCell ref="F235:G235"/>
    <mergeCell ref="H235:I235"/>
    <mergeCell ref="K235:L235"/>
    <mergeCell ref="A244:H244"/>
    <mergeCell ref="K244:L244"/>
    <mergeCell ref="A245:H245"/>
    <mergeCell ref="K245:L245"/>
    <mergeCell ref="A246:H246"/>
    <mergeCell ref="K246:L246"/>
    <mergeCell ref="A238:L238"/>
    <mergeCell ref="A239:M241"/>
    <mergeCell ref="A242:H242"/>
    <mergeCell ref="K242:L242"/>
    <mergeCell ref="A243:H243"/>
    <mergeCell ref="K243:L243"/>
    <mergeCell ref="A253:G253"/>
    <mergeCell ref="K253:L253"/>
    <mergeCell ref="A254:G254"/>
    <mergeCell ref="K254:L254"/>
    <mergeCell ref="A255:G255"/>
    <mergeCell ref="K255:L255"/>
    <mergeCell ref="A247:L247"/>
    <mergeCell ref="A248:M250"/>
    <mergeCell ref="A251:G251"/>
    <mergeCell ref="K251:L251"/>
    <mergeCell ref="A252:G252"/>
    <mergeCell ref="K252:L252"/>
    <mergeCell ref="K263:L263"/>
    <mergeCell ref="A264:G264"/>
    <mergeCell ref="K264:L264"/>
    <mergeCell ref="A265:L265"/>
    <mergeCell ref="A267:L267"/>
    <mergeCell ref="A256:L256"/>
    <mergeCell ref="A257:M259"/>
    <mergeCell ref="A260:G260"/>
    <mergeCell ref="K260:L260"/>
    <mergeCell ref="K261:L261"/>
    <mergeCell ref="K262:L262"/>
    <mergeCell ref="I276:M277"/>
    <mergeCell ref="A277:C277"/>
    <mergeCell ref="A278:D278"/>
    <mergeCell ref="A280:M280"/>
    <mergeCell ref="A282:A288"/>
    <mergeCell ref="B282:I282"/>
    <mergeCell ref="J282:M283"/>
    <mergeCell ref="B283:I283"/>
    <mergeCell ref="B284:I284"/>
    <mergeCell ref="J284:J285"/>
    <mergeCell ref="A292:D292"/>
    <mergeCell ref="A296:M296"/>
    <mergeCell ref="B298:J298"/>
    <mergeCell ref="K298:L298"/>
    <mergeCell ref="B299:J299"/>
    <mergeCell ref="K299:L299"/>
    <mergeCell ref="K284:M285"/>
    <mergeCell ref="B285:I285"/>
    <mergeCell ref="B286:I287"/>
    <mergeCell ref="J286:J288"/>
    <mergeCell ref="K286:K288"/>
    <mergeCell ref="L286:L288"/>
    <mergeCell ref="M286:M288"/>
    <mergeCell ref="B288:I288"/>
    <mergeCell ref="A305:E305"/>
    <mergeCell ref="F305:G305"/>
    <mergeCell ref="H305:I305"/>
    <mergeCell ref="K305:L305"/>
    <mergeCell ref="A306:E306"/>
    <mergeCell ref="F306:G306"/>
    <mergeCell ref="H306:I306"/>
    <mergeCell ref="K306:L306"/>
    <mergeCell ref="A300:M302"/>
    <mergeCell ref="A303:E303"/>
    <mergeCell ref="F303:G303"/>
    <mergeCell ref="H303:I303"/>
    <mergeCell ref="K303:L303"/>
    <mergeCell ref="A304:E304"/>
    <mergeCell ref="F304:G304"/>
    <mergeCell ref="H304:I304"/>
    <mergeCell ref="K304:L304"/>
    <mergeCell ref="A313:H313"/>
    <mergeCell ref="K313:L313"/>
    <mergeCell ref="A314:H314"/>
    <mergeCell ref="K314:L314"/>
    <mergeCell ref="A315:H315"/>
    <mergeCell ref="K315:L315"/>
    <mergeCell ref="A307:L307"/>
    <mergeCell ref="A308:M310"/>
    <mergeCell ref="A311:H311"/>
    <mergeCell ref="K311:L311"/>
    <mergeCell ref="A312:H312"/>
    <mergeCell ref="K312:L312"/>
    <mergeCell ref="A322:G322"/>
    <mergeCell ref="K322:L322"/>
    <mergeCell ref="A323:G323"/>
    <mergeCell ref="K323:L323"/>
    <mergeCell ref="A324:G324"/>
    <mergeCell ref="K324:L324"/>
    <mergeCell ref="A316:L316"/>
    <mergeCell ref="A317:M319"/>
    <mergeCell ref="A320:G320"/>
    <mergeCell ref="K320:L320"/>
    <mergeCell ref="A321:G321"/>
    <mergeCell ref="K321:L321"/>
    <mergeCell ref="K332:L332"/>
    <mergeCell ref="A333:G333"/>
    <mergeCell ref="K333:L333"/>
    <mergeCell ref="A334:L334"/>
    <mergeCell ref="A336:L336"/>
    <mergeCell ref="A325:L325"/>
    <mergeCell ref="A326:M328"/>
    <mergeCell ref="A329:G329"/>
    <mergeCell ref="K329:L329"/>
    <mergeCell ref="K330:L330"/>
    <mergeCell ref="K331:L331"/>
    <mergeCell ref="I346:M346"/>
    <mergeCell ref="A347:D347"/>
    <mergeCell ref="A349:M349"/>
    <mergeCell ref="A351:A357"/>
    <mergeCell ref="B351:I351"/>
    <mergeCell ref="J351:M352"/>
    <mergeCell ref="B352:I352"/>
    <mergeCell ref="B353:I353"/>
    <mergeCell ref="J353:J354"/>
    <mergeCell ref="K353:M354"/>
    <mergeCell ref="A361:D361"/>
    <mergeCell ref="A365:M365"/>
    <mergeCell ref="B367:J367"/>
    <mergeCell ref="K367:L367"/>
    <mergeCell ref="B368:J368"/>
    <mergeCell ref="K368:L368"/>
    <mergeCell ref="B354:I354"/>
    <mergeCell ref="B355:I356"/>
    <mergeCell ref="J355:J357"/>
    <mergeCell ref="K355:K357"/>
    <mergeCell ref="L355:L357"/>
    <mergeCell ref="M355:M357"/>
    <mergeCell ref="B357:I357"/>
    <mergeCell ref="A374:E374"/>
    <mergeCell ref="F374:G374"/>
    <mergeCell ref="H374:I374"/>
    <mergeCell ref="K374:L374"/>
    <mergeCell ref="A375:E375"/>
    <mergeCell ref="F375:G375"/>
    <mergeCell ref="H375:I375"/>
    <mergeCell ref="K375:L375"/>
    <mergeCell ref="A369:M371"/>
    <mergeCell ref="A372:E372"/>
    <mergeCell ref="F372:G372"/>
    <mergeCell ref="H372:I372"/>
    <mergeCell ref="K372:L372"/>
    <mergeCell ref="A373:E373"/>
    <mergeCell ref="F373:G373"/>
    <mergeCell ref="H373:I373"/>
    <mergeCell ref="K373:L373"/>
    <mergeCell ref="A382:H382"/>
    <mergeCell ref="K382:L382"/>
    <mergeCell ref="A383:H383"/>
    <mergeCell ref="K383:L383"/>
    <mergeCell ref="A384:H384"/>
    <mergeCell ref="K384:L384"/>
    <mergeCell ref="A376:L376"/>
    <mergeCell ref="A377:M379"/>
    <mergeCell ref="A380:H380"/>
    <mergeCell ref="K380:L380"/>
    <mergeCell ref="A381:H381"/>
    <mergeCell ref="K381:L381"/>
    <mergeCell ref="A391:G391"/>
    <mergeCell ref="K391:L391"/>
    <mergeCell ref="A392:G392"/>
    <mergeCell ref="K392:L392"/>
    <mergeCell ref="A393:G393"/>
    <mergeCell ref="K393:L393"/>
    <mergeCell ref="A385:L385"/>
    <mergeCell ref="A386:M388"/>
    <mergeCell ref="A389:G389"/>
    <mergeCell ref="K389:L389"/>
    <mergeCell ref="A390:G390"/>
    <mergeCell ref="K390:L390"/>
    <mergeCell ref="K401:L401"/>
    <mergeCell ref="A402:G402"/>
    <mergeCell ref="K402:L402"/>
    <mergeCell ref="A403:L403"/>
    <mergeCell ref="A405:L405"/>
    <mergeCell ref="A394:L394"/>
    <mergeCell ref="A395:M397"/>
    <mergeCell ref="A398:G398"/>
    <mergeCell ref="K398:L398"/>
    <mergeCell ref="K399:L399"/>
    <mergeCell ref="K400:L400"/>
    <mergeCell ref="A414:C414"/>
    <mergeCell ref="I414:M414"/>
    <mergeCell ref="A415:D415"/>
    <mergeCell ref="A417:M417"/>
    <mergeCell ref="A419:A425"/>
    <mergeCell ref="B419:I419"/>
    <mergeCell ref="J419:M420"/>
    <mergeCell ref="B420:I420"/>
    <mergeCell ref="B421:I421"/>
    <mergeCell ref="J421:J422"/>
    <mergeCell ref="A429:D429"/>
    <mergeCell ref="A433:M433"/>
    <mergeCell ref="B435:J435"/>
    <mergeCell ref="K435:L435"/>
    <mergeCell ref="B436:J436"/>
    <mergeCell ref="K436:L436"/>
    <mergeCell ref="K421:M422"/>
    <mergeCell ref="B422:I422"/>
    <mergeCell ref="B423:I424"/>
    <mergeCell ref="J423:J425"/>
    <mergeCell ref="K423:K425"/>
    <mergeCell ref="L423:L425"/>
    <mergeCell ref="M423:M425"/>
    <mergeCell ref="B425:I425"/>
    <mergeCell ref="A437:M439"/>
    <mergeCell ref="A440:E440"/>
    <mergeCell ref="F440:G440"/>
    <mergeCell ref="H440:I440"/>
    <mergeCell ref="K440:L440"/>
    <mergeCell ref="A441:E441"/>
    <mergeCell ref="F441:G441"/>
    <mergeCell ref="H441:I441"/>
    <mergeCell ref="K441:L441"/>
    <mergeCell ref="A444:L444"/>
    <mergeCell ref="A445:M447"/>
    <mergeCell ref="A448:H448"/>
    <mergeCell ref="K448:L448"/>
    <mergeCell ref="A449:H449"/>
    <mergeCell ref="K449:L449"/>
    <mergeCell ref="A442:E442"/>
    <mergeCell ref="F442:G442"/>
    <mergeCell ref="H442:I442"/>
    <mergeCell ref="K442:L442"/>
    <mergeCell ref="A443:E443"/>
    <mergeCell ref="F443:G443"/>
    <mergeCell ref="H443:I443"/>
    <mergeCell ref="K443:L443"/>
    <mergeCell ref="A453:L453"/>
    <mergeCell ref="A454:M456"/>
    <mergeCell ref="A457:G457"/>
    <mergeCell ref="K457:L457"/>
    <mergeCell ref="A458:G458"/>
    <mergeCell ref="K458:L458"/>
    <mergeCell ref="A450:H450"/>
    <mergeCell ref="K450:L450"/>
    <mergeCell ref="A451:H451"/>
    <mergeCell ref="K451:L451"/>
    <mergeCell ref="A452:H452"/>
    <mergeCell ref="K452:L452"/>
    <mergeCell ref="A462:L462"/>
    <mergeCell ref="A463:M465"/>
    <mergeCell ref="A466:G466"/>
    <mergeCell ref="K466:L466"/>
    <mergeCell ref="A467:G467"/>
    <mergeCell ref="K467:L467"/>
    <mergeCell ref="A459:G459"/>
    <mergeCell ref="K459:L459"/>
    <mergeCell ref="A460:G460"/>
    <mergeCell ref="K460:L460"/>
    <mergeCell ref="A461:G461"/>
    <mergeCell ref="K461:L461"/>
    <mergeCell ref="A471:L471"/>
    <mergeCell ref="A473:L473"/>
    <mergeCell ref="A468:G468"/>
    <mergeCell ref="K468:L468"/>
    <mergeCell ref="A469:G469"/>
    <mergeCell ref="K469:L469"/>
    <mergeCell ref="A470:G470"/>
    <mergeCell ref="K470:L470"/>
    <mergeCell ref="I483:M484"/>
    <mergeCell ref="A484:C484"/>
  </mergeCells>
  <pageMargins left="0.7" right="0.7" top="0.75" bottom="0.75" header="0.3" footer="0.3"/>
  <pageSetup scale="59" orientation="portrait" r:id="rId1"/>
  <rowBreaks count="6" manualBreakCount="6">
    <brk id="70" max="12" man="1"/>
    <brk id="139" max="12" man="1"/>
    <brk id="208" max="12" man="1"/>
    <brk id="277" max="12" man="1"/>
    <brk id="346" max="12" man="1"/>
    <brk id="414" max="12"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483"/>
  <sheetViews>
    <sheetView view="pageBreakPreview" topLeftCell="A15" zoomScale="60" zoomScaleNormal="60" workbookViewId="0">
      <selection activeCell="G15" sqref="G15"/>
    </sheetView>
  </sheetViews>
  <sheetFormatPr baseColWidth="10" defaultRowHeight="13.2"/>
  <cols>
    <col min="10" max="10" width="14.44140625" bestFit="1" customWidth="1"/>
    <col min="13" max="13" width="14" bestFit="1" customWidth="1"/>
  </cols>
  <sheetData>
    <row r="1" spans="1:26">
      <c r="A1" s="1046" t="s">
        <v>166</v>
      </c>
      <c r="B1" s="1046"/>
      <c r="C1" s="1046"/>
      <c r="D1" s="1046"/>
      <c r="E1" s="221"/>
      <c r="F1" s="221"/>
      <c r="G1" s="221"/>
      <c r="H1" s="221"/>
      <c r="I1" s="221"/>
      <c r="J1" s="221"/>
      <c r="K1" s="221"/>
      <c r="L1" s="221"/>
      <c r="M1" s="222"/>
      <c r="N1" s="223"/>
      <c r="O1" s="223"/>
      <c r="P1" s="223"/>
      <c r="Q1" s="223"/>
      <c r="R1" s="223"/>
      <c r="S1" s="223"/>
      <c r="T1" s="223"/>
      <c r="U1" s="223"/>
      <c r="V1" s="223"/>
      <c r="W1" s="223"/>
      <c r="X1" s="223"/>
      <c r="Y1" s="223"/>
      <c r="Z1" s="223"/>
    </row>
    <row r="2" spans="1:26">
      <c r="A2" s="224" t="s">
        <v>167</v>
      </c>
      <c r="B2" s="225" t="s">
        <v>168</v>
      </c>
      <c r="C2" s="224" t="s">
        <v>169</v>
      </c>
      <c r="D2" s="225">
        <v>2</v>
      </c>
      <c r="E2" s="223"/>
      <c r="F2" s="223"/>
      <c r="G2" s="223"/>
      <c r="H2" s="223"/>
      <c r="I2" s="223"/>
      <c r="J2" s="223"/>
      <c r="K2" s="223"/>
      <c r="L2" s="223"/>
      <c r="M2" s="226"/>
      <c r="N2" s="223"/>
      <c r="O2" s="223"/>
      <c r="P2" s="223"/>
      <c r="Q2" s="223"/>
      <c r="R2" s="223"/>
      <c r="S2" s="223"/>
      <c r="T2" s="223"/>
      <c r="U2" s="223"/>
      <c r="V2" s="223"/>
      <c r="W2" s="223"/>
      <c r="X2" s="223"/>
      <c r="Y2" s="223"/>
      <c r="Z2" s="223"/>
    </row>
    <row r="3" spans="1:26" ht="15.6">
      <c r="A3" s="1047" t="s">
        <v>170</v>
      </c>
      <c r="B3" s="1047"/>
      <c r="C3" s="1047"/>
      <c r="D3" s="1047"/>
      <c r="E3" s="1047"/>
      <c r="F3" s="1047"/>
      <c r="G3" s="1047"/>
      <c r="H3" s="1047"/>
      <c r="I3" s="1047"/>
      <c r="J3" s="1047"/>
      <c r="K3" s="1047"/>
      <c r="L3" s="1047"/>
      <c r="M3" s="1047"/>
      <c r="N3" s="227"/>
    </row>
    <row r="4" spans="1:26" ht="14.4" thickBot="1">
      <c r="A4" s="227"/>
      <c r="B4" s="227"/>
      <c r="C4" s="227"/>
      <c r="D4" s="227"/>
      <c r="E4" s="227"/>
      <c r="F4" s="227"/>
      <c r="G4" s="227"/>
      <c r="H4" s="227"/>
      <c r="I4" s="227"/>
      <c r="J4" s="227"/>
      <c r="K4" s="227"/>
      <c r="L4" s="227"/>
      <c r="M4" s="227"/>
      <c r="N4" s="227"/>
    </row>
    <row r="5" spans="1:26" ht="13.8">
      <c r="A5" s="1048"/>
      <c r="B5" s="1050"/>
      <c r="C5" s="1051"/>
      <c r="D5" s="1051"/>
      <c r="E5" s="1051"/>
      <c r="F5" s="1051"/>
      <c r="G5" s="1051"/>
      <c r="H5" s="1051"/>
      <c r="I5" s="1052"/>
      <c r="J5" s="1053"/>
      <c r="K5" s="1054"/>
      <c r="L5" s="1054"/>
      <c r="M5" s="1055"/>
      <c r="N5" s="227"/>
    </row>
    <row r="6" spans="1:26" ht="13.8">
      <c r="A6" s="1049"/>
      <c r="B6" s="1036" t="s">
        <v>118</v>
      </c>
      <c r="C6" s="1037"/>
      <c r="D6" s="1037"/>
      <c r="E6" s="1037"/>
      <c r="F6" s="1037"/>
      <c r="G6" s="1037"/>
      <c r="H6" s="1037"/>
      <c r="I6" s="1038"/>
      <c r="J6" s="1056"/>
      <c r="K6" s="1057"/>
      <c r="L6" s="1057"/>
      <c r="M6" s="1058"/>
      <c r="N6" s="227"/>
    </row>
    <row r="7" spans="1:26" ht="13.8">
      <c r="A7" s="1049"/>
      <c r="B7" s="1059"/>
      <c r="C7" s="1060"/>
      <c r="D7" s="1060"/>
      <c r="E7" s="1060"/>
      <c r="F7" s="1060"/>
      <c r="G7" s="1060"/>
      <c r="H7" s="1060"/>
      <c r="I7" s="1061"/>
      <c r="J7" s="1042" t="s">
        <v>39</v>
      </c>
      <c r="K7" s="1030"/>
      <c r="L7" s="1031"/>
      <c r="M7" s="1032"/>
      <c r="N7" s="227"/>
    </row>
    <row r="8" spans="1:26" ht="13.8">
      <c r="A8" s="1049"/>
      <c r="B8" s="1036" t="s">
        <v>40</v>
      </c>
      <c r="C8" s="1037"/>
      <c r="D8" s="1037"/>
      <c r="E8" s="1037"/>
      <c r="F8" s="1037"/>
      <c r="G8" s="1037"/>
      <c r="H8" s="1037"/>
      <c r="I8" s="1038"/>
      <c r="J8" s="1062"/>
      <c r="K8" s="1033"/>
      <c r="L8" s="1034"/>
      <c r="M8" s="1035"/>
      <c r="N8" s="227"/>
    </row>
    <row r="9" spans="1:26" ht="13.8">
      <c r="A9" s="1049"/>
      <c r="B9" s="1039"/>
      <c r="C9" s="1040"/>
      <c r="D9" s="1040"/>
      <c r="E9" s="1040"/>
      <c r="F9" s="1040"/>
      <c r="G9" s="1040"/>
      <c r="H9" s="1040"/>
      <c r="I9" s="1041"/>
      <c r="J9" s="1042" t="s">
        <v>41</v>
      </c>
      <c r="K9" s="1042">
        <v>1</v>
      </c>
      <c r="L9" s="1042" t="s">
        <v>42</v>
      </c>
      <c r="M9" s="1044">
        <v>1</v>
      </c>
      <c r="N9" s="227"/>
    </row>
    <row r="10" spans="1:26" ht="13.8">
      <c r="A10" s="1049"/>
      <c r="B10" s="1039"/>
      <c r="C10" s="1040"/>
      <c r="D10" s="1040"/>
      <c r="E10" s="1040"/>
      <c r="F10" s="1040"/>
      <c r="G10" s="1040"/>
      <c r="H10" s="1040"/>
      <c r="I10" s="1041"/>
      <c r="J10" s="1043"/>
      <c r="K10" s="1043"/>
      <c r="L10" s="1043"/>
      <c r="M10" s="1045"/>
      <c r="N10" s="227"/>
    </row>
    <row r="11" spans="1:26" ht="13.8">
      <c r="A11" s="1049"/>
      <c r="B11" s="1036" t="s">
        <v>43</v>
      </c>
      <c r="C11" s="1037"/>
      <c r="D11" s="1037"/>
      <c r="E11" s="1037"/>
      <c r="F11" s="1037"/>
      <c r="G11" s="1037"/>
      <c r="H11" s="1037"/>
      <c r="I11" s="1038"/>
      <c r="J11" s="1043"/>
      <c r="K11" s="1043"/>
      <c r="L11" s="1043"/>
      <c r="M11" s="1045"/>
      <c r="N11" s="227"/>
    </row>
    <row r="12" spans="1:26" ht="14.4" thickBot="1">
      <c r="A12" s="228"/>
      <c r="B12" s="229"/>
      <c r="C12" s="229"/>
      <c r="D12" s="229"/>
      <c r="E12" s="229"/>
      <c r="F12" s="229"/>
      <c r="G12" s="229"/>
      <c r="H12" s="229"/>
      <c r="I12" s="229"/>
      <c r="J12" s="229"/>
      <c r="K12" s="230"/>
      <c r="L12" s="230"/>
      <c r="M12" s="231"/>
      <c r="N12" s="227"/>
    </row>
    <row r="13" spans="1:26" ht="13.8">
      <c r="A13" s="232"/>
      <c r="B13" s="233"/>
      <c r="C13" s="233"/>
      <c r="D13" s="233"/>
      <c r="E13" s="233"/>
      <c r="F13" s="233"/>
      <c r="G13" s="233"/>
      <c r="H13" s="233"/>
      <c r="I13" s="233"/>
      <c r="J13" s="234" t="s">
        <v>44</v>
      </c>
      <c r="K13" s="235" t="s">
        <v>45</v>
      </c>
      <c r="L13" s="235" t="s">
        <v>46</v>
      </c>
      <c r="M13" s="236" t="s">
        <v>47</v>
      </c>
      <c r="N13" s="227"/>
    </row>
    <row r="14" spans="1:26" ht="13.8">
      <c r="A14" s="237"/>
      <c r="B14" s="238"/>
      <c r="C14" s="238"/>
      <c r="D14" s="238"/>
      <c r="E14" s="238"/>
      <c r="F14" s="238"/>
      <c r="G14" s="238"/>
      <c r="H14" s="238"/>
      <c r="I14" s="238"/>
      <c r="J14" s="239"/>
      <c r="K14" s="240"/>
      <c r="L14" s="240"/>
      <c r="M14" s="241"/>
      <c r="N14" s="227"/>
    </row>
    <row r="15" spans="1:26" ht="13.8">
      <c r="A15" s="1017" t="s">
        <v>48</v>
      </c>
      <c r="B15" s="1018"/>
      <c r="C15" s="1018"/>
      <c r="D15" s="1018"/>
      <c r="E15" s="238"/>
      <c r="F15" s="238"/>
      <c r="G15" s="238"/>
      <c r="H15" s="227"/>
      <c r="I15" s="238"/>
      <c r="J15" s="239"/>
      <c r="K15" s="227"/>
      <c r="L15" s="227"/>
      <c r="M15" s="242"/>
      <c r="N15" s="227"/>
    </row>
    <row r="16" spans="1:26" ht="13.8">
      <c r="A16" s="243"/>
      <c r="B16" s="244"/>
      <c r="C16" s="244"/>
      <c r="D16" s="244"/>
      <c r="E16" s="244"/>
      <c r="F16" s="244"/>
      <c r="G16" s="244"/>
      <c r="H16" s="244"/>
      <c r="I16" s="244"/>
      <c r="J16" s="244"/>
      <c r="K16" s="244"/>
      <c r="L16" s="244"/>
      <c r="M16" s="245"/>
      <c r="N16" s="227"/>
    </row>
    <row r="17" spans="1:14" ht="14.4" thickBot="1">
      <c r="A17" s="246"/>
      <c r="B17" s="247"/>
      <c r="C17" s="247"/>
      <c r="D17" s="247"/>
      <c r="E17" s="247"/>
      <c r="F17" s="247"/>
      <c r="G17" s="247"/>
      <c r="H17" s="247"/>
      <c r="I17" s="247"/>
      <c r="J17" s="247"/>
      <c r="K17" s="247"/>
      <c r="L17" s="247"/>
      <c r="M17" s="248"/>
      <c r="N17" s="227"/>
    </row>
    <row r="18" spans="1:14" ht="14.4" thickBot="1">
      <c r="A18" s="249"/>
      <c r="B18" s="250"/>
      <c r="C18" s="250"/>
      <c r="D18" s="250"/>
      <c r="E18" s="250"/>
      <c r="F18" s="250"/>
      <c r="G18" s="227"/>
      <c r="H18" s="227"/>
      <c r="I18" s="250"/>
      <c r="J18" s="250"/>
      <c r="K18" s="250"/>
      <c r="L18" s="250"/>
      <c r="M18" s="251"/>
      <c r="N18" s="227"/>
    </row>
    <row r="19" spans="1:14" ht="13.8">
      <c r="A19" s="1019" t="s">
        <v>49</v>
      </c>
      <c r="B19" s="1020"/>
      <c r="C19" s="1020"/>
      <c r="D19" s="1020"/>
      <c r="E19" s="1020"/>
      <c r="F19" s="1020"/>
      <c r="G19" s="1020"/>
      <c r="H19" s="1020"/>
      <c r="I19" s="1020"/>
      <c r="J19" s="1020"/>
      <c r="K19" s="1020"/>
      <c r="L19" s="1020"/>
      <c r="M19" s="1021"/>
      <c r="N19" s="227"/>
    </row>
    <row r="20" spans="1:14" ht="14.4" thickBot="1">
      <c r="A20" s="252"/>
      <c r="B20" s="227"/>
      <c r="C20" s="227"/>
      <c r="D20" s="227"/>
      <c r="E20" s="227"/>
      <c r="F20" s="227"/>
      <c r="G20" s="227"/>
      <c r="H20" s="227"/>
      <c r="I20" s="227"/>
      <c r="J20" s="227"/>
      <c r="K20" s="227"/>
      <c r="L20" s="227"/>
      <c r="M20" s="253"/>
      <c r="N20" s="227"/>
    </row>
    <row r="21" spans="1:14" ht="13.8">
      <c r="A21" s="254" t="s">
        <v>50</v>
      </c>
      <c r="B21" s="1022" t="s">
        <v>51</v>
      </c>
      <c r="C21" s="1023"/>
      <c r="D21" s="1023"/>
      <c r="E21" s="1023"/>
      <c r="F21" s="1023"/>
      <c r="G21" s="1023"/>
      <c r="H21" s="1023"/>
      <c r="I21" s="1023"/>
      <c r="J21" s="1024"/>
      <c r="K21" s="1025" t="s">
        <v>52</v>
      </c>
      <c r="L21" s="1026"/>
      <c r="M21" s="254" t="s">
        <v>11</v>
      </c>
      <c r="N21" s="227"/>
    </row>
    <row r="22" spans="1:14" ht="14.4" thickBot="1">
      <c r="A22" s="255" t="s">
        <v>171</v>
      </c>
      <c r="B22" s="1027" t="s">
        <v>172</v>
      </c>
      <c r="C22" s="1028"/>
      <c r="D22" s="1028"/>
      <c r="E22" s="1028"/>
      <c r="F22" s="1028"/>
      <c r="G22" s="1028"/>
      <c r="H22" s="1028"/>
      <c r="I22" s="1028"/>
      <c r="J22" s="1029"/>
      <c r="K22" s="1027" t="s">
        <v>86</v>
      </c>
      <c r="L22" s="1029"/>
      <c r="M22" s="256"/>
      <c r="N22" s="227"/>
    </row>
    <row r="23" spans="1:14" ht="13.8">
      <c r="A23" s="970" t="s">
        <v>53</v>
      </c>
      <c r="B23" s="971"/>
      <c r="C23" s="971"/>
      <c r="D23" s="971"/>
      <c r="E23" s="971"/>
      <c r="F23" s="971"/>
      <c r="G23" s="971"/>
      <c r="H23" s="971"/>
      <c r="I23" s="971"/>
      <c r="J23" s="971"/>
      <c r="K23" s="971"/>
      <c r="L23" s="971"/>
      <c r="M23" s="972"/>
      <c r="N23" s="227"/>
    </row>
    <row r="24" spans="1:14" ht="13.8">
      <c r="A24" s="973"/>
      <c r="B24" s="974"/>
      <c r="C24" s="974"/>
      <c r="D24" s="974"/>
      <c r="E24" s="974"/>
      <c r="F24" s="974"/>
      <c r="G24" s="974"/>
      <c r="H24" s="974"/>
      <c r="I24" s="974"/>
      <c r="J24" s="974"/>
      <c r="K24" s="974"/>
      <c r="L24" s="974"/>
      <c r="M24" s="975"/>
      <c r="N24" s="227"/>
    </row>
    <row r="25" spans="1:14" ht="14.4" thickBot="1">
      <c r="A25" s="976"/>
      <c r="B25" s="977"/>
      <c r="C25" s="977"/>
      <c r="D25" s="977"/>
      <c r="E25" s="977"/>
      <c r="F25" s="977"/>
      <c r="G25" s="977"/>
      <c r="H25" s="977"/>
      <c r="I25" s="977"/>
      <c r="J25" s="977"/>
      <c r="K25" s="977"/>
      <c r="L25" s="977"/>
      <c r="M25" s="978"/>
      <c r="N25" s="227"/>
    </row>
    <row r="26" spans="1:14" ht="13.8">
      <c r="A26" s="979" t="s">
        <v>51</v>
      </c>
      <c r="B26" s="1013"/>
      <c r="C26" s="1013"/>
      <c r="D26" s="1013"/>
      <c r="E26" s="1014"/>
      <c r="F26" s="991" t="s">
        <v>54</v>
      </c>
      <c r="G26" s="1013"/>
      <c r="H26" s="1015" t="s">
        <v>55</v>
      </c>
      <c r="I26" s="1016"/>
      <c r="J26" s="257" t="s">
        <v>56</v>
      </c>
      <c r="K26" s="991" t="s">
        <v>57</v>
      </c>
      <c r="L26" s="992"/>
      <c r="M26" s="258" t="s">
        <v>58</v>
      </c>
      <c r="N26" s="227"/>
    </row>
    <row r="27" spans="1:14" ht="13.8">
      <c r="A27" s="989"/>
      <c r="B27" s="990"/>
      <c r="C27" s="990"/>
      <c r="D27" s="990"/>
      <c r="E27" s="1007"/>
      <c r="F27" s="1006"/>
      <c r="G27" s="1007"/>
      <c r="H27" s="1006"/>
      <c r="I27" s="1007"/>
      <c r="J27" s="259"/>
      <c r="K27" s="1008"/>
      <c r="L27" s="955"/>
      <c r="M27" s="260">
        <f>J27*K27</f>
        <v>0</v>
      </c>
      <c r="N27" s="227"/>
    </row>
    <row r="28" spans="1:14" ht="13.8">
      <c r="A28" s="989"/>
      <c r="B28" s="990"/>
      <c r="C28" s="990"/>
      <c r="D28" s="990"/>
      <c r="E28" s="1007"/>
      <c r="F28" s="1006"/>
      <c r="G28" s="1007"/>
      <c r="H28" s="1006"/>
      <c r="I28" s="1007"/>
      <c r="J28" s="259"/>
      <c r="K28" s="1008"/>
      <c r="L28" s="955"/>
      <c r="M28" s="260">
        <f>J28*K28</f>
        <v>0</v>
      </c>
      <c r="N28" s="227"/>
    </row>
    <row r="29" spans="1:14" ht="14.4" thickBot="1">
      <c r="A29" s="960"/>
      <c r="B29" s="961"/>
      <c r="C29" s="961"/>
      <c r="D29" s="961"/>
      <c r="E29" s="1009"/>
      <c r="F29" s="1010"/>
      <c r="G29" s="1009"/>
      <c r="H29" s="1010"/>
      <c r="I29" s="1009"/>
      <c r="J29" s="261"/>
      <c r="K29" s="1011"/>
      <c r="L29" s="1012"/>
      <c r="M29" s="260">
        <f>J29*K29</f>
        <v>0</v>
      </c>
      <c r="N29" s="227"/>
    </row>
    <row r="30" spans="1:14" ht="14.4" thickBot="1">
      <c r="A30" s="947" t="s">
        <v>59</v>
      </c>
      <c r="B30" s="948"/>
      <c r="C30" s="948"/>
      <c r="D30" s="948"/>
      <c r="E30" s="948"/>
      <c r="F30" s="948"/>
      <c r="G30" s="948"/>
      <c r="H30" s="948"/>
      <c r="I30" s="948"/>
      <c r="J30" s="948"/>
      <c r="K30" s="948"/>
      <c r="L30" s="949"/>
      <c r="M30" s="262">
        <f>SUM(M27:M29)</f>
        <v>0</v>
      </c>
      <c r="N30" s="227"/>
    </row>
    <row r="31" spans="1:14" ht="13.8">
      <c r="A31" s="970" t="s">
        <v>60</v>
      </c>
      <c r="B31" s="971"/>
      <c r="C31" s="971"/>
      <c r="D31" s="971"/>
      <c r="E31" s="971"/>
      <c r="F31" s="971"/>
      <c r="G31" s="971"/>
      <c r="H31" s="971"/>
      <c r="I31" s="971"/>
      <c r="J31" s="971"/>
      <c r="K31" s="971"/>
      <c r="L31" s="971"/>
      <c r="M31" s="972"/>
      <c r="N31" s="227"/>
    </row>
    <row r="32" spans="1:14" ht="13.8">
      <c r="A32" s="973"/>
      <c r="B32" s="974"/>
      <c r="C32" s="974"/>
      <c r="D32" s="974"/>
      <c r="E32" s="974"/>
      <c r="F32" s="974"/>
      <c r="G32" s="974"/>
      <c r="H32" s="974"/>
      <c r="I32" s="974"/>
      <c r="J32" s="974"/>
      <c r="K32" s="974"/>
      <c r="L32" s="974"/>
      <c r="M32" s="975"/>
      <c r="N32" s="227"/>
    </row>
    <row r="33" spans="1:14" ht="14.4" thickBot="1">
      <c r="A33" s="976"/>
      <c r="B33" s="977"/>
      <c r="C33" s="977"/>
      <c r="D33" s="977"/>
      <c r="E33" s="977"/>
      <c r="F33" s="977"/>
      <c r="G33" s="977"/>
      <c r="H33" s="977"/>
      <c r="I33" s="977"/>
      <c r="J33" s="977"/>
      <c r="K33" s="977"/>
      <c r="L33" s="977"/>
      <c r="M33" s="978"/>
      <c r="N33" s="227"/>
    </row>
    <row r="34" spans="1:14" ht="13.8">
      <c r="A34" s="979" t="s">
        <v>51</v>
      </c>
      <c r="B34" s="980"/>
      <c r="C34" s="980"/>
      <c r="D34" s="980"/>
      <c r="E34" s="980"/>
      <c r="F34" s="980"/>
      <c r="G34" s="980"/>
      <c r="H34" s="992"/>
      <c r="I34" s="263" t="s">
        <v>52</v>
      </c>
      <c r="J34" s="257" t="s">
        <v>11</v>
      </c>
      <c r="K34" s="991" t="s">
        <v>61</v>
      </c>
      <c r="L34" s="992"/>
      <c r="M34" s="258" t="s">
        <v>58</v>
      </c>
      <c r="N34" s="227"/>
    </row>
    <row r="35" spans="1:14" ht="13.8">
      <c r="A35" s="989"/>
      <c r="B35" s="990"/>
      <c r="C35" s="990"/>
      <c r="D35" s="990"/>
      <c r="E35" s="990"/>
      <c r="F35" s="990"/>
      <c r="G35" s="990"/>
      <c r="H35" s="1007"/>
      <c r="I35" s="264"/>
      <c r="J35" s="265"/>
      <c r="K35" s="1070"/>
      <c r="L35" s="1071"/>
      <c r="M35" s="260">
        <f>J35*K35</f>
        <v>0</v>
      </c>
      <c r="N35" s="227"/>
    </row>
    <row r="36" spans="1:14" ht="13.8">
      <c r="A36" s="989"/>
      <c r="B36" s="990"/>
      <c r="C36" s="990"/>
      <c r="D36" s="990"/>
      <c r="E36" s="990"/>
      <c r="F36" s="990"/>
      <c r="G36" s="990"/>
      <c r="H36" s="1007"/>
      <c r="I36" s="264"/>
      <c r="J36" s="265"/>
      <c r="K36" s="1070"/>
      <c r="L36" s="1071"/>
      <c r="M36" s="260">
        <f>J36*K36</f>
        <v>0</v>
      </c>
      <c r="N36" s="227"/>
    </row>
    <row r="37" spans="1:14" ht="13.8">
      <c r="A37" s="989"/>
      <c r="B37" s="990"/>
      <c r="C37" s="990"/>
      <c r="D37" s="990"/>
      <c r="E37" s="990"/>
      <c r="F37" s="990"/>
      <c r="G37" s="990"/>
      <c r="H37" s="1007"/>
      <c r="I37" s="264"/>
      <c r="J37" s="265"/>
      <c r="K37" s="1070"/>
      <c r="L37" s="1071"/>
      <c r="M37" s="260">
        <f>J37*K37</f>
        <v>0</v>
      </c>
      <c r="N37" s="227"/>
    </row>
    <row r="38" spans="1:14" ht="14.4" thickBot="1">
      <c r="A38" s="960"/>
      <c r="B38" s="961"/>
      <c r="C38" s="961"/>
      <c r="D38" s="961"/>
      <c r="E38" s="961"/>
      <c r="F38" s="961"/>
      <c r="G38" s="961"/>
      <c r="H38" s="1009"/>
      <c r="I38" s="266"/>
      <c r="J38" s="267"/>
      <c r="K38" s="962"/>
      <c r="L38" s="963"/>
      <c r="M38" s="260">
        <f>J38*K38</f>
        <v>0</v>
      </c>
      <c r="N38" s="227"/>
    </row>
    <row r="39" spans="1:14" ht="14.4" thickBot="1">
      <c r="A39" s="947" t="s">
        <v>59</v>
      </c>
      <c r="B39" s="948"/>
      <c r="C39" s="948"/>
      <c r="D39" s="948"/>
      <c r="E39" s="948"/>
      <c r="F39" s="948"/>
      <c r="G39" s="948"/>
      <c r="H39" s="948"/>
      <c r="I39" s="948"/>
      <c r="J39" s="948"/>
      <c r="K39" s="948"/>
      <c r="L39" s="949"/>
      <c r="M39" s="268">
        <f>SUM(M35:M38)</f>
        <v>0</v>
      </c>
      <c r="N39" s="227"/>
    </row>
    <row r="40" spans="1:14" ht="13.8">
      <c r="A40" s="970" t="s">
        <v>62</v>
      </c>
      <c r="B40" s="971"/>
      <c r="C40" s="971"/>
      <c r="D40" s="971"/>
      <c r="E40" s="971"/>
      <c r="F40" s="971"/>
      <c r="G40" s="971"/>
      <c r="H40" s="971"/>
      <c r="I40" s="971"/>
      <c r="J40" s="971"/>
      <c r="K40" s="971"/>
      <c r="L40" s="971"/>
      <c r="M40" s="972"/>
      <c r="N40" s="227"/>
    </row>
    <row r="41" spans="1:14" ht="13.8">
      <c r="A41" s="973"/>
      <c r="B41" s="974"/>
      <c r="C41" s="974"/>
      <c r="D41" s="974"/>
      <c r="E41" s="974"/>
      <c r="F41" s="974"/>
      <c r="G41" s="974"/>
      <c r="H41" s="974"/>
      <c r="I41" s="974"/>
      <c r="J41" s="974"/>
      <c r="K41" s="974"/>
      <c r="L41" s="974"/>
      <c r="M41" s="975"/>
      <c r="N41" s="227"/>
    </row>
    <row r="42" spans="1:14" ht="14.4" thickBot="1">
      <c r="A42" s="976"/>
      <c r="B42" s="977"/>
      <c r="C42" s="977"/>
      <c r="D42" s="977"/>
      <c r="E42" s="977"/>
      <c r="F42" s="977"/>
      <c r="G42" s="977"/>
      <c r="H42" s="977"/>
      <c r="I42" s="977"/>
      <c r="J42" s="977"/>
      <c r="K42" s="977"/>
      <c r="L42" s="977"/>
      <c r="M42" s="978"/>
      <c r="N42" s="227"/>
    </row>
    <row r="43" spans="1:14" ht="13.8">
      <c r="A43" s="979" t="s">
        <v>63</v>
      </c>
      <c r="B43" s="980"/>
      <c r="C43" s="980"/>
      <c r="D43" s="980"/>
      <c r="E43" s="980"/>
      <c r="F43" s="980"/>
      <c r="G43" s="980"/>
      <c r="H43" s="257" t="s">
        <v>64</v>
      </c>
      <c r="I43" s="269" t="s">
        <v>65</v>
      </c>
      <c r="J43" s="270" t="s">
        <v>204</v>
      </c>
      <c r="K43" s="991" t="s">
        <v>67</v>
      </c>
      <c r="L43" s="992"/>
      <c r="M43" s="258" t="s">
        <v>58</v>
      </c>
      <c r="N43" s="227"/>
    </row>
    <row r="44" spans="1:14" ht="13.8">
      <c r="A44" s="989" t="s">
        <v>173</v>
      </c>
      <c r="B44" s="990"/>
      <c r="C44" s="990"/>
      <c r="D44" s="990"/>
      <c r="E44" s="990"/>
      <c r="F44" s="990"/>
      <c r="G44" s="1007"/>
      <c r="H44" s="271"/>
      <c r="I44" s="272"/>
      <c r="J44" s="271" t="s">
        <v>174</v>
      </c>
      <c r="K44" s="958"/>
      <c r="L44" s="959"/>
      <c r="M44" s="260">
        <f>I44*K44</f>
        <v>0</v>
      </c>
      <c r="N44" s="227"/>
    </row>
    <row r="45" spans="1:14" ht="13.8">
      <c r="A45" s="989" t="s">
        <v>175</v>
      </c>
      <c r="B45" s="990"/>
      <c r="C45" s="990"/>
      <c r="D45" s="990"/>
      <c r="E45" s="990"/>
      <c r="F45" s="990"/>
      <c r="G45" s="1007"/>
      <c r="H45" s="271"/>
      <c r="I45" s="272">
        <v>18.899999999999999</v>
      </c>
      <c r="J45" s="271" t="s">
        <v>174</v>
      </c>
      <c r="K45" s="958">
        <v>2110</v>
      </c>
      <c r="L45" s="959"/>
      <c r="M45" s="260">
        <f>I45*K45</f>
        <v>39879</v>
      </c>
      <c r="N45" s="227"/>
    </row>
    <row r="46" spans="1:14" ht="13.8">
      <c r="A46" s="989" t="s">
        <v>176</v>
      </c>
      <c r="B46" s="990"/>
      <c r="C46" s="990"/>
      <c r="D46" s="990"/>
      <c r="E46" s="990"/>
      <c r="F46" s="990"/>
      <c r="G46" s="1007"/>
      <c r="H46" s="271"/>
      <c r="I46" s="272"/>
      <c r="J46" s="271" t="s">
        <v>174</v>
      </c>
      <c r="K46" s="958"/>
      <c r="L46" s="959"/>
      <c r="M46" s="260">
        <f>I46*K46</f>
        <v>0</v>
      </c>
      <c r="N46" s="227"/>
    </row>
    <row r="47" spans="1:14" ht="14.4" thickBot="1">
      <c r="A47" s="989"/>
      <c r="B47" s="990"/>
      <c r="C47" s="990"/>
      <c r="D47" s="990"/>
      <c r="E47" s="990"/>
      <c r="F47" s="990"/>
      <c r="G47" s="990"/>
      <c r="H47" s="271"/>
      <c r="I47" s="272"/>
      <c r="J47" s="271"/>
      <c r="K47" s="958"/>
      <c r="L47" s="959"/>
      <c r="M47" s="260">
        <f>I47*K47</f>
        <v>0</v>
      </c>
      <c r="N47" s="227"/>
    </row>
    <row r="48" spans="1:14" ht="14.4" thickBot="1">
      <c r="A48" s="947" t="s">
        <v>59</v>
      </c>
      <c r="B48" s="948"/>
      <c r="C48" s="948"/>
      <c r="D48" s="948"/>
      <c r="E48" s="948"/>
      <c r="F48" s="948"/>
      <c r="G48" s="948"/>
      <c r="H48" s="948"/>
      <c r="I48" s="948"/>
      <c r="J48" s="948"/>
      <c r="K48" s="948"/>
      <c r="L48" s="949"/>
      <c r="M48" s="262">
        <f>SUM(M44:M47)</f>
        <v>39879</v>
      </c>
      <c r="N48" s="227"/>
    </row>
    <row r="49" spans="1:14" ht="13.8">
      <c r="A49" s="970" t="s">
        <v>68</v>
      </c>
      <c r="B49" s="971"/>
      <c r="C49" s="971"/>
      <c r="D49" s="971"/>
      <c r="E49" s="971"/>
      <c r="F49" s="971"/>
      <c r="G49" s="971"/>
      <c r="H49" s="971"/>
      <c r="I49" s="971"/>
      <c r="J49" s="971"/>
      <c r="K49" s="971"/>
      <c r="L49" s="971"/>
      <c r="M49" s="972"/>
      <c r="N49" s="227"/>
    </row>
    <row r="50" spans="1:14" ht="13.8">
      <c r="A50" s="973"/>
      <c r="B50" s="974"/>
      <c r="C50" s="974"/>
      <c r="D50" s="974"/>
      <c r="E50" s="974"/>
      <c r="F50" s="974"/>
      <c r="G50" s="974"/>
      <c r="H50" s="974"/>
      <c r="I50" s="974"/>
      <c r="J50" s="974"/>
      <c r="K50" s="974"/>
      <c r="L50" s="974"/>
      <c r="M50" s="975"/>
      <c r="N50" s="227"/>
    </row>
    <row r="51" spans="1:14" ht="14.4" thickBot="1">
      <c r="A51" s="976"/>
      <c r="B51" s="977"/>
      <c r="C51" s="977"/>
      <c r="D51" s="977"/>
      <c r="E51" s="977"/>
      <c r="F51" s="977"/>
      <c r="G51" s="977"/>
      <c r="H51" s="977"/>
      <c r="I51" s="977"/>
      <c r="J51" s="977"/>
      <c r="K51" s="977"/>
      <c r="L51" s="977"/>
      <c r="M51" s="978"/>
      <c r="N51" s="227"/>
    </row>
    <row r="52" spans="1:14" ht="13.8">
      <c r="A52" s="979" t="s">
        <v>69</v>
      </c>
      <c r="B52" s="980"/>
      <c r="C52" s="980"/>
      <c r="D52" s="980"/>
      <c r="E52" s="980"/>
      <c r="F52" s="980"/>
      <c r="G52" s="980"/>
      <c r="H52" s="257" t="s">
        <v>70</v>
      </c>
      <c r="I52" s="273" t="s">
        <v>71</v>
      </c>
      <c r="J52" s="274" t="s">
        <v>72</v>
      </c>
      <c r="K52" s="981" t="s">
        <v>57</v>
      </c>
      <c r="L52" s="982"/>
      <c r="M52" s="275" t="s">
        <v>58</v>
      </c>
      <c r="N52" s="227"/>
    </row>
    <row r="53" spans="1:14" ht="13.8">
      <c r="A53" s="276"/>
      <c r="B53" s="277"/>
      <c r="C53" s="277"/>
      <c r="D53" s="277"/>
      <c r="E53" s="277"/>
      <c r="F53" s="277"/>
      <c r="G53" s="277"/>
      <c r="H53" s="278"/>
      <c r="I53" s="279"/>
      <c r="J53" s="280"/>
      <c r="K53" s="956"/>
      <c r="L53" s="957"/>
      <c r="M53" s="281">
        <f>J53*K53</f>
        <v>0</v>
      </c>
      <c r="N53" s="227"/>
    </row>
    <row r="54" spans="1:14" ht="13.8">
      <c r="A54" s="276"/>
      <c r="B54" s="277"/>
      <c r="C54" s="277"/>
      <c r="D54" s="277"/>
      <c r="E54" s="277"/>
      <c r="F54" s="277"/>
      <c r="G54" s="277"/>
      <c r="H54" s="278"/>
      <c r="I54" s="279"/>
      <c r="J54" s="280"/>
      <c r="K54" s="956"/>
      <c r="L54" s="957"/>
      <c r="M54" s="281">
        <f>J54*K54</f>
        <v>0</v>
      </c>
      <c r="N54" s="227"/>
    </row>
    <row r="55" spans="1:14" ht="13.8">
      <c r="A55" s="276"/>
      <c r="B55" s="277"/>
      <c r="C55" s="277"/>
      <c r="D55" s="277"/>
      <c r="E55" s="277"/>
      <c r="F55" s="277"/>
      <c r="G55" s="277"/>
      <c r="H55" s="278"/>
      <c r="I55" s="279"/>
      <c r="J55" s="280"/>
      <c r="K55" s="958"/>
      <c r="L55" s="959"/>
      <c r="M55" s="281">
        <f>J55*K55</f>
        <v>0</v>
      </c>
      <c r="N55" s="227"/>
    </row>
    <row r="56" spans="1:14" ht="14.4" thickBot="1">
      <c r="A56" s="960"/>
      <c r="B56" s="961"/>
      <c r="C56" s="961"/>
      <c r="D56" s="961"/>
      <c r="E56" s="961"/>
      <c r="F56" s="961"/>
      <c r="G56" s="961"/>
      <c r="H56" s="282"/>
      <c r="I56" s="283"/>
      <c r="J56" s="282"/>
      <c r="K56" s="962"/>
      <c r="L56" s="963"/>
      <c r="M56" s="281">
        <f>J56*K56</f>
        <v>0</v>
      </c>
      <c r="N56" s="227"/>
    </row>
    <row r="57" spans="1:14" ht="14.4" thickBot="1">
      <c r="A57" s="947" t="s">
        <v>59</v>
      </c>
      <c r="B57" s="948"/>
      <c r="C57" s="948"/>
      <c r="D57" s="948"/>
      <c r="E57" s="948"/>
      <c r="F57" s="948"/>
      <c r="G57" s="948"/>
      <c r="H57" s="948"/>
      <c r="I57" s="948"/>
      <c r="J57" s="948"/>
      <c r="K57" s="948"/>
      <c r="L57" s="949"/>
      <c r="M57" s="268">
        <f>SUM(M53:M56)</f>
        <v>0</v>
      </c>
      <c r="N57" s="227"/>
    </row>
    <row r="58" spans="1:14" ht="14.4" thickBot="1">
      <c r="A58" s="252"/>
      <c r="B58" s="227"/>
      <c r="C58" s="227"/>
      <c r="D58" s="227"/>
      <c r="E58" s="227"/>
      <c r="F58" s="227"/>
      <c r="G58" s="227"/>
      <c r="H58" s="227"/>
      <c r="I58" s="227"/>
      <c r="J58" s="227"/>
      <c r="K58" s="227"/>
      <c r="L58" s="227"/>
      <c r="M58" s="253"/>
      <c r="N58" s="227"/>
    </row>
    <row r="59" spans="1:14" ht="14.4" thickBot="1">
      <c r="A59" s="950" t="s">
        <v>73</v>
      </c>
      <c r="B59" s="951"/>
      <c r="C59" s="951"/>
      <c r="D59" s="951"/>
      <c r="E59" s="951"/>
      <c r="F59" s="951"/>
      <c r="G59" s="951"/>
      <c r="H59" s="951"/>
      <c r="I59" s="951"/>
      <c r="J59" s="951"/>
      <c r="K59" s="951"/>
      <c r="L59" s="952"/>
      <c r="M59" s="284">
        <f>ROUND(M30+M39+M48+M57,0)</f>
        <v>39879</v>
      </c>
      <c r="N59" s="227"/>
    </row>
    <row r="60" spans="1:14" ht="13.8">
      <c r="A60" s="249"/>
      <c r="B60" s="250"/>
      <c r="C60" s="250"/>
      <c r="D60" s="250"/>
      <c r="E60" s="250"/>
      <c r="F60" s="250"/>
      <c r="G60" s="250"/>
      <c r="H60" s="250"/>
      <c r="I60" s="250"/>
      <c r="J60" s="250"/>
      <c r="K60" s="250"/>
      <c r="L60" s="250"/>
      <c r="M60" s="251"/>
      <c r="N60" s="227"/>
    </row>
    <row r="61" spans="1:14" ht="13.8">
      <c r="A61" s="252"/>
      <c r="B61" s="227"/>
      <c r="C61" s="227"/>
      <c r="D61" s="227"/>
      <c r="E61" s="227"/>
      <c r="F61" s="227"/>
      <c r="G61" s="227"/>
      <c r="H61" s="227"/>
      <c r="I61" s="227"/>
      <c r="J61" s="227"/>
      <c r="K61" s="227"/>
      <c r="L61" s="227"/>
      <c r="M61" s="253"/>
      <c r="N61" s="227"/>
    </row>
    <row r="62" spans="1:14" ht="13.8">
      <c r="A62" s="252"/>
      <c r="B62" s="285" t="s">
        <v>81</v>
      </c>
      <c r="C62" s="285"/>
      <c r="D62" s="285"/>
      <c r="E62" s="285"/>
      <c r="F62" s="227"/>
      <c r="G62" s="227"/>
      <c r="H62" s="285" t="s">
        <v>81</v>
      </c>
      <c r="I62" s="227"/>
      <c r="J62" s="227"/>
      <c r="K62" s="227"/>
      <c r="L62" s="227"/>
      <c r="M62" s="253"/>
      <c r="N62" s="227"/>
    </row>
    <row r="63" spans="1:14" ht="14.4">
      <c r="A63" s="252"/>
      <c r="B63" s="227" t="s">
        <v>205</v>
      </c>
      <c r="C63" s="227" t="s">
        <v>147</v>
      </c>
      <c r="D63" s="227"/>
      <c r="E63" s="288"/>
      <c r="H63" s="227" t="s">
        <v>82</v>
      </c>
      <c r="I63" s="266" t="s">
        <v>142</v>
      </c>
      <c r="J63" s="266"/>
      <c r="K63" s="266"/>
      <c r="L63" s="227"/>
      <c r="M63" s="253"/>
      <c r="N63" s="227"/>
    </row>
    <row r="64" spans="1:14" ht="14.4">
      <c r="A64" s="286"/>
      <c r="B64" s="227" t="s">
        <v>177</v>
      </c>
      <c r="C64" s="227"/>
      <c r="D64" s="227"/>
      <c r="E64" s="288"/>
      <c r="H64" s="227" t="s">
        <v>178</v>
      </c>
      <c r="I64" s="292"/>
      <c r="J64" s="292"/>
      <c r="K64" s="292"/>
      <c r="L64" s="287"/>
      <c r="M64" s="289"/>
      <c r="N64" s="227"/>
    </row>
    <row r="65" spans="1:26" ht="14.4">
      <c r="A65" s="286"/>
      <c r="B65" s="287"/>
      <c r="C65" s="287"/>
      <c r="D65" s="287"/>
      <c r="E65" s="287"/>
      <c r="F65" s="227"/>
      <c r="G65" s="227"/>
      <c r="H65" s="227"/>
      <c r="I65" s="288"/>
      <c r="J65" s="287"/>
      <c r="K65" s="287"/>
      <c r="L65" s="287"/>
      <c r="M65" s="289"/>
      <c r="N65" s="227"/>
    </row>
    <row r="66" spans="1:26" ht="13.8">
      <c r="A66" s="237"/>
      <c r="B66" s="290"/>
      <c r="C66" s="290"/>
      <c r="D66" s="290"/>
      <c r="E66" s="290"/>
      <c r="F66" s="227"/>
      <c r="G66" s="227"/>
      <c r="H66" s="227"/>
      <c r="I66" s="290"/>
      <c r="J66" s="290"/>
      <c r="K66" s="290"/>
      <c r="L66" s="290"/>
      <c r="M66" s="291"/>
      <c r="N66" s="227"/>
    </row>
    <row r="67" spans="1:26" ht="13.8">
      <c r="A67" s="252"/>
      <c r="B67" s="227"/>
      <c r="C67" s="227"/>
      <c r="D67" s="227"/>
      <c r="E67" s="227"/>
      <c r="F67" s="227" t="s">
        <v>83</v>
      </c>
      <c r="G67" s="227"/>
      <c r="H67" s="227"/>
      <c r="I67" s="227"/>
      <c r="J67" s="227"/>
      <c r="K67" s="227"/>
      <c r="L67" s="227"/>
      <c r="M67" s="253"/>
      <c r="N67" s="227"/>
    </row>
    <row r="68" spans="1:26" ht="13.8">
      <c r="A68" s="293"/>
      <c r="B68" s="290"/>
      <c r="C68" s="290"/>
      <c r="D68" s="290"/>
      <c r="E68" s="290"/>
      <c r="F68" s="227"/>
      <c r="G68" s="227"/>
      <c r="H68" s="227"/>
      <c r="I68" s="227"/>
      <c r="J68" s="290"/>
      <c r="K68" s="290"/>
      <c r="L68" s="290"/>
      <c r="M68" s="291"/>
      <c r="N68" s="227"/>
    </row>
    <row r="69" spans="1:26" ht="13.8">
      <c r="A69" s="294"/>
      <c r="B69" s="295"/>
      <c r="C69" s="295"/>
      <c r="D69" s="227"/>
      <c r="E69" s="227"/>
      <c r="F69" s="227"/>
      <c r="G69" s="227"/>
      <c r="H69" s="227"/>
      <c r="I69" s="964"/>
      <c r="J69" s="964"/>
      <c r="K69" s="964"/>
      <c r="L69" s="964"/>
      <c r="M69" s="965"/>
      <c r="N69" s="227"/>
    </row>
    <row r="70" spans="1:26" ht="14.4" thickBot="1">
      <c r="A70" s="968"/>
      <c r="B70" s="969"/>
      <c r="C70" s="969"/>
      <c r="D70" s="283"/>
      <c r="E70" s="283"/>
      <c r="F70" s="283"/>
      <c r="G70" s="283"/>
      <c r="H70" s="283"/>
      <c r="I70" s="966"/>
      <c r="J70" s="966"/>
      <c r="K70" s="966"/>
      <c r="L70" s="966"/>
      <c r="M70" s="967"/>
      <c r="N70" s="227"/>
    </row>
    <row r="71" spans="1:26">
      <c r="A71" s="1046" t="s">
        <v>166</v>
      </c>
      <c r="B71" s="1046"/>
      <c r="C71" s="1046"/>
      <c r="D71" s="1046"/>
      <c r="E71" s="221"/>
      <c r="F71" s="221"/>
      <c r="G71" s="221"/>
      <c r="H71" s="221"/>
      <c r="I71" s="221"/>
      <c r="J71" s="221"/>
      <c r="K71" s="221"/>
      <c r="L71" s="221"/>
      <c r="M71" s="222"/>
      <c r="N71" s="223"/>
      <c r="O71" s="223"/>
      <c r="P71" s="223"/>
      <c r="Q71" s="223"/>
      <c r="R71" s="223"/>
      <c r="S71" s="223"/>
      <c r="T71" s="223"/>
      <c r="U71" s="223"/>
      <c r="V71" s="223"/>
      <c r="W71" s="223"/>
      <c r="X71" s="223"/>
      <c r="Y71" s="223"/>
      <c r="Z71" s="223"/>
    </row>
    <row r="72" spans="1:26">
      <c r="A72" s="224" t="s">
        <v>167</v>
      </c>
      <c r="B72" s="225" t="s">
        <v>168</v>
      </c>
      <c r="C72" s="224" t="s">
        <v>169</v>
      </c>
      <c r="D72" s="225">
        <v>2</v>
      </c>
      <c r="E72" s="223"/>
      <c r="F72" s="223"/>
      <c r="G72" s="223"/>
      <c r="H72" s="223"/>
      <c r="I72" s="223"/>
      <c r="J72" s="223"/>
      <c r="K72" s="223"/>
      <c r="L72" s="223"/>
      <c r="M72" s="226"/>
      <c r="N72" s="223"/>
      <c r="O72" s="223"/>
      <c r="P72" s="223"/>
      <c r="Q72" s="223"/>
      <c r="R72" s="223"/>
      <c r="S72" s="223"/>
      <c r="T72" s="223"/>
      <c r="U72" s="223"/>
      <c r="V72" s="223"/>
      <c r="W72" s="223"/>
      <c r="X72" s="223"/>
      <c r="Y72" s="223"/>
      <c r="Z72" s="223"/>
    </row>
    <row r="73" spans="1:26" ht="15.6">
      <c r="A73" s="1047" t="s">
        <v>170</v>
      </c>
      <c r="B73" s="1047"/>
      <c r="C73" s="1047"/>
      <c r="D73" s="1047"/>
      <c r="E73" s="1047"/>
      <c r="F73" s="1047"/>
      <c r="G73" s="1047"/>
      <c r="H73" s="1047"/>
      <c r="I73" s="1047"/>
      <c r="J73" s="1047"/>
      <c r="K73" s="1047"/>
      <c r="L73" s="1047"/>
      <c r="M73" s="1047"/>
      <c r="N73" s="227"/>
    </row>
    <row r="74" spans="1:26" ht="14.4" thickBot="1">
      <c r="A74" s="227"/>
      <c r="B74" s="227"/>
      <c r="C74" s="227"/>
      <c r="D74" s="227"/>
      <c r="E74" s="227"/>
      <c r="F74" s="227"/>
      <c r="G74" s="227"/>
      <c r="H74" s="227"/>
      <c r="I74" s="227"/>
      <c r="J74" s="227"/>
      <c r="K74" s="227"/>
      <c r="L74" s="227"/>
      <c r="M74" s="227"/>
      <c r="N74" s="227"/>
    </row>
    <row r="75" spans="1:26" ht="13.8">
      <c r="A75" s="1048"/>
      <c r="B75" s="1050"/>
      <c r="C75" s="1051"/>
      <c r="D75" s="1051"/>
      <c r="E75" s="1051"/>
      <c r="F75" s="1051"/>
      <c r="G75" s="1051"/>
      <c r="H75" s="1051"/>
      <c r="I75" s="1052"/>
      <c r="J75" s="1053"/>
      <c r="K75" s="1054"/>
      <c r="L75" s="1054"/>
      <c r="M75" s="1055"/>
      <c r="N75" s="227"/>
    </row>
    <row r="76" spans="1:26" ht="13.8">
      <c r="A76" s="1049"/>
      <c r="B76" s="1036" t="s">
        <v>118</v>
      </c>
      <c r="C76" s="1037"/>
      <c r="D76" s="1037"/>
      <c r="E76" s="1037"/>
      <c r="F76" s="1037"/>
      <c r="G76" s="1037"/>
      <c r="H76" s="1037"/>
      <c r="I76" s="1038"/>
      <c r="J76" s="1056"/>
      <c r="K76" s="1057"/>
      <c r="L76" s="1057"/>
      <c r="M76" s="1058"/>
      <c r="N76" s="227"/>
    </row>
    <row r="77" spans="1:26" ht="13.8">
      <c r="A77" s="1049"/>
      <c r="B77" s="1059"/>
      <c r="C77" s="1060"/>
      <c r="D77" s="1060"/>
      <c r="E77" s="1060"/>
      <c r="F77" s="1060"/>
      <c r="G77" s="1060"/>
      <c r="H77" s="1060"/>
      <c r="I77" s="1061"/>
      <c r="J77" s="1042" t="s">
        <v>39</v>
      </c>
      <c r="K77" s="1030"/>
      <c r="L77" s="1031"/>
      <c r="M77" s="1032"/>
      <c r="N77" s="227"/>
    </row>
    <row r="78" spans="1:26" ht="13.8">
      <c r="A78" s="1049"/>
      <c r="B78" s="1036" t="s">
        <v>40</v>
      </c>
      <c r="C78" s="1037"/>
      <c r="D78" s="1037"/>
      <c r="E78" s="1037"/>
      <c r="F78" s="1037"/>
      <c r="G78" s="1037"/>
      <c r="H78" s="1037"/>
      <c r="I78" s="1038"/>
      <c r="J78" s="1062"/>
      <c r="K78" s="1033"/>
      <c r="L78" s="1034"/>
      <c r="M78" s="1035"/>
    </row>
    <row r="79" spans="1:26">
      <c r="A79" s="1049"/>
      <c r="B79" s="1039"/>
      <c r="C79" s="1040"/>
      <c r="D79" s="1040"/>
      <c r="E79" s="1040"/>
      <c r="F79" s="1040"/>
      <c r="G79" s="1040"/>
      <c r="H79" s="1040"/>
      <c r="I79" s="1041"/>
      <c r="J79" s="1042" t="s">
        <v>41</v>
      </c>
      <c r="K79" s="1042">
        <v>1</v>
      </c>
      <c r="L79" s="1042" t="s">
        <v>42</v>
      </c>
      <c r="M79" s="1044">
        <v>1</v>
      </c>
    </row>
    <row r="80" spans="1:26">
      <c r="A80" s="1049"/>
      <c r="B80" s="1039"/>
      <c r="C80" s="1040"/>
      <c r="D80" s="1040"/>
      <c r="E80" s="1040"/>
      <c r="F80" s="1040"/>
      <c r="G80" s="1040"/>
      <c r="H80" s="1040"/>
      <c r="I80" s="1041"/>
      <c r="J80" s="1043"/>
      <c r="K80" s="1043"/>
      <c r="L80" s="1043"/>
      <c r="M80" s="1045"/>
    </row>
    <row r="81" spans="1:13" ht="13.8">
      <c r="A81" s="1049"/>
      <c r="B81" s="1036" t="s">
        <v>43</v>
      </c>
      <c r="C81" s="1037"/>
      <c r="D81" s="1037"/>
      <c r="E81" s="1037"/>
      <c r="F81" s="1037"/>
      <c r="G81" s="1037"/>
      <c r="H81" s="1037"/>
      <c r="I81" s="1038"/>
      <c r="J81" s="1043"/>
      <c r="K81" s="1043"/>
      <c r="L81" s="1043"/>
      <c r="M81" s="1045"/>
    </row>
    <row r="82" spans="1:13" ht="14.4" thickBot="1">
      <c r="A82" s="228"/>
      <c r="B82" s="229"/>
      <c r="C82" s="229"/>
      <c r="D82" s="229"/>
      <c r="E82" s="229"/>
      <c r="F82" s="229"/>
      <c r="G82" s="229"/>
      <c r="H82" s="229"/>
      <c r="I82" s="229"/>
      <c r="J82" s="229"/>
      <c r="K82" s="230"/>
      <c r="L82" s="230"/>
      <c r="M82" s="231"/>
    </row>
    <row r="83" spans="1:13" ht="13.8">
      <c r="A83" s="232"/>
      <c r="B83" s="233"/>
      <c r="C83" s="233"/>
      <c r="D83" s="233"/>
      <c r="E83" s="233"/>
      <c r="F83" s="233"/>
      <c r="G83" s="233"/>
      <c r="H83" s="233"/>
      <c r="I83" s="233"/>
      <c r="J83" s="234" t="s">
        <v>44</v>
      </c>
      <c r="K83" s="235" t="s">
        <v>45</v>
      </c>
      <c r="L83" s="235" t="s">
        <v>46</v>
      </c>
      <c r="M83" s="236" t="s">
        <v>47</v>
      </c>
    </row>
    <row r="84" spans="1:13" ht="13.8">
      <c r="A84" s="237"/>
      <c r="B84" s="238"/>
      <c r="C84" s="238"/>
      <c r="D84" s="238"/>
      <c r="E84" s="238"/>
      <c r="F84" s="238"/>
      <c r="G84" s="238"/>
      <c r="H84" s="238"/>
      <c r="I84" s="238"/>
      <c r="J84" s="239"/>
      <c r="K84" s="240"/>
      <c r="L84" s="240"/>
      <c r="M84" s="241"/>
    </row>
    <row r="85" spans="1:13" ht="13.8">
      <c r="A85" s="1017" t="s">
        <v>48</v>
      </c>
      <c r="B85" s="1018"/>
      <c r="C85" s="1018"/>
      <c r="D85" s="1018"/>
      <c r="E85" s="238"/>
      <c r="F85" s="238"/>
      <c r="G85" s="238"/>
      <c r="H85" s="227"/>
      <c r="I85" s="238"/>
      <c r="J85" s="239"/>
      <c r="K85" s="227"/>
      <c r="L85" s="227"/>
      <c r="M85" s="242"/>
    </row>
    <row r="86" spans="1:13" ht="13.8">
      <c r="A86" s="243"/>
      <c r="B86" s="244"/>
      <c r="C86" s="244"/>
      <c r="D86" s="244"/>
      <c r="E86" s="244"/>
      <c r="F86" s="244"/>
      <c r="G86" s="244"/>
      <c r="H86" s="244"/>
      <c r="I86" s="244"/>
      <c r="J86" s="244"/>
      <c r="K86" s="244"/>
      <c r="L86" s="244"/>
      <c r="M86" s="245"/>
    </row>
    <row r="87" spans="1:13" ht="14.4" thickBot="1">
      <c r="A87" s="246"/>
      <c r="B87" s="247"/>
      <c r="C87" s="247"/>
      <c r="D87" s="247"/>
      <c r="E87" s="247"/>
      <c r="F87" s="247"/>
      <c r="G87" s="247"/>
      <c r="H87" s="247"/>
      <c r="I87" s="247"/>
      <c r="J87" s="247"/>
      <c r="K87" s="247"/>
      <c r="L87" s="247"/>
      <c r="M87" s="248"/>
    </row>
    <row r="88" spans="1:13" ht="14.4" thickBot="1">
      <c r="A88" s="249"/>
      <c r="B88" s="250"/>
      <c r="C88" s="250"/>
      <c r="D88" s="250"/>
      <c r="E88" s="250"/>
      <c r="F88" s="250"/>
      <c r="G88" s="227"/>
      <c r="H88" s="227"/>
      <c r="I88" s="250"/>
      <c r="J88" s="250"/>
      <c r="K88" s="250"/>
      <c r="L88" s="250"/>
      <c r="M88" s="251"/>
    </row>
    <row r="89" spans="1:13">
      <c r="A89" s="1019" t="s">
        <v>49</v>
      </c>
      <c r="B89" s="1020"/>
      <c r="C89" s="1020"/>
      <c r="D89" s="1020"/>
      <c r="E89" s="1020"/>
      <c r="F89" s="1020"/>
      <c r="G89" s="1020"/>
      <c r="H89" s="1020"/>
      <c r="I89" s="1020"/>
      <c r="J89" s="1020"/>
      <c r="K89" s="1020"/>
      <c r="L89" s="1020"/>
      <c r="M89" s="1021"/>
    </row>
    <row r="90" spans="1:13" ht="14.4" thickBot="1">
      <c r="A90" s="252"/>
      <c r="B90" s="227"/>
      <c r="C90" s="227"/>
      <c r="D90" s="227"/>
      <c r="E90" s="227"/>
      <c r="F90" s="227"/>
      <c r="G90" s="227"/>
      <c r="H90" s="227"/>
      <c r="I90" s="227"/>
      <c r="J90" s="227"/>
      <c r="K90" s="227"/>
      <c r="L90" s="227"/>
      <c r="M90" s="253"/>
    </row>
    <row r="91" spans="1:13">
      <c r="A91" s="254" t="s">
        <v>50</v>
      </c>
      <c r="B91" s="1022" t="s">
        <v>51</v>
      </c>
      <c r="C91" s="1023"/>
      <c r="D91" s="1023"/>
      <c r="E91" s="1023"/>
      <c r="F91" s="1023"/>
      <c r="G91" s="1023"/>
      <c r="H91" s="1023"/>
      <c r="I91" s="1023"/>
      <c r="J91" s="1024"/>
      <c r="K91" s="1025" t="s">
        <v>52</v>
      </c>
      <c r="L91" s="1026"/>
      <c r="M91" s="254" t="s">
        <v>11</v>
      </c>
    </row>
    <row r="92" spans="1:13" ht="14.4" thickBot="1">
      <c r="A92" s="255" t="s">
        <v>171</v>
      </c>
      <c r="B92" s="1027" t="s">
        <v>179</v>
      </c>
      <c r="C92" s="1028"/>
      <c r="D92" s="1028"/>
      <c r="E92" s="1028"/>
      <c r="F92" s="1028"/>
      <c r="G92" s="1028"/>
      <c r="H92" s="1028"/>
      <c r="I92" s="1028"/>
      <c r="J92" s="1029"/>
      <c r="K92" s="1027" t="s">
        <v>86</v>
      </c>
      <c r="L92" s="1029"/>
      <c r="M92" s="256"/>
    </row>
    <row r="93" spans="1:13">
      <c r="A93" s="970" t="s">
        <v>53</v>
      </c>
      <c r="B93" s="971"/>
      <c r="C93" s="971"/>
      <c r="D93" s="971"/>
      <c r="E93" s="971"/>
      <c r="F93" s="971"/>
      <c r="G93" s="971"/>
      <c r="H93" s="971"/>
      <c r="I93" s="971"/>
      <c r="J93" s="971"/>
      <c r="K93" s="971"/>
      <c r="L93" s="971"/>
      <c r="M93" s="972"/>
    </row>
    <row r="94" spans="1:13">
      <c r="A94" s="973"/>
      <c r="B94" s="974"/>
      <c r="C94" s="974"/>
      <c r="D94" s="974"/>
      <c r="E94" s="974"/>
      <c r="F94" s="974"/>
      <c r="G94" s="974"/>
      <c r="H94" s="974"/>
      <c r="I94" s="974"/>
      <c r="J94" s="974"/>
      <c r="K94" s="974"/>
      <c r="L94" s="974"/>
      <c r="M94" s="975"/>
    </row>
    <row r="95" spans="1:13" ht="13.8" thickBot="1">
      <c r="A95" s="976"/>
      <c r="B95" s="977"/>
      <c r="C95" s="977"/>
      <c r="D95" s="977"/>
      <c r="E95" s="977"/>
      <c r="F95" s="977"/>
      <c r="G95" s="977"/>
      <c r="H95" s="977"/>
      <c r="I95" s="977"/>
      <c r="J95" s="977"/>
      <c r="K95" s="977"/>
      <c r="L95" s="977"/>
      <c r="M95" s="978"/>
    </row>
    <row r="96" spans="1:13" ht="13.8">
      <c r="A96" s="979" t="s">
        <v>51</v>
      </c>
      <c r="B96" s="1013"/>
      <c r="C96" s="1013"/>
      <c r="D96" s="1013"/>
      <c r="E96" s="1014"/>
      <c r="F96" s="991" t="s">
        <v>54</v>
      </c>
      <c r="G96" s="1013"/>
      <c r="H96" s="1015" t="s">
        <v>55</v>
      </c>
      <c r="I96" s="1016"/>
      <c r="J96" s="257" t="s">
        <v>56</v>
      </c>
      <c r="K96" s="991" t="s">
        <v>57</v>
      </c>
      <c r="L96" s="992"/>
      <c r="M96" s="258" t="s">
        <v>58</v>
      </c>
    </row>
    <row r="97" spans="1:13" ht="13.8">
      <c r="A97" s="989"/>
      <c r="B97" s="990"/>
      <c r="C97" s="990"/>
      <c r="D97" s="990"/>
      <c r="E97" s="1007"/>
      <c r="F97" s="1006"/>
      <c r="G97" s="1007"/>
      <c r="H97" s="1006"/>
      <c r="I97" s="1007"/>
      <c r="J97" s="259"/>
      <c r="K97" s="1008"/>
      <c r="L97" s="955"/>
      <c r="M97" s="260">
        <f>J97*K97</f>
        <v>0</v>
      </c>
    </row>
    <row r="98" spans="1:13" ht="13.8">
      <c r="A98" s="989"/>
      <c r="B98" s="990"/>
      <c r="C98" s="990"/>
      <c r="D98" s="990"/>
      <c r="E98" s="1007"/>
      <c r="F98" s="1006"/>
      <c r="G98" s="1007"/>
      <c r="H98" s="1006"/>
      <c r="I98" s="1007"/>
      <c r="J98" s="259"/>
      <c r="K98" s="1008"/>
      <c r="L98" s="955"/>
      <c r="M98" s="260">
        <f>J98*K98</f>
        <v>0</v>
      </c>
    </row>
    <row r="99" spans="1:13" ht="14.4" thickBot="1">
      <c r="A99" s="960"/>
      <c r="B99" s="961"/>
      <c r="C99" s="961"/>
      <c r="D99" s="961"/>
      <c r="E99" s="1009"/>
      <c r="F99" s="1010"/>
      <c r="G99" s="1009"/>
      <c r="H99" s="1010"/>
      <c r="I99" s="1009"/>
      <c r="J99" s="261"/>
      <c r="K99" s="1011"/>
      <c r="L99" s="1012"/>
      <c r="M99" s="260">
        <f>J99*K99</f>
        <v>0</v>
      </c>
    </row>
    <row r="100" spans="1:13" ht="14.4" thickBot="1">
      <c r="A100" s="947" t="s">
        <v>59</v>
      </c>
      <c r="B100" s="948"/>
      <c r="C100" s="948"/>
      <c r="D100" s="948"/>
      <c r="E100" s="948"/>
      <c r="F100" s="948"/>
      <c r="G100" s="948"/>
      <c r="H100" s="948"/>
      <c r="I100" s="948"/>
      <c r="J100" s="948"/>
      <c r="K100" s="948"/>
      <c r="L100" s="949"/>
      <c r="M100" s="262">
        <f>SUM(M97:M99)</f>
        <v>0</v>
      </c>
    </row>
    <row r="101" spans="1:13">
      <c r="A101" s="970" t="s">
        <v>60</v>
      </c>
      <c r="B101" s="971"/>
      <c r="C101" s="971"/>
      <c r="D101" s="971"/>
      <c r="E101" s="971"/>
      <c r="F101" s="971"/>
      <c r="G101" s="971"/>
      <c r="H101" s="971"/>
      <c r="I101" s="971"/>
      <c r="J101" s="971"/>
      <c r="K101" s="971"/>
      <c r="L101" s="971"/>
      <c r="M101" s="972"/>
    </row>
    <row r="102" spans="1:13">
      <c r="A102" s="973"/>
      <c r="B102" s="974"/>
      <c r="C102" s="974"/>
      <c r="D102" s="974"/>
      <c r="E102" s="974"/>
      <c r="F102" s="974"/>
      <c r="G102" s="974"/>
      <c r="H102" s="974"/>
      <c r="I102" s="974"/>
      <c r="J102" s="974"/>
      <c r="K102" s="974"/>
      <c r="L102" s="974"/>
      <c r="M102" s="975"/>
    </row>
    <row r="103" spans="1:13" ht="13.8" thickBot="1">
      <c r="A103" s="976"/>
      <c r="B103" s="977"/>
      <c r="C103" s="977"/>
      <c r="D103" s="977"/>
      <c r="E103" s="977"/>
      <c r="F103" s="977"/>
      <c r="G103" s="977"/>
      <c r="H103" s="977"/>
      <c r="I103" s="977"/>
      <c r="J103" s="977"/>
      <c r="K103" s="977"/>
      <c r="L103" s="977"/>
      <c r="M103" s="978"/>
    </row>
    <row r="104" spans="1:13">
      <c r="A104" s="979" t="s">
        <v>51</v>
      </c>
      <c r="B104" s="980"/>
      <c r="C104" s="980"/>
      <c r="D104" s="980"/>
      <c r="E104" s="980"/>
      <c r="F104" s="980"/>
      <c r="G104" s="980"/>
      <c r="H104" s="992"/>
      <c r="I104" s="263" t="s">
        <v>52</v>
      </c>
      <c r="J104" s="257" t="s">
        <v>11</v>
      </c>
      <c r="K104" s="991" t="s">
        <v>61</v>
      </c>
      <c r="L104" s="992"/>
      <c r="M104" s="258" t="s">
        <v>58</v>
      </c>
    </row>
    <row r="105" spans="1:13" ht="13.8">
      <c r="A105" s="989"/>
      <c r="B105" s="990"/>
      <c r="C105" s="990"/>
      <c r="D105" s="990"/>
      <c r="E105" s="990"/>
      <c r="F105" s="990"/>
      <c r="G105" s="990"/>
      <c r="H105" s="1007"/>
      <c r="I105" s="264"/>
      <c r="J105" s="265"/>
      <c r="K105" s="1070"/>
      <c r="L105" s="1071"/>
      <c r="M105" s="260">
        <f>J105*K105</f>
        <v>0</v>
      </c>
    </row>
    <row r="106" spans="1:13" ht="13.8">
      <c r="A106" s="989"/>
      <c r="B106" s="990"/>
      <c r="C106" s="990"/>
      <c r="D106" s="990"/>
      <c r="E106" s="990"/>
      <c r="F106" s="990"/>
      <c r="G106" s="990"/>
      <c r="H106" s="1007"/>
      <c r="I106" s="264"/>
      <c r="J106" s="265"/>
      <c r="K106" s="1070"/>
      <c r="L106" s="1071"/>
      <c r="M106" s="260">
        <f>J106*K106</f>
        <v>0</v>
      </c>
    </row>
    <row r="107" spans="1:13" ht="13.8">
      <c r="A107" s="989"/>
      <c r="B107" s="990"/>
      <c r="C107" s="990"/>
      <c r="D107" s="990"/>
      <c r="E107" s="990"/>
      <c r="F107" s="990"/>
      <c r="G107" s="990"/>
      <c r="H107" s="1007"/>
      <c r="I107" s="264"/>
      <c r="J107" s="265"/>
      <c r="K107" s="1070"/>
      <c r="L107" s="1071"/>
      <c r="M107" s="260">
        <f>J107*K107</f>
        <v>0</v>
      </c>
    </row>
    <row r="108" spans="1:13" ht="14.4" thickBot="1">
      <c r="A108" s="960"/>
      <c r="B108" s="961"/>
      <c r="C108" s="961"/>
      <c r="D108" s="961"/>
      <c r="E108" s="961"/>
      <c r="F108" s="961"/>
      <c r="G108" s="961"/>
      <c r="H108" s="1009"/>
      <c r="I108" s="266"/>
      <c r="J108" s="267"/>
      <c r="K108" s="962"/>
      <c r="L108" s="963"/>
      <c r="M108" s="260">
        <f>J108*K108</f>
        <v>0</v>
      </c>
    </row>
    <row r="109" spans="1:13" ht="14.4" thickBot="1">
      <c r="A109" s="947" t="s">
        <v>59</v>
      </c>
      <c r="B109" s="948"/>
      <c r="C109" s="948"/>
      <c r="D109" s="948"/>
      <c r="E109" s="948"/>
      <c r="F109" s="948"/>
      <c r="G109" s="948"/>
      <c r="H109" s="948"/>
      <c r="I109" s="948"/>
      <c r="J109" s="948"/>
      <c r="K109" s="948"/>
      <c r="L109" s="949"/>
      <c r="M109" s="268">
        <f>SUM(M105:M108)</f>
        <v>0</v>
      </c>
    </row>
    <row r="110" spans="1:13">
      <c r="A110" s="970" t="s">
        <v>62</v>
      </c>
      <c r="B110" s="971"/>
      <c r="C110" s="971"/>
      <c r="D110" s="971"/>
      <c r="E110" s="971"/>
      <c r="F110" s="971"/>
      <c r="G110" s="971"/>
      <c r="H110" s="971"/>
      <c r="I110" s="971"/>
      <c r="J110" s="971"/>
      <c r="K110" s="971"/>
      <c r="L110" s="971"/>
      <c r="M110" s="972"/>
    </row>
    <row r="111" spans="1:13">
      <c r="A111" s="973"/>
      <c r="B111" s="974"/>
      <c r="C111" s="974"/>
      <c r="D111" s="974"/>
      <c r="E111" s="974"/>
      <c r="F111" s="974"/>
      <c r="G111" s="974"/>
      <c r="H111" s="974"/>
      <c r="I111" s="974"/>
      <c r="J111" s="974"/>
      <c r="K111" s="974"/>
      <c r="L111" s="974"/>
      <c r="M111" s="975"/>
    </row>
    <row r="112" spans="1:13" ht="13.8" thickBot="1">
      <c r="A112" s="976"/>
      <c r="B112" s="977"/>
      <c r="C112" s="977"/>
      <c r="D112" s="977"/>
      <c r="E112" s="977"/>
      <c r="F112" s="977"/>
      <c r="G112" s="977"/>
      <c r="H112" s="977"/>
      <c r="I112" s="977"/>
      <c r="J112" s="977"/>
      <c r="K112" s="977"/>
      <c r="L112" s="977"/>
      <c r="M112" s="978"/>
    </row>
    <row r="113" spans="1:13">
      <c r="A113" s="979" t="s">
        <v>63</v>
      </c>
      <c r="B113" s="980"/>
      <c r="C113" s="980"/>
      <c r="D113" s="980"/>
      <c r="E113" s="980"/>
      <c r="F113" s="980"/>
      <c r="G113" s="980"/>
      <c r="H113" s="257" t="s">
        <v>64</v>
      </c>
      <c r="I113" s="269" t="s">
        <v>65</v>
      </c>
      <c r="J113" s="270" t="s">
        <v>204</v>
      </c>
      <c r="K113" s="991" t="s">
        <v>67</v>
      </c>
      <c r="L113" s="992"/>
      <c r="M113" s="258" t="s">
        <v>58</v>
      </c>
    </row>
    <row r="114" spans="1:13" ht="13.8">
      <c r="A114" s="989" t="s">
        <v>173</v>
      </c>
      <c r="B114" s="990"/>
      <c r="C114" s="990"/>
      <c r="D114" s="990"/>
      <c r="E114" s="990"/>
      <c r="F114" s="990"/>
      <c r="G114" s="1007"/>
      <c r="H114" s="271"/>
      <c r="I114" s="272"/>
      <c r="J114" s="271" t="s">
        <v>174</v>
      </c>
      <c r="K114" s="958"/>
      <c r="L114" s="959"/>
      <c r="M114" s="260">
        <f>I114*K114</f>
        <v>0</v>
      </c>
    </row>
    <row r="115" spans="1:13" ht="13.8">
      <c r="A115" s="989" t="s">
        <v>175</v>
      </c>
      <c r="B115" s="990"/>
      <c r="C115" s="990"/>
      <c r="D115" s="990"/>
      <c r="E115" s="990"/>
      <c r="F115" s="990"/>
      <c r="G115" s="1007"/>
      <c r="H115" s="271"/>
      <c r="I115" s="272">
        <v>18.899999999999999</v>
      </c>
      <c r="J115" s="271" t="s">
        <v>174</v>
      </c>
      <c r="K115" s="958">
        <v>2110</v>
      </c>
      <c r="L115" s="959"/>
      <c r="M115" s="260">
        <f>I115*K115</f>
        <v>39879</v>
      </c>
    </row>
    <row r="116" spans="1:13" ht="13.8">
      <c r="A116" s="989" t="s">
        <v>176</v>
      </c>
      <c r="B116" s="990"/>
      <c r="C116" s="990"/>
      <c r="D116" s="990"/>
      <c r="E116" s="990"/>
      <c r="F116" s="990"/>
      <c r="G116" s="1007"/>
      <c r="H116" s="271"/>
      <c r="I116" s="272"/>
      <c r="J116" s="271" t="s">
        <v>174</v>
      </c>
      <c r="K116" s="958"/>
      <c r="L116" s="959"/>
      <c r="M116" s="260">
        <f>I116*K116</f>
        <v>0</v>
      </c>
    </row>
    <row r="117" spans="1:13" ht="14.4" thickBot="1">
      <c r="A117" s="989"/>
      <c r="B117" s="990"/>
      <c r="C117" s="990"/>
      <c r="D117" s="990"/>
      <c r="E117" s="990"/>
      <c r="F117" s="990"/>
      <c r="G117" s="990"/>
      <c r="H117" s="271"/>
      <c r="I117" s="272"/>
      <c r="J117" s="271"/>
      <c r="K117" s="958"/>
      <c r="L117" s="959"/>
      <c r="M117" s="260">
        <f>I117*K117</f>
        <v>0</v>
      </c>
    </row>
    <row r="118" spans="1:13" ht="14.4" thickBot="1">
      <c r="A118" s="947" t="s">
        <v>59</v>
      </c>
      <c r="B118" s="948"/>
      <c r="C118" s="948"/>
      <c r="D118" s="948"/>
      <c r="E118" s="948"/>
      <c r="F118" s="948"/>
      <c r="G118" s="948"/>
      <c r="H118" s="948"/>
      <c r="I118" s="948"/>
      <c r="J118" s="948"/>
      <c r="K118" s="948"/>
      <c r="L118" s="949"/>
      <c r="M118" s="262">
        <f>SUM(M114:M117)</f>
        <v>39879</v>
      </c>
    </row>
    <row r="119" spans="1:13">
      <c r="A119" s="970" t="s">
        <v>68</v>
      </c>
      <c r="B119" s="971"/>
      <c r="C119" s="971"/>
      <c r="D119" s="971"/>
      <c r="E119" s="971"/>
      <c r="F119" s="971"/>
      <c r="G119" s="971"/>
      <c r="H119" s="971"/>
      <c r="I119" s="971"/>
      <c r="J119" s="971"/>
      <c r="K119" s="971"/>
      <c r="L119" s="971"/>
      <c r="M119" s="972"/>
    </row>
    <row r="120" spans="1:13">
      <c r="A120" s="973"/>
      <c r="B120" s="974"/>
      <c r="C120" s="974"/>
      <c r="D120" s="974"/>
      <c r="E120" s="974"/>
      <c r="F120" s="974"/>
      <c r="G120" s="974"/>
      <c r="H120" s="974"/>
      <c r="I120" s="974"/>
      <c r="J120" s="974"/>
      <c r="K120" s="974"/>
      <c r="L120" s="974"/>
      <c r="M120" s="975"/>
    </row>
    <row r="121" spans="1:13" ht="13.8" thickBot="1">
      <c r="A121" s="976"/>
      <c r="B121" s="977"/>
      <c r="C121" s="977"/>
      <c r="D121" s="977"/>
      <c r="E121" s="977"/>
      <c r="F121" s="977"/>
      <c r="G121" s="977"/>
      <c r="H121" s="977"/>
      <c r="I121" s="977"/>
      <c r="J121" s="977"/>
      <c r="K121" s="977"/>
      <c r="L121" s="977"/>
      <c r="M121" s="978"/>
    </row>
    <row r="122" spans="1:13">
      <c r="A122" s="979" t="s">
        <v>69</v>
      </c>
      <c r="B122" s="980"/>
      <c r="C122" s="980"/>
      <c r="D122" s="980"/>
      <c r="E122" s="980"/>
      <c r="F122" s="980"/>
      <c r="G122" s="980"/>
      <c r="H122" s="257" t="s">
        <v>70</v>
      </c>
      <c r="I122" s="273" t="s">
        <v>71</v>
      </c>
      <c r="J122" s="274" t="s">
        <v>72</v>
      </c>
      <c r="K122" s="981" t="s">
        <v>57</v>
      </c>
      <c r="L122" s="982"/>
      <c r="M122" s="275" t="s">
        <v>58</v>
      </c>
    </row>
    <row r="123" spans="1:13" ht="13.8">
      <c r="A123" s="276"/>
      <c r="B123" s="277"/>
      <c r="C123" s="277"/>
      <c r="D123" s="277"/>
      <c r="E123" s="277"/>
      <c r="F123" s="277"/>
      <c r="G123" s="277"/>
      <c r="H123" s="278"/>
      <c r="I123" s="279"/>
      <c r="J123" s="280"/>
      <c r="K123" s="956"/>
      <c r="L123" s="957"/>
      <c r="M123" s="281">
        <f>J123*K123</f>
        <v>0</v>
      </c>
    </row>
    <row r="124" spans="1:13" ht="13.8">
      <c r="A124" s="276"/>
      <c r="B124" s="277"/>
      <c r="C124" s="277"/>
      <c r="D124" s="277"/>
      <c r="E124" s="277"/>
      <c r="F124" s="277"/>
      <c r="G124" s="277"/>
      <c r="H124" s="278"/>
      <c r="I124" s="279"/>
      <c r="J124" s="280"/>
      <c r="K124" s="956"/>
      <c r="L124" s="957"/>
      <c r="M124" s="281">
        <f>J124*K124</f>
        <v>0</v>
      </c>
    </row>
    <row r="125" spans="1:13" ht="13.8">
      <c r="A125" s="276"/>
      <c r="B125" s="277"/>
      <c r="C125" s="277"/>
      <c r="D125" s="277"/>
      <c r="E125" s="277"/>
      <c r="F125" s="277"/>
      <c r="G125" s="277"/>
      <c r="H125" s="278"/>
      <c r="I125" s="279"/>
      <c r="J125" s="280"/>
      <c r="K125" s="958"/>
      <c r="L125" s="959"/>
      <c r="M125" s="281">
        <f>J125*K125</f>
        <v>0</v>
      </c>
    </row>
    <row r="126" spans="1:13" ht="14.4" thickBot="1">
      <c r="A126" s="960"/>
      <c r="B126" s="961"/>
      <c r="C126" s="961"/>
      <c r="D126" s="961"/>
      <c r="E126" s="961"/>
      <c r="F126" s="961"/>
      <c r="G126" s="961"/>
      <c r="H126" s="282"/>
      <c r="I126" s="283"/>
      <c r="J126" s="282"/>
      <c r="K126" s="962"/>
      <c r="L126" s="963"/>
      <c r="M126" s="281">
        <f>J126*K126</f>
        <v>0</v>
      </c>
    </row>
    <row r="127" spans="1:13" ht="14.4" thickBot="1">
      <c r="A127" s="947" t="s">
        <v>59</v>
      </c>
      <c r="B127" s="948"/>
      <c r="C127" s="948"/>
      <c r="D127" s="948"/>
      <c r="E127" s="948"/>
      <c r="F127" s="948"/>
      <c r="G127" s="948"/>
      <c r="H127" s="948"/>
      <c r="I127" s="948"/>
      <c r="J127" s="948"/>
      <c r="K127" s="948"/>
      <c r="L127" s="949"/>
      <c r="M127" s="268">
        <f>SUM(M123:M126)</f>
        <v>0</v>
      </c>
    </row>
    <row r="128" spans="1:13" ht="14.4" thickBot="1">
      <c r="A128" s="252"/>
      <c r="B128" s="227"/>
      <c r="C128" s="227"/>
      <c r="D128" s="227"/>
      <c r="E128" s="227"/>
      <c r="F128" s="227"/>
      <c r="G128" s="227"/>
      <c r="H128" s="227"/>
      <c r="I128" s="227"/>
      <c r="J128" s="227"/>
      <c r="K128" s="227"/>
      <c r="L128" s="227"/>
      <c r="M128" s="253"/>
    </row>
    <row r="129" spans="1:26" ht="14.4" thickBot="1">
      <c r="A129" s="950" t="s">
        <v>73</v>
      </c>
      <c r="B129" s="951"/>
      <c r="C129" s="951"/>
      <c r="D129" s="951"/>
      <c r="E129" s="951"/>
      <c r="F129" s="951"/>
      <c r="G129" s="951"/>
      <c r="H129" s="951"/>
      <c r="I129" s="951"/>
      <c r="J129" s="951"/>
      <c r="K129" s="951"/>
      <c r="L129" s="952"/>
      <c r="M129" s="284">
        <f>ROUND(M100+M109+M118+M127,0)</f>
        <v>39879</v>
      </c>
    </row>
    <row r="130" spans="1:26" ht="13.8">
      <c r="A130" s="249"/>
      <c r="B130" s="250"/>
      <c r="C130" s="250"/>
      <c r="D130" s="250"/>
      <c r="E130" s="250"/>
      <c r="F130" s="250"/>
      <c r="G130" s="250"/>
      <c r="H130" s="250"/>
      <c r="I130" s="250"/>
      <c r="J130" s="250"/>
      <c r="K130" s="250"/>
      <c r="L130" s="250"/>
      <c r="M130" s="251"/>
    </row>
    <row r="131" spans="1:26" ht="13.8">
      <c r="A131" s="252"/>
      <c r="B131" s="227"/>
      <c r="C131" s="227"/>
      <c r="D131" s="227"/>
      <c r="E131" s="227"/>
      <c r="F131" s="227"/>
      <c r="G131" s="227"/>
      <c r="H131" s="227"/>
      <c r="I131" s="227"/>
      <c r="J131" s="227"/>
      <c r="K131" s="227"/>
      <c r="L131" s="227"/>
      <c r="M131" s="253"/>
    </row>
    <row r="132" spans="1:26" ht="13.8">
      <c r="A132" s="252"/>
      <c r="B132" s="285" t="s">
        <v>81</v>
      </c>
      <c r="C132" s="285"/>
      <c r="D132" s="285"/>
      <c r="E132" s="285"/>
      <c r="F132" s="227"/>
      <c r="G132" s="227"/>
      <c r="H132" s="285" t="s">
        <v>81</v>
      </c>
      <c r="I132" s="227"/>
      <c r="J132" s="227"/>
      <c r="K132" s="227"/>
      <c r="L132" s="227"/>
      <c r="M132" s="253"/>
    </row>
    <row r="133" spans="1:26" ht="14.4">
      <c r="A133" s="252"/>
      <c r="B133" s="227" t="s">
        <v>205</v>
      </c>
      <c r="C133" s="227" t="s">
        <v>147</v>
      </c>
      <c r="D133" s="227"/>
      <c r="E133" s="288"/>
      <c r="H133" s="227" t="s">
        <v>82</v>
      </c>
      <c r="I133" s="266" t="s">
        <v>142</v>
      </c>
      <c r="J133" s="266"/>
      <c r="K133" s="266"/>
      <c r="L133" s="227"/>
      <c r="M133" s="253"/>
    </row>
    <row r="134" spans="1:26" ht="14.4">
      <c r="A134" s="286"/>
      <c r="B134" s="227" t="s">
        <v>177</v>
      </c>
      <c r="C134" s="227"/>
      <c r="D134" s="227"/>
      <c r="E134" s="288"/>
      <c r="H134" s="227" t="s">
        <v>178</v>
      </c>
      <c r="I134" s="292"/>
      <c r="J134" s="292"/>
      <c r="K134" s="292"/>
      <c r="L134" s="287"/>
      <c r="M134" s="289"/>
    </row>
    <row r="135" spans="1:26" ht="14.4">
      <c r="A135" s="286"/>
      <c r="B135" s="287"/>
      <c r="C135" s="287"/>
      <c r="D135" s="287"/>
      <c r="E135" s="287"/>
      <c r="F135" s="227"/>
      <c r="G135" s="227"/>
      <c r="H135" s="227"/>
      <c r="I135" s="288"/>
      <c r="J135" s="287"/>
      <c r="K135" s="287"/>
      <c r="L135" s="287"/>
      <c r="M135" s="289"/>
    </row>
    <row r="136" spans="1:26" ht="13.8">
      <c r="A136" s="237"/>
      <c r="B136" s="290"/>
      <c r="C136" s="290"/>
      <c r="D136" s="290"/>
      <c r="E136" s="290"/>
      <c r="F136" s="227"/>
      <c r="G136" s="227"/>
      <c r="H136" s="227"/>
      <c r="I136" s="290"/>
      <c r="J136" s="290"/>
      <c r="K136" s="290"/>
      <c r="L136" s="290"/>
      <c r="M136" s="291"/>
    </row>
    <row r="137" spans="1:26" ht="13.8">
      <c r="A137" s="252"/>
      <c r="B137" s="227"/>
      <c r="C137" s="227"/>
      <c r="D137" s="227"/>
      <c r="E137" s="227"/>
      <c r="F137" s="227" t="s">
        <v>83</v>
      </c>
      <c r="G137" s="227"/>
      <c r="H137" s="227"/>
      <c r="I137" s="227"/>
      <c r="J137" s="227"/>
      <c r="K137" s="227"/>
      <c r="L137" s="227"/>
      <c r="M137" s="253"/>
    </row>
    <row r="138" spans="1:26" ht="13.8">
      <c r="A138" s="294"/>
      <c r="B138" s="295"/>
      <c r="C138" s="295"/>
      <c r="D138" s="227"/>
      <c r="E138" s="227"/>
      <c r="F138" s="227"/>
      <c r="G138" s="227"/>
      <c r="H138" s="227"/>
      <c r="I138" s="964"/>
      <c r="J138" s="964"/>
      <c r="K138" s="964"/>
      <c r="L138" s="964"/>
      <c r="M138" s="965"/>
    </row>
    <row r="139" spans="1:26" ht="14.4" thickBot="1">
      <c r="A139" s="968"/>
      <c r="B139" s="969"/>
      <c r="C139" s="969"/>
      <c r="D139" s="283"/>
      <c r="E139" s="283"/>
      <c r="F139" s="283"/>
      <c r="G139" s="283"/>
      <c r="H139" s="283"/>
      <c r="I139" s="966"/>
      <c r="J139" s="966"/>
      <c r="K139" s="966"/>
      <c r="L139" s="966"/>
      <c r="M139" s="967"/>
    </row>
    <row r="140" spans="1:26">
      <c r="A140" s="1046" t="s">
        <v>166</v>
      </c>
      <c r="B140" s="1046"/>
      <c r="C140" s="1046"/>
      <c r="D140" s="1046"/>
      <c r="E140" s="221"/>
      <c r="F140" s="221"/>
      <c r="G140" s="221"/>
      <c r="H140" s="221"/>
      <c r="I140" s="221"/>
      <c r="J140" s="221"/>
      <c r="K140" s="221"/>
      <c r="L140" s="221"/>
      <c r="M140" s="222"/>
      <c r="N140" s="223"/>
      <c r="O140" s="223"/>
      <c r="P140" s="223"/>
      <c r="Q140" s="223"/>
      <c r="R140" s="223"/>
      <c r="S140" s="223"/>
      <c r="T140" s="223"/>
      <c r="U140" s="223"/>
      <c r="V140" s="223"/>
      <c r="W140" s="223"/>
      <c r="X140" s="223"/>
      <c r="Y140" s="223"/>
      <c r="Z140" s="223"/>
    </row>
    <row r="141" spans="1:26">
      <c r="A141" s="224" t="s">
        <v>167</v>
      </c>
      <c r="B141" s="225" t="s">
        <v>168</v>
      </c>
      <c r="C141" s="224" t="s">
        <v>169</v>
      </c>
      <c r="D141" s="225">
        <v>2</v>
      </c>
      <c r="E141" s="223"/>
      <c r="F141" s="223"/>
      <c r="G141" s="223"/>
      <c r="H141" s="223"/>
      <c r="I141" s="223"/>
      <c r="J141" s="223"/>
      <c r="K141" s="223"/>
      <c r="L141" s="223"/>
      <c r="M141" s="226"/>
      <c r="N141" s="223"/>
      <c r="O141" s="223"/>
      <c r="P141" s="223"/>
      <c r="Q141" s="223"/>
      <c r="R141" s="223"/>
      <c r="S141" s="223"/>
      <c r="T141" s="223"/>
      <c r="U141" s="223"/>
      <c r="V141" s="223"/>
      <c r="W141" s="223"/>
      <c r="X141" s="223"/>
      <c r="Y141" s="223"/>
      <c r="Z141" s="223"/>
    </row>
    <row r="142" spans="1:26" ht="15.6">
      <c r="A142" s="1047" t="s">
        <v>170</v>
      </c>
      <c r="B142" s="1047"/>
      <c r="C142" s="1047"/>
      <c r="D142" s="1047"/>
      <c r="E142" s="1047"/>
      <c r="F142" s="1047"/>
      <c r="G142" s="1047"/>
      <c r="H142" s="1047"/>
      <c r="I142" s="1047"/>
      <c r="J142" s="1047"/>
      <c r="K142" s="1047"/>
      <c r="L142" s="1047"/>
      <c r="M142" s="1047"/>
    </row>
    <row r="143" spans="1:26" ht="14.4" thickBot="1">
      <c r="A143" s="227"/>
      <c r="B143" s="227"/>
      <c r="C143" s="227"/>
      <c r="D143" s="227"/>
      <c r="E143" s="227"/>
      <c r="F143" s="227"/>
      <c r="G143" s="227"/>
      <c r="H143" s="227"/>
      <c r="I143" s="227"/>
      <c r="J143" s="227"/>
      <c r="K143" s="227"/>
      <c r="L143" s="227"/>
      <c r="M143" s="227"/>
    </row>
    <row r="144" spans="1:26">
      <c r="A144" s="1048"/>
      <c r="B144" s="1050"/>
      <c r="C144" s="1051"/>
      <c r="D144" s="1051"/>
      <c r="E144" s="1051"/>
      <c r="F144" s="1051"/>
      <c r="G144" s="1051"/>
      <c r="H144" s="1051"/>
      <c r="I144" s="1052"/>
      <c r="J144" s="1053"/>
      <c r="K144" s="1054"/>
      <c r="L144" s="1054"/>
      <c r="M144" s="1055"/>
    </row>
    <row r="145" spans="1:13" ht="13.8">
      <c r="A145" s="1049"/>
      <c r="B145" s="1036" t="s">
        <v>118</v>
      </c>
      <c r="C145" s="1037"/>
      <c r="D145" s="1037"/>
      <c r="E145" s="1037"/>
      <c r="F145" s="1037"/>
      <c r="G145" s="1037"/>
      <c r="H145" s="1037"/>
      <c r="I145" s="1038"/>
      <c r="J145" s="1056"/>
      <c r="K145" s="1057"/>
      <c r="L145" s="1057"/>
      <c r="M145" s="1058"/>
    </row>
    <row r="146" spans="1:13">
      <c r="A146" s="1049"/>
      <c r="B146" s="1059"/>
      <c r="C146" s="1060"/>
      <c r="D146" s="1060"/>
      <c r="E146" s="1060"/>
      <c r="F146" s="1060"/>
      <c r="G146" s="1060"/>
      <c r="H146" s="1060"/>
      <c r="I146" s="1061"/>
      <c r="J146" s="1042" t="s">
        <v>39</v>
      </c>
      <c r="K146" s="1030"/>
      <c r="L146" s="1031"/>
      <c r="M146" s="1032"/>
    </row>
    <row r="147" spans="1:13" ht="13.8">
      <c r="A147" s="1049"/>
      <c r="B147" s="1036" t="s">
        <v>40</v>
      </c>
      <c r="C147" s="1037"/>
      <c r="D147" s="1037"/>
      <c r="E147" s="1037"/>
      <c r="F147" s="1037"/>
      <c r="G147" s="1037"/>
      <c r="H147" s="1037"/>
      <c r="I147" s="1038"/>
      <c r="J147" s="1062"/>
      <c r="K147" s="1033"/>
      <c r="L147" s="1034"/>
      <c r="M147" s="1035"/>
    </row>
    <row r="148" spans="1:13">
      <c r="A148" s="1049"/>
      <c r="B148" s="1039"/>
      <c r="C148" s="1040"/>
      <c r="D148" s="1040"/>
      <c r="E148" s="1040"/>
      <c r="F148" s="1040"/>
      <c r="G148" s="1040"/>
      <c r="H148" s="1040"/>
      <c r="I148" s="1041"/>
      <c r="J148" s="1042" t="s">
        <v>41</v>
      </c>
      <c r="K148" s="1042">
        <v>1</v>
      </c>
      <c r="L148" s="1042" t="s">
        <v>42</v>
      </c>
      <c r="M148" s="1044">
        <v>1</v>
      </c>
    </row>
    <row r="149" spans="1:13">
      <c r="A149" s="1049"/>
      <c r="B149" s="1039"/>
      <c r="C149" s="1040"/>
      <c r="D149" s="1040"/>
      <c r="E149" s="1040"/>
      <c r="F149" s="1040"/>
      <c r="G149" s="1040"/>
      <c r="H149" s="1040"/>
      <c r="I149" s="1041"/>
      <c r="J149" s="1043"/>
      <c r="K149" s="1043"/>
      <c r="L149" s="1043"/>
      <c r="M149" s="1045"/>
    </row>
    <row r="150" spans="1:13" ht="13.8">
      <c r="A150" s="1049"/>
      <c r="B150" s="1036" t="s">
        <v>43</v>
      </c>
      <c r="C150" s="1037"/>
      <c r="D150" s="1037"/>
      <c r="E150" s="1037"/>
      <c r="F150" s="1037"/>
      <c r="G150" s="1037"/>
      <c r="H150" s="1037"/>
      <c r="I150" s="1038"/>
      <c r="J150" s="1043"/>
      <c r="K150" s="1043"/>
      <c r="L150" s="1043"/>
      <c r="M150" s="1045"/>
    </row>
    <row r="151" spans="1:13" ht="14.4" thickBot="1">
      <c r="A151" s="228"/>
      <c r="B151" s="229"/>
      <c r="C151" s="229"/>
      <c r="D151" s="229"/>
      <c r="E151" s="229"/>
      <c r="F151" s="229"/>
      <c r="G151" s="229"/>
      <c r="H151" s="229"/>
      <c r="I151" s="229"/>
      <c r="J151" s="229"/>
      <c r="K151" s="230"/>
      <c r="L151" s="230"/>
      <c r="M151" s="231"/>
    </row>
    <row r="152" spans="1:13" ht="13.8">
      <c r="A152" s="232"/>
      <c r="B152" s="233"/>
      <c r="C152" s="233"/>
      <c r="D152" s="233"/>
      <c r="E152" s="233"/>
      <c r="F152" s="233"/>
      <c r="G152" s="233"/>
      <c r="H152" s="233"/>
      <c r="I152" s="233"/>
      <c r="J152" s="234" t="s">
        <v>44</v>
      </c>
      <c r="K152" s="235" t="s">
        <v>45</v>
      </c>
      <c r="L152" s="235" t="s">
        <v>46</v>
      </c>
      <c r="M152" s="236" t="s">
        <v>47</v>
      </c>
    </row>
    <row r="153" spans="1:13" ht="13.8">
      <c r="A153" s="237"/>
      <c r="B153" s="238"/>
      <c r="C153" s="238"/>
      <c r="D153" s="238"/>
      <c r="E153" s="238"/>
      <c r="F153" s="238"/>
      <c r="G153" s="238"/>
      <c r="H153" s="238"/>
      <c r="I153" s="238"/>
      <c r="J153" s="239"/>
      <c r="K153" s="240"/>
      <c r="L153" s="240"/>
      <c r="M153" s="241"/>
    </row>
    <row r="154" spans="1:13" ht="13.8">
      <c r="A154" s="1017" t="s">
        <v>48</v>
      </c>
      <c r="B154" s="1018"/>
      <c r="C154" s="1018"/>
      <c r="D154" s="1018"/>
      <c r="E154" s="238"/>
      <c r="F154" s="238"/>
      <c r="G154" s="238"/>
      <c r="H154" s="227"/>
      <c r="I154" s="238"/>
      <c r="J154" s="239"/>
      <c r="K154" s="227"/>
      <c r="L154" s="227"/>
      <c r="M154" s="242"/>
    </row>
    <row r="155" spans="1:13" ht="13.8">
      <c r="A155" s="243"/>
      <c r="B155" s="244"/>
      <c r="C155" s="244"/>
      <c r="D155" s="244"/>
      <c r="E155" s="244"/>
      <c r="F155" s="244"/>
      <c r="G155" s="244"/>
      <c r="H155" s="244"/>
      <c r="I155" s="244"/>
      <c r="J155" s="244"/>
      <c r="K155" s="244"/>
      <c r="L155" s="244"/>
      <c r="M155" s="245"/>
    </row>
    <row r="156" spans="1:13" ht="14.4" thickBot="1">
      <c r="A156" s="246"/>
      <c r="B156" s="247"/>
      <c r="C156" s="247"/>
      <c r="D156" s="247"/>
      <c r="E156" s="247"/>
      <c r="F156" s="247"/>
      <c r="G156" s="247"/>
      <c r="H156" s="247"/>
      <c r="I156" s="247"/>
      <c r="J156" s="247"/>
      <c r="K156" s="247"/>
      <c r="L156" s="247"/>
      <c r="M156" s="248"/>
    </row>
    <row r="157" spans="1:13" ht="14.4" thickBot="1">
      <c r="A157" s="249"/>
      <c r="B157" s="250"/>
      <c r="C157" s="250"/>
      <c r="D157" s="250"/>
      <c r="E157" s="250"/>
      <c r="F157" s="250"/>
      <c r="G157" s="227"/>
      <c r="H157" s="227"/>
      <c r="I157" s="250"/>
      <c r="J157" s="250"/>
      <c r="K157" s="250"/>
      <c r="L157" s="250"/>
      <c r="M157" s="251"/>
    </row>
    <row r="158" spans="1:13">
      <c r="A158" s="1019" t="s">
        <v>49</v>
      </c>
      <c r="B158" s="1020"/>
      <c r="C158" s="1020"/>
      <c r="D158" s="1020"/>
      <c r="E158" s="1020"/>
      <c r="F158" s="1020"/>
      <c r="G158" s="1020"/>
      <c r="H158" s="1020"/>
      <c r="I158" s="1020"/>
      <c r="J158" s="1020"/>
      <c r="K158" s="1020"/>
      <c r="L158" s="1020"/>
      <c r="M158" s="1021"/>
    </row>
    <row r="159" spans="1:13" ht="14.4" thickBot="1">
      <c r="A159" s="252"/>
      <c r="B159" s="227"/>
      <c r="C159" s="227"/>
      <c r="D159" s="227"/>
      <c r="E159" s="227"/>
      <c r="F159" s="227"/>
      <c r="G159" s="227"/>
      <c r="H159" s="227"/>
      <c r="I159" s="227"/>
      <c r="J159" s="227"/>
      <c r="K159" s="227"/>
      <c r="L159" s="227"/>
      <c r="M159" s="253"/>
    </row>
    <row r="160" spans="1:13">
      <c r="A160" s="254" t="s">
        <v>50</v>
      </c>
      <c r="B160" s="1022" t="s">
        <v>51</v>
      </c>
      <c r="C160" s="1023"/>
      <c r="D160" s="1023"/>
      <c r="E160" s="1023"/>
      <c r="F160" s="1023"/>
      <c r="G160" s="1023"/>
      <c r="H160" s="1023"/>
      <c r="I160" s="1023"/>
      <c r="J160" s="1024"/>
      <c r="K160" s="1025" t="s">
        <v>52</v>
      </c>
      <c r="L160" s="1026"/>
      <c r="M160" s="254" t="s">
        <v>11</v>
      </c>
    </row>
    <row r="161" spans="1:13" ht="14.4" thickBot="1">
      <c r="A161" s="255" t="s">
        <v>171</v>
      </c>
      <c r="B161" s="1027" t="s">
        <v>180</v>
      </c>
      <c r="C161" s="1028"/>
      <c r="D161" s="1028"/>
      <c r="E161" s="1028"/>
      <c r="F161" s="1028"/>
      <c r="G161" s="1028"/>
      <c r="H161" s="1028"/>
      <c r="I161" s="1028"/>
      <c r="J161" s="1029"/>
      <c r="K161" s="1027" t="s">
        <v>181</v>
      </c>
      <c r="L161" s="1029"/>
      <c r="M161" s="256"/>
    </row>
    <row r="162" spans="1:13">
      <c r="A162" s="970" t="s">
        <v>53</v>
      </c>
      <c r="B162" s="971"/>
      <c r="C162" s="971"/>
      <c r="D162" s="971"/>
      <c r="E162" s="971"/>
      <c r="F162" s="971"/>
      <c r="G162" s="971"/>
      <c r="H162" s="971"/>
      <c r="I162" s="971"/>
      <c r="J162" s="971"/>
      <c r="K162" s="971"/>
      <c r="L162" s="971"/>
      <c r="M162" s="972"/>
    </row>
    <row r="163" spans="1:13">
      <c r="A163" s="973"/>
      <c r="B163" s="974"/>
      <c r="C163" s="974"/>
      <c r="D163" s="974"/>
      <c r="E163" s="974"/>
      <c r="F163" s="974"/>
      <c r="G163" s="974"/>
      <c r="H163" s="974"/>
      <c r="I163" s="974"/>
      <c r="J163" s="974"/>
      <c r="K163" s="974"/>
      <c r="L163" s="974"/>
      <c r="M163" s="975"/>
    </row>
    <row r="164" spans="1:13" ht="13.8" thickBot="1">
      <c r="A164" s="976"/>
      <c r="B164" s="977"/>
      <c r="C164" s="977"/>
      <c r="D164" s="977"/>
      <c r="E164" s="977"/>
      <c r="F164" s="977"/>
      <c r="G164" s="977"/>
      <c r="H164" s="977"/>
      <c r="I164" s="977"/>
      <c r="J164" s="977"/>
      <c r="K164" s="977"/>
      <c r="L164" s="977"/>
      <c r="M164" s="978"/>
    </row>
    <row r="165" spans="1:13" ht="13.8">
      <c r="A165" s="979" t="s">
        <v>51</v>
      </c>
      <c r="B165" s="1013"/>
      <c r="C165" s="1013"/>
      <c r="D165" s="1013"/>
      <c r="E165" s="1014"/>
      <c r="F165" s="991" t="s">
        <v>54</v>
      </c>
      <c r="G165" s="1013"/>
      <c r="H165" s="1015" t="s">
        <v>55</v>
      </c>
      <c r="I165" s="1016"/>
      <c r="J165" s="257" t="s">
        <v>56</v>
      </c>
      <c r="K165" s="991" t="s">
        <v>57</v>
      </c>
      <c r="L165" s="992"/>
      <c r="M165" s="258" t="s">
        <v>58</v>
      </c>
    </row>
    <row r="166" spans="1:13" ht="13.8">
      <c r="A166" s="989"/>
      <c r="B166" s="990"/>
      <c r="C166" s="990"/>
      <c r="D166" s="990"/>
      <c r="E166" s="1007"/>
      <c r="F166" s="1006"/>
      <c r="G166" s="1007"/>
      <c r="H166" s="1006"/>
      <c r="I166" s="1007"/>
      <c r="J166" s="259"/>
      <c r="K166" s="1008"/>
      <c r="L166" s="955"/>
      <c r="M166" s="260">
        <f>J166*K166</f>
        <v>0</v>
      </c>
    </row>
    <row r="167" spans="1:13" ht="13.8">
      <c r="A167" s="989"/>
      <c r="B167" s="990"/>
      <c r="C167" s="990"/>
      <c r="D167" s="990"/>
      <c r="E167" s="1007"/>
      <c r="F167" s="1006"/>
      <c r="G167" s="1007"/>
      <c r="H167" s="1006"/>
      <c r="I167" s="1007"/>
      <c r="J167" s="259"/>
      <c r="K167" s="1008"/>
      <c r="L167" s="955"/>
      <c r="M167" s="260">
        <f>J167*K167</f>
        <v>0</v>
      </c>
    </row>
    <row r="168" spans="1:13" ht="14.4" thickBot="1">
      <c r="A168" s="960"/>
      <c r="B168" s="961"/>
      <c r="C168" s="961"/>
      <c r="D168" s="961"/>
      <c r="E168" s="1009"/>
      <c r="F168" s="1010"/>
      <c r="G168" s="1009"/>
      <c r="H168" s="1010"/>
      <c r="I168" s="1009"/>
      <c r="J168" s="261"/>
      <c r="K168" s="1011"/>
      <c r="L168" s="1012"/>
      <c r="M168" s="260">
        <f>J168*K168</f>
        <v>0</v>
      </c>
    </row>
    <row r="169" spans="1:13" ht="14.4" thickBot="1">
      <c r="A169" s="947" t="s">
        <v>59</v>
      </c>
      <c r="B169" s="948"/>
      <c r="C169" s="948"/>
      <c r="D169" s="948"/>
      <c r="E169" s="948"/>
      <c r="F169" s="948"/>
      <c r="G169" s="948"/>
      <c r="H169" s="948"/>
      <c r="I169" s="948"/>
      <c r="J169" s="948"/>
      <c r="K169" s="948"/>
      <c r="L169" s="949"/>
      <c r="M169" s="262">
        <f>SUM(M166:M168)</f>
        <v>0</v>
      </c>
    </row>
    <row r="170" spans="1:13">
      <c r="A170" s="970" t="s">
        <v>60</v>
      </c>
      <c r="B170" s="971"/>
      <c r="C170" s="971"/>
      <c r="D170" s="971"/>
      <c r="E170" s="971"/>
      <c r="F170" s="971"/>
      <c r="G170" s="971"/>
      <c r="H170" s="971"/>
      <c r="I170" s="971"/>
      <c r="J170" s="971"/>
      <c r="K170" s="971"/>
      <c r="L170" s="971"/>
      <c r="M170" s="972"/>
    </row>
    <row r="171" spans="1:13">
      <c r="A171" s="973"/>
      <c r="B171" s="974"/>
      <c r="C171" s="974"/>
      <c r="D171" s="974"/>
      <c r="E171" s="974"/>
      <c r="F171" s="974"/>
      <c r="G171" s="974"/>
      <c r="H171" s="974"/>
      <c r="I171" s="974"/>
      <c r="J171" s="974"/>
      <c r="K171" s="974"/>
      <c r="L171" s="974"/>
      <c r="M171" s="975"/>
    </row>
    <row r="172" spans="1:13" ht="13.8" thickBot="1">
      <c r="A172" s="976"/>
      <c r="B172" s="977"/>
      <c r="C172" s="977"/>
      <c r="D172" s="977"/>
      <c r="E172" s="977"/>
      <c r="F172" s="977"/>
      <c r="G172" s="977"/>
      <c r="H172" s="977"/>
      <c r="I172" s="977"/>
      <c r="J172" s="977"/>
      <c r="K172" s="977"/>
      <c r="L172" s="977"/>
      <c r="M172" s="978"/>
    </row>
    <row r="173" spans="1:13">
      <c r="A173" s="979" t="s">
        <v>51</v>
      </c>
      <c r="B173" s="980"/>
      <c r="C173" s="980"/>
      <c r="D173" s="980"/>
      <c r="E173" s="980"/>
      <c r="F173" s="980"/>
      <c r="G173" s="980"/>
      <c r="H173" s="992"/>
      <c r="I173" s="263" t="s">
        <v>52</v>
      </c>
      <c r="J173" s="257" t="s">
        <v>11</v>
      </c>
      <c r="K173" s="991" t="s">
        <v>61</v>
      </c>
      <c r="L173" s="992"/>
      <c r="M173" s="258" t="s">
        <v>58</v>
      </c>
    </row>
    <row r="174" spans="1:13" ht="13.8">
      <c r="A174" s="989"/>
      <c r="B174" s="990"/>
      <c r="C174" s="990"/>
      <c r="D174" s="990"/>
      <c r="E174" s="990"/>
      <c r="F174" s="990"/>
      <c r="G174" s="990"/>
      <c r="H174" s="1007"/>
      <c r="I174" s="264"/>
      <c r="J174" s="265"/>
      <c r="K174" s="1070"/>
      <c r="L174" s="1071"/>
      <c r="M174" s="260">
        <f>J174*K174</f>
        <v>0</v>
      </c>
    </row>
    <row r="175" spans="1:13" ht="13.8">
      <c r="A175" s="989"/>
      <c r="B175" s="990"/>
      <c r="C175" s="990"/>
      <c r="D175" s="990"/>
      <c r="E175" s="990"/>
      <c r="F175" s="990"/>
      <c r="G175" s="990"/>
      <c r="H175" s="1007"/>
      <c r="I175" s="264"/>
      <c r="J175" s="265"/>
      <c r="K175" s="1070"/>
      <c r="L175" s="1071"/>
      <c r="M175" s="260">
        <f>J175*K175</f>
        <v>0</v>
      </c>
    </row>
    <row r="176" spans="1:13" ht="13.8">
      <c r="A176" s="989"/>
      <c r="B176" s="990"/>
      <c r="C176" s="990"/>
      <c r="D176" s="990"/>
      <c r="E176" s="990"/>
      <c r="F176" s="990"/>
      <c r="G176" s="990"/>
      <c r="H176" s="1007"/>
      <c r="I176" s="264"/>
      <c r="J176" s="265"/>
      <c r="K176" s="1070"/>
      <c r="L176" s="1071"/>
      <c r="M176" s="260">
        <f>J176*K176</f>
        <v>0</v>
      </c>
    </row>
    <row r="177" spans="1:13" ht="14.4" thickBot="1">
      <c r="A177" s="960"/>
      <c r="B177" s="961"/>
      <c r="C177" s="961"/>
      <c r="D177" s="961"/>
      <c r="E177" s="961"/>
      <c r="F177" s="961"/>
      <c r="G177" s="961"/>
      <c r="H177" s="1009"/>
      <c r="I177" s="266"/>
      <c r="J177" s="267"/>
      <c r="K177" s="962"/>
      <c r="L177" s="963"/>
      <c r="M177" s="260">
        <f>J177*K177</f>
        <v>0</v>
      </c>
    </row>
    <row r="178" spans="1:13" ht="14.4" thickBot="1">
      <c r="A178" s="947" t="s">
        <v>59</v>
      </c>
      <c r="B178" s="948"/>
      <c r="C178" s="948"/>
      <c r="D178" s="948"/>
      <c r="E178" s="948"/>
      <c r="F178" s="948"/>
      <c r="G178" s="948"/>
      <c r="H178" s="948"/>
      <c r="I178" s="948"/>
      <c r="J178" s="948"/>
      <c r="K178" s="948"/>
      <c r="L178" s="949"/>
      <c r="M178" s="268">
        <f>SUM(M174:M177)</f>
        <v>0</v>
      </c>
    </row>
    <row r="179" spans="1:13">
      <c r="A179" s="970" t="s">
        <v>62</v>
      </c>
      <c r="B179" s="971"/>
      <c r="C179" s="971"/>
      <c r="D179" s="971"/>
      <c r="E179" s="971"/>
      <c r="F179" s="971"/>
      <c r="G179" s="971"/>
      <c r="H179" s="971"/>
      <c r="I179" s="971"/>
      <c r="J179" s="971"/>
      <c r="K179" s="971"/>
      <c r="L179" s="971"/>
      <c r="M179" s="972"/>
    </row>
    <row r="180" spans="1:13">
      <c r="A180" s="973"/>
      <c r="B180" s="974"/>
      <c r="C180" s="974"/>
      <c r="D180" s="974"/>
      <c r="E180" s="974"/>
      <c r="F180" s="974"/>
      <c r="G180" s="974"/>
      <c r="H180" s="974"/>
      <c r="I180" s="974"/>
      <c r="J180" s="974"/>
      <c r="K180" s="974"/>
      <c r="L180" s="974"/>
      <c r="M180" s="975"/>
    </row>
    <row r="181" spans="1:13" ht="13.8" thickBot="1">
      <c r="A181" s="976"/>
      <c r="B181" s="977"/>
      <c r="C181" s="977"/>
      <c r="D181" s="977"/>
      <c r="E181" s="977"/>
      <c r="F181" s="977"/>
      <c r="G181" s="977"/>
      <c r="H181" s="977"/>
      <c r="I181" s="977"/>
      <c r="J181" s="977"/>
      <c r="K181" s="977"/>
      <c r="L181" s="977"/>
      <c r="M181" s="978"/>
    </row>
    <row r="182" spans="1:13">
      <c r="A182" s="979" t="s">
        <v>63</v>
      </c>
      <c r="B182" s="980"/>
      <c r="C182" s="980"/>
      <c r="D182" s="980"/>
      <c r="E182" s="980"/>
      <c r="F182" s="980"/>
      <c r="G182" s="980"/>
      <c r="H182" s="257" t="s">
        <v>64</v>
      </c>
      <c r="I182" s="269" t="s">
        <v>65</v>
      </c>
      <c r="J182" s="270" t="s">
        <v>204</v>
      </c>
      <c r="K182" s="991" t="s">
        <v>67</v>
      </c>
      <c r="L182" s="992"/>
      <c r="M182" s="258" t="s">
        <v>58</v>
      </c>
    </row>
    <row r="183" spans="1:13" ht="13.8">
      <c r="A183" s="989" t="s">
        <v>173</v>
      </c>
      <c r="B183" s="990"/>
      <c r="C183" s="990"/>
      <c r="D183" s="990"/>
      <c r="E183" s="990"/>
      <c r="F183" s="990"/>
      <c r="G183" s="1007"/>
      <c r="H183" s="271" t="s">
        <v>182</v>
      </c>
      <c r="I183" s="272"/>
      <c r="J183" s="271"/>
      <c r="K183" s="958"/>
      <c r="L183" s="959"/>
      <c r="M183" s="260">
        <f>I183*K183</f>
        <v>0</v>
      </c>
    </row>
    <row r="184" spans="1:13" ht="13.8">
      <c r="A184" s="989" t="s">
        <v>175</v>
      </c>
      <c r="B184" s="990"/>
      <c r="C184" s="990"/>
      <c r="D184" s="990"/>
      <c r="E184" s="990"/>
      <c r="F184" s="990"/>
      <c r="G184" s="1007"/>
      <c r="H184" s="271" t="s">
        <v>182</v>
      </c>
      <c r="I184" s="272">
        <v>21.8</v>
      </c>
      <c r="J184" s="271"/>
      <c r="K184" s="958">
        <v>643</v>
      </c>
      <c r="L184" s="959"/>
      <c r="M184" s="260">
        <f>I184*K184</f>
        <v>14017.4</v>
      </c>
    </row>
    <row r="185" spans="1:13" ht="13.8">
      <c r="A185" s="989" t="s">
        <v>176</v>
      </c>
      <c r="B185" s="990"/>
      <c r="C185" s="990"/>
      <c r="D185" s="990"/>
      <c r="E185" s="990"/>
      <c r="F185" s="990"/>
      <c r="G185" s="1007"/>
      <c r="H185" s="271" t="s">
        <v>182</v>
      </c>
      <c r="I185" s="272"/>
      <c r="J185" s="271"/>
      <c r="K185" s="958"/>
      <c r="L185" s="959"/>
      <c r="M185" s="260">
        <f>I185*K185</f>
        <v>0</v>
      </c>
    </row>
    <row r="186" spans="1:13" ht="14.4" thickBot="1">
      <c r="A186" s="989"/>
      <c r="B186" s="990"/>
      <c r="C186" s="990"/>
      <c r="D186" s="990"/>
      <c r="E186" s="990"/>
      <c r="F186" s="990"/>
      <c r="G186" s="990"/>
      <c r="H186" s="271"/>
      <c r="I186" s="272"/>
      <c r="J186" s="271"/>
      <c r="K186" s="958"/>
      <c r="L186" s="959"/>
      <c r="M186" s="260">
        <f>I186*K186</f>
        <v>0</v>
      </c>
    </row>
    <row r="187" spans="1:13" ht="14.4" thickBot="1">
      <c r="A187" s="947" t="s">
        <v>59</v>
      </c>
      <c r="B187" s="948"/>
      <c r="C187" s="948"/>
      <c r="D187" s="948"/>
      <c r="E187" s="948"/>
      <c r="F187" s="948"/>
      <c r="G187" s="948"/>
      <c r="H187" s="948"/>
      <c r="I187" s="948"/>
      <c r="J187" s="948"/>
      <c r="K187" s="948"/>
      <c r="L187" s="949"/>
      <c r="M187" s="262">
        <f>SUM(M183:M186)</f>
        <v>14017.4</v>
      </c>
    </row>
    <row r="188" spans="1:13">
      <c r="A188" s="970" t="s">
        <v>68</v>
      </c>
      <c r="B188" s="971"/>
      <c r="C188" s="971"/>
      <c r="D188" s="971"/>
      <c r="E188" s="971"/>
      <c r="F188" s="971"/>
      <c r="G188" s="971"/>
      <c r="H188" s="971"/>
      <c r="I188" s="971"/>
      <c r="J188" s="971"/>
      <c r="K188" s="971"/>
      <c r="L188" s="971"/>
      <c r="M188" s="972"/>
    </row>
    <row r="189" spans="1:13">
      <c r="A189" s="973"/>
      <c r="B189" s="974"/>
      <c r="C189" s="974"/>
      <c r="D189" s="974"/>
      <c r="E189" s="974"/>
      <c r="F189" s="974"/>
      <c r="G189" s="974"/>
      <c r="H189" s="974"/>
      <c r="I189" s="974"/>
      <c r="J189" s="974"/>
      <c r="K189" s="974"/>
      <c r="L189" s="974"/>
      <c r="M189" s="975"/>
    </row>
    <row r="190" spans="1:13" ht="13.8" thickBot="1">
      <c r="A190" s="976"/>
      <c r="B190" s="977"/>
      <c r="C190" s="977"/>
      <c r="D190" s="977"/>
      <c r="E190" s="977"/>
      <c r="F190" s="977"/>
      <c r="G190" s="977"/>
      <c r="H190" s="977"/>
      <c r="I190" s="977"/>
      <c r="J190" s="977"/>
      <c r="K190" s="977"/>
      <c r="L190" s="977"/>
      <c r="M190" s="978"/>
    </row>
    <row r="191" spans="1:13">
      <c r="A191" s="979" t="s">
        <v>69</v>
      </c>
      <c r="B191" s="980"/>
      <c r="C191" s="980"/>
      <c r="D191" s="980"/>
      <c r="E191" s="980"/>
      <c r="F191" s="980"/>
      <c r="G191" s="980"/>
      <c r="H191" s="257" t="s">
        <v>70</v>
      </c>
      <c r="I191" s="273" t="s">
        <v>71</v>
      </c>
      <c r="J191" s="274" t="s">
        <v>72</v>
      </c>
      <c r="K191" s="981" t="s">
        <v>57</v>
      </c>
      <c r="L191" s="982"/>
      <c r="M191" s="275" t="s">
        <v>58</v>
      </c>
    </row>
    <row r="192" spans="1:13" ht="13.8">
      <c r="A192" s="276"/>
      <c r="B192" s="277"/>
      <c r="C192" s="277"/>
      <c r="D192" s="277"/>
      <c r="E192" s="277"/>
      <c r="F192" s="277"/>
      <c r="G192" s="277"/>
      <c r="H192" s="278"/>
      <c r="I192" s="279"/>
      <c r="J192" s="280"/>
      <c r="K192" s="956"/>
      <c r="L192" s="957"/>
      <c r="M192" s="281">
        <f>J192*K192</f>
        <v>0</v>
      </c>
    </row>
    <row r="193" spans="1:13" ht="13.8">
      <c r="A193" s="276"/>
      <c r="B193" s="277"/>
      <c r="C193" s="277"/>
      <c r="D193" s="277"/>
      <c r="E193" s="277"/>
      <c r="F193" s="277"/>
      <c r="G193" s="277"/>
      <c r="H193" s="278"/>
      <c r="I193" s="279"/>
      <c r="J193" s="280"/>
      <c r="K193" s="956"/>
      <c r="L193" s="957"/>
      <c r="M193" s="281">
        <f>J193*K193</f>
        <v>0</v>
      </c>
    </row>
    <row r="194" spans="1:13" ht="13.8">
      <c r="A194" s="276"/>
      <c r="B194" s="277"/>
      <c r="C194" s="277"/>
      <c r="D194" s="277"/>
      <c r="E194" s="277"/>
      <c r="F194" s="277"/>
      <c r="G194" s="277"/>
      <c r="H194" s="278"/>
      <c r="I194" s="279"/>
      <c r="J194" s="280"/>
      <c r="K194" s="958"/>
      <c r="L194" s="959"/>
      <c r="M194" s="281">
        <f>J194*K194</f>
        <v>0</v>
      </c>
    </row>
    <row r="195" spans="1:13" ht="14.4" thickBot="1">
      <c r="A195" s="960"/>
      <c r="B195" s="961"/>
      <c r="C195" s="961"/>
      <c r="D195" s="961"/>
      <c r="E195" s="961"/>
      <c r="F195" s="961"/>
      <c r="G195" s="961"/>
      <c r="H195" s="282"/>
      <c r="I195" s="283"/>
      <c r="J195" s="282"/>
      <c r="K195" s="962"/>
      <c r="L195" s="963"/>
      <c r="M195" s="281">
        <f>J195*K195</f>
        <v>0</v>
      </c>
    </row>
    <row r="196" spans="1:13" ht="14.4" thickBot="1">
      <c r="A196" s="947" t="s">
        <v>59</v>
      </c>
      <c r="B196" s="948"/>
      <c r="C196" s="948"/>
      <c r="D196" s="948"/>
      <c r="E196" s="948"/>
      <c r="F196" s="948"/>
      <c r="G196" s="948"/>
      <c r="H196" s="948"/>
      <c r="I196" s="948"/>
      <c r="J196" s="948"/>
      <c r="K196" s="948"/>
      <c r="L196" s="949"/>
      <c r="M196" s="268">
        <f>SUM(M192:M195)</f>
        <v>0</v>
      </c>
    </row>
    <row r="197" spans="1:13" ht="14.4" thickBot="1">
      <c r="A197" s="252"/>
      <c r="B197" s="227"/>
      <c r="C197" s="227"/>
      <c r="D197" s="227"/>
      <c r="E197" s="227"/>
      <c r="F197" s="227"/>
      <c r="G197" s="227"/>
      <c r="H197" s="227"/>
      <c r="I197" s="227"/>
      <c r="J197" s="227"/>
      <c r="K197" s="227"/>
      <c r="L197" s="227"/>
      <c r="M197" s="253"/>
    </row>
    <row r="198" spans="1:13" ht="14.4" thickBot="1">
      <c r="A198" s="950" t="s">
        <v>73</v>
      </c>
      <c r="B198" s="951"/>
      <c r="C198" s="951"/>
      <c r="D198" s="951"/>
      <c r="E198" s="951"/>
      <c r="F198" s="951"/>
      <c r="G198" s="951"/>
      <c r="H198" s="951"/>
      <c r="I198" s="951"/>
      <c r="J198" s="951"/>
      <c r="K198" s="951"/>
      <c r="L198" s="952"/>
      <c r="M198" s="284">
        <f>ROUND(M169+M178+M187+M196,0)</f>
        <v>14017</v>
      </c>
    </row>
    <row r="199" spans="1:13" ht="13.8">
      <c r="A199" s="249"/>
      <c r="B199" s="250"/>
      <c r="C199" s="250"/>
      <c r="D199" s="250"/>
      <c r="E199" s="250"/>
      <c r="F199" s="250"/>
      <c r="G199" s="250"/>
      <c r="H199" s="250"/>
      <c r="I199" s="250"/>
      <c r="J199" s="250"/>
      <c r="K199" s="250"/>
      <c r="L199" s="250"/>
      <c r="M199" s="251"/>
    </row>
    <row r="200" spans="1:13" ht="13.8">
      <c r="A200" s="252"/>
      <c r="B200" s="227"/>
      <c r="C200" s="227"/>
      <c r="D200" s="227"/>
      <c r="E200" s="227"/>
      <c r="F200" s="227"/>
      <c r="G200" s="227"/>
      <c r="H200" s="227"/>
      <c r="I200" s="227"/>
      <c r="J200" s="227"/>
      <c r="K200" s="227"/>
      <c r="L200" s="227"/>
      <c r="M200" s="253"/>
    </row>
    <row r="201" spans="1:13" ht="13.8">
      <c r="A201" s="252"/>
      <c r="B201" s="285" t="s">
        <v>81</v>
      </c>
      <c r="C201" s="285"/>
      <c r="D201" s="285"/>
      <c r="E201" s="285"/>
      <c r="F201" s="227"/>
      <c r="G201" s="227"/>
      <c r="H201" s="285" t="s">
        <v>81</v>
      </c>
      <c r="I201" s="227"/>
      <c r="J201" s="227"/>
      <c r="K201" s="227"/>
      <c r="L201" s="227"/>
      <c r="M201" s="253"/>
    </row>
    <row r="202" spans="1:13" ht="14.4">
      <c r="A202" s="252"/>
      <c r="B202" s="227" t="s">
        <v>205</v>
      </c>
      <c r="C202" s="227" t="s">
        <v>147</v>
      </c>
      <c r="D202" s="227"/>
      <c r="E202" s="288"/>
      <c r="H202" s="227" t="s">
        <v>82</v>
      </c>
      <c r="I202" s="266" t="s">
        <v>142</v>
      </c>
      <c r="J202" s="266"/>
      <c r="K202" s="266"/>
      <c r="L202" s="227"/>
      <c r="M202" s="253"/>
    </row>
    <row r="203" spans="1:13" ht="14.4">
      <c r="A203" s="286"/>
      <c r="B203" s="227" t="s">
        <v>177</v>
      </c>
      <c r="C203" s="227"/>
      <c r="D203" s="227"/>
      <c r="E203" s="288"/>
      <c r="H203" s="227" t="s">
        <v>178</v>
      </c>
      <c r="I203" s="292"/>
      <c r="J203" s="292"/>
      <c r="K203" s="292"/>
      <c r="L203" s="287"/>
      <c r="M203" s="289"/>
    </row>
    <row r="204" spans="1:13" ht="14.4">
      <c r="A204" s="286"/>
      <c r="B204" s="287"/>
      <c r="C204" s="287"/>
      <c r="D204" s="287"/>
      <c r="E204" s="287"/>
      <c r="F204" s="227"/>
      <c r="G204" s="227"/>
      <c r="H204" s="227"/>
      <c r="I204" s="288"/>
      <c r="J204" s="287"/>
      <c r="K204" s="287"/>
      <c r="L204" s="287"/>
      <c r="M204" s="289"/>
    </row>
    <row r="205" spans="1:13" ht="13.8">
      <c r="A205" s="237"/>
      <c r="B205" s="290"/>
      <c r="C205" s="290"/>
      <c r="D205" s="290"/>
      <c r="E205" s="290"/>
      <c r="F205" s="227"/>
      <c r="G205" s="227"/>
      <c r="H205" s="227"/>
      <c r="I205" s="290"/>
      <c r="J205" s="290"/>
      <c r="K205" s="290"/>
      <c r="L205" s="290"/>
      <c r="M205" s="291"/>
    </row>
    <row r="206" spans="1:13" ht="13.8">
      <c r="A206" s="252"/>
      <c r="B206" s="227"/>
      <c r="C206" s="227"/>
      <c r="D206" s="227"/>
      <c r="E206" s="227"/>
      <c r="F206" s="227" t="s">
        <v>83</v>
      </c>
      <c r="G206" s="227"/>
      <c r="H206" s="227"/>
      <c r="I206" s="227"/>
      <c r="J206" s="227"/>
      <c r="K206" s="227"/>
      <c r="L206" s="227"/>
      <c r="M206" s="253"/>
    </row>
    <row r="207" spans="1:13" ht="13.8">
      <c r="A207" s="294"/>
      <c r="B207" s="295"/>
      <c r="C207" s="295"/>
      <c r="D207" s="227"/>
      <c r="E207" s="227"/>
      <c r="F207" s="227"/>
      <c r="G207" s="227"/>
      <c r="H207" s="227"/>
      <c r="I207" s="964"/>
      <c r="J207" s="964"/>
      <c r="K207" s="964"/>
      <c r="L207" s="964"/>
      <c r="M207" s="965"/>
    </row>
    <row r="208" spans="1:13" ht="14.4" thickBot="1">
      <c r="A208" s="968"/>
      <c r="B208" s="969"/>
      <c r="C208" s="969"/>
      <c r="D208" s="283"/>
      <c r="E208" s="283"/>
      <c r="F208" s="283"/>
      <c r="G208" s="283"/>
      <c r="H208" s="283"/>
      <c r="I208" s="966"/>
      <c r="J208" s="966"/>
      <c r="K208" s="966"/>
      <c r="L208" s="966"/>
      <c r="M208" s="967"/>
    </row>
    <row r="209" spans="1:26">
      <c r="A209" s="1046" t="s">
        <v>166</v>
      </c>
      <c r="B209" s="1046"/>
      <c r="C209" s="1046"/>
      <c r="D209" s="1046"/>
      <c r="E209" s="221"/>
      <c r="F209" s="221"/>
      <c r="G209" s="221"/>
      <c r="H209" s="221"/>
      <c r="I209" s="221"/>
      <c r="J209" s="221"/>
      <c r="K209" s="221"/>
      <c r="L209" s="221"/>
      <c r="M209" s="222"/>
      <c r="N209" s="223"/>
      <c r="O209" s="223"/>
      <c r="P209" s="223"/>
      <c r="Q209" s="223"/>
      <c r="R209" s="223"/>
      <c r="S209" s="223"/>
      <c r="T209" s="223"/>
      <c r="U209" s="223"/>
      <c r="V209" s="223"/>
      <c r="W209" s="223"/>
      <c r="X209" s="223"/>
      <c r="Y209" s="223"/>
      <c r="Z209" s="223"/>
    </row>
    <row r="210" spans="1:26">
      <c r="A210" s="224" t="s">
        <v>167</v>
      </c>
      <c r="B210" s="225" t="s">
        <v>168</v>
      </c>
      <c r="C210" s="224" t="s">
        <v>169</v>
      </c>
      <c r="D210" s="225">
        <v>2</v>
      </c>
      <c r="E210" s="223"/>
      <c r="F210" s="223"/>
      <c r="G210" s="223"/>
      <c r="H210" s="223"/>
      <c r="I210" s="223"/>
      <c r="J210" s="223"/>
      <c r="K210" s="223"/>
      <c r="L210" s="223"/>
      <c r="M210" s="226"/>
      <c r="N210" s="223"/>
      <c r="O210" s="223"/>
      <c r="P210" s="223"/>
      <c r="Q210" s="223"/>
      <c r="R210" s="223"/>
      <c r="S210" s="223"/>
      <c r="T210" s="223"/>
      <c r="U210" s="223"/>
      <c r="V210" s="223"/>
      <c r="W210" s="223"/>
      <c r="X210" s="223"/>
      <c r="Y210" s="223"/>
      <c r="Z210" s="223"/>
    </row>
    <row r="211" spans="1:26" ht="15.6">
      <c r="A211" s="1047" t="s">
        <v>170</v>
      </c>
      <c r="B211" s="1047"/>
      <c r="C211" s="1047"/>
      <c r="D211" s="1047"/>
      <c r="E211" s="1047"/>
      <c r="F211" s="1047"/>
      <c r="G211" s="1047"/>
      <c r="H211" s="1047"/>
      <c r="I211" s="1047"/>
      <c r="J211" s="1047"/>
      <c r="K211" s="1047"/>
      <c r="L211" s="1047"/>
      <c r="M211" s="1047"/>
    </row>
    <row r="212" spans="1:26" ht="14.4" thickBot="1">
      <c r="A212" s="227"/>
      <c r="B212" s="227"/>
      <c r="C212" s="227"/>
      <c r="D212" s="227"/>
      <c r="E212" s="227"/>
      <c r="F212" s="227"/>
      <c r="G212" s="227"/>
      <c r="H212" s="227"/>
      <c r="I212" s="227"/>
      <c r="J212" s="227"/>
      <c r="K212" s="227"/>
      <c r="L212" s="227"/>
      <c r="M212" s="227"/>
    </row>
    <row r="213" spans="1:26">
      <c r="A213" s="1048"/>
      <c r="B213" s="1050"/>
      <c r="C213" s="1051"/>
      <c r="D213" s="1051"/>
      <c r="E213" s="1051"/>
      <c r="F213" s="1051"/>
      <c r="G213" s="1051"/>
      <c r="H213" s="1051"/>
      <c r="I213" s="1052"/>
      <c r="J213" s="1053"/>
      <c r="K213" s="1054"/>
      <c r="L213" s="1054"/>
      <c r="M213" s="1055"/>
    </row>
    <row r="214" spans="1:26" ht="13.8">
      <c r="A214" s="1049"/>
      <c r="B214" s="1036" t="s">
        <v>118</v>
      </c>
      <c r="C214" s="1037"/>
      <c r="D214" s="1037"/>
      <c r="E214" s="1037"/>
      <c r="F214" s="1037"/>
      <c r="G214" s="1037"/>
      <c r="H214" s="1037"/>
      <c r="I214" s="1038"/>
      <c r="J214" s="1056"/>
      <c r="K214" s="1057"/>
      <c r="L214" s="1057"/>
      <c r="M214" s="1058"/>
    </row>
    <row r="215" spans="1:26">
      <c r="A215" s="1049"/>
      <c r="B215" s="1059"/>
      <c r="C215" s="1060"/>
      <c r="D215" s="1060"/>
      <c r="E215" s="1060"/>
      <c r="F215" s="1060"/>
      <c r="G215" s="1060"/>
      <c r="H215" s="1060"/>
      <c r="I215" s="1061"/>
      <c r="J215" s="1042" t="s">
        <v>39</v>
      </c>
      <c r="K215" s="1030"/>
      <c r="L215" s="1031"/>
      <c r="M215" s="1032"/>
    </row>
    <row r="216" spans="1:26" ht="13.8">
      <c r="A216" s="1049"/>
      <c r="B216" s="1036" t="s">
        <v>40</v>
      </c>
      <c r="C216" s="1037"/>
      <c r="D216" s="1037"/>
      <c r="E216" s="1037"/>
      <c r="F216" s="1037"/>
      <c r="G216" s="1037"/>
      <c r="H216" s="1037"/>
      <c r="I216" s="1038"/>
      <c r="J216" s="1062"/>
      <c r="K216" s="1033"/>
      <c r="L216" s="1034"/>
      <c r="M216" s="1035"/>
    </row>
    <row r="217" spans="1:26">
      <c r="A217" s="1049"/>
      <c r="B217" s="1039"/>
      <c r="C217" s="1040"/>
      <c r="D217" s="1040"/>
      <c r="E217" s="1040"/>
      <c r="F217" s="1040"/>
      <c r="G217" s="1040"/>
      <c r="H217" s="1040"/>
      <c r="I217" s="1041"/>
      <c r="J217" s="1042" t="s">
        <v>41</v>
      </c>
      <c r="K217" s="1042">
        <v>1</v>
      </c>
      <c r="L217" s="1042" t="s">
        <v>42</v>
      </c>
      <c r="M217" s="1044">
        <v>1</v>
      </c>
    </row>
    <row r="218" spans="1:26">
      <c r="A218" s="1049"/>
      <c r="B218" s="1039"/>
      <c r="C218" s="1040"/>
      <c r="D218" s="1040"/>
      <c r="E218" s="1040"/>
      <c r="F218" s="1040"/>
      <c r="G218" s="1040"/>
      <c r="H218" s="1040"/>
      <c r="I218" s="1041"/>
      <c r="J218" s="1043"/>
      <c r="K218" s="1043"/>
      <c r="L218" s="1043"/>
      <c r="M218" s="1045"/>
    </row>
    <row r="219" spans="1:26" ht="13.8">
      <c r="A219" s="1049"/>
      <c r="B219" s="1036" t="s">
        <v>43</v>
      </c>
      <c r="C219" s="1037"/>
      <c r="D219" s="1037"/>
      <c r="E219" s="1037"/>
      <c r="F219" s="1037"/>
      <c r="G219" s="1037"/>
      <c r="H219" s="1037"/>
      <c r="I219" s="1038"/>
      <c r="J219" s="1043"/>
      <c r="K219" s="1043"/>
      <c r="L219" s="1043"/>
      <c r="M219" s="1045"/>
    </row>
    <row r="220" spans="1:26" ht="14.4" thickBot="1">
      <c r="A220" s="228"/>
      <c r="B220" s="229"/>
      <c r="C220" s="229"/>
      <c r="D220" s="229"/>
      <c r="E220" s="229"/>
      <c r="F220" s="229"/>
      <c r="G220" s="229"/>
      <c r="H220" s="229"/>
      <c r="I220" s="229"/>
      <c r="J220" s="229"/>
      <c r="K220" s="230"/>
      <c r="L220" s="230"/>
      <c r="M220" s="231"/>
    </row>
    <row r="221" spans="1:26" ht="13.8">
      <c r="A221" s="232"/>
      <c r="B221" s="233"/>
      <c r="C221" s="233"/>
      <c r="D221" s="233"/>
      <c r="E221" s="233"/>
      <c r="F221" s="233"/>
      <c r="G221" s="233"/>
      <c r="H221" s="233"/>
      <c r="I221" s="233"/>
      <c r="J221" s="234" t="s">
        <v>44</v>
      </c>
      <c r="K221" s="235" t="s">
        <v>45</v>
      </c>
      <c r="L221" s="235" t="s">
        <v>46</v>
      </c>
      <c r="M221" s="236" t="s">
        <v>47</v>
      </c>
    </row>
    <row r="222" spans="1:26" ht="13.8">
      <c r="A222" s="237"/>
      <c r="B222" s="238"/>
      <c r="C222" s="238"/>
      <c r="D222" s="238"/>
      <c r="E222" s="238"/>
      <c r="F222" s="238"/>
      <c r="G222" s="238"/>
      <c r="H222" s="238"/>
      <c r="I222" s="238"/>
      <c r="J222" s="239"/>
      <c r="K222" s="240"/>
      <c r="L222" s="240"/>
      <c r="M222" s="241"/>
    </row>
    <row r="223" spans="1:26" ht="13.8">
      <c r="A223" s="1017" t="s">
        <v>48</v>
      </c>
      <c r="B223" s="1018"/>
      <c r="C223" s="1018"/>
      <c r="D223" s="1018"/>
      <c r="E223" s="238"/>
      <c r="F223" s="238"/>
      <c r="G223" s="238"/>
      <c r="H223" s="227"/>
      <c r="I223" s="238"/>
      <c r="J223" s="239"/>
      <c r="K223" s="227"/>
      <c r="L223" s="227"/>
      <c r="M223" s="242"/>
    </row>
    <row r="224" spans="1:26" ht="13.8">
      <c r="A224" s="243"/>
      <c r="B224" s="244"/>
      <c r="C224" s="244"/>
      <c r="D224" s="244"/>
      <c r="E224" s="244"/>
      <c r="F224" s="244"/>
      <c r="G224" s="244"/>
      <c r="H224" s="244"/>
      <c r="I224" s="244"/>
      <c r="J224" s="244"/>
      <c r="K224" s="244"/>
      <c r="L224" s="244"/>
      <c r="M224" s="245"/>
    </row>
    <row r="225" spans="1:13" ht="14.4" thickBot="1">
      <c r="A225" s="246"/>
      <c r="B225" s="247"/>
      <c r="C225" s="247"/>
      <c r="D225" s="247"/>
      <c r="E225" s="247"/>
      <c r="F225" s="247"/>
      <c r="G225" s="247"/>
      <c r="H225" s="247"/>
      <c r="I225" s="247"/>
      <c r="J225" s="247"/>
      <c r="K225" s="247"/>
      <c r="L225" s="247"/>
      <c r="M225" s="248"/>
    </row>
    <row r="226" spans="1:13" ht="14.4" thickBot="1">
      <c r="A226" s="249"/>
      <c r="B226" s="250"/>
      <c r="C226" s="250"/>
      <c r="D226" s="250"/>
      <c r="E226" s="250"/>
      <c r="F226" s="250"/>
      <c r="G226" s="227"/>
      <c r="H226" s="227"/>
      <c r="I226" s="250"/>
      <c r="J226" s="250"/>
      <c r="K226" s="250"/>
      <c r="L226" s="250"/>
      <c r="M226" s="251"/>
    </row>
    <row r="227" spans="1:13">
      <c r="A227" s="1019" t="s">
        <v>49</v>
      </c>
      <c r="B227" s="1020"/>
      <c r="C227" s="1020"/>
      <c r="D227" s="1020"/>
      <c r="E227" s="1020"/>
      <c r="F227" s="1020"/>
      <c r="G227" s="1020"/>
      <c r="H227" s="1020"/>
      <c r="I227" s="1020"/>
      <c r="J227" s="1020"/>
      <c r="K227" s="1020"/>
      <c r="L227" s="1020"/>
      <c r="M227" s="1021"/>
    </row>
    <row r="228" spans="1:13" ht="14.4" thickBot="1">
      <c r="A228" s="252"/>
      <c r="B228" s="227"/>
      <c r="C228" s="227"/>
      <c r="D228" s="227"/>
      <c r="E228" s="227"/>
      <c r="F228" s="227"/>
      <c r="G228" s="227"/>
      <c r="H228" s="227"/>
      <c r="I228" s="227"/>
      <c r="J228" s="227"/>
      <c r="K228" s="227"/>
      <c r="L228" s="227"/>
      <c r="M228" s="253"/>
    </row>
    <row r="229" spans="1:13">
      <c r="A229" s="254" t="s">
        <v>50</v>
      </c>
      <c r="B229" s="1022" t="s">
        <v>51</v>
      </c>
      <c r="C229" s="1023"/>
      <c r="D229" s="1023"/>
      <c r="E229" s="1023"/>
      <c r="F229" s="1023"/>
      <c r="G229" s="1023"/>
      <c r="H229" s="1023"/>
      <c r="I229" s="1023"/>
      <c r="J229" s="1024"/>
      <c r="K229" s="1025" t="s">
        <v>52</v>
      </c>
      <c r="L229" s="1026"/>
      <c r="M229" s="254" t="s">
        <v>11</v>
      </c>
    </row>
    <row r="230" spans="1:13" ht="14.4" thickBot="1">
      <c r="A230" s="255" t="s">
        <v>171</v>
      </c>
      <c r="B230" s="1027" t="s">
        <v>183</v>
      </c>
      <c r="C230" s="1028"/>
      <c r="D230" s="1028"/>
      <c r="E230" s="1028"/>
      <c r="F230" s="1028"/>
      <c r="G230" s="1028"/>
      <c r="H230" s="1028"/>
      <c r="I230" s="1028"/>
      <c r="J230" s="1029"/>
      <c r="K230" s="1027" t="s">
        <v>86</v>
      </c>
      <c r="L230" s="1029"/>
      <c r="M230" s="256"/>
    </row>
    <row r="231" spans="1:13">
      <c r="A231" s="970" t="s">
        <v>53</v>
      </c>
      <c r="B231" s="971"/>
      <c r="C231" s="971"/>
      <c r="D231" s="971"/>
      <c r="E231" s="971"/>
      <c r="F231" s="971"/>
      <c r="G231" s="971"/>
      <c r="H231" s="971"/>
      <c r="I231" s="971"/>
      <c r="J231" s="971"/>
      <c r="K231" s="971"/>
      <c r="L231" s="971"/>
      <c r="M231" s="972"/>
    </row>
    <row r="232" spans="1:13">
      <c r="A232" s="973"/>
      <c r="B232" s="974"/>
      <c r="C232" s="974"/>
      <c r="D232" s="974"/>
      <c r="E232" s="974"/>
      <c r="F232" s="974"/>
      <c r="G232" s="974"/>
      <c r="H232" s="974"/>
      <c r="I232" s="974"/>
      <c r="J232" s="974"/>
      <c r="K232" s="974"/>
      <c r="L232" s="974"/>
      <c r="M232" s="975"/>
    </row>
    <row r="233" spans="1:13" ht="13.8" thickBot="1">
      <c r="A233" s="976"/>
      <c r="B233" s="977"/>
      <c r="C233" s="977"/>
      <c r="D233" s="977"/>
      <c r="E233" s="977"/>
      <c r="F233" s="977"/>
      <c r="G233" s="977"/>
      <c r="H233" s="977"/>
      <c r="I233" s="977"/>
      <c r="J233" s="977"/>
      <c r="K233" s="977"/>
      <c r="L233" s="977"/>
      <c r="M233" s="978"/>
    </row>
    <row r="234" spans="1:13" ht="13.8">
      <c r="A234" s="979" t="s">
        <v>51</v>
      </c>
      <c r="B234" s="1013"/>
      <c r="C234" s="1013"/>
      <c r="D234" s="1013"/>
      <c r="E234" s="1014"/>
      <c r="F234" s="991" t="s">
        <v>54</v>
      </c>
      <c r="G234" s="1013"/>
      <c r="H234" s="1015" t="s">
        <v>55</v>
      </c>
      <c r="I234" s="1016"/>
      <c r="J234" s="257" t="s">
        <v>56</v>
      </c>
      <c r="K234" s="991" t="s">
        <v>57</v>
      </c>
      <c r="L234" s="992"/>
      <c r="M234" s="258" t="s">
        <v>58</v>
      </c>
    </row>
    <row r="235" spans="1:13" ht="13.8">
      <c r="A235" s="989" t="s">
        <v>184</v>
      </c>
      <c r="B235" s="990"/>
      <c r="C235" s="990"/>
      <c r="D235" s="990"/>
      <c r="E235" s="1007"/>
      <c r="F235" s="1006"/>
      <c r="G235" s="1007"/>
      <c r="H235" s="1006" t="s">
        <v>120</v>
      </c>
      <c r="I235" s="1007"/>
      <c r="J235" s="259">
        <v>843</v>
      </c>
      <c r="K235" s="1008">
        <v>4</v>
      </c>
      <c r="L235" s="955"/>
      <c r="M235" s="260">
        <f>J235*K235</f>
        <v>3372</v>
      </c>
    </row>
    <row r="236" spans="1:13" ht="13.8">
      <c r="A236" s="989"/>
      <c r="B236" s="990"/>
      <c r="C236" s="990"/>
      <c r="D236" s="990"/>
      <c r="E236" s="1007"/>
      <c r="F236" s="1006"/>
      <c r="G236" s="1007"/>
      <c r="H236" s="1006"/>
      <c r="I236" s="1007"/>
      <c r="J236" s="259"/>
      <c r="K236" s="1008"/>
      <c r="L236" s="955"/>
      <c r="M236" s="260">
        <f>J236*K236</f>
        <v>0</v>
      </c>
    </row>
    <row r="237" spans="1:13" ht="14.4" thickBot="1">
      <c r="A237" s="960"/>
      <c r="B237" s="961"/>
      <c r="C237" s="961"/>
      <c r="D237" s="961"/>
      <c r="E237" s="1009"/>
      <c r="F237" s="1010"/>
      <c r="G237" s="1009"/>
      <c r="H237" s="1010"/>
      <c r="I237" s="1009"/>
      <c r="J237" s="261"/>
      <c r="K237" s="1011"/>
      <c r="L237" s="1012"/>
      <c r="M237" s="260">
        <f>J237*K237</f>
        <v>0</v>
      </c>
    </row>
    <row r="238" spans="1:13" ht="14.4" thickBot="1">
      <c r="A238" s="947" t="s">
        <v>59</v>
      </c>
      <c r="B238" s="948"/>
      <c r="C238" s="948"/>
      <c r="D238" s="948"/>
      <c r="E238" s="948"/>
      <c r="F238" s="948"/>
      <c r="G238" s="948"/>
      <c r="H238" s="948"/>
      <c r="I238" s="948"/>
      <c r="J238" s="948"/>
      <c r="K238" s="948"/>
      <c r="L238" s="949"/>
      <c r="M238" s="262">
        <f>SUM(M235:M237)</f>
        <v>3372</v>
      </c>
    </row>
    <row r="239" spans="1:13">
      <c r="A239" s="970" t="s">
        <v>60</v>
      </c>
      <c r="B239" s="971"/>
      <c r="C239" s="971"/>
      <c r="D239" s="971"/>
      <c r="E239" s="971"/>
      <c r="F239" s="971"/>
      <c r="G239" s="971"/>
      <c r="H239" s="971"/>
      <c r="I239" s="971"/>
      <c r="J239" s="971"/>
      <c r="K239" s="971"/>
      <c r="L239" s="971"/>
      <c r="M239" s="972"/>
    </row>
    <row r="240" spans="1:13">
      <c r="A240" s="973"/>
      <c r="B240" s="974"/>
      <c r="C240" s="974"/>
      <c r="D240" s="974"/>
      <c r="E240" s="974"/>
      <c r="F240" s="974"/>
      <c r="G240" s="974"/>
      <c r="H240" s="974"/>
      <c r="I240" s="974"/>
      <c r="J240" s="974"/>
      <c r="K240" s="974"/>
      <c r="L240" s="974"/>
      <c r="M240" s="975"/>
    </row>
    <row r="241" spans="1:16" ht="13.8" thickBot="1">
      <c r="A241" s="976"/>
      <c r="B241" s="977"/>
      <c r="C241" s="977"/>
      <c r="D241" s="977"/>
      <c r="E241" s="977"/>
      <c r="F241" s="977"/>
      <c r="G241" s="977"/>
      <c r="H241" s="977"/>
      <c r="I241" s="977"/>
      <c r="J241" s="977"/>
      <c r="K241" s="977"/>
      <c r="L241" s="977"/>
      <c r="M241" s="978"/>
    </row>
    <row r="242" spans="1:16">
      <c r="A242" s="979" t="s">
        <v>51</v>
      </c>
      <c r="B242" s="980"/>
      <c r="C242" s="980"/>
      <c r="D242" s="980"/>
      <c r="E242" s="980"/>
      <c r="F242" s="980"/>
      <c r="G242" s="980"/>
      <c r="H242" s="992"/>
      <c r="I242" s="263" t="s">
        <v>52</v>
      </c>
      <c r="J242" s="257" t="s">
        <v>11</v>
      </c>
      <c r="K242" s="991" t="s">
        <v>61</v>
      </c>
      <c r="L242" s="992"/>
      <c r="M242" s="258" t="s">
        <v>58</v>
      </c>
    </row>
    <row r="243" spans="1:16" ht="13.8">
      <c r="A243" s="989" t="s">
        <v>185</v>
      </c>
      <c r="B243" s="990"/>
      <c r="C243" s="990"/>
      <c r="D243" s="990"/>
      <c r="E243" s="990"/>
      <c r="F243" s="990"/>
      <c r="G243" s="990"/>
      <c r="H243" s="1007"/>
      <c r="I243" s="264" t="s">
        <v>186</v>
      </c>
      <c r="J243" s="296">
        <v>382</v>
      </c>
      <c r="K243" s="1070">
        <v>614</v>
      </c>
      <c r="L243" s="1071"/>
      <c r="M243" s="260">
        <f>J243*K243</f>
        <v>234548</v>
      </c>
    </row>
    <row r="244" spans="1:16" ht="13.8">
      <c r="A244" s="989" t="s">
        <v>187</v>
      </c>
      <c r="B244" s="990"/>
      <c r="C244" s="990"/>
      <c r="D244" s="990"/>
      <c r="E244" s="990"/>
      <c r="F244" s="990"/>
      <c r="G244" s="990"/>
      <c r="H244" s="1007"/>
      <c r="I244" s="264" t="s">
        <v>188</v>
      </c>
      <c r="J244" s="296">
        <v>240</v>
      </c>
      <c r="K244" s="1070">
        <v>100</v>
      </c>
      <c r="L244" s="1071"/>
      <c r="M244" s="260">
        <f>J244*K244</f>
        <v>24000</v>
      </c>
    </row>
    <row r="245" spans="1:16" ht="13.8">
      <c r="A245" s="989" t="s">
        <v>189</v>
      </c>
      <c r="B245" s="990"/>
      <c r="C245" s="990"/>
      <c r="D245" s="990"/>
      <c r="E245" s="990"/>
      <c r="F245" s="990"/>
      <c r="G245" s="990"/>
      <c r="H245" s="1007"/>
      <c r="I245" s="264" t="s">
        <v>86</v>
      </c>
      <c r="J245" s="296">
        <v>1.28</v>
      </c>
      <c r="K245" s="1070">
        <v>36811</v>
      </c>
      <c r="L245" s="1071"/>
      <c r="M245" s="260">
        <f>J245*K245</f>
        <v>47118.080000000002</v>
      </c>
    </row>
    <row r="246" spans="1:16" ht="14.4" thickBot="1">
      <c r="A246" s="960"/>
      <c r="B246" s="961"/>
      <c r="C246" s="961"/>
      <c r="D246" s="961"/>
      <c r="E246" s="961"/>
      <c r="F246" s="961"/>
      <c r="G246" s="961"/>
      <c r="H246" s="1009"/>
      <c r="I246" s="266"/>
      <c r="J246" s="267"/>
      <c r="K246" s="962"/>
      <c r="L246" s="963"/>
      <c r="M246" s="260">
        <f>J246*K246</f>
        <v>0</v>
      </c>
      <c r="N246" s="297"/>
      <c r="O246" s="298"/>
      <c r="P246" s="299"/>
    </row>
    <row r="247" spans="1:16" ht="14.4" thickBot="1">
      <c r="A247" s="947" t="s">
        <v>59</v>
      </c>
      <c r="B247" s="948"/>
      <c r="C247" s="948"/>
      <c r="D247" s="948"/>
      <c r="E247" s="948"/>
      <c r="F247" s="948"/>
      <c r="G247" s="948"/>
      <c r="H247" s="948"/>
      <c r="I247" s="948"/>
      <c r="J247" s="948"/>
      <c r="K247" s="948"/>
      <c r="L247" s="949"/>
      <c r="M247" s="268">
        <f>SUM(M243:M246)</f>
        <v>305666.08</v>
      </c>
      <c r="N247" s="297"/>
      <c r="O247" s="298"/>
      <c r="P247" s="299"/>
    </row>
    <row r="248" spans="1:16">
      <c r="A248" s="970" t="s">
        <v>62</v>
      </c>
      <c r="B248" s="971"/>
      <c r="C248" s="971"/>
      <c r="D248" s="971"/>
      <c r="E248" s="971"/>
      <c r="F248" s="971"/>
      <c r="G248" s="971"/>
      <c r="H248" s="971"/>
      <c r="I248" s="971"/>
      <c r="J248" s="971"/>
      <c r="K248" s="971"/>
      <c r="L248" s="971"/>
      <c r="M248" s="972"/>
      <c r="N248" s="297"/>
      <c r="O248" s="298"/>
      <c r="P248" s="299"/>
    </row>
    <row r="249" spans="1:16">
      <c r="A249" s="973"/>
      <c r="B249" s="974"/>
      <c r="C249" s="974"/>
      <c r="D249" s="974"/>
      <c r="E249" s="974"/>
      <c r="F249" s="974"/>
      <c r="G249" s="974"/>
      <c r="H249" s="974"/>
      <c r="I249" s="974"/>
      <c r="J249" s="974"/>
      <c r="K249" s="974"/>
      <c r="L249" s="974"/>
      <c r="M249" s="975"/>
    </row>
    <row r="250" spans="1:16" ht="13.8" thickBot="1">
      <c r="A250" s="976"/>
      <c r="B250" s="977"/>
      <c r="C250" s="977"/>
      <c r="D250" s="977"/>
      <c r="E250" s="977"/>
      <c r="F250" s="977"/>
      <c r="G250" s="977"/>
      <c r="H250" s="977"/>
      <c r="I250" s="977"/>
      <c r="J250" s="977"/>
      <c r="K250" s="977"/>
      <c r="L250" s="977"/>
      <c r="M250" s="978"/>
    </row>
    <row r="251" spans="1:16">
      <c r="A251" s="979" t="s">
        <v>63</v>
      </c>
      <c r="B251" s="980"/>
      <c r="C251" s="980"/>
      <c r="D251" s="980"/>
      <c r="E251" s="980"/>
      <c r="F251" s="980"/>
      <c r="G251" s="980"/>
      <c r="H251" s="257" t="s">
        <v>64</v>
      </c>
      <c r="I251" s="269" t="s">
        <v>65</v>
      </c>
      <c r="J251" s="270" t="s">
        <v>204</v>
      </c>
      <c r="K251" s="991" t="s">
        <v>67</v>
      </c>
      <c r="L251" s="992"/>
      <c r="M251" s="258" t="s">
        <v>58</v>
      </c>
    </row>
    <row r="252" spans="1:16" ht="13.8">
      <c r="A252" s="989" t="s">
        <v>179</v>
      </c>
      <c r="B252" s="990"/>
      <c r="C252" s="990"/>
      <c r="D252" s="990"/>
      <c r="E252" s="990"/>
      <c r="F252" s="990"/>
      <c r="G252" s="990"/>
      <c r="H252" s="271"/>
      <c r="I252" s="300">
        <v>1.28</v>
      </c>
      <c r="J252" s="271" t="s">
        <v>86</v>
      </c>
      <c r="K252" s="1064">
        <f>+M129</f>
        <v>39879</v>
      </c>
      <c r="L252" s="1065"/>
      <c r="M252" s="301">
        <f>I252*K252</f>
        <v>51045.120000000003</v>
      </c>
    </row>
    <row r="253" spans="1:16" ht="13.8">
      <c r="A253" s="989" t="s">
        <v>190</v>
      </c>
      <c r="B253" s="990"/>
      <c r="C253" s="990"/>
      <c r="D253" s="990"/>
      <c r="E253" s="990"/>
      <c r="F253" s="990"/>
      <c r="G253" s="990"/>
      <c r="H253" s="271" t="s">
        <v>181</v>
      </c>
      <c r="I253" s="300">
        <v>0.38219999999999998</v>
      </c>
      <c r="J253" s="271"/>
      <c r="K253" s="1064">
        <f>+M198</f>
        <v>14017</v>
      </c>
      <c r="L253" s="1065"/>
      <c r="M253" s="301">
        <f>I253*K253</f>
        <v>5357.2973999999995</v>
      </c>
    </row>
    <row r="254" spans="1:16" ht="13.8">
      <c r="A254" s="989"/>
      <c r="B254" s="990"/>
      <c r="C254" s="990"/>
      <c r="D254" s="990"/>
      <c r="E254" s="990"/>
      <c r="F254" s="990"/>
      <c r="G254" s="990"/>
      <c r="H254" s="271"/>
      <c r="I254" s="272"/>
      <c r="J254" s="271"/>
      <c r="K254" s="1064"/>
      <c r="L254" s="1065"/>
      <c r="M254" s="301">
        <f>J254*K254</f>
        <v>0</v>
      </c>
    </row>
    <row r="255" spans="1:16" ht="14.4" thickBot="1">
      <c r="A255" s="989"/>
      <c r="B255" s="990"/>
      <c r="C255" s="990"/>
      <c r="D255" s="990"/>
      <c r="E255" s="990"/>
      <c r="F255" s="990"/>
      <c r="G255" s="990"/>
      <c r="H255" s="271"/>
      <c r="I255" s="272"/>
      <c r="J255" s="271"/>
      <c r="K255" s="1064"/>
      <c r="L255" s="1065"/>
      <c r="M255" s="301">
        <f>J255*K255</f>
        <v>0</v>
      </c>
    </row>
    <row r="256" spans="1:16" ht="14.4" thickBot="1">
      <c r="A256" s="947" t="s">
        <v>59</v>
      </c>
      <c r="B256" s="948"/>
      <c r="C256" s="948"/>
      <c r="D256" s="948"/>
      <c r="E256" s="948"/>
      <c r="F256" s="948"/>
      <c r="G256" s="948"/>
      <c r="H256" s="948"/>
      <c r="I256" s="948"/>
      <c r="J256" s="948"/>
      <c r="K256" s="948"/>
      <c r="L256" s="949"/>
      <c r="M256" s="262">
        <f>SUM(M252:M255)</f>
        <v>56402.417400000006</v>
      </c>
    </row>
    <row r="257" spans="1:13">
      <c r="A257" s="970" t="s">
        <v>68</v>
      </c>
      <c r="B257" s="971"/>
      <c r="C257" s="971"/>
      <c r="D257" s="971"/>
      <c r="E257" s="971"/>
      <c r="F257" s="971"/>
      <c r="G257" s="971"/>
      <c r="H257" s="971"/>
      <c r="I257" s="971"/>
      <c r="J257" s="971"/>
      <c r="K257" s="971"/>
      <c r="L257" s="971"/>
      <c r="M257" s="972"/>
    </row>
    <row r="258" spans="1:13">
      <c r="A258" s="973"/>
      <c r="B258" s="974"/>
      <c r="C258" s="974"/>
      <c r="D258" s="974"/>
      <c r="E258" s="974"/>
      <c r="F258" s="974"/>
      <c r="G258" s="974"/>
      <c r="H258" s="974"/>
      <c r="I258" s="974"/>
      <c r="J258" s="974"/>
      <c r="K258" s="974"/>
      <c r="L258" s="974"/>
      <c r="M258" s="975"/>
    </row>
    <row r="259" spans="1:13" ht="13.8" thickBot="1">
      <c r="A259" s="976"/>
      <c r="B259" s="977"/>
      <c r="C259" s="977"/>
      <c r="D259" s="977"/>
      <c r="E259" s="977"/>
      <c r="F259" s="977"/>
      <c r="G259" s="977"/>
      <c r="H259" s="977"/>
      <c r="I259" s="977"/>
      <c r="J259" s="977"/>
      <c r="K259" s="977"/>
      <c r="L259" s="977"/>
      <c r="M259" s="978"/>
    </row>
    <row r="260" spans="1:13">
      <c r="A260" s="979" t="s">
        <v>69</v>
      </c>
      <c r="B260" s="980"/>
      <c r="C260" s="980"/>
      <c r="D260" s="980"/>
      <c r="E260" s="980"/>
      <c r="F260" s="980"/>
      <c r="G260" s="980"/>
      <c r="H260" s="257" t="s">
        <v>70</v>
      </c>
      <c r="I260" s="273" t="s">
        <v>71</v>
      </c>
      <c r="J260" s="274" t="s">
        <v>72</v>
      </c>
      <c r="K260" s="981" t="s">
        <v>57</v>
      </c>
      <c r="L260" s="982"/>
      <c r="M260" s="275" t="s">
        <v>58</v>
      </c>
    </row>
    <row r="261" spans="1:13" ht="13.8">
      <c r="A261" s="276" t="s">
        <v>191</v>
      </c>
      <c r="B261" s="277"/>
      <c r="C261" s="277"/>
      <c r="D261" s="277"/>
      <c r="E261" s="277"/>
      <c r="F261" s="277"/>
      <c r="G261" s="277"/>
      <c r="H261" s="278" t="s">
        <v>120</v>
      </c>
      <c r="I261" s="279"/>
      <c r="J261" s="280">
        <v>12930</v>
      </c>
      <c r="K261" s="956">
        <v>4</v>
      </c>
      <c r="L261" s="957"/>
      <c r="M261" s="281">
        <f>J261*K261</f>
        <v>51720</v>
      </c>
    </row>
    <row r="262" spans="1:13" ht="13.8">
      <c r="A262" s="276"/>
      <c r="B262" s="277"/>
      <c r="C262" s="277"/>
      <c r="D262" s="277"/>
      <c r="E262" s="277"/>
      <c r="F262" s="277"/>
      <c r="G262" s="277"/>
      <c r="H262" s="278"/>
      <c r="I262" s="279"/>
      <c r="J262" s="280"/>
      <c r="K262" s="956"/>
      <c r="L262" s="957"/>
      <c r="M262" s="281">
        <f>J262*K262</f>
        <v>0</v>
      </c>
    </row>
    <row r="263" spans="1:13" ht="13.8">
      <c r="A263" s="276"/>
      <c r="B263" s="277"/>
      <c r="C263" s="277"/>
      <c r="D263" s="277"/>
      <c r="E263" s="277"/>
      <c r="F263" s="277"/>
      <c r="G263" s="277"/>
      <c r="H263" s="278"/>
      <c r="I263" s="279"/>
      <c r="J263" s="280"/>
      <c r="K263" s="958"/>
      <c r="L263" s="959"/>
      <c r="M263" s="281">
        <f>J263*K263</f>
        <v>0</v>
      </c>
    </row>
    <row r="264" spans="1:13" ht="14.4" thickBot="1">
      <c r="A264" s="960"/>
      <c r="B264" s="961"/>
      <c r="C264" s="961"/>
      <c r="D264" s="961"/>
      <c r="E264" s="961"/>
      <c r="F264" s="961"/>
      <c r="G264" s="961"/>
      <c r="H264" s="282"/>
      <c r="I264" s="283"/>
      <c r="J264" s="282"/>
      <c r="K264" s="962"/>
      <c r="L264" s="963"/>
      <c r="M264" s="281">
        <f>J264*K264</f>
        <v>0</v>
      </c>
    </row>
    <row r="265" spans="1:13" ht="14.4" thickBot="1">
      <c r="A265" s="947" t="s">
        <v>59</v>
      </c>
      <c r="B265" s="948"/>
      <c r="C265" s="948"/>
      <c r="D265" s="948"/>
      <c r="E265" s="948"/>
      <c r="F265" s="948"/>
      <c r="G265" s="948"/>
      <c r="H265" s="948"/>
      <c r="I265" s="948"/>
      <c r="J265" s="948"/>
      <c r="K265" s="948"/>
      <c r="L265" s="949"/>
      <c r="M265" s="268">
        <f>SUM(M261:M264)</f>
        <v>51720</v>
      </c>
    </row>
    <row r="266" spans="1:13" ht="14.4" thickBot="1">
      <c r="A266" s="252"/>
      <c r="B266" s="227"/>
      <c r="C266" s="227"/>
      <c r="D266" s="227"/>
      <c r="E266" s="227"/>
      <c r="F266" s="227"/>
      <c r="G266" s="227"/>
      <c r="H266" s="227"/>
      <c r="I266" s="227"/>
      <c r="J266" s="227"/>
      <c r="K266" s="227"/>
      <c r="L266" s="227"/>
      <c r="M266" s="253"/>
    </row>
    <row r="267" spans="1:13" ht="14.4" thickBot="1">
      <c r="A267" s="950" t="s">
        <v>73</v>
      </c>
      <c r="B267" s="951"/>
      <c r="C267" s="951"/>
      <c r="D267" s="951"/>
      <c r="E267" s="951"/>
      <c r="F267" s="951"/>
      <c r="G267" s="951"/>
      <c r="H267" s="951"/>
      <c r="I267" s="951"/>
      <c r="J267" s="951"/>
      <c r="K267" s="951"/>
      <c r="L267" s="952"/>
      <c r="M267" s="284">
        <f>ROUND(M238+M247+M256+M265,0)</f>
        <v>417160</v>
      </c>
    </row>
    <row r="268" spans="1:13" ht="13.8">
      <c r="A268" s="249"/>
      <c r="B268" s="250"/>
      <c r="C268" s="250"/>
      <c r="D268" s="250"/>
      <c r="E268" s="250"/>
      <c r="F268" s="250"/>
      <c r="G268" s="250"/>
      <c r="H268" s="250"/>
      <c r="I268" s="250"/>
      <c r="J268" s="250"/>
      <c r="K268" s="250"/>
      <c r="L268" s="250"/>
      <c r="M268" s="251"/>
    </row>
    <row r="269" spans="1:13" ht="13.8">
      <c r="A269" s="252"/>
      <c r="B269" s="227"/>
      <c r="C269" s="227"/>
      <c r="D269" s="227"/>
      <c r="E269" s="227"/>
      <c r="F269" s="227"/>
      <c r="G269" s="227"/>
      <c r="H269" s="227"/>
      <c r="I269" s="227"/>
      <c r="J269" s="227"/>
      <c r="K269" s="227"/>
      <c r="L269" s="227"/>
      <c r="M269" s="253"/>
    </row>
    <row r="270" spans="1:13" ht="13.8">
      <c r="A270" s="252"/>
      <c r="B270" s="285" t="s">
        <v>81</v>
      </c>
      <c r="C270" s="285"/>
      <c r="D270" s="285"/>
      <c r="E270" s="285"/>
      <c r="F270" s="227"/>
      <c r="G270" s="227"/>
      <c r="H270" s="285" t="s">
        <v>81</v>
      </c>
      <c r="I270" s="227"/>
      <c r="J270" s="227"/>
      <c r="K270" s="227"/>
      <c r="L270" s="227"/>
      <c r="M270" s="253"/>
    </row>
    <row r="271" spans="1:13" ht="14.4">
      <c r="A271" s="252"/>
      <c r="B271" s="227" t="s">
        <v>205</v>
      </c>
      <c r="C271" s="227" t="s">
        <v>147</v>
      </c>
      <c r="D271" s="227"/>
      <c r="E271" s="288"/>
      <c r="H271" s="227" t="s">
        <v>82</v>
      </c>
      <c r="I271" s="266" t="s">
        <v>142</v>
      </c>
      <c r="J271" s="266"/>
      <c r="K271" s="266"/>
      <c r="L271" s="227"/>
      <c r="M271" s="253"/>
    </row>
    <row r="272" spans="1:13" ht="14.4">
      <c r="A272" s="286"/>
      <c r="B272" s="227" t="s">
        <v>177</v>
      </c>
      <c r="C272" s="227"/>
      <c r="D272" s="227"/>
      <c r="E272" s="288"/>
      <c r="H272" s="227" t="s">
        <v>178</v>
      </c>
      <c r="I272" s="292"/>
      <c r="J272" s="292"/>
      <c r="K272" s="292"/>
      <c r="L272" s="287"/>
      <c r="M272" s="289"/>
    </row>
    <row r="273" spans="1:26" ht="14.4">
      <c r="A273" s="286"/>
      <c r="B273" s="287"/>
      <c r="C273" s="287"/>
      <c r="D273" s="287"/>
      <c r="E273" s="287"/>
      <c r="F273" s="227"/>
      <c r="G273" s="227"/>
      <c r="H273" s="227"/>
      <c r="I273" s="288"/>
      <c r="J273" s="287"/>
      <c r="K273" s="287"/>
      <c r="L273" s="287"/>
      <c r="M273" s="289"/>
    </row>
    <row r="274" spans="1:26" ht="13.8">
      <c r="A274" s="237"/>
      <c r="B274" s="290"/>
      <c r="C274" s="290"/>
      <c r="D274" s="290"/>
      <c r="E274" s="290"/>
      <c r="F274" s="227"/>
      <c r="G274" s="227"/>
      <c r="H274" s="227"/>
      <c r="I274" s="290"/>
      <c r="J274" s="290"/>
      <c r="K274" s="290"/>
      <c r="L274" s="290"/>
      <c r="M274" s="291"/>
    </row>
    <row r="275" spans="1:26" ht="13.8">
      <c r="A275" s="252"/>
      <c r="B275" s="227"/>
      <c r="C275" s="227"/>
      <c r="D275" s="227"/>
      <c r="E275" s="227"/>
      <c r="F275" s="227" t="s">
        <v>83</v>
      </c>
      <c r="G275" s="227"/>
      <c r="H275" s="227"/>
      <c r="I275" s="227"/>
      <c r="J275" s="227"/>
      <c r="K275" s="227"/>
      <c r="L275" s="227"/>
      <c r="M275" s="253"/>
    </row>
    <row r="276" spans="1:26" ht="13.8">
      <c r="A276" s="293"/>
      <c r="B276" s="290"/>
      <c r="C276" s="290"/>
      <c r="D276" s="290"/>
      <c r="E276" s="290"/>
      <c r="F276" s="227"/>
      <c r="G276" s="227"/>
      <c r="H276" s="227"/>
      <c r="I276" s="227"/>
      <c r="J276" s="290"/>
      <c r="K276" s="290"/>
      <c r="L276" s="290"/>
      <c r="M276" s="291"/>
    </row>
    <row r="277" spans="1:26" ht="13.8">
      <c r="A277" s="294"/>
      <c r="B277" s="295"/>
      <c r="C277" s="295"/>
      <c r="D277" s="227"/>
      <c r="E277" s="227"/>
      <c r="F277" s="227"/>
      <c r="G277" s="227"/>
      <c r="H277" s="227"/>
      <c r="I277" s="964"/>
      <c r="J277" s="964"/>
      <c r="K277" s="964"/>
      <c r="L277" s="964"/>
      <c r="M277" s="965"/>
    </row>
    <row r="278" spans="1:26" ht="14.4" thickBot="1">
      <c r="A278" s="968"/>
      <c r="B278" s="969"/>
      <c r="C278" s="969"/>
      <c r="D278" s="283"/>
      <c r="E278" s="283"/>
      <c r="F278" s="283"/>
      <c r="G278" s="283"/>
      <c r="H278" s="283"/>
      <c r="I278" s="966"/>
      <c r="J278" s="966"/>
      <c r="K278" s="966"/>
      <c r="L278" s="966"/>
      <c r="M278" s="967"/>
    </row>
    <row r="279" spans="1:26">
      <c r="A279" s="1046" t="s">
        <v>166</v>
      </c>
      <c r="B279" s="1046"/>
      <c r="C279" s="1046"/>
      <c r="D279" s="1046"/>
      <c r="E279" s="221"/>
      <c r="F279" s="221"/>
      <c r="G279" s="221"/>
      <c r="H279" s="221"/>
      <c r="I279" s="221"/>
      <c r="J279" s="221"/>
      <c r="K279" s="221"/>
      <c r="L279" s="221"/>
      <c r="M279" s="222"/>
      <c r="N279" s="223"/>
      <c r="O279" s="223"/>
      <c r="P279" s="223"/>
      <c r="Q279" s="223"/>
      <c r="R279" s="223"/>
      <c r="S279" s="223"/>
      <c r="T279" s="223"/>
      <c r="U279" s="223"/>
      <c r="V279" s="223"/>
      <c r="W279" s="223"/>
      <c r="X279" s="223"/>
      <c r="Y279" s="223"/>
      <c r="Z279" s="223"/>
    </row>
    <row r="280" spans="1:26">
      <c r="A280" s="224" t="s">
        <v>167</v>
      </c>
      <c r="B280" s="225" t="s">
        <v>168</v>
      </c>
      <c r="C280" s="224" t="s">
        <v>169</v>
      </c>
      <c r="D280" s="225">
        <v>2</v>
      </c>
      <c r="E280" s="223"/>
      <c r="F280" s="223"/>
      <c r="G280" s="223"/>
      <c r="H280" s="223"/>
      <c r="I280" s="223"/>
      <c r="J280" s="223"/>
      <c r="K280" s="223"/>
      <c r="L280" s="223"/>
      <c r="M280" s="226"/>
      <c r="N280" s="223"/>
      <c r="O280" s="223"/>
      <c r="P280" s="223"/>
      <c r="Q280" s="223"/>
      <c r="R280" s="223"/>
      <c r="S280" s="223"/>
      <c r="T280" s="223"/>
      <c r="U280" s="223"/>
      <c r="V280" s="223"/>
      <c r="W280" s="223"/>
      <c r="X280" s="223"/>
      <c r="Y280" s="223"/>
      <c r="Z280" s="223"/>
    </row>
    <row r="281" spans="1:26" ht="15.6">
      <c r="A281" s="1047" t="s">
        <v>170</v>
      </c>
      <c r="B281" s="1047"/>
      <c r="C281" s="1047"/>
      <c r="D281" s="1047"/>
      <c r="E281" s="1047"/>
      <c r="F281" s="1047"/>
      <c r="G281" s="1047"/>
      <c r="H281" s="1047"/>
      <c r="I281" s="1047"/>
      <c r="J281" s="1047"/>
      <c r="K281" s="1047"/>
      <c r="L281" s="1047"/>
      <c r="M281" s="1047"/>
    </row>
    <row r="282" spans="1:26" ht="14.4" thickBot="1">
      <c r="A282" s="227"/>
      <c r="B282" s="227"/>
      <c r="C282" s="227"/>
      <c r="D282" s="227"/>
      <c r="E282" s="227"/>
      <c r="F282" s="227"/>
      <c r="G282" s="227"/>
      <c r="H282" s="227"/>
      <c r="I282" s="227"/>
      <c r="J282" s="227"/>
      <c r="K282" s="227"/>
      <c r="L282" s="227"/>
      <c r="M282" s="227"/>
    </row>
    <row r="283" spans="1:26">
      <c r="A283" s="1048"/>
      <c r="B283" s="1050"/>
      <c r="C283" s="1051"/>
      <c r="D283" s="1051"/>
      <c r="E283" s="1051"/>
      <c r="F283" s="1051"/>
      <c r="G283" s="1051"/>
      <c r="H283" s="1051"/>
      <c r="I283" s="1052"/>
      <c r="J283" s="1053"/>
      <c r="K283" s="1054"/>
      <c r="L283" s="1054"/>
      <c r="M283" s="1055"/>
    </row>
    <row r="284" spans="1:26" ht="13.8">
      <c r="A284" s="1049"/>
      <c r="B284" s="1036" t="s">
        <v>118</v>
      </c>
      <c r="C284" s="1037"/>
      <c r="D284" s="1037"/>
      <c r="E284" s="1037"/>
      <c r="F284" s="1037"/>
      <c r="G284" s="1037"/>
      <c r="H284" s="1037"/>
      <c r="I284" s="1038"/>
      <c r="J284" s="1056"/>
      <c r="K284" s="1057"/>
      <c r="L284" s="1057"/>
      <c r="M284" s="1058"/>
    </row>
    <row r="285" spans="1:26">
      <c r="A285" s="1049"/>
      <c r="B285" s="1059"/>
      <c r="C285" s="1060"/>
      <c r="D285" s="1060"/>
      <c r="E285" s="1060"/>
      <c r="F285" s="1060"/>
      <c r="G285" s="1060"/>
      <c r="H285" s="1060"/>
      <c r="I285" s="1061"/>
      <c r="J285" s="1042" t="s">
        <v>39</v>
      </c>
      <c r="K285" s="1030"/>
      <c r="L285" s="1031"/>
      <c r="M285" s="1032"/>
    </row>
    <row r="286" spans="1:26" ht="13.8">
      <c r="A286" s="1049"/>
      <c r="B286" s="1036" t="s">
        <v>40</v>
      </c>
      <c r="C286" s="1037"/>
      <c r="D286" s="1037"/>
      <c r="E286" s="1037"/>
      <c r="F286" s="1037"/>
      <c r="G286" s="1037"/>
      <c r="H286" s="1037"/>
      <c r="I286" s="1038"/>
      <c r="J286" s="1062"/>
      <c r="K286" s="1033"/>
      <c r="L286" s="1034"/>
      <c r="M286" s="1035"/>
    </row>
    <row r="287" spans="1:26">
      <c r="A287" s="1049"/>
      <c r="B287" s="1039"/>
      <c r="C287" s="1040"/>
      <c r="D287" s="1040"/>
      <c r="E287" s="1040"/>
      <c r="F287" s="1040"/>
      <c r="G287" s="1040"/>
      <c r="H287" s="1040"/>
      <c r="I287" s="1041"/>
      <c r="J287" s="1042" t="s">
        <v>41</v>
      </c>
      <c r="K287" s="1042">
        <v>1</v>
      </c>
      <c r="L287" s="1042" t="s">
        <v>42</v>
      </c>
      <c r="M287" s="1044">
        <v>1</v>
      </c>
    </row>
    <row r="288" spans="1:26">
      <c r="A288" s="1049"/>
      <c r="B288" s="1039"/>
      <c r="C288" s="1040"/>
      <c r="D288" s="1040"/>
      <c r="E288" s="1040"/>
      <c r="F288" s="1040"/>
      <c r="G288" s="1040"/>
      <c r="H288" s="1040"/>
      <c r="I288" s="1041"/>
      <c r="J288" s="1043"/>
      <c r="K288" s="1043"/>
      <c r="L288" s="1043"/>
      <c r="M288" s="1045"/>
    </row>
    <row r="289" spans="1:13" ht="13.8">
      <c r="A289" s="1049"/>
      <c r="B289" s="1036" t="s">
        <v>43</v>
      </c>
      <c r="C289" s="1037"/>
      <c r="D289" s="1037"/>
      <c r="E289" s="1037"/>
      <c r="F289" s="1037"/>
      <c r="G289" s="1037"/>
      <c r="H289" s="1037"/>
      <c r="I289" s="1038"/>
      <c r="J289" s="1043"/>
      <c r="K289" s="1043"/>
      <c r="L289" s="1043"/>
      <c r="M289" s="1045"/>
    </row>
    <row r="290" spans="1:13" ht="14.4" thickBot="1">
      <c r="A290" s="228"/>
      <c r="B290" s="229"/>
      <c r="C290" s="229"/>
      <c r="D290" s="229"/>
      <c r="E290" s="229"/>
      <c r="F290" s="229"/>
      <c r="G290" s="229"/>
      <c r="H290" s="229"/>
      <c r="I290" s="229"/>
      <c r="J290" s="229"/>
      <c r="K290" s="230"/>
      <c r="L290" s="230"/>
      <c r="M290" s="231"/>
    </row>
    <row r="291" spans="1:13" ht="13.8">
      <c r="A291" s="232"/>
      <c r="B291" s="233"/>
      <c r="C291" s="233"/>
      <c r="D291" s="233"/>
      <c r="E291" s="233"/>
      <c r="F291" s="233"/>
      <c r="G291" s="233"/>
      <c r="H291" s="233"/>
      <c r="I291" s="233"/>
      <c r="J291" s="234" t="s">
        <v>44</v>
      </c>
      <c r="K291" s="235" t="s">
        <v>45</v>
      </c>
      <c r="L291" s="235" t="s">
        <v>46</v>
      </c>
      <c r="M291" s="236" t="s">
        <v>47</v>
      </c>
    </row>
    <row r="292" spans="1:13" ht="13.8">
      <c r="A292" s="237"/>
      <c r="B292" s="238"/>
      <c r="C292" s="238"/>
      <c r="D292" s="238"/>
      <c r="E292" s="238"/>
      <c r="F292" s="238"/>
      <c r="G292" s="238"/>
      <c r="H292" s="238"/>
      <c r="I292" s="238"/>
      <c r="J292" s="239"/>
      <c r="K292" s="240"/>
      <c r="L292" s="240"/>
      <c r="M292" s="241"/>
    </row>
    <row r="293" spans="1:13" ht="13.8">
      <c r="A293" s="1017" t="s">
        <v>48</v>
      </c>
      <c r="B293" s="1018"/>
      <c r="C293" s="1018"/>
      <c r="D293" s="1018"/>
      <c r="E293" s="238"/>
      <c r="F293" s="238"/>
      <c r="G293" s="238"/>
      <c r="H293" s="227"/>
      <c r="I293" s="238"/>
      <c r="J293" s="239"/>
      <c r="K293" s="227"/>
      <c r="L293" s="227"/>
      <c r="M293" s="242"/>
    </row>
    <row r="294" spans="1:13" ht="13.8">
      <c r="A294" s="243"/>
      <c r="B294" s="244"/>
      <c r="C294" s="244"/>
      <c r="D294" s="244"/>
      <c r="E294" s="244"/>
      <c r="F294" s="244"/>
      <c r="G294" s="244"/>
      <c r="H294" s="244"/>
      <c r="I294" s="244"/>
      <c r="J294" s="244"/>
      <c r="K294" s="244"/>
      <c r="L294" s="244"/>
      <c r="M294" s="245"/>
    </row>
    <row r="295" spans="1:13" ht="14.4" thickBot="1">
      <c r="A295" s="246"/>
      <c r="B295" s="247"/>
      <c r="C295" s="247"/>
      <c r="D295" s="247"/>
      <c r="E295" s="247"/>
      <c r="F295" s="247"/>
      <c r="G295" s="247"/>
      <c r="H295" s="247"/>
      <c r="I295" s="247"/>
      <c r="J295" s="247"/>
      <c r="K295" s="247"/>
      <c r="L295" s="247"/>
      <c r="M295" s="248"/>
    </row>
    <row r="296" spans="1:13" ht="14.4" thickBot="1">
      <c r="A296" s="249"/>
      <c r="B296" s="250"/>
      <c r="C296" s="250"/>
      <c r="D296" s="250"/>
      <c r="E296" s="250"/>
      <c r="F296" s="250"/>
      <c r="G296" s="227"/>
      <c r="H296" s="227"/>
      <c r="I296" s="250"/>
      <c r="J296" s="250"/>
      <c r="K296" s="250"/>
      <c r="L296" s="250"/>
      <c r="M296" s="251"/>
    </row>
    <row r="297" spans="1:13">
      <c r="A297" s="1019" t="s">
        <v>49</v>
      </c>
      <c r="B297" s="1020"/>
      <c r="C297" s="1020"/>
      <c r="D297" s="1020"/>
      <c r="E297" s="1020"/>
      <c r="F297" s="1020"/>
      <c r="G297" s="1020"/>
      <c r="H297" s="1020"/>
      <c r="I297" s="1020"/>
      <c r="J297" s="1020"/>
      <c r="K297" s="1020"/>
      <c r="L297" s="1020"/>
      <c r="M297" s="1021"/>
    </row>
    <row r="298" spans="1:13" ht="14.4" thickBot="1">
      <c r="A298" s="252"/>
      <c r="B298" s="227"/>
      <c r="C298" s="227"/>
      <c r="D298" s="227"/>
      <c r="E298" s="227"/>
      <c r="F298" s="227"/>
      <c r="G298" s="227"/>
      <c r="H298" s="227"/>
      <c r="I298" s="227"/>
      <c r="J298" s="227"/>
      <c r="K298" s="227"/>
      <c r="L298" s="227"/>
      <c r="M298" s="253"/>
    </row>
    <row r="299" spans="1:13">
      <c r="A299" s="254" t="s">
        <v>50</v>
      </c>
      <c r="B299" s="1022" t="s">
        <v>51</v>
      </c>
      <c r="C299" s="1023"/>
      <c r="D299" s="1023"/>
      <c r="E299" s="1023"/>
      <c r="F299" s="1023"/>
      <c r="G299" s="1023"/>
      <c r="H299" s="1023"/>
      <c r="I299" s="1023"/>
      <c r="J299" s="1024"/>
      <c r="K299" s="1025" t="s">
        <v>52</v>
      </c>
      <c r="L299" s="1026"/>
      <c r="M299" s="254" t="s">
        <v>11</v>
      </c>
    </row>
    <row r="300" spans="1:13" ht="14.4" thickBot="1">
      <c r="A300" s="255" t="s">
        <v>171</v>
      </c>
      <c r="B300" s="1027" t="s">
        <v>192</v>
      </c>
      <c r="C300" s="1028"/>
      <c r="D300" s="1028"/>
      <c r="E300" s="1028"/>
      <c r="F300" s="1028"/>
      <c r="G300" s="1028"/>
      <c r="H300" s="1028"/>
      <c r="I300" s="1028"/>
      <c r="J300" s="1029"/>
      <c r="K300" s="1027" t="s">
        <v>86</v>
      </c>
      <c r="L300" s="1029"/>
      <c r="M300" s="256"/>
    </row>
    <row r="301" spans="1:13">
      <c r="A301" s="970" t="s">
        <v>53</v>
      </c>
      <c r="B301" s="971"/>
      <c r="C301" s="971"/>
      <c r="D301" s="971"/>
      <c r="E301" s="971"/>
      <c r="F301" s="971"/>
      <c r="G301" s="971"/>
      <c r="H301" s="971"/>
      <c r="I301" s="971"/>
      <c r="J301" s="971"/>
      <c r="K301" s="971"/>
      <c r="L301" s="971"/>
      <c r="M301" s="972"/>
    </row>
    <row r="302" spans="1:13">
      <c r="A302" s="973"/>
      <c r="B302" s="974"/>
      <c r="C302" s="974"/>
      <c r="D302" s="974"/>
      <c r="E302" s="974"/>
      <c r="F302" s="974"/>
      <c r="G302" s="974"/>
      <c r="H302" s="974"/>
      <c r="I302" s="974"/>
      <c r="J302" s="974"/>
      <c r="K302" s="974"/>
      <c r="L302" s="974"/>
      <c r="M302" s="975"/>
    </row>
    <row r="303" spans="1:13" ht="13.8" thickBot="1">
      <c r="A303" s="976"/>
      <c r="B303" s="977"/>
      <c r="C303" s="977"/>
      <c r="D303" s="977"/>
      <c r="E303" s="977"/>
      <c r="F303" s="977"/>
      <c r="G303" s="977"/>
      <c r="H303" s="977"/>
      <c r="I303" s="977"/>
      <c r="J303" s="977"/>
      <c r="K303" s="977"/>
      <c r="L303" s="977"/>
      <c r="M303" s="978"/>
    </row>
    <row r="304" spans="1:13" ht="13.8">
      <c r="A304" s="979" t="s">
        <v>51</v>
      </c>
      <c r="B304" s="1013"/>
      <c r="C304" s="1013"/>
      <c r="D304" s="1013"/>
      <c r="E304" s="1014"/>
      <c r="F304" s="991" t="s">
        <v>54</v>
      </c>
      <c r="G304" s="1013"/>
      <c r="H304" s="1015" t="s">
        <v>55</v>
      </c>
      <c r="I304" s="1016"/>
      <c r="J304" s="257" t="s">
        <v>56</v>
      </c>
      <c r="K304" s="991" t="s">
        <v>57</v>
      </c>
      <c r="L304" s="992"/>
      <c r="M304" s="258" t="s">
        <v>58</v>
      </c>
    </row>
    <row r="305" spans="1:17" ht="13.8">
      <c r="A305" s="989" t="s">
        <v>193</v>
      </c>
      <c r="B305" s="990"/>
      <c r="C305" s="990"/>
      <c r="D305" s="990"/>
      <c r="E305" s="1007"/>
      <c r="F305" s="1006"/>
      <c r="G305" s="1007"/>
      <c r="H305" s="1006" t="s">
        <v>120</v>
      </c>
      <c r="I305" s="1007"/>
      <c r="J305" s="220">
        <v>10853</v>
      </c>
      <c r="K305" s="1008">
        <v>1.7864</v>
      </c>
      <c r="L305" s="955"/>
      <c r="M305" s="260">
        <f>J305*K305</f>
        <v>19387.799200000001</v>
      </c>
    </row>
    <row r="306" spans="1:17" ht="13.8">
      <c r="A306" s="989" t="s">
        <v>194</v>
      </c>
      <c r="B306" s="990"/>
      <c r="C306" s="990"/>
      <c r="D306" s="990"/>
      <c r="E306" s="1007"/>
      <c r="F306" s="1006"/>
      <c r="G306" s="1007"/>
      <c r="H306" s="1006" t="s">
        <v>120</v>
      </c>
      <c r="I306" s="1007"/>
      <c r="J306" s="220">
        <v>16536</v>
      </c>
      <c r="K306" s="1008">
        <v>0.48</v>
      </c>
      <c r="L306" s="955"/>
      <c r="M306" s="260">
        <f>J306*K306</f>
        <v>7937.28</v>
      </c>
    </row>
    <row r="307" spans="1:17" ht="14.4" thickBot="1">
      <c r="A307" s="960"/>
      <c r="B307" s="961"/>
      <c r="C307" s="961"/>
      <c r="D307" s="961"/>
      <c r="E307" s="1009"/>
      <c r="F307" s="1010"/>
      <c r="G307" s="1009"/>
      <c r="H307" s="1010"/>
      <c r="I307" s="1009"/>
      <c r="J307" s="261"/>
      <c r="K307" s="1011"/>
      <c r="L307" s="1012"/>
      <c r="M307" s="260">
        <f>J307*K307</f>
        <v>0</v>
      </c>
    </row>
    <row r="308" spans="1:17" ht="14.4" thickBot="1">
      <c r="A308" s="947" t="s">
        <v>59</v>
      </c>
      <c r="B308" s="948"/>
      <c r="C308" s="948"/>
      <c r="D308" s="948"/>
      <c r="E308" s="948"/>
      <c r="F308" s="948"/>
      <c r="G308" s="948"/>
      <c r="H308" s="948"/>
      <c r="I308" s="948"/>
      <c r="J308" s="948"/>
      <c r="K308" s="948"/>
      <c r="L308" s="949"/>
      <c r="M308" s="262">
        <f>SUM(M305:M307)</f>
        <v>27325.0792</v>
      </c>
    </row>
    <row r="309" spans="1:17">
      <c r="A309" s="970" t="s">
        <v>60</v>
      </c>
      <c r="B309" s="971"/>
      <c r="C309" s="971"/>
      <c r="D309" s="971"/>
      <c r="E309" s="971"/>
      <c r="F309" s="971"/>
      <c r="G309" s="971"/>
      <c r="H309" s="971"/>
      <c r="I309" s="971"/>
      <c r="J309" s="971"/>
      <c r="K309" s="971"/>
      <c r="L309" s="971"/>
      <c r="M309" s="972"/>
    </row>
    <row r="310" spans="1:17">
      <c r="A310" s="973"/>
      <c r="B310" s="974"/>
      <c r="C310" s="974"/>
      <c r="D310" s="974"/>
      <c r="E310" s="974"/>
      <c r="F310" s="974"/>
      <c r="G310" s="974"/>
      <c r="H310" s="974"/>
      <c r="I310" s="974"/>
      <c r="J310" s="974"/>
      <c r="K310" s="974"/>
      <c r="L310" s="974"/>
      <c r="M310" s="975"/>
    </row>
    <row r="311" spans="1:17" ht="13.8" thickBot="1">
      <c r="A311" s="976"/>
      <c r="B311" s="977"/>
      <c r="C311" s="977"/>
      <c r="D311" s="977"/>
      <c r="E311" s="977"/>
      <c r="F311" s="977"/>
      <c r="G311" s="977"/>
      <c r="H311" s="977"/>
      <c r="I311" s="977"/>
      <c r="J311" s="977"/>
      <c r="K311" s="977"/>
      <c r="L311" s="977"/>
      <c r="M311" s="978"/>
    </row>
    <row r="312" spans="1:17">
      <c r="A312" s="979" t="s">
        <v>51</v>
      </c>
      <c r="B312" s="980"/>
      <c r="C312" s="980"/>
      <c r="D312" s="980"/>
      <c r="E312" s="980"/>
      <c r="F312" s="980"/>
      <c r="G312" s="980"/>
      <c r="H312" s="992"/>
      <c r="I312" s="263" t="s">
        <v>52</v>
      </c>
      <c r="J312" s="257" t="s">
        <v>11</v>
      </c>
      <c r="K312" s="991" t="s">
        <v>61</v>
      </c>
      <c r="L312" s="992"/>
      <c r="M312" s="258" t="s">
        <v>58</v>
      </c>
      <c r="O312" s="297"/>
      <c r="P312" s="298"/>
      <c r="Q312" s="299"/>
    </row>
    <row r="313" spans="1:17" ht="13.8">
      <c r="A313" s="989" t="s">
        <v>185</v>
      </c>
      <c r="B313" s="990"/>
      <c r="C313" s="990"/>
      <c r="D313" s="990"/>
      <c r="E313" s="990"/>
      <c r="F313" s="990"/>
      <c r="G313" s="990"/>
      <c r="H313" s="1007"/>
      <c r="I313" s="302" t="s">
        <v>195</v>
      </c>
      <c r="J313" s="296">
        <v>367.5</v>
      </c>
      <c r="K313" s="1066">
        <v>614</v>
      </c>
      <c r="L313" s="1067"/>
      <c r="M313" s="303">
        <f>J313*K313</f>
        <v>225645</v>
      </c>
      <c r="O313" s="297"/>
      <c r="P313" s="298"/>
      <c r="Q313" s="299"/>
    </row>
    <row r="314" spans="1:17" ht="13.8">
      <c r="A314" s="989" t="s">
        <v>187</v>
      </c>
      <c r="B314" s="990"/>
      <c r="C314" s="990"/>
      <c r="D314" s="990"/>
      <c r="E314" s="990"/>
      <c r="F314" s="990"/>
      <c r="G314" s="990"/>
      <c r="H314" s="1007"/>
      <c r="I314" s="302" t="s">
        <v>196</v>
      </c>
      <c r="J314" s="296">
        <v>199.5</v>
      </c>
      <c r="K314" s="1066">
        <v>100</v>
      </c>
      <c r="L314" s="1067"/>
      <c r="M314" s="303">
        <f>J314*K314</f>
        <v>19950</v>
      </c>
      <c r="O314" s="297"/>
      <c r="P314" s="298"/>
      <c r="Q314" s="299"/>
    </row>
    <row r="315" spans="1:17" ht="13.8">
      <c r="A315" s="989" t="s">
        <v>189</v>
      </c>
      <c r="B315" s="990"/>
      <c r="C315" s="990"/>
      <c r="D315" s="990"/>
      <c r="E315" s="990"/>
      <c r="F315" s="990"/>
      <c r="G315" s="990"/>
      <c r="H315" s="1007"/>
      <c r="I315" s="302" t="s">
        <v>197</v>
      </c>
      <c r="J315" s="296">
        <v>0.58799999999999997</v>
      </c>
      <c r="K315" s="1066">
        <v>36811</v>
      </c>
      <c r="L315" s="1067"/>
      <c r="M315" s="303">
        <f>J315*K315</f>
        <v>21644.867999999999</v>
      </c>
      <c r="O315" s="297"/>
      <c r="P315" s="298"/>
      <c r="Q315" s="299"/>
    </row>
    <row r="316" spans="1:17" ht="14.4" thickBot="1">
      <c r="A316" s="960" t="s">
        <v>198</v>
      </c>
      <c r="B316" s="961"/>
      <c r="C316" s="961"/>
      <c r="D316" s="961"/>
      <c r="E316" s="961"/>
      <c r="F316" s="961"/>
      <c r="G316" s="961"/>
      <c r="H316" s="1009"/>
      <c r="I316" s="302" t="s">
        <v>197</v>
      </c>
      <c r="J316" s="296">
        <v>0.88200000000000001</v>
      </c>
      <c r="K316" s="1068">
        <v>80066</v>
      </c>
      <c r="L316" s="1069"/>
      <c r="M316" s="303">
        <f>J316*K316</f>
        <v>70618.212</v>
      </c>
    </row>
    <row r="317" spans="1:17" ht="14.4" thickBot="1">
      <c r="A317" s="947" t="s">
        <v>59</v>
      </c>
      <c r="B317" s="948"/>
      <c r="C317" s="948"/>
      <c r="D317" s="948"/>
      <c r="E317" s="948"/>
      <c r="F317" s="948"/>
      <c r="G317" s="948"/>
      <c r="H317" s="948"/>
      <c r="I317" s="948"/>
      <c r="J317" s="948"/>
      <c r="K317" s="948"/>
      <c r="L317" s="949"/>
      <c r="M317" s="268">
        <f>SUM(M313:M316)</f>
        <v>337858.08</v>
      </c>
    </row>
    <row r="318" spans="1:17">
      <c r="A318" s="970" t="s">
        <v>62</v>
      </c>
      <c r="B318" s="971"/>
      <c r="C318" s="971"/>
      <c r="D318" s="971"/>
      <c r="E318" s="971"/>
      <c r="F318" s="971"/>
      <c r="G318" s="971"/>
      <c r="H318" s="971"/>
      <c r="I318" s="971"/>
      <c r="J318" s="971"/>
      <c r="K318" s="971"/>
      <c r="L318" s="971"/>
      <c r="M318" s="972"/>
    </row>
    <row r="319" spans="1:17">
      <c r="A319" s="973"/>
      <c r="B319" s="974"/>
      <c r="C319" s="974"/>
      <c r="D319" s="974"/>
      <c r="E319" s="974"/>
      <c r="F319" s="974"/>
      <c r="G319" s="974"/>
      <c r="H319" s="974"/>
      <c r="I319" s="974"/>
      <c r="J319" s="974"/>
      <c r="K319" s="974"/>
      <c r="L319" s="974"/>
      <c r="M319" s="975"/>
    </row>
    <row r="320" spans="1:17" ht="13.8" thickBot="1">
      <c r="A320" s="976"/>
      <c r="B320" s="977"/>
      <c r="C320" s="977"/>
      <c r="D320" s="977"/>
      <c r="E320" s="977"/>
      <c r="F320" s="977"/>
      <c r="G320" s="977"/>
      <c r="H320" s="977"/>
      <c r="I320" s="977"/>
      <c r="J320" s="977"/>
      <c r="K320" s="977"/>
      <c r="L320" s="977"/>
      <c r="M320" s="978"/>
    </row>
    <row r="321" spans="1:18">
      <c r="A321" s="979" t="s">
        <v>63</v>
      </c>
      <c r="B321" s="980"/>
      <c r="C321" s="980"/>
      <c r="D321" s="980"/>
      <c r="E321" s="980"/>
      <c r="F321" s="980"/>
      <c r="G321" s="980"/>
      <c r="H321" s="257" t="s">
        <v>64</v>
      </c>
      <c r="I321" s="269" t="s">
        <v>65</v>
      </c>
      <c r="J321" s="270" t="s">
        <v>204</v>
      </c>
      <c r="K321" s="991" t="s">
        <v>67</v>
      </c>
      <c r="L321" s="992"/>
      <c r="M321" s="258" t="s">
        <v>58</v>
      </c>
    </row>
    <row r="322" spans="1:18" ht="13.8">
      <c r="A322" s="989" t="s">
        <v>179</v>
      </c>
      <c r="B322" s="990"/>
      <c r="C322" s="990"/>
      <c r="D322" s="990"/>
      <c r="E322" s="990"/>
      <c r="F322" s="990"/>
      <c r="G322" s="990"/>
      <c r="H322" s="271"/>
      <c r="I322" s="300">
        <v>0.58799999999999997</v>
      </c>
      <c r="J322" s="304" t="s">
        <v>197</v>
      </c>
      <c r="K322" s="1064">
        <f>+M129</f>
        <v>39879</v>
      </c>
      <c r="L322" s="1065"/>
      <c r="M322" s="301">
        <f>I322*K322</f>
        <v>23448.851999999999</v>
      </c>
      <c r="O322" s="305"/>
      <c r="P322" s="306"/>
      <c r="Q322" s="307"/>
      <c r="R322" s="308"/>
    </row>
    <row r="323" spans="1:18" ht="13.8">
      <c r="A323" s="989" t="s">
        <v>190</v>
      </c>
      <c r="B323" s="990"/>
      <c r="C323" s="990"/>
      <c r="D323" s="990"/>
      <c r="E323" s="990"/>
      <c r="F323" s="990"/>
      <c r="G323" s="990"/>
      <c r="H323" s="304" t="s">
        <v>199</v>
      </c>
      <c r="I323" s="300">
        <v>0.36749999999999999</v>
      </c>
      <c r="J323" s="304"/>
      <c r="K323" s="1064">
        <f>+M198</f>
        <v>14017</v>
      </c>
      <c r="L323" s="1065"/>
      <c r="M323" s="301">
        <f>I323*K323</f>
        <v>5151.2474999999995</v>
      </c>
      <c r="O323" s="305"/>
      <c r="P323" s="306"/>
      <c r="Q323" s="307"/>
      <c r="R323" s="308"/>
    </row>
    <row r="324" spans="1:18" ht="13.8">
      <c r="A324" s="989" t="s">
        <v>200</v>
      </c>
      <c r="B324" s="990"/>
      <c r="C324" s="990"/>
      <c r="D324" s="990"/>
      <c r="E324" s="990"/>
      <c r="F324" s="990"/>
      <c r="G324" s="990"/>
      <c r="H324" s="271"/>
      <c r="I324" s="309">
        <v>0.88200000000000001</v>
      </c>
      <c r="J324" s="304" t="s">
        <v>197</v>
      </c>
      <c r="K324" s="1064">
        <f>+M59</f>
        <v>39879</v>
      </c>
      <c r="L324" s="1065"/>
      <c r="M324" s="301">
        <f>I324*K324</f>
        <v>35173.277999999998</v>
      </c>
      <c r="O324" s="305"/>
      <c r="P324" s="298"/>
      <c r="Q324" s="307"/>
      <c r="R324" s="308"/>
    </row>
    <row r="325" spans="1:18" ht="14.4" thickBot="1">
      <c r="A325" s="989"/>
      <c r="B325" s="990"/>
      <c r="C325" s="990"/>
      <c r="D325" s="990"/>
      <c r="E325" s="990"/>
      <c r="F325" s="990"/>
      <c r="G325" s="990"/>
      <c r="H325" s="271"/>
      <c r="I325" s="272"/>
      <c r="J325" s="271"/>
      <c r="K325" s="958"/>
      <c r="L325" s="959"/>
      <c r="M325" s="301">
        <f>I325*K325</f>
        <v>0</v>
      </c>
    </row>
    <row r="326" spans="1:18" ht="14.4" thickBot="1">
      <c r="A326" s="947" t="s">
        <v>59</v>
      </c>
      <c r="B326" s="948"/>
      <c r="C326" s="948"/>
      <c r="D326" s="948"/>
      <c r="E326" s="948"/>
      <c r="F326" s="948"/>
      <c r="G326" s="948"/>
      <c r="H326" s="948"/>
      <c r="I326" s="948"/>
      <c r="J326" s="948"/>
      <c r="K326" s="948"/>
      <c r="L326" s="949"/>
      <c r="M326" s="310">
        <f>SUM(M322:M325)</f>
        <v>63773.377499999995</v>
      </c>
    </row>
    <row r="327" spans="1:18">
      <c r="A327" s="970" t="s">
        <v>68</v>
      </c>
      <c r="B327" s="971"/>
      <c r="C327" s="971"/>
      <c r="D327" s="971"/>
      <c r="E327" s="971"/>
      <c r="F327" s="971"/>
      <c r="G327" s="971"/>
      <c r="H327" s="971"/>
      <c r="I327" s="971"/>
      <c r="J327" s="971"/>
      <c r="K327" s="971"/>
      <c r="L327" s="971"/>
      <c r="M327" s="972"/>
    </row>
    <row r="328" spans="1:18">
      <c r="A328" s="973"/>
      <c r="B328" s="974"/>
      <c r="C328" s="974"/>
      <c r="D328" s="974"/>
      <c r="E328" s="974"/>
      <c r="F328" s="974"/>
      <c r="G328" s="974"/>
      <c r="H328" s="974"/>
      <c r="I328" s="974"/>
      <c r="J328" s="974"/>
      <c r="K328" s="974"/>
      <c r="L328" s="974"/>
      <c r="M328" s="975"/>
    </row>
    <row r="329" spans="1:18" ht="13.8" thickBot="1">
      <c r="A329" s="976"/>
      <c r="B329" s="977"/>
      <c r="C329" s="977"/>
      <c r="D329" s="977"/>
      <c r="E329" s="977"/>
      <c r="F329" s="977"/>
      <c r="G329" s="977"/>
      <c r="H329" s="977"/>
      <c r="I329" s="977"/>
      <c r="J329" s="977"/>
      <c r="K329" s="977"/>
      <c r="L329" s="977"/>
      <c r="M329" s="978"/>
    </row>
    <row r="330" spans="1:18">
      <c r="A330" s="979" t="s">
        <v>69</v>
      </c>
      <c r="B330" s="980"/>
      <c r="C330" s="980"/>
      <c r="D330" s="980"/>
      <c r="E330" s="980"/>
      <c r="F330" s="980"/>
      <c r="G330" s="980"/>
      <c r="H330" s="257" t="s">
        <v>70</v>
      </c>
      <c r="I330" s="273" t="s">
        <v>71</v>
      </c>
      <c r="J330" s="274" t="s">
        <v>72</v>
      </c>
      <c r="K330" s="981" t="s">
        <v>57</v>
      </c>
      <c r="L330" s="982"/>
      <c r="M330" s="275" t="s">
        <v>58</v>
      </c>
    </row>
    <row r="331" spans="1:18" ht="26.4">
      <c r="A331" s="311" t="s">
        <v>201</v>
      </c>
      <c r="B331" s="277"/>
      <c r="C331" s="277"/>
      <c r="D331" s="277"/>
      <c r="E331" s="277"/>
      <c r="F331" s="277"/>
      <c r="G331" s="277"/>
      <c r="H331" s="312" t="s">
        <v>120</v>
      </c>
      <c r="I331" s="279"/>
      <c r="J331" s="313">
        <v>108531</v>
      </c>
      <c r="K331" s="956">
        <v>1.7864</v>
      </c>
      <c r="L331" s="957"/>
      <c r="M331" s="281">
        <f>J331*K331</f>
        <v>193879.77840000001</v>
      </c>
    </row>
    <row r="332" spans="1:18" ht="13.8">
      <c r="A332" s="276"/>
      <c r="B332" s="277"/>
      <c r="C332" s="277"/>
      <c r="D332" s="277"/>
      <c r="E332" s="277"/>
      <c r="F332" s="277"/>
      <c r="G332" s="277"/>
      <c r="H332" s="278"/>
      <c r="I332" s="279"/>
      <c r="J332" s="280"/>
      <c r="K332" s="956"/>
      <c r="L332" s="957"/>
      <c r="M332" s="281">
        <f>J332*K332</f>
        <v>0</v>
      </c>
      <c r="O332" s="314"/>
      <c r="P332" s="306"/>
      <c r="Q332" s="315"/>
    </row>
    <row r="333" spans="1:18" ht="13.8">
      <c r="A333" s="276"/>
      <c r="B333" s="277"/>
      <c r="C333" s="277"/>
      <c r="D333" s="277"/>
      <c r="E333" s="277"/>
      <c r="F333" s="277"/>
      <c r="G333" s="277"/>
      <c r="H333" s="278"/>
      <c r="I333" s="279"/>
      <c r="J333" s="280"/>
      <c r="K333" s="958"/>
      <c r="L333" s="959"/>
      <c r="M333" s="281">
        <f>J333*K333</f>
        <v>0</v>
      </c>
    </row>
    <row r="334" spans="1:18" ht="14.4" thickBot="1">
      <c r="A334" s="960"/>
      <c r="B334" s="961"/>
      <c r="C334" s="961"/>
      <c r="D334" s="961"/>
      <c r="E334" s="961"/>
      <c r="F334" s="961"/>
      <c r="G334" s="961"/>
      <c r="H334" s="282"/>
      <c r="I334" s="283"/>
      <c r="J334" s="282"/>
      <c r="K334" s="962"/>
      <c r="L334" s="963"/>
      <c r="M334" s="281">
        <f>J334*K334</f>
        <v>0</v>
      </c>
    </row>
    <row r="335" spans="1:18" ht="14.4" thickBot="1">
      <c r="A335" s="947" t="s">
        <v>59</v>
      </c>
      <c r="B335" s="948"/>
      <c r="C335" s="948"/>
      <c r="D335" s="948"/>
      <c r="E335" s="948"/>
      <c r="F335" s="948"/>
      <c r="G335" s="948"/>
      <c r="H335" s="948"/>
      <c r="I335" s="948"/>
      <c r="J335" s="948"/>
      <c r="K335" s="948"/>
      <c r="L335" s="949"/>
      <c r="M335" s="268">
        <f>SUM(M331:M334)</f>
        <v>193879.77840000001</v>
      </c>
    </row>
    <row r="336" spans="1:18" ht="14.4" thickBot="1">
      <c r="A336" s="252"/>
      <c r="B336" s="227"/>
      <c r="C336" s="227"/>
      <c r="D336" s="227"/>
      <c r="E336" s="227"/>
      <c r="F336" s="227"/>
      <c r="G336" s="227"/>
      <c r="H336" s="227"/>
      <c r="I336" s="227"/>
      <c r="J336" s="227"/>
      <c r="K336" s="227"/>
      <c r="L336" s="227"/>
      <c r="M336" s="253"/>
    </row>
    <row r="337" spans="1:26" ht="14.4" thickBot="1">
      <c r="A337" s="950" t="s">
        <v>73</v>
      </c>
      <c r="B337" s="951"/>
      <c r="C337" s="951"/>
      <c r="D337" s="951"/>
      <c r="E337" s="951"/>
      <c r="F337" s="951"/>
      <c r="G337" s="951"/>
      <c r="H337" s="951"/>
      <c r="I337" s="951"/>
      <c r="J337" s="951"/>
      <c r="K337" s="951"/>
      <c r="L337" s="952"/>
      <c r="M337" s="284">
        <f>ROUND(M308+M317+M326+M335,0)</f>
        <v>622836</v>
      </c>
    </row>
    <row r="338" spans="1:26" ht="13.8">
      <c r="A338" s="249"/>
      <c r="B338" s="250"/>
      <c r="C338" s="250"/>
      <c r="D338" s="250"/>
      <c r="E338" s="250"/>
      <c r="F338" s="250"/>
      <c r="G338" s="250"/>
      <c r="H338" s="250"/>
      <c r="I338" s="250"/>
      <c r="J338" s="250"/>
      <c r="K338" s="250"/>
      <c r="L338" s="250"/>
      <c r="M338" s="251"/>
    </row>
    <row r="339" spans="1:26" ht="13.8">
      <c r="A339" s="252"/>
      <c r="B339" s="227"/>
      <c r="C339" s="227"/>
      <c r="D339" s="227"/>
      <c r="E339" s="227"/>
      <c r="F339" s="227"/>
      <c r="G339" s="227"/>
      <c r="H339" s="227"/>
      <c r="I339" s="227"/>
      <c r="J339" s="227"/>
      <c r="K339" s="227"/>
      <c r="L339" s="227"/>
      <c r="M339" s="253"/>
    </row>
    <row r="340" spans="1:26" ht="13.8">
      <c r="A340" s="252"/>
      <c r="B340" s="285" t="s">
        <v>81</v>
      </c>
      <c r="C340" s="285"/>
      <c r="D340" s="285"/>
      <c r="E340" s="285"/>
      <c r="F340" s="227"/>
      <c r="G340" s="227"/>
      <c r="H340" s="285" t="s">
        <v>81</v>
      </c>
      <c r="I340" s="227"/>
      <c r="J340" s="227"/>
      <c r="K340" s="227"/>
      <c r="L340" s="227"/>
      <c r="M340" s="253"/>
    </row>
    <row r="341" spans="1:26" ht="14.4">
      <c r="A341" s="252"/>
      <c r="B341" s="227" t="s">
        <v>205</v>
      </c>
      <c r="C341" s="227" t="s">
        <v>147</v>
      </c>
      <c r="D341" s="227"/>
      <c r="E341" s="288"/>
      <c r="H341" s="227" t="s">
        <v>82</v>
      </c>
      <c r="I341" s="266" t="s">
        <v>142</v>
      </c>
      <c r="J341" s="266"/>
      <c r="K341" s="266"/>
      <c r="L341" s="227"/>
      <c r="M341" s="253"/>
    </row>
    <row r="342" spans="1:26" ht="14.4">
      <c r="A342" s="286"/>
      <c r="B342" s="227" t="s">
        <v>177</v>
      </c>
      <c r="C342" s="227"/>
      <c r="D342" s="227"/>
      <c r="E342" s="288"/>
      <c r="H342" s="227" t="s">
        <v>178</v>
      </c>
      <c r="I342" s="292"/>
      <c r="J342" s="292"/>
      <c r="K342" s="292"/>
      <c r="L342" s="287"/>
      <c r="M342" s="289"/>
    </row>
    <row r="343" spans="1:26" ht="14.4">
      <c r="A343" s="286"/>
      <c r="B343" s="287"/>
      <c r="C343" s="287"/>
      <c r="D343" s="287"/>
      <c r="E343" s="287"/>
      <c r="F343" s="227"/>
      <c r="G343" s="227"/>
      <c r="H343" s="227"/>
      <c r="I343" s="288"/>
      <c r="J343" s="287"/>
      <c r="K343" s="287"/>
      <c r="L343" s="287"/>
      <c r="M343" s="289"/>
    </row>
    <row r="344" spans="1:26" ht="13.8">
      <c r="A344" s="237"/>
      <c r="B344" s="290"/>
      <c r="C344" s="290"/>
      <c r="D344" s="290"/>
      <c r="E344" s="290"/>
      <c r="F344" s="227"/>
      <c r="G344" s="227"/>
      <c r="H344" s="227"/>
      <c r="I344" s="290"/>
      <c r="J344" s="290"/>
      <c r="K344" s="290"/>
      <c r="L344" s="290"/>
      <c r="M344" s="291"/>
    </row>
    <row r="345" spans="1:26" ht="13.8">
      <c r="A345" s="252"/>
      <c r="B345" s="227"/>
      <c r="C345" s="227"/>
      <c r="D345" s="227"/>
      <c r="E345" s="227"/>
      <c r="F345" s="227" t="s">
        <v>83</v>
      </c>
      <c r="G345" s="227"/>
      <c r="H345" s="227"/>
      <c r="I345" s="227"/>
      <c r="J345" s="227"/>
      <c r="K345" s="227"/>
      <c r="L345" s="227"/>
      <c r="M345" s="253"/>
    </row>
    <row r="346" spans="1:26" ht="16.2" thickBot="1">
      <c r="A346" s="294"/>
      <c r="B346" s="295"/>
      <c r="C346" s="295"/>
      <c r="D346" s="227"/>
      <c r="E346" s="227"/>
      <c r="F346" s="227"/>
      <c r="G346" s="227"/>
      <c r="H346" s="227"/>
      <c r="I346" s="964"/>
      <c r="J346" s="964"/>
      <c r="K346" s="964"/>
      <c r="L346" s="964"/>
      <c r="M346" s="965"/>
    </row>
    <row r="347" spans="1:26">
      <c r="A347" s="1046" t="s">
        <v>166</v>
      </c>
      <c r="B347" s="1046"/>
      <c r="C347" s="1046"/>
      <c r="D347" s="1046"/>
      <c r="E347" s="221"/>
      <c r="F347" s="221"/>
      <c r="G347" s="221"/>
      <c r="H347" s="221"/>
      <c r="I347" s="221"/>
      <c r="J347" s="221"/>
      <c r="K347" s="221"/>
      <c r="L347" s="221"/>
      <c r="M347" s="222"/>
      <c r="N347" s="223"/>
      <c r="O347" s="223"/>
      <c r="P347" s="223"/>
      <c r="Q347" s="223"/>
      <c r="R347" s="223"/>
      <c r="S347" s="223"/>
      <c r="T347" s="223"/>
      <c r="U347" s="223"/>
      <c r="V347" s="223"/>
      <c r="W347" s="223"/>
      <c r="X347" s="223"/>
      <c r="Y347" s="223"/>
      <c r="Z347" s="223"/>
    </row>
    <row r="348" spans="1:26">
      <c r="A348" s="224" t="s">
        <v>167</v>
      </c>
      <c r="B348" s="225" t="s">
        <v>168</v>
      </c>
      <c r="C348" s="224" t="s">
        <v>169</v>
      </c>
      <c r="D348" s="225">
        <v>2</v>
      </c>
      <c r="E348" s="223"/>
      <c r="F348" s="223"/>
      <c r="G348" s="223"/>
      <c r="H348" s="223"/>
      <c r="I348" s="223"/>
      <c r="J348" s="223"/>
      <c r="K348" s="223"/>
      <c r="L348" s="223"/>
      <c r="M348" s="226"/>
      <c r="N348" s="223"/>
      <c r="O348" s="223"/>
      <c r="P348" s="223"/>
      <c r="Q348" s="223"/>
      <c r="R348" s="223"/>
      <c r="S348" s="223"/>
      <c r="T348" s="223"/>
      <c r="U348" s="223"/>
      <c r="V348" s="223"/>
      <c r="W348" s="223"/>
      <c r="X348" s="223"/>
      <c r="Y348" s="223"/>
      <c r="Z348" s="223"/>
    </row>
    <row r="349" spans="1:26" ht="15.6">
      <c r="A349" s="1047" t="s">
        <v>170</v>
      </c>
      <c r="B349" s="1047"/>
      <c r="C349" s="1047"/>
      <c r="D349" s="1047"/>
      <c r="E349" s="1047"/>
      <c r="F349" s="1047"/>
      <c r="G349" s="1047"/>
      <c r="H349" s="1047"/>
      <c r="I349" s="1047"/>
      <c r="J349" s="1047"/>
      <c r="K349" s="1047"/>
      <c r="L349" s="1047"/>
      <c r="M349" s="1047"/>
    </row>
    <row r="350" spans="1:26" ht="14.4" thickBot="1">
      <c r="A350" s="227"/>
      <c r="B350" s="227"/>
      <c r="C350" s="227"/>
      <c r="D350" s="227"/>
      <c r="E350" s="227"/>
      <c r="F350" s="227"/>
      <c r="G350" s="227"/>
      <c r="H350" s="227"/>
      <c r="I350" s="227"/>
      <c r="J350" s="227"/>
      <c r="K350" s="227"/>
      <c r="L350" s="227"/>
      <c r="M350" s="227"/>
    </row>
    <row r="351" spans="1:26">
      <c r="A351" s="1048"/>
      <c r="B351" s="1050"/>
      <c r="C351" s="1051"/>
      <c r="D351" s="1051"/>
      <c r="E351" s="1051"/>
      <c r="F351" s="1051"/>
      <c r="G351" s="1051"/>
      <c r="H351" s="1051"/>
      <c r="I351" s="1052"/>
      <c r="J351" s="1053"/>
      <c r="K351" s="1054"/>
      <c r="L351" s="1054"/>
      <c r="M351" s="1055"/>
    </row>
    <row r="352" spans="1:26" ht="13.8">
      <c r="A352" s="1049"/>
      <c r="B352" s="1036" t="s">
        <v>118</v>
      </c>
      <c r="C352" s="1037"/>
      <c r="D352" s="1037"/>
      <c r="E352" s="1037"/>
      <c r="F352" s="1037"/>
      <c r="G352" s="1037"/>
      <c r="H352" s="1037"/>
      <c r="I352" s="1038"/>
      <c r="J352" s="1056"/>
      <c r="K352" s="1057"/>
      <c r="L352" s="1057"/>
      <c r="M352" s="1058"/>
    </row>
    <row r="353" spans="1:13">
      <c r="A353" s="1049"/>
      <c r="B353" s="1059"/>
      <c r="C353" s="1060"/>
      <c r="D353" s="1060"/>
      <c r="E353" s="1060"/>
      <c r="F353" s="1060"/>
      <c r="G353" s="1060"/>
      <c r="H353" s="1060"/>
      <c r="I353" s="1061"/>
      <c r="J353" s="1042" t="s">
        <v>39</v>
      </c>
      <c r="K353" s="1030"/>
      <c r="L353" s="1031"/>
      <c r="M353" s="1032"/>
    </row>
    <row r="354" spans="1:13" ht="13.8">
      <c r="A354" s="1049"/>
      <c r="B354" s="1036" t="s">
        <v>40</v>
      </c>
      <c r="C354" s="1037"/>
      <c r="D354" s="1037"/>
      <c r="E354" s="1037"/>
      <c r="F354" s="1037"/>
      <c r="G354" s="1037"/>
      <c r="H354" s="1037"/>
      <c r="I354" s="1038"/>
      <c r="J354" s="1062"/>
      <c r="K354" s="1033"/>
      <c r="L354" s="1034"/>
      <c r="M354" s="1035"/>
    </row>
    <row r="355" spans="1:13">
      <c r="A355" s="1049"/>
      <c r="B355" s="1039"/>
      <c r="C355" s="1040"/>
      <c r="D355" s="1040"/>
      <c r="E355" s="1040"/>
      <c r="F355" s="1040"/>
      <c r="G355" s="1040"/>
      <c r="H355" s="1040"/>
      <c r="I355" s="1041"/>
      <c r="J355" s="1042" t="s">
        <v>41</v>
      </c>
      <c r="K355" s="1042">
        <v>1</v>
      </c>
      <c r="L355" s="1042" t="s">
        <v>42</v>
      </c>
      <c r="M355" s="1044">
        <v>1</v>
      </c>
    </row>
    <row r="356" spans="1:13">
      <c r="A356" s="1049"/>
      <c r="B356" s="1039"/>
      <c r="C356" s="1040"/>
      <c r="D356" s="1040"/>
      <c r="E356" s="1040"/>
      <c r="F356" s="1040"/>
      <c r="G356" s="1040"/>
      <c r="H356" s="1040"/>
      <c r="I356" s="1041"/>
      <c r="J356" s="1043"/>
      <c r="K356" s="1043"/>
      <c r="L356" s="1043"/>
      <c r="M356" s="1045"/>
    </row>
    <row r="357" spans="1:13" ht="13.8">
      <c r="A357" s="1049"/>
      <c r="B357" s="1036" t="s">
        <v>43</v>
      </c>
      <c r="C357" s="1037"/>
      <c r="D357" s="1037"/>
      <c r="E357" s="1037"/>
      <c r="F357" s="1037"/>
      <c r="G357" s="1037"/>
      <c r="H357" s="1037"/>
      <c r="I357" s="1038"/>
      <c r="J357" s="1043"/>
      <c r="K357" s="1043"/>
      <c r="L357" s="1043"/>
      <c r="M357" s="1045"/>
    </row>
    <row r="358" spans="1:13" ht="14.4" thickBot="1">
      <c r="A358" s="228"/>
      <c r="B358" s="229"/>
      <c r="C358" s="229"/>
      <c r="D358" s="229"/>
      <c r="E358" s="229"/>
      <c r="F358" s="229"/>
      <c r="G358" s="229"/>
      <c r="H358" s="229"/>
      <c r="I358" s="229"/>
      <c r="J358" s="229"/>
      <c r="K358" s="230"/>
      <c r="L358" s="230"/>
      <c r="M358" s="231"/>
    </row>
    <row r="359" spans="1:13" ht="13.8">
      <c r="A359" s="232"/>
      <c r="B359" s="233"/>
      <c r="C359" s="233"/>
      <c r="D359" s="233"/>
      <c r="E359" s="233"/>
      <c r="F359" s="233"/>
      <c r="G359" s="233"/>
      <c r="H359" s="233"/>
      <c r="I359" s="233"/>
      <c r="J359" s="234" t="s">
        <v>44</v>
      </c>
      <c r="K359" s="235" t="s">
        <v>45</v>
      </c>
      <c r="L359" s="235" t="s">
        <v>46</v>
      </c>
      <c r="M359" s="236" t="s">
        <v>47</v>
      </c>
    </row>
    <row r="360" spans="1:13" ht="13.8">
      <c r="A360" s="237"/>
      <c r="B360" s="238"/>
      <c r="C360" s="238"/>
      <c r="D360" s="238"/>
      <c r="E360" s="238"/>
      <c r="F360" s="238"/>
      <c r="G360" s="238"/>
      <c r="H360" s="238"/>
      <c r="I360" s="238"/>
      <c r="J360" s="239"/>
      <c r="K360" s="240"/>
      <c r="L360" s="240"/>
      <c r="M360" s="241"/>
    </row>
    <row r="361" spans="1:13" ht="13.8">
      <c r="A361" s="1017" t="s">
        <v>48</v>
      </c>
      <c r="B361" s="1018"/>
      <c r="C361" s="1018"/>
      <c r="D361" s="1018"/>
      <c r="E361" s="238"/>
      <c r="F361" s="238"/>
      <c r="G361" s="238"/>
      <c r="H361" s="227"/>
      <c r="I361" s="238"/>
      <c r="J361" s="239"/>
      <c r="K361" s="227"/>
      <c r="L361" s="227"/>
      <c r="M361" s="242"/>
    </row>
    <row r="362" spans="1:13" ht="13.8">
      <c r="A362" s="243"/>
      <c r="B362" s="244"/>
      <c r="C362" s="244"/>
      <c r="D362" s="244"/>
      <c r="E362" s="244"/>
      <c r="F362" s="244"/>
      <c r="G362" s="244"/>
      <c r="H362" s="244"/>
      <c r="I362" s="244"/>
      <c r="J362" s="244"/>
      <c r="K362" s="244"/>
      <c r="L362" s="244"/>
      <c r="M362" s="245"/>
    </row>
    <row r="363" spans="1:13" ht="14.4" thickBot="1">
      <c r="A363" s="246"/>
      <c r="B363" s="247"/>
      <c r="C363" s="247"/>
      <c r="D363" s="247"/>
      <c r="E363" s="247"/>
      <c r="F363" s="247"/>
      <c r="G363" s="247"/>
      <c r="H363" s="247"/>
      <c r="I363" s="247"/>
      <c r="J363" s="247"/>
      <c r="K363" s="247"/>
      <c r="L363" s="247"/>
      <c r="M363" s="248"/>
    </row>
    <row r="364" spans="1:13" ht="14.4" thickBot="1">
      <c r="A364" s="249"/>
      <c r="B364" s="250"/>
      <c r="C364" s="250"/>
      <c r="D364" s="250"/>
      <c r="E364" s="250"/>
      <c r="F364" s="250"/>
      <c r="G364" s="227"/>
      <c r="H364" s="227"/>
      <c r="I364" s="250"/>
      <c r="J364" s="250"/>
      <c r="K364" s="250"/>
      <c r="L364" s="250"/>
      <c r="M364" s="251"/>
    </row>
    <row r="365" spans="1:13">
      <c r="A365" s="1019" t="s">
        <v>49</v>
      </c>
      <c r="B365" s="1020"/>
      <c r="C365" s="1020"/>
      <c r="D365" s="1020"/>
      <c r="E365" s="1020"/>
      <c r="F365" s="1020"/>
      <c r="G365" s="1020"/>
      <c r="H365" s="1020"/>
      <c r="I365" s="1020"/>
      <c r="J365" s="1020"/>
      <c r="K365" s="1020"/>
      <c r="L365" s="1020"/>
      <c r="M365" s="1021"/>
    </row>
    <row r="366" spans="1:13" ht="14.4" thickBot="1">
      <c r="A366" s="252"/>
      <c r="B366" s="227"/>
      <c r="C366" s="227"/>
      <c r="D366" s="227"/>
      <c r="E366" s="227"/>
      <c r="F366" s="227"/>
      <c r="G366" s="227"/>
      <c r="H366" s="227"/>
      <c r="I366" s="227"/>
      <c r="J366" s="227"/>
      <c r="K366" s="227"/>
      <c r="L366" s="227"/>
      <c r="M366" s="253"/>
    </row>
    <row r="367" spans="1:13">
      <c r="A367" s="254" t="s">
        <v>50</v>
      </c>
      <c r="B367" s="1022" t="s">
        <v>51</v>
      </c>
      <c r="C367" s="1023"/>
      <c r="D367" s="1023"/>
      <c r="E367" s="1023"/>
      <c r="F367" s="1023"/>
      <c r="G367" s="1023"/>
      <c r="H367" s="1023"/>
      <c r="I367" s="1023"/>
      <c r="J367" s="1024"/>
      <c r="K367" s="1025" t="s">
        <v>52</v>
      </c>
      <c r="L367" s="1026"/>
      <c r="M367" s="254" t="s">
        <v>11</v>
      </c>
    </row>
    <row r="368" spans="1:13" ht="14.4" thickBot="1">
      <c r="A368" s="255" t="s">
        <v>171</v>
      </c>
      <c r="B368" s="1027" t="s">
        <v>202</v>
      </c>
      <c r="C368" s="1028"/>
      <c r="D368" s="1028"/>
      <c r="E368" s="1028"/>
      <c r="F368" s="1028"/>
      <c r="G368" s="1028"/>
      <c r="H368" s="1028"/>
      <c r="I368" s="1028"/>
      <c r="J368" s="1029"/>
      <c r="K368" s="1027" t="s">
        <v>86</v>
      </c>
      <c r="L368" s="1029"/>
      <c r="M368" s="256"/>
    </row>
    <row r="369" spans="1:19">
      <c r="A369" s="970" t="s">
        <v>53</v>
      </c>
      <c r="B369" s="971"/>
      <c r="C369" s="971"/>
      <c r="D369" s="971"/>
      <c r="E369" s="971"/>
      <c r="F369" s="971"/>
      <c r="G369" s="971"/>
      <c r="H369" s="971"/>
      <c r="I369" s="971"/>
      <c r="J369" s="971"/>
      <c r="K369" s="971"/>
      <c r="L369" s="971"/>
      <c r="M369" s="972"/>
    </row>
    <row r="370" spans="1:19">
      <c r="A370" s="973"/>
      <c r="B370" s="974"/>
      <c r="C370" s="974"/>
      <c r="D370" s="974"/>
      <c r="E370" s="974"/>
      <c r="F370" s="974"/>
      <c r="G370" s="974"/>
      <c r="H370" s="974"/>
      <c r="I370" s="974"/>
      <c r="J370" s="974"/>
      <c r="K370" s="974"/>
      <c r="L370" s="974"/>
      <c r="M370" s="975"/>
      <c r="N370" s="316"/>
      <c r="O370" s="316"/>
      <c r="P370" s="317"/>
      <c r="Q370" s="317"/>
      <c r="R370" s="318"/>
      <c r="S370" s="318"/>
    </row>
    <row r="371" spans="1:19" ht="13.8" thickBot="1">
      <c r="A371" s="976"/>
      <c r="B371" s="977"/>
      <c r="C371" s="977"/>
      <c r="D371" s="977"/>
      <c r="E371" s="977"/>
      <c r="F371" s="977"/>
      <c r="G371" s="977"/>
      <c r="H371" s="977"/>
      <c r="I371" s="977"/>
      <c r="J371" s="977"/>
      <c r="K371" s="977"/>
      <c r="L371" s="977"/>
      <c r="M371" s="978"/>
      <c r="N371" s="314"/>
      <c r="O371" s="319"/>
      <c r="P371" s="297"/>
      <c r="Q371" s="298"/>
      <c r="R371" s="299"/>
      <c r="S371" s="320"/>
    </row>
    <row r="372" spans="1:19" ht="13.8">
      <c r="A372" s="979" t="s">
        <v>51</v>
      </c>
      <c r="B372" s="1013"/>
      <c r="C372" s="1013"/>
      <c r="D372" s="1013"/>
      <c r="E372" s="1014"/>
      <c r="F372" s="991" t="s">
        <v>54</v>
      </c>
      <c r="G372" s="1013"/>
      <c r="H372" s="1015" t="s">
        <v>55</v>
      </c>
      <c r="I372" s="1016"/>
      <c r="J372" s="257" t="s">
        <v>56</v>
      </c>
      <c r="K372" s="991" t="s">
        <v>57</v>
      </c>
      <c r="L372" s="992"/>
      <c r="M372" s="258" t="s">
        <v>58</v>
      </c>
      <c r="N372" s="314"/>
      <c r="O372" s="319"/>
      <c r="P372" s="297"/>
      <c r="Q372" s="298"/>
      <c r="R372" s="299"/>
      <c r="S372" s="320"/>
    </row>
    <row r="373" spans="1:19" ht="13.8">
      <c r="A373" s="989" t="s">
        <v>193</v>
      </c>
      <c r="B373" s="990"/>
      <c r="C373" s="990"/>
      <c r="D373" s="990"/>
      <c r="E373" s="1007"/>
      <c r="F373" s="1006"/>
      <c r="G373" s="1007"/>
      <c r="H373" s="1006" t="s">
        <v>120</v>
      </c>
      <c r="I373" s="1007"/>
      <c r="J373" s="220">
        <v>10853</v>
      </c>
      <c r="K373" s="1008">
        <v>1.7864</v>
      </c>
      <c r="L373" s="955"/>
      <c r="M373" s="260">
        <f>J373*K373</f>
        <v>19387.799200000001</v>
      </c>
      <c r="N373" s="314"/>
      <c r="O373" s="319"/>
      <c r="P373" s="297"/>
      <c r="Q373" s="298"/>
      <c r="R373" s="299"/>
      <c r="S373" s="320"/>
    </row>
    <row r="374" spans="1:19" ht="13.8">
      <c r="A374" s="989" t="s">
        <v>194</v>
      </c>
      <c r="B374" s="990"/>
      <c r="C374" s="990"/>
      <c r="D374" s="990"/>
      <c r="E374" s="1007"/>
      <c r="F374" s="1006"/>
      <c r="G374" s="1007"/>
      <c r="H374" s="1006" t="s">
        <v>120</v>
      </c>
      <c r="I374" s="1007"/>
      <c r="J374" s="220">
        <v>16536</v>
      </c>
      <c r="K374" s="1008">
        <v>0.48</v>
      </c>
      <c r="L374" s="955"/>
      <c r="M374" s="260">
        <f>J374*K374</f>
        <v>7937.28</v>
      </c>
      <c r="N374" s="314"/>
      <c r="O374" s="319"/>
      <c r="P374" s="297"/>
      <c r="Q374" s="298"/>
      <c r="R374" s="299"/>
      <c r="S374" s="320"/>
    </row>
    <row r="375" spans="1:19" ht="14.4" thickBot="1">
      <c r="A375" s="960"/>
      <c r="B375" s="961"/>
      <c r="C375" s="961"/>
      <c r="D375" s="961"/>
      <c r="E375" s="1009"/>
      <c r="F375" s="1010"/>
      <c r="G375" s="1009"/>
      <c r="H375" s="1010"/>
      <c r="I375" s="1009"/>
      <c r="J375" s="261"/>
      <c r="K375" s="1011"/>
      <c r="L375" s="1012"/>
      <c r="M375" s="260">
        <f>J375*K375</f>
        <v>0</v>
      </c>
      <c r="N375" s="316"/>
      <c r="O375" s="316"/>
      <c r="P375" s="316"/>
      <c r="Q375" s="321"/>
      <c r="R375" s="321"/>
      <c r="S375" s="322"/>
    </row>
    <row r="376" spans="1:19" ht="14.4" thickBot="1">
      <c r="A376" s="947" t="s">
        <v>59</v>
      </c>
      <c r="B376" s="948"/>
      <c r="C376" s="948"/>
      <c r="D376" s="948"/>
      <c r="E376" s="948"/>
      <c r="F376" s="948"/>
      <c r="G376" s="948"/>
      <c r="H376" s="948"/>
      <c r="I376" s="948"/>
      <c r="J376" s="948"/>
      <c r="K376" s="948"/>
      <c r="L376" s="949"/>
      <c r="M376" s="262">
        <f>SUM(M373:M375)</f>
        <v>27325.0792</v>
      </c>
      <c r="N376" s="323"/>
      <c r="O376" s="323"/>
      <c r="P376" s="323"/>
      <c r="Q376" s="323"/>
      <c r="R376" s="323"/>
      <c r="S376" s="323"/>
    </row>
    <row r="377" spans="1:19">
      <c r="A377" s="970" t="s">
        <v>60</v>
      </c>
      <c r="B377" s="971"/>
      <c r="C377" s="971"/>
      <c r="D377" s="971"/>
      <c r="E377" s="971"/>
      <c r="F377" s="971"/>
      <c r="G377" s="971"/>
      <c r="H377" s="971"/>
      <c r="I377" s="971"/>
      <c r="J377" s="971"/>
      <c r="K377" s="971"/>
      <c r="L377" s="971"/>
      <c r="M377" s="972"/>
      <c r="N377" s="316"/>
      <c r="O377" s="316"/>
      <c r="P377" s="317"/>
      <c r="Q377" s="317"/>
      <c r="R377" s="318"/>
      <c r="S377" s="318"/>
    </row>
    <row r="378" spans="1:19">
      <c r="A378" s="973"/>
      <c r="B378" s="974"/>
      <c r="C378" s="974"/>
      <c r="D378" s="974"/>
      <c r="E378" s="974"/>
      <c r="F378" s="974"/>
      <c r="G378" s="974"/>
      <c r="H378" s="974"/>
      <c r="I378" s="974"/>
      <c r="J378" s="974"/>
      <c r="K378" s="974"/>
      <c r="L378" s="974"/>
      <c r="M378" s="975"/>
      <c r="N378" s="314"/>
      <c r="O378" s="323"/>
      <c r="P378" s="314"/>
      <c r="Q378" s="324"/>
      <c r="R378" s="325"/>
      <c r="S378" s="308"/>
    </row>
    <row r="379" spans="1:19" ht="13.8" thickBot="1">
      <c r="A379" s="976"/>
      <c r="B379" s="977"/>
      <c r="C379" s="977"/>
      <c r="D379" s="977"/>
      <c r="E379" s="977"/>
      <c r="F379" s="977"/>
      <c r="G379" s="977"/>
      <c r="H379" s="977"/>
      <c r="I379" s="977"/>
      <c r="J379" s="977"/>
      <c r="K379" s="977"/>
      <c r="L379" s="977"/>
      <c r="M379" s="978"/>
      <c r="N379" s="314"/>
      <c r="O379" s="323"/>
      <c r="P379" s="314"/>
      <c r="Q379" s="324"/>
      <c r="R379" s="325"/>
      <c r="S379" s="308"/>
    </row>
    <row r="380" spans="1:19">
      <c r="A380" s="979" t="s">
        <v>51</v>
      </c>
      <c r="B380" s="980"/>
      <c r="C380" s="980"/>
      <c r="D380" s="980"/>
      <c r="E380" s="980"/>
      <c r="F380" s="980"/>
      <c r="G380" s="980"/>
      <c r="H380" s="992"/>
      <c r="I380" s="263" t="s">
        <v>52</v>
      </c>
      <c r="J380" s="257" t="s">
        <v>11</v>
      </c>
      <c r="K380" s="991" t="s">
        <v>61</v>
      </c>
      <c r="L380" s="992"/>
      <c r="M380" s="258" t="s">
        <v>58</v>
      </c>
      <c r="N380" s="323"/>
      <c r="O380" s="323"/>
      <c r="P380" s="323"/>
      <c r="Q380" s="321"/>
      <c r="R380" s="321"/>
      <c r="S380" s="322"/>
    </row>
    <row r="381" spans="1:19" ht="13.8">
      <c r="A381" s="989" t="s">
        <v>185</v>
      </c>
      <c r="B381" s="990"/>
      <c r="C381" s="990"/>
      <c r="D381" s="990"/>
      <c r="E381" s="990"/>
      <c r="F381" s="990"/>
      <c r="G381" s="990"/>
      <c r="H381" s="1007"/>
      <c r="I381" s="302" t="s">
        <v>195</v>
      </c>
      <c r="J381" s="309">
        <v>441</v>
      </c>
      <c r="K381" s="999">
        <v>614</v>
      </c>
      <c r="L381" s="1000"/>
      <c r="M381" s="301">
        <f>J381*K381</f>
        <v>270774</v>
      </c>
      <c r="N381" s="326"/>
      <c r="O381" s="326"/>
      <c r="P381" s="326"/>
      <c r="Q381" s="327"/>
      <c r="R381" s="328"/>
      <c r="S381" s="329"/>
    </row>
    <row r="382" spans="1:19" ht="13.8">
      <c r="A382" s="989" t="s">
        <v>187</v>
      </c>
      <c r="B382" s="990"/>
      <c r="C382" s="990"/>
      <c r="D382" s="990"/>
      <c r="E382" s="990"/>
      <c r="F382" s="990"/>
      <c r="G382" s="990"/>
      <c r="H382" s="1007"/>
      <c r="I382" s="302" t="s">
        <v>196</v>
      </c>
      <c r="J382" s="309">
        <v>210</v>
      </c>
      <c r="K382" s="999">
        <v>100</v>
      </c>
      <c r="L382" s="1000"/>
      <c r="M382" s="301">
        <f>J382*K382</f>
        <v>21000</v>
      </c>
      <c r="N382" s="316"/>
      <c r="O382" s="316"/>
      <c r="P382" s="317"/>
      <c r="Q382" s="317"/>
      <c r="R382" s="330"/>
      <c r="S382" s="318"/>
    </row>
    <row r="383" spans="1:19" ht="13.8">
      <c r="A383" s="989" t="s">
        <v>189</v>
      </c>
      <c r="B383" s="990"/>
      <c r="C383" s="990"/>
      <c r="D383" s="990"/>
      <c r="E383" s="990"/>
      <c r="F383" s="990"/>
      <c r="G383" s="990"/>
      <c r="H383" s="1007"/>
      <c r="I383" s="302" t="s">
        <v>197</v>
      </c>
      <c r="J383" s="309">
        <v>0.70350000000000001</v>
      </c>
      <c r="K383" s="999">
        <v>36811</v>
      </c>
      <c r="L383" s="1000"/>
      <c r="M383" s="301">
        <f>J383*K383</f>
        <v>25896.538499999999</v>
      </c>
      <c r="N383" s="314"/>
      <c r="O383" s="331"/>
      <c r="P383" s="305"/>
      <c r="Q383" s="306"/>
      <c r="R383" s="307"/>
      <c r="S383" s="308"/>
    </row>
    <row r="384" spans="1:19" ht="14.4" thickBot="1">
      <c r="A384" s="960" t="s">
        <v>198</v>
      </c>
      <c r="B384" s="961"/>
      <c r="C384" s="961"/>
      <c r="D384" s="961"/>
      <c r="E384" s="961"/>
      <c r="F384" s="961"/>
      <c r="G384" s="961"/>
      <c r="H384" s="1009"/>
      <c r="I384" s="302" t="s">
        <v>197</v>
      </c>
      <c r="J384" s="309">
        <v>0.70350000000000001</v>
      </c>
      <c r="K384" s="1004">
        <v>80066</v>
      </c>
      <c r="L384" s="1005"/>
      <c r="M384" s="301">
        <f>J384*K384</f>
        <v>56326.431000000004</v>
      </c>
      <c r="N384" s="314"/>
      <c r="O384" s="323"/>
      <c r="P384" s="305"/>
      <c r="Q384" s="306"/>
      <c r="R384" s="307"/>
      <c r="S384" s="308"/>
    </row>
    <row r="385" spans="1:19" ht="14.4" thickBot="1">
      <c r="A385" s="947" t="s">
        <v>59</v>
      </c>
      <c r="B385" s="948"/>
      <c r="C385" s="948"/>
      <c r="D385" s="948"/>
      <c r="E385" s="948"/>
      <c r="F385" s="948"/>
      <c r="G385" s="948"/>
      <c r="H385" s="948"/>
      <c r="I385" s="948"/>
      <c r="J385" s="948"/>
      <c r="K385" s="948"/>
      <c r="L385" s="949"/>
      <c r="M385" s="268">
        <f>SUM(M381:M384)</f>
        <v>373996.96950000001</v>
      </c>
      <c r="N385" s="314"/>
      <c r="O385" s="323"/>
      <c r="P385" s="305"/>
      <c r="Q385" s="298"/>
      <c r="R385" s="307"/>
      <c r="S385" s="308"/>
    </row>
    <row r="386" spans="1:19">
      <c r="A386" s="970" t="s">
        <v>62</v>
      </c>
      <c r="B386" s="971"/>
      <c r="C386" s="971"/>
      <c r="D386" s="971"/>
      <c r="E386" s="971"/>
      <c r="F386" s="971"/>
      <c r="G386" s="971"/>
      <c r="H386" s="971"/>
      <c r="I386" s="971"/>
      <c r="J386" s="971"/>
      <c r="K386" s="971"/>
      <c r="L386" s="971"/>
      <c r="M386" s="972"/>
      <c r="N386" s="323"/>
      <c r="O386" s="323"/>
      <c r="P386" s="323"/>
      <c r="Q386" s="316"/>
      <c r="R386" s="316"/>
      <c r="S386" s="332"/>
    </row>
    <row r="387" spans="1:19">
      <c r="A387" s="973"/>
      <c r="B387" s="974"/>
      <c r="C387" s="974"/>
      <c r="D387" s="974"/>
      <c r="E387" s="974"/>
      <c r="F387" s="974"/>
      <c r="G387" s="974"/>
      <c r="H387" s="974"/>
      <c r="I387" s="974"/>
      <c r="J387" s="974"/>
      <c r="K387" s="974"/>
      <c r="L387" s="974"/>
      <c r="M387" s="975"/>
      <c r="N387" s="326"/>
      <c r="O387" s="326"/>
      <c r="P387" s="326"/>
      <c r="Q387" s="327"/>
      <c r="R387" s="328"/>
      <c r="S387" s="329"/>
    </row>
    <row r="388" spans="1:19" ht="13.8" thickBot="1">
      <c r="A388" s="976"/>
      <c r="B388" s="977"/>
      <c r="C388" s="977"/>
      <c r="D388" s="977"/>
      <c r="E388" s="977"/>
      <c r="F388" s="977"/>
      <c r="G388" s="977"/>
      <c r="H388" s="977"/>
      <c r="I388" s="977"/>
      <c r="J388" s="977"/>
      <c r="K388" s="977"/>
      <c r="L388" s="977"/>
      <c r="M388" s="978"/>
      <c r="N388" s="316"/>
      <c r="O388" s="316"/>
      <c r="P388" s="317"/>
      <c r="Q388" s="317"/>
      <c r="R388" s="318"/>
      <c r="S388" s="318"/>
    </row>
    <row r="389" spans="1:19">
      <c r="A389" s="979" t="s">
        <v>63</v>
      </c>
      <c r="B389" s="980"/>
      <c r="C389" s="980"/>
      <c r="D389" s="980"/>
      <c r="E389" s="980"/>
      <c r="F389" s="980"/>
      <c r="G389" s="980"/>
      <c r="H389" s="257" t="s">
        <v>64</v>
      </c>
      <c r="I389" s="269" t="s">
        <v>65</v>
      </c>
      <c r="J389" s="270" t="s">
        <v>204</v>
      </c>
      <c r="K389" s="991" t="s">
        <v>67</v>
      </c>
      <c r="L389" s="992"/>
      <c r="M389" s="258" t="s">
        <v>58</v>
      </c>
      <c r="N389" s="314"/>
      <c r="O389" s="333"/>
      <c r="P389" s="314"/>
      <c r="Q389" s="306"/>
      <c r="R389" s="315"/>
      <c r="S389" s="308"/>
    </row>
    <row r="390" spans="1:19" ht="13.8">
      <c r="A390" s="989" t="s">
        <v>179</v>
      </c>
      <c r="B390" s="990"/>
      <c r="C390" s="990"/>
      <c r="D390" s="990"/>
      <c r="E390" s="990"/>
      <c r="F390" s="990"/>
      <c r="G390" s="1007"/>
      <c r="H390" s="271"/>
      <c r="I390" s="300">
        <v>0.70350000000000001</v>
      </c>
      <c r="J390" s="304" t="s">
        <v>197</v>
      </c>
      <c r="K390" s="958">
        <f>+M129</f>
        <v>39879</v>
      </c>
      <c r="L390" s="959"/>
      <c r="M390" s="260">
        <f>I390*K390</f>
        <v>28054.876500000002</v>
      </c>
      <c r="N390" s="323"/>
      <c r="O390" s="323"/>
      <c r="P390" s="323"/>
      <c r="Q390" s="316"/>
      <c r="R390" s="316"/>
      <c r="S390" s="322"/>
    </row>
    <row r="391" spans="1:19" ht="13.8">
      <c r="A391" s="989" t="s">
        <v>190</v>
      </c>
      <c r="B391" s="990"/>
      <c r="C391" s="990"/>
      <c r="D391" s="990"/>
      <c r="E391" s="990"/>
      <c r="F391" s="990"/>
      <c r="G391" s="1007"/>
      <c r="H391" s="304" t="s">
        <v>199</v>
      </c>
      <c r="I391" s="300">
        <v>0.441</v>
      </c>
      <c r="J391" s="304"/>
      <c r="K391" s="958">
        <f>+M198</f>
        <v>14017</v>
      </c>
      <c r="L391" s="959"/>
      <c r="M391" s="260">
        <f>I391*K391</f>
        <v>6181.4970000000003</v>
      </c>
    </row>
    <row r="392" spans="1:19" ht="13.8">
      <c r="A392" s="989" t="s">
        <v>200</v>
      </c>
      <c r="B392" s="990"/>
      <c r="C392" s="990"/>
      <c r="D392" s="990"/>
      <c r="E392" s="990"/>
      <c r="F392" s="990"/>
      <c r="G392" s="1007"/>
      <c r="H392" s="271"/>
      <c r="I392" s="309">
        <v>0.70350000000000001</v>
      </c>
      <c r="J392" s="304" t="s">
        <v>197</v>
      </c>
      <c r="K392" s="958">
        <f>+M59</f>
        <v>39879</v>
      </c>
      <c r="L392" s="959"/>
      <c r="M392" s="260">
        <f>I392*K392</f>
        <v>28054.876500000002</v>
      </c>
    </row>
    <row r="393" spans="1:19" ht="14.4" thickBot="1">
      <c r="A393" s="989"/>
      <c r="B393" s="990"/>
      <c r="C393" s="990"/>
      <c r="D393" s="990"/>
      <c r="E393" s="990"/>
      <c r="F393" s="990"/>
      <c r="G393" s="990"/>
      <c r="H393" s="271"/>
      <c r="I393" s="272"/>
      <c r="J393" s="271"/>
      <c r="K393" s="958"/>
      <c r="L393" s="959"/>
      <c r="M393" s="260">
        <f>I393*K393</f>
        <v>0</v>
      </c>
    </row>
    <row r="394" spans="1:19" ht="14.4" thickBot="1">
      <c r="A394" s="947" t="s">
        <v>59</v>
      </c>
      <c r="B394" s="948"/>
      <c r="C394" s="948"/>
      <c r="D394" s="948"/>
      <c r="E394" s="948"/>
      <c r="F394" s="948"/>
      <c r="G394" s="948"/>
      <c r="H394" s="948"/>
      <c r="I394" s="948"/>
      <c r="J394" s="948"/>
      <c r="K394" s="948"/>
      <c r="L394" s="949"/>
      <c r="M394" s="262">
        <f>SUM(M390:M393)</f>
        <v>62291.25</v>
      </c>
    </row>
    <row r="395" spans="1:19">
      <c r="A395" s="970" t="s">
        <v>68</v>
      </c>
      <c r="B395" s="971"/>
      <c r="C395" s="971"/>
      <c r="D395" s="971"/>
      <c r="E395" s="971"/>
      <c r="F395" s="971"/>
      <c r="G395" s="971"/>
      <c r="H395" s="971"/>
      <c r="I395" s="971"/>
      <c r="J395" s="971"/>
      <c r="K395" s="971"/>
      <c r="L395" s="971"/>
      <c r="M395" s="972"/>
    </row>
    <row r="396" spans="1:19">
      <c r="A396" s="973"/>
      <c r="B396" s="974"/>
      <c r="C396" s="974"/>
      <c r="D396" s="974"/>
      <c r="E396" s="974"/>
      <c r="F396" s="974"/>
      <c r="G396" s="974"/>
      <c r="H396" s="974"/>
      <c r="I396" s="974"/>
      <c r="J396" s="974"/>
      <c r="K396" s="974"/>
      <c r="L396" s="974"/>
      <c r="M396" s="975"/>
    </row>
    <row r="397" spans="1:19" ht="13.8" thickBot="1">
      <c r="A397" s="976"/>
      <c r="B397" s="977"/>
      <c r="C397" s="977"/>
      <c r="D397" s="977"/>
      <c r="E397" s="977"/>
      <c r="F397" s="977"/>
      <c r="G397" s="977"/>
      <c r="H397" s="977"/>
      <c r="I397" s="977"/>
      <c r="J397" s="977"/>
      <c r="K397" s="977"/>
      <c r="L397" s="977"/>
      <c r="M397" s="978"/>
    </row>
    <row r="398" spans="1:19">
      <c r="A398" s="979" t="s">
        <v>69</v>
      </c>
      <c r="B398" s="980"/>
      <c r="C398" s="980"/>
      <c r="D398" s="980"/>
      <c r="E398" s="980"/>
      <c r="F398" s="980"/>
      <c r="G398" s="980"/>
      <c r="H398" s="257" t="s">
        <v>70</v>
      </c>
      <c r="I398" s="273" t="s">
        <v>71</v>
      </c>
      <c r="J398" s="274" t="s">
        <v>72</v>
      </c>
      <c r="K398" s="981" t="s">
        <v>57</v>
      </c>
      <c r="L398" s="982"/>
      <c r="M398" s="275" t="s">
        <v>58</v>
      </c>
    </row>
    <row r="399" spans="1:19" ht="26.4">
      <c r="A399" s="311" t="s">
        <v>201</v>
      </c>
      <c r="B399" s="277"/>
      <c r="C399" s="277"/>
      <c r="D399" s="277"/>
      <c r="E399" s="277"/>
      <c r="F399" s="277"/>
      <c r="G399" s="277"/>
      <c r="H399" s="278"/>
      <c r="I399" s="279"/>
      <c r="J399" s="313">
        <v>108531</v>
      </c>
      <c r="K399" s="956">
        <v>1.7864</v>
      </c>
      <c r="L399" s="957"/>
      <c r="M399" s="281">
        <f>J399*K399</f>
        <v>193879.77840000001</v>
      </c>
    </row>
    <row r="400" spans="1:19" ht="13.8">
      <c r="A400" s="276"/>
      <c r="B400" s="277"/>
      <c r="C400" s="277"/>
      <c r="D400" s="277"/>
      <c r="E400" s="277"/>
      <c r="F400" s="277"/>
      <c r="G400" s="277"/>
      <c r="H400" s="278"/>
      <c r="I400" s="279"/>
      <c r="J400" s="280"/>
      <c r="K400" s="956"/>
      <c r="L400" s="957"/>
      <c r="M400" s="281">
        <f>J400*K400</f>
        <v>0</v>
      </c>
    </row>
    <row r="401" spans="1:26" ht="13.8">
      <c r="A401" s="276"/>
      <c r="B401" s="277"/>
      <c r="C401" s="277"/>
      <c r="D401" s="277"/>
      <c r="E401" s="277"/>
      <c r="F401" s="277"/>
      <c r="G401" s="277"/>
      <c r="H401" s="278"/>
      <c r="I401" s="279"/>
      <c r="J401" s="280"/>
      <c r="K401" s="958"/>
      <c r="L401" s="959"/>
      <c r="M401" s="281">
        <f>J401*K401</f>
        <v>0</v>
      </c>
    </row>
    <row r="402" spans="1:26" ht="14.4" thickBot="1">
      <c r="A402" s="960"/>
      <c r="B402" s="961"/>
      <c r="C402" s="961"/>
      <c r="D402" s="961"/>
      <c r="E402" s="961"/>
      <c r="F402" s="961"/>
      <c r="G402" s="961"/>
      <c r="H402" s="282"/>
      <c r="I402" s="283"/>
      <c r="J402" s="282"/>
      <c r="K402" s="962"/>
      <c r="L402" s="963"/>
      <c r="M402" s="281">
        <f>J402*K402</f>
        <v>0</v>
      </c>
    </row>
    <row r="403" spans="1:26" ht="14.4" thickBot="1">
      <c r="A403" s="947" t="s">
        <v>59</v>
      </c>
      <c r="B403" s="948"/>
      <c r="C403" s="948"/>
      <c r="D403" s="948"/>
      <c r="E403" s="948"/>
      <c r="F403" s="948"/>
      <c r="G403" s="948"/>
      <c r="H403" s="948"/>
      <c r="I403" s="948"/>
      <c r="J403" s="948"/>
      <c r="K403" s="948"/>
      <c r="L403" s="949"/>
      <c r="M403" s="268">
        <f>SUM(M399:M402)</f>
        <v>193879.77840000001</v>
      </c>
    </row>
    <row r="404" spans="1:26" ht="14.4" thickBot="1">
      <c r="A404" s="252"/>
      <c r="B404" s="227"/>
      <c r="C404" s="227"/>
      <c r="D404" s="227"/>
      <c r="E404" s="227"/>
      <c r="F404" s="227"/>
      <c r="G404" s="227"/>
      <c r="H404" s="227"/>
      <c r="I404" s="227"/>
      <c r="J404" s="227"/>
      <c r="K404" s="227"/>
      <c r="L404" s="227"/>
      <c r="M404" s="253"/>
    </row>
    <row r="405" spans="1:26" ht="14.4" thickBot="1">
      <c r="A405" s="950" t="s">
        <v>73</v>
      </c>
      <c r="B405" s="951"/>
      <c r="C405" s="951"/>
      <c r="D405" s="951"/>
      <c r="E405" s="951"/>
      <c r="F405" s="951"/>
      <c r="G405" s="951"/>
      <c r="H405" s="951"/>
      <c r="I405" s="951"/>
      <c r="J405" s="951"/>
      <c r="K405" s="951"/>
      <c r="L405" s="952"/>
      <c r="M405" s="284">
        <f>ROUND(M376+M385+M394+M403,0)</f>
        <v>657493</v>
      </c>
    </row>
    <row r="406" spans="1:26" ht="13.8">
      <c r="A406" s="249"/>
      <c r="B406" s="250"/>
      <c r="C406" s="250"/>
      <c r="D406" s="250"/>
      <c r="E406" s="250"/>
      <c r="F406" s="250"/>
      <c r="G406" s="250"/>
      <c r="H406" s="250"/>
      <c r="I406" s="250"/>
      <c r="J406" s="250"/>
      <c r="K406" s="250"/>
      <c r="L406" s="250"/>
      <c r="M406" s="251"/>
    </row>
    <row r="407" spans="1:26" ht="13.8">
      <c r="A407" s="252"/>
      <c r="B407" s="227"/>
      <c r="C407" s="227"/>
      <c r="D407" s="227"/>
      <c r="E407" s="227"/>
      <c r="F407" s="227"/>
      <c r="G407" s="227"/>
      <c r="H407" s="227"/>
      <c r="I407" s="227"/>
      <c r="J407" s="227"/>
      <c r="K407" s="227"/>
      <c r="L407" s="227"/>
      <c r="M407" s="253"/>
    </row>
    <row r="408" spans="1:26" ht="13.8">
      <c r="A408" s="252"/>
      <c r="B408" s="285" t="s">
        <v>81</v>
      </c>
      <c r="C408" s="285"/>
      <c r="D408" s="285"/>
      <c r="E408" s="285"/>
      <c r="F408" s="227"/>
      <c r="G408" s="227"/>
      <c r="H408" s="285" t="s">
        <v>81</v>
      </c>
      <c r="I408" s="227"/>
      <c r="J408" s="227"/>
      <c r="K408" s="227"/>
      <c r="L408" s="227"/>
      <c r="M408" s="253"/>
    </row>
    <row r="409" spans="1:26" ht="14.4">
      <c r="A409" s="252"/>
      <c r="B409" s="227" t="s">
        <v>205</v>
      </c>
      <c r="C409" s="227" t="s">
        <v>147</v>
      </c>
      <c r="D409" s="227"/>
      <c r="E409" s="288"/>
      <c r="H409" s="227" t="s">
        <v>82</v>
      </c>
      <c r="I409" s="266" t="s">
        <v>142</v>
      </c>
      <c r="J409" s="266"/>
      <c r="K409" s="266"/>
      <c r="L409" s="227"/>
      <c r="M409" s="253"/>
    </row>
    <row r="410" spans="1:26" ht="14.4">
      <c r="A410" s="286"/>
      <c r="B410" s="227" t="s">
        <v>177</v>
      </c>
      <c r="C410" s="227"/>
      <c r="D410" s="227"/>
      <c r="E410" s="288"/>
      <c r="H410" s="227" t="s">
        <v>178</v>
      </c>
      <c r="I410" s="292"/>
      <c r="J410" s="292"/>
      <c r="K410" s="292"/>
      <c r="L410" s="287"/>
      <c r="M410" s="289"/>
    </row>
    <row r="411" spans="1:26" ht="14.4">
      <c r="A411" s="286"/>
      <c r="B411" s="287"/>
      <c r="C411" s="287"/>
      <c r="D411" s="287"/>
      <c r="E411" s="287"/>
      <c r="F411" s="227"/>
      <c r="G411" s="227"/>
      <c r="H411" s="227"/>
      <c r="I411" s="288"/>
      <c r="J411" s="287"/>
      <c r="K411" s="287"/>
      <c r="L411" s="287"/>
      <c r="M411" s="289"/>
    </row>
    <row r="412" spans="1:26" ht="13.8">
      <c r="A412" s="237"/>
      <c r="B412" s="290"/>
      <c r="C412" s="290"/>
      <c r="D412" s="290"/>
      <c r="E412" s="290"/>
      <c r="F412" s="227"/>
      <c r="G412" s="227"/>
      <c r="H412" s="227"/>
      <c r="I412" s="290"/>
      <c r="J412" s="290"/>
      <c r="K412" s="290"/>
      <c r="L412" s="290"/>
      <c r="M412" s="291"/>
    </row>
    <row r="413" spans="1:26" ht="14.4" thickBot="1">
      <c r="A413" s="252"/>
      <c r="B413" s="227"/>
      <c r="C413" s="227"/>
      <c r="D413" s="227"/>
      <c r="E413" s="227"/>
      <c r="F413" s="227" t="s">
        <v>83</v>
      </c>
      <c r="G413" s="227"/>
      <c r="H413" s="227"/>
      <c r="I413" s="227"/>
      <c r="J413" s="227"/>
      <c r="K413" s="227"/>
      <c r="L413" s="227"/>
      <c r="M413" s="253"/>
    </row>
    <row r="414" spans="1:26">
      <c r="A414" s="1046" t="s">
        <v>166</v>
      </c>
      <c r="B414" s="1046"/>
      <c r="C414" s="1046"/>
      <c r="D414" s="1046"/>
      <c r="E414" s="221"/>
      <c r="F414" s="221"/>
      <c r="G414" s="221"/>
      <c r="H414" s="221"/>
      <c r="I414" s="221"/>
      <c r="J414" s="221"/>
      <c r="K414" s="221"/>
      <c r="L414" s="221"/>
      <c r="M414" s="222"/>
      <c r="N414" s="223"/>
      <c r="O414" s="223"/>
      <c r="P414" s="223"/>
      <c r="Q414" s="223"/>
      <c r="R414" s="223"/>
      <c r="S414" s="223"/>
      <c r="T414" s="223"/>
      <c r="U414" s="223"/>
      <c r="V414" s="223"/>
      <c r="W414" s="223"/>
      <c r="X414" s="223"/>
      <c r="Y414" s="223"/>
      <c r="Z414" s="223"/>
    </row>
    <row r="415" spans="1:26">
      <c r="A415" s="224" t="s">
        <v>167</v>
      </c>
      <c r="B415" s="225" t="s">
        <v>168</v>
      </c>
      <c r="C415" s="224" t="s">
        <v>169</v>
      </c>
      <c r="D415" s="225">
        <v>2</v>
      </c>
      <c r="E415" s="223"/>
      <c r="F415" s="223"/>
      <c r="G415" s="223"/>
      <c r="H415" s="223"/>
      <c r="I415" s="223"/>
      <c r="J415" s="223"/>
      <c r="K415" s="223"/>
      <c r="L415" s="223"/>
      <c r="M415" s="226"/>
      <c r="N415" s="223"/>
      <c r="O415" s="223"/>
      <c r="P415" s="223"/>
      <c r="Q415" s="223"/>
      <c r="R415" s="223"/>
      <c r="S415" s="223"/>
      <c r="T415" s="223"/>
      <c r="U415" s="223"/>
      <c r="V415" s="223"/>
      <c r="W415" s="223"/>
      <c r="X415" s="223"/>
      <c r="Y415" s="223"/>
      <c r="Z415" s="223"/>
    </row>
    <row r="416" spans="1:26" ht="15.6">
      <c r="A416" s="1047" t="s">
        <v>170</v>
      </c>
      <c r="B416" s="1047"/>
      <c r="C416" s="1047"/>
      <c r="D416" s="1047"/>
      <c r="E416" s="1047"/>
      <c r="F416" s="1047"/>
      <c r="G416" s="1047"/>
      <c r="H416" s="1047"/>
      <c r="I416" s="1047"/>
      <c r="J416" s="1047"/>
      <c r="K416" s="1047"/>
      <c r="L416" s="1047"/>
      <c r="M416" s="1047"/>
    </row>
    <row r="417" spans="1:13" ht="14.4" thickBot="1">
      <c r="A417" s="227"/>
      <c r="B417" s="227"/>
      <c r="C417" s="227"/>
      <c r="D417" s="227"/>
      <c r="E417" s="227"/>
      <c r="F417" s="227"/>
      <c r="G417" s="227"/>
      <c r="H417" s="227"/>
      <c r="I417" s="227"/>
      <c r="J417" s="227"/>
      <c r="K417" s="227"/>
      <c r="L417" s="227"/>
      <c r="M417" s="227"/>
    </row>
    <row r="418" spans="1:13">
      <c r="A418" s="1048"/>
      <c r="B418" s="1050"/>
      <c r="C418" s="1051"/>
      <c r="D418" s="1051"/>
      <c r="E418" s="1051"/>
      <c r="F418" s="1051"/>
      <c r="G418" s="1051"/>
      <c r="H418" s="1051"/>
      <c r="I418" s="1052"/>
      <c r="J418" s="1053"/>
      <c r="K418" s="1054"/>
      <c r="L418" s="1054"/>
      <c r="M418" s="1055"/>
    </row>
    <row r="419" spans="1:13" ht="13.8">
      <c r="A419" s="1049"/>
      <c r="B419" s="1036" t="s">
        <v>118</v>
      </c>
      <c r="C419" s="1037"/>
      <c r="D419" s="1037"/>
      <c r="E419" s="1037"/>
      <c r="F419" s="1037"/>
      <c r="G419" s="1037"/>
      <c r="H419" s="1037"/>
      <c r="I419" s="1038"/>
      <c r="J419" s="1056"/>
      <c r="K419" s="1057"/>
      <c r="L419" s="1057"/>
      <c r="M419" s="1058"/>
    </row>
    <row r="420" spans="1:13">
      <c r="A420" s="1049"/>
      <c r="B420" s="1059"/>
      <c r="C420" s="1060"/>
      <c r="D420" s="1060"/>
      <c r="E420" s="1060"/>
      <c r="F420" s="1060"/>
      <c r="G420" s="1060"/>
      <c r="H420" s="1060"/>
      <c r="I420" s="1061"/>
      <c r="J420" s="1042" t="s">
        <v>39</v>
      </c>
      <c r="K420" s="1030"/>
      <c r="L420" s="1031"/>
      <c r="M420" s="1032"/>
    </row>
    <row r="421" spans="1:13" ht="13.8">
      <c r="A421" s="1049"/>
      <c r="B421" s="1036" t="s">
        <v>40</v>
      </c>
      <c r="C421" s="1037"/>
      <c r="D421" s="1037"/>
      <c r="E421" s="1037"/>
      <c r="F421" s="1037"/>
      <c r="G421" s="1037"/>
      <c r="H421" s="1037"/>
      <c r="I421" s="1038"/>
      <c r="J421" s="1062"/>
      <c r="K421" s="1033"/>
      <c r="L421" s="1034"/>
      <c r="M421" s="1035"/>
    </row>
    <row r="422" spans="1:13">
      <c r="A422" s="1049"/>
      <c r="B422" s="1039"/>
      <c r="C422" s="1040"/>
      <c r="D422" s="1040"/>
      <c r="E422" s="1040"/>
      <c r="F422" s="1040"/>
      <c r="G422" s="1040"/>
      <c r="H422" s="1040"/>
      <c r="I422" s="1041"/>
      <c r="J422" s="1042" t="s">
        <v>41</v>
      </c>
      <c r="K422" s="1042">
        <v>1</v>
      </c>
      <c r="L422" s="1042" t="s">
        <v>42</v>
      </c>
      <c r="M422" s="1044">
        <v>1</v>
      </c>
    </row>
    <row r="423" spans="1:13">
      <c r="A423" s="1049"/>
      <c r="B423" s="1039"/>
      <c r="C423" s="1040"/>
      <c r="D423" s="1040"/>
      <c r="E423" s="1040"/>
      <c r="F423" s="1040"/>
      <c r="G423" s="1040"/>
      <c r="H423" s="1040"/>
      <c r="I423" s="1041"/>
      <c r="J423" s="1043"/>
      <c r="K423" s="1043"/>
      <c r="L423" s="1043"/>
      <c r="M423" s="1045"/>
    </row>
    <row r="424" spans="1:13" ht="13.8">
      <c r="A424" s="1049"/>
      <c r="B424" s="1036" t="s">
        <v>43</v>
      </c>
      <c r="C424" s="1037"/>
      <c r="D424" s="1037"/>
      <c r="E424" s="1037"/>
      <c r="F424" s="1037"/>
      <c r="G424" s="1037"/>
      <c r="H424" s="1037"/>
      <c r="I424" s="1038"/>
      <c r="J424" s="1043"/>
      <c r="K424" s="1043"/>
      <c r="L424" s="1043"/>
      <c r="M424" s="1045"/>
    </row>
    <row r="425" spans="1:13" ht="14.4" thickBot="1">
      <c r="A425" s="228"/>
      <c r="B425" s="229"/>
      <c r="C425" s="229"/>
      <c r="D425" s="229"/>
      <c r="E425" s="229"/>
      <c r="F425" s="229"/>
      <c r="G425" s="229"/>
      <c r="H425" s="229"/>
      <c r="I425" s="229"/>
      <c r="J425" s="229"/>
      <c r="K425" s="230"/>
      <c r="L425" s="230"/>
      <c r="M425" s="231"/>
    </row>
    <row r="426" spans="1:13" ht="13.8">
      <c r="A426" s="232"/>
      <c r="B426" s="233"/>
      <c r="C426" s="233"/>
      <c r="D426" s="233"/>
      <c r="E426" s="233"/>
      <c r="F426" s="233"/>
      <c r="G426" s="233"/>
      <c r="H426" s="233"/>
      <c r="I426" s="233"/>
      <c r="J426" s="234" t="s">
        <v>44</v>
      </c>
      <c r="K426" s="235" t="s">
        <v>45</v>
      </c>
      <c r="L426" s="235" t="s">
        <v>46</v>
      </c>
      <c r="M426" s="236" t="s">
        <v>47</v>
      </c>
    </row>
    <row r="427" spans="1:13" ht="13.8">
      <c r="A427" s="237"/>
      <c r="B427" s="238"/>
      <c r="C427" s="238"/>
      <c r="D427" s="238"/>
      <c r="E427" s="238"/>
      <c r="F427" s="238"/>
      <c r="G427" s="238"/>
      <c r="H427" s="238"/>
      <c r="I427" s="238"/>
      <c r="J427" s="239"/>
      <c r="K427" s="240"/>
      <c r="L427" s="240"/>
      <c r="M427" s="241"/>
    </row>
    <row r="428" spans="1:13" ht="13.8">
      <c r="A428" s="1017" t="s">
        <v>48</v>
      </c>
      <c r="B428" s="1018"/>
      <c r="C428" s="1018"/>
      <c r="D428" s="1018"/>
      <c r="E428" s="238"/>
      <c r="F428" s="238"/>
      <c r="G428" s="238"/>
      <c r="H428" s="227"/>
      <c r="I428" s="238"/>
      <c r="J428" s="239"/>
      <c r="K428" s="227"/>
      <c r="L428" s="227"/>
      <c r="M428" s="242"/>
    </row>
    <row r="429" spans="1:13" ht="13.8">
      <c r="A429" s="243"/>
      <c r="B429" s="244"/>
      <c r="C429" s="244"/>
      <c r="D429" s="244"/>
      <c r="E429" s="244"/>
      <c r="F429" s="244"/>
      <c r="G429" s="244"/>
      <c r="H429" s="244"/>
      <c r="I429" s="244"/>
      <c r="J429" s="244"/>
      <c r="K429" s="244"/>
      <c r="L429" s="244"/>
      <c r="M429" s="245"/>
    </row>
    <row r="430" spans="1:13" ht="14.4" thickBot="1">
      <c r="A430" s="246"/>
      <c r="B430" s="247"/>
      <c r="C430" s="247"/>
      <c r="D430" s="247"/>
      <c r="E430" s="247"/>
      <c r="F430" s="247"/>
      <c r="G430" s="247"/>
      <c r="H430" s="247"/>
      <c r="I430" s="247"/>
      <c r="J430" s="247"/>
      <c r="K430" s="247"/>
      <c r="L430" s="247"/>
      <c r="M430" s="248"/>
    </row>
    <row r="431" spans="1:13" ht="14.4" thickBot="1">
      <c r="A431" s="249"/>
      <c r="B431" s="250"/>
      <c r="C431" s="250"/>
      <c r="D431" s="250"/>
      <c r="E431" s="250"/>
      <c r="F431" s="250"/>
      <c r="G431" s="227"/>
      <c r="H431" s="227"/>
      <c r="I431" s="250"/>
      <c r="J431" s="250"/>
      <c r="K431" s="250"/>
      <c r="L431" s="250"/>
      <c r="M431" s="251"/>
    </row>
    <row r="432" spans="1:13">
      <c r="A432" s="1019" t="s">
        <v>49</v>
      </c>
      <c r="B432" s="1020"/>
      <c r="C432" s="1020"/>
      <c r="D432" s="1020"/>
      <c r="E432" s="1020"/>
      <c r="F432" s="1020"/>
      <c r="G432" s="1020"/>
      <c r="H432" s="1020"/>
      <c r="I432" s="1020"/>
      <c r="J432" s="1020"/>
      <c r="K432" s="1020"/>
      <c r="L432" s="1020"/>
      <c r="M432" s="1021"/>
    </row>
    <row r="433" spans="1:13" ht="14.4" thickBot="1">
      <c r="A433" s="252"/>
      <c r="B433" s="227"/>
      <c r="C433" s="227"/>
      <c r="D433" s="227"/>
      <c r="E433" s="227"/>
      <c r="F433" s="227"/>
      <c r="G433" s="227"/>
      <c r="H433" s="227"/>
      <c r="I433" s="227"/>
      <c r="J433" s="227"/>
      <c r="K433" s="227"/>
      <c r="L433" s="227"/>
      <c r="M433" s="253"/>
    </row>
    <row r="434" spans="1:13">
      <c r="A434" s="254" t="s">
        <v>50</v>
      </c>
      <c r="B434" s="1022" t="s">
        <v>51</v>
      </c>
      <c r="C434" s="1023"/>
      <c r="D434" s="1023"/>
      <c r="E434" s="1023"/>
      <c r="F434" s="1023"/>
      <c r="G434" s="1023"/>
      <c r="H434" s="1023"/>
      <c r="I434" s="1023"/>
      <c r="J434" s="1024"/>
      <c r="K434" s="1025" t="s">
        <v>52</v>
      </c>
      <c r="L434" s="1026"/>
      <c r="M434" s="254" t="s">
        <v>11</v>
      </c>
    </row>
    <row r="435" spans="1:13" ht="14.4" thickBot="1">
      <c r="A435" s="255" t="s">
        <v>171</v>
      </c>
      <c r="B435" s="1027" t="s">
        <v>203</v>
      </c>
      <c r="C435" s="1028"/>
      <c r="D435" s="1028"/>
      <c r="E435" s="1028"/>
      <c r="F435" s="1028"/>
      <c r="G435" s="1028"/>
      <c r="H435" s="1028"/>
      <c r="I435" s="1028"/>
      <c r="J435" s="1029"/>
      <c r="K435" s="1027" t="s">
        <v>86</v>
      </c>
      <c r="L435" s="1029"/>
      <c r="M435" s="256"/>
    </row>
    <row r="436" spans="1:13">
      <c r="A436" s="970" t="s">
        <v>53</v>
      </c>
      <c r="B436" s="971"/>
      <c r="C436" s="971"/>
      <c r="D436" s="971"/>
      <c r="E436" s="971"/>
      <c r="F436" s="971"/>
      <c r="G436" s="971"/>
      <c r="H436" s="971"/>
      <c r="I436" s="971"/>
      <c r="J436" s="971"/>
      <c r="K436" s="971"/>
      <c r="L436" s="971"/>
      <c r="M436" s="972"/>
    </row>
    <row r="437" spans="1:13">
      <c r="A437" s="973"/>
      <c r="B437" s="974"/>
      <c r="C437" s="974"/>
      <c r="D437" s="974"/>
      <c r="E437" s="974"/>
      <c r="F437" s="974"/>
      <c r="G437" s="974"/>
      <c r="H437" s="974"/>
      <c r="I437" s="974"/>
      <c r="J437" s="974"/>
      <c r="K437" s="974"/>
      <c r="L437" s="974"/>
      <c r="M437" s="975"/>
    </row>
    <row r="438" spans="1:13" ht="13.8" thickBot="1">
      <c r="A438" s="976"/>
      <c r="B438" s="977"/>
      <c r="C438" s="977"/>
      <c r="D438" s="977"/>
      <c r="E438" s="977"/>
      <c r="F438" s="977"/>
      <c r="G438" s="977"/>
      <c r="H438" s="977"/>
      <c r="I438" s="977"/>
      <c r="J438" s="977"/>
      <c r="K438" s="977"/>
      <c r="L438" s="977"/>
      <c r="M438" s="978"/>
    </row>
    <row r="439" spans="1:13" ht="13.8">
      <c r="A439" s="979" t="s">
        <v>51</v>
      </c>
      <c r="B439" s="1013"/>
      <c r="C439" s="1013"/>
      <c r="D439" s="1013"/>
      <c r="E439" s="1014"/>
      <c r="F439" s="991" t="s">
        <v>54</v>
      </c>
      <c r="G439" s="1013"/>
      <c r="H439" s="1015" t="s">
        <v>55</v>
      </c>
      <c r="I439" s="1016"/>
      <c r="J439" s="257" t="s">
        <v>56</v>
      </c>
      <c r="K439" s="991" t="s">
        <v>57</v>
      </c>
      <c r="L439" s="992"/>
      <c r="M439" s="258" t="s">
        <v>58</v>
      </c>
    </row>
    <row r="440" spans="1:13" ht="13.8">
      <c r="A440" s="986" t="s">
        <v>193</v>
      </c>
      <c r="B440" s="987"/>
      <c r="C440" s="987"/>
      <c r="D440" s="987"/>
      <c r="E440" s="988"/>
      <c r="F440" s="1006"/>
      <c r="G440" s="1007"/>
      <c r="H440" s="1006" t="s">
        <v>120</v>
      </c>
      <c r="I440" s="1007"/>
      <c r="J440" s="220">
        <v>10853</v>
      </c>
      <c r="K440" s="1008">
        <v>1.7864</v>
      </c>
      <c r="L440" s="955"/>
      <c r="M440" s="260">
        <f>J440*K440</f>
        <v>19387.799200000001</v>
      </c>
    </row>
    <row r="441" spans="1:13" ht="13.8">
      <c r="A441" s="986" t="s">
        <v>194</v>
      </c>
      <c r="B441" s="987"/>
      <c r="C441" s="987"/>
      <c r="D441" s="987"/>
      <c r="E441" s="988"/>
      <c r="F441" s="1006"/>
      <c r="G441" s="1007"/>
      <c r="H441" s="1006" t="s">
        <v>120</v>
      </c>
      <c r="I441" s="1007"/>
      <c r="J441" s="220">
        <v>16536</v>
      </c>
      <c r="K441" s="1008">
        <v>0.48</v>
      </c>
      <c r="L441" s="955"/>
      <c r="M441" s="260">
        <f>J441*K441</f>
        <v>7937.28</v>
      </c>
    </row>
    <row r="442" spans="1:13" ht="14.4" thickBot="1">
      <c r="A442" s="960"/>
      <c r="B442" s="961"/>
      <c r="C442" s="961"/>
      <c r="D442" s="961"/>
      <c r="E442" s="1009"/>
      <c r="F442" s="1010"/>
      <c r="G442" s="1009"/>
      <c r="H442" s="1010"/>
      <c r="I442" s="1009"/>
      <c r="J442" s="261"/>
      <c r="K442" s="1011"/>
      <c r="L442" s="1012"/>
      <c r="M442" s="260">
        <f>J442*K442</f>
        <v>0</v>
      </c>
    </row>
    <row r="443" spans="1:13" ht="14.4" thickBot="1">
      <c r="A443" s="947" t="s">
        <v>59</v>
      </c>
      <c r="B443" s="948"/>
      <c r="C443" s="948"/>
      <c r="D443" s="948"/>
      <c r="E443" s="948"/>
      <c r="F443" s="948"/>
      <c r="G443" s="948"/>
      <c r="H443" s="948"/>
      <c r="I443" s="948"/>
      <c r="J443" s="948"/>
      <c r="K443" s="948"/>
      <c r="L443" s="949"/>
      <c r="M443" s="262">
        <f>SUM(M440:M442)</f>
        <v>27325.0792</v>
      </c>
    </row>
    <row r="444" spans="1:13">
      <c r="A444" s="970" t="s">
        <v>60</v>
      </c>
      <c r="B444" s="971"/>
      <c r="C444" s="971"/>
      <c r="D444" s="971"/>
      <c r="E444" s="971"/>
      <c r="F444" s="971"/>
      <c r="G444" s="971"/>
      <c r="H444" s="971"/>
      <c r="I444" s="971"/>
      <c r="J444" s="971"/>
      <c r="K444" s="971"/>
      <c r="L444" s="971"/>
      <c r="M444" s="972"/>
    </row>
    <row r="445" spans="1:13">
      <c r="A445" s="973"/>
      <c r="B445" s="974"/>
      <c r="C445" s="974"/>
      <c r="D445" s="974"/>
      <c r="E445" s="974"/>
      <c r="F445" s="974"/>
      <c r="G445" s="974"/>
      <c r="H445" s="974"/>
      <c r="I445" s="974"/>
      <c r="J445" s="974"/>
      <c r="K445" s="974"/>
      <c r="L445" s="974"/>
      <c r="M445" s="975"/>
    </row>
    <row r="446" spans="1:13" ht="13.8" thickBot="1">
      <c r="A446" s="976"/>
      <c r="B446" s="977"/>
      <c r="C446" s="977"/>
      <c r="D446" s="977"/>
      <c r="E446" s="977"/>
      <c r="F446" s="977"/>
      <c r="G446" s="977"/>
      <c r="H446" s="977"/>
      <c r="I446" s="977"/>
      <c r="J446" s="977"/>
      <c r="K446" s="977"/>
      <c r="L446" s="977"/>
      <c r="M446" s="978"/>
    </row>
    <row r="447" spans="1:13">
      <c r="A447" s="979" t="s">
        <v>51</v>
      </c>
      <c r="B447" s="980"/>
      <c r="C447" s="980"/>
      <c r="D447" s="980"/>
      <c r="E447" s="980"/>
      <c r="F447" s="980"/>
      <c r="G447" s="980"/>
      <c r="H447" s="992"/>
      <c r="I447" s="263" t="s">
        <v>52</v>
      </c>
      <c r="J447" s="257" t="s">
        <v>11</v>
      </c>
      <c r="K447" s="991" t="s">
        <v>61</v>
      </c>
      <c r="L447" s="992"/>
      <c r="M447" s="258" t="s">
        <v>58</v>
      </c>
    </row>
    <row r="448" spans="1:13" ht="13.8">
      <c r="A448" s="996" t="s">
        <v>185</v>
      </c>
      <c r="B448" s="997"/>
      <c r="C448" s="997"/>
      <c r="D448" s="997"/>
      <c r="E448" s="997"/>
      <c r="F448" s="997"/>
      <c r="G448" s="997"/>
      <c r="H448" s="998"/>
      <c r="I448" s="302" t="s">
        <v>195</v>
      </c>
      <c r="J448" s="334">
        <v>315</v>
      </c>
      <c r="K448" s="999">
        <v>614</v>
      </c>
      <c r="L448" s="1000"/>
      <c r="M448" s="301">
        <f>J448*K448</f>
        <v>193410</v>
      </c>
    </row>
    <row r="449" spans="1:13" ht="13.8">
      <c r="A449" s="996" t="s">
        <v>187</v>
      </c>
      <c r="B449" s="997"/>
      <c r="C449" s="997"/>
      <c r="D449" s="997"/>
      <c r="E449" s="997"/>
      <c r="F449" s="997"/>
      <c r="G449" s="997"/>
      <c r="H449" s="998"/>
      <c r="I449" s="302" t="s">
        <v>196</v>
      </c>
      <c r="J449" s="334">
        <v>178.5</v>
      </c>
      <c r="K449" s="999">
        <v>100</v>
      </c>
      <c r="L449" s="1000"/>
      <c r="M449" s="301">
        <f>J449*K449</f>
        <v>17850</v>
      </c>
    </row>
    <row r="450" spans="1:13" ht="13.8">
      <c r="A450" s="996" t="s">
        <v>189</v>
      </c>
      <c r="B450" s="997"/>
      <c r="C450" s="997"/>
      <c r="D450" s="997"/>
      <c r="E450" s="997"/>
      <c r="F450" s="997"/>
      <c r="G450" s="997"/>
      <c r="H450" s="998"/>
      <c r="I450" s="302" t="s">
        <v>197</v>
      </c>
      <c r="J450" s="309">
        <v>0.504</v>
      </c>
      <c r="K450" s="999">
        <v>36811</v>
      </c>
      <c r="L450" s="1000"/>
      <c r="M450" s="301">
        <f>J450*K450</f>
        <v>18552.743999999999</v>
      </c>
    </row>
    <row r="451" spans="1:13" ht="14.4" thickBot="1">
      <c r="A451" s="1001" t="s">
        <v>198</v>
      </c>
      <c r="B451" s="1002"/>
      <c r="C451" s="1002"/>
      <c r="D451" s="1002"/>
      <c r="E451" s="1002"/>
      <c r="F451" s="1002"/>
      <c r="G451" s="1002"/>
      <c r="H451" s="1003"/>
      <c r="I451" s="302" t="s">
        <v>197</v>
      </c>
      <c r="J451" s="309">
        <v>0.99750000000000005</v>
      </c>
      <c r="K451" s="1004">
        <v>80066</v>
      </c>
      <c r="L451" s="1005"/>
      <c r="M451" s="301">
        <f>J451*K451</f>
        <v>79865.835000000006</v>
      </c>
    </row>
    <row r="452" spans="1:13" ht="14.4" thickBot="1">
      <c r="A452" s="947" t="s">
        <v>59</v>
      </c>
      <c r="B452" s="948"/>
      <c r="C452" s="948"/>
      <c r="D452" s="948"/>
      <c r="E452" s="948"/>
      <c r="F452" s="948"/>
      <c r="G452" s="948"/>
      <c r="H452" s="948"/>
      <c r="I452" s="948"/>
      <c r="J452" s="948"/>
      <c r="K452" s="948"/>
      <c r="L452" s="949"/>
      <c r="M452" s="268">
        <f>SUM(M448:M451)</f>
        <v>309678.57900000003</v>
      </c>
    </row>
    <row r="453" spans="1:13">
      <c r="A453" s="970" t="s">
        <v>62</v>
      </c>
      <c r="B453" s="971"/>
      <c r="C453" s="971"/>
      <c r="D453" s="971"/>
      <c r="E453" s="971"/>
      <c r="F453" s="971"/>
      <c r="G453" s="971"/>
      <c r="H453" s="971"/>
      <c r="I453" s="971"/>
      <c r="J453" s="971"/>
      <c r="K453" s="971"/>
      <c r="L453" s="971"/>
      <c r="M453" s="972"/>
    </row>
    <row r="454" spans="1:13">
      <c r="A454" s="973"/>
      <c r="B454" s="974"/>
      <c r="C454" s="974"/>
      <c r="D454" s="974"/>
      <c r="E454" s="974"/>
      <c r="F454" s="974"/>
      <c r="G454" s="974"/>
      <c r="H454" s="974"/>
      <c r="I454" s="974"/>
      <c r="J454" s="974"/>
      <c r="K454" s="974"/>
      <c r="L454" s="974"/>
      <c r="M454" s="975"/>
    </row>
    <row r="455" spans="1:13" ht="13.8" thickBot="1">
      <c r="A455" s="976"/>
      <c r="B455" s="977"/>
      <c r="C455" s="977"/>
      <c r="D455" s="977"/>
      <c r="E455" s="977"/>
      <c r="F455" s="977"/>
      <c r="G455" s="977"/>
      <c r="H455" s="977"/>
      <c r="I455" s="977"/>
      <c r="J455" s="977"/>
      <c r="K455" s="977"/>
      <c r="L455" s="977"/>
      <c r="M455" s="978"/>
    </row>
    <row r="456" spans="1:13">
      <c r="A456" s="979" t="s">
        <v>63</v>
      </c>
      <c r="B456" s="980"/>
      <c r="C456" s="980"/>
      <c r="D456" s="980"/>
      <c r="E456" s="980"/>
      <c r="F456" s="980"/>
      <c r="G456" s="980"/>
      <c r="H456" s="257" t="s">
        <v>64</v>
      </c>
      <c r="I456" s="269" t="s">
        <v>65</v>
      </c>
      <c r="J456" s="270" t="s">
        <v>204</v>
      </c>
      <c r="K456" s="991" t="s">
        <v>67</v>
      </c>
      <c r="L456" s="992"/>
      <c r="M456" s="258" t="s">
        <v>58</v>
      </c>
    </row>
    <row r="457" spans="1:13" ht="13.8">
      <c r="A457" s="993" t="s">
        <v>179</v>
      </c>
      <c r="B457" s="994"/>
      <c r="C457" s="994"/>
      <c r="D457" s="994"/>
      <c r="E457" s="994"/>
      <c r="F457" s="994"/>
      <c r="G457" s="995"/>
      <c r="H457" s="271"/>
      <c r="I457" s="300">
        <v>0.504</v>
      </c>
      <c r="J457" s="304" t="s">
        <v>197</v>
      </c>
      <c r="K457" s="958">
        <f>+M129</f>
        <v>39879</v>
      </c>
      <c r="L457" s="959"/>
      <c r="M457" s="260">
        <f>I457*K457</f>
        <v>20099.016</v>
      </c>
    </row>
    <row r="458" spans="1:13" ht="13.8">
      <c r="A458" s="986" t="s">
        <v>190</v>
      </c>
      <c r="B458" s="987"/>
      <c r="C458" s="987"/>
      <c r="D458" s="987"/>
      <c r="E458" s="987"/>
      <c r="F458" s="987"/>
      <c r="G458" s="988"/>
      <c r="H458" s="304" t="s">
        <v>199</v>
      </c>
      <c r="I458" s="300">
        <v>0.315</v>
      </c>
      <c r="J458" s="304"/>
      <c r="K458" s="958">
        <f>+M198</f>
        <v>14017</v>
      </c>
      <c r="L458" s="959"/>
      <c r="M458" s="260">
        <f>I458*K458</f>
        <v>4415.3550000000005</v>
      </c>
    </row>
    <row r="459" spans="1:13" ht="13.8">
      <c r="A459" s="986" t="s">
        <v>200</v>
      </c>
      <c r="B459" s="987"/>
      <c r="C459" s="987"/>
      <c r="D459" s="987"/>
      <c r="E459" s="987"/>
      <c r="F459" s="987"/>
      <c r="G459" s="988"/>
      <c r="H459" s="271"/>
      <c r="I459" s="309">
        <v>0.99750000000000005</v>
      </c>
      <c r="J459" s="304" t="s">
        <v>197</v>
      </c>
      <c r="K459" s="958">
        <f>+M59</f>
        <v>39879</v>
      </c>
      <c r="L459" s="959"/>
      <c r="M459" s="260">
        <f>I459*K459</f>
        <v>39779.302500000005</v>
      </c>
    </row>
    <row r="460" spans="1:13" ht="14.4" thickBot="1">
      <c r="A460" s="989"/>
      <c r="B460" s="990"/>
      <c r="C460" s="990"/>
      <c r="D460" s="990"/>
      <c r="E460" s="990"/>
      <c r="F460" s="990"/>
      <c r="G460" s="990"/>
      <c r="H460" s="271"/>
      <c r="I460" s="272"/>
      <c r="J460" s="271"/>
      <c r="K460" s="958"/>
      <c r="L460" s="959"/>
      <c r="M460" s="260">
        <f>I460*K460</f>
        <v>0</v>
      </c>
    </row>
    <row r="461" spans="1:13" ht="14.4" thickBot="1">
      <c r="A461" s="947" t="s">
        <v>59</v>
      </c>
      <c r="B461" s="948"/>
      <c r="C461" s="948"/>
      <c r="D461" s="948"/>
      <c r="E461" s="948"/>
      <c r="F461" s="948"/>
      <c r="G461" s="948"/>
      <c r="H461" s="948"/>
      <c r="I461" s="948"/>
      <c r="J461" s="948"/>
      <c r="K461" s="948"/>
      <c r="L461" s="949"/>
      <c r="M461" s="262">
        <f>SUM(M457:M460)</f>
        <v>64293.673500000004</v>
      </c>
    </row>
    <row r="462" spans="1:13">
      <c r="A462" s="970" t="s">
        <v>68</v>
      </c>
      <c r="B462" s="971"/>
      <c r="C462" s="971"/>
      <c r="D462" s="971"/>
      <c r="E462" s="971"/>
      <c r="F462" s="971"/>
      <c r="G462" s="971"/>
      <c r="H462" s="971"/>
      <c r="I462" s="971"/>
      <c r="J462" s="971"/>
      <c r="K462" s="971"/>
      <c r="L462" s="971"/>
      <c r="M462" s="972"/>
    </row>
    <row r="463" spans="1:13">
      <c r="A463" s="973"/>
      <c r="B463" s="974"/>
      <c r="C463" s="974"/>
      <c r="D463" s="974"/>
      <c r="E463" s="974"/>
      <c r="F463" s="974"/>
      <c r="G463" s="974"/>
      <c r="H463" s="974"/>
      <c r="I463" s="974"/>
      <c r="J463" s="974"/>
      <c r="K463" s="974"/>
      <c r="L463" s="974"/>
      <c r="M463" s="975"/>
    </row>
    <row r="464" spans="1:13" ht="13.8" thickBot="1">
      <c r="A464" s="976"/>
      <c r="B464" s="977"/>
      <c r="C464" s="977"/>
      <c r="D464" s="977"/>
      <c r="E464" s="977"/>
      <c r="F464" s="977"/>
      <c r="G464" s="977"/>
      <c r="H464" s="977"/>
      <c r="I464" s="977"/>
      <c r="J464" s="977"/>
      <c r="K464" s="977"/>
      <c r="L464" s="977"/>
      <c r="M464" s="978"/>
    </row>
    <row r="465" spans="1:13">
      <c r="A465" s="979" t="s">
        <v>69</v>
      </c>
      <c r="B465" s="980"/>
      <c r="C465" s="980"/>
      <c r="D465" s="980"/>
      <c r="E465" s="980"/>
      <c r="F465" s="980"/>
      <c r="G465" s="980"/>
      <c r="H465" s="257" t="s">
        <v>70</v>
      </c>
      <c r="I465" s="273" t="s">
        <v>71</v>
      </c>
      <c r="J465" s="274" t="s">
        <v>72</v>
      </c>
      <c r="K465" s="981" t="s">
        <v>57</v>
      </c>
      <c r="L465" s="982"/>
      <c r="M465" s="275" t="s">
        <v>58</v>
      </c>
    </row>
    <row r="466" spans="1:13" ht="13.8">
      <c r="A466" s="983" t="s">
        <v>201</v>
      </c>
      <c r="B466" s="984"/>
      <c r="C466" s="984"/>
      <c r="D466" s="984"/>
      <c r="E466" s="984"/>
      <c r="F466" s="984"/>
      <c r="G466" s="985"/>
      <c r="H466" s="278" t="s">
        <v>120</v>
      </c>
      <c r="I466" s="279"/>
      <c r="J466" s="313">
        <v>108531</v>
      </c>
      <c r="K466" s="956">
        <v>1.7864</v>
      </c>
      <c r="L466" s="957"/>
      <c r="M466" s="281">
        <f>J466*K466</f>
        <v>193879.77840000001</v>
      </c>
    </row>
    <row r="467" spans="1:13" ht="13.8">
      <c r="A467" s="953"/>
      <c r="B467" s="954"/>
      <c r="C467" s="954"/>
      <c r="D467" s="954"/>
      <c r="E467" s="954"/>
      <c r="F467" s="954"/>
      <c r="G467" s="955"/>
      <c r="H467" s="278"/>
      <c r="I467" s="279"/>
      <c r="J467" s="280"/>
      <c r="K467" s="956"/>
      <c r="L467" s="957"/>
      <c r="M467" s="281">
        <f>J467*K467</f>
        <v>0</v>
      </c>
    </row>
    <row r="468" spans="1:13" ht="13.8">
      <c r="A468" s="953"/>
      <c r="B468" s="954"/>
      <c r="C468" s="954"/>
      <c r="D468" s="954"/>
      <c r="E468" s="954"/>
      <c r="F468" s="954"/>
      <c r="G468" s="955"/>
      <c r="H468" s="278"/>
      <c r="I468" s="279"/>
      <c r="J468" s="280"/>
      <c r="K468" s="958"/>
      <c r="L468" s="959"/>
      <c r="M468" s="281">
        <f>J468*K468</f>
        <v>0</v>
      </c>
    </row>
    <row r="469" spans="1:13" ht="14.4" thickBot="1">
      <c r="A469" s="960"/>
      <c r="B469" s="961"/>
      <c r="C469" s="961"/>
      <c r="D469" s="961"/>
      <c r="E469" s="961"/>
      <c r="F469" s="961"/>
      <c r="G469" s="961"/>
      <c r="H469" s="282"/>
      <c r="I469" s="283"/>
      <c r="J469" s="282"/>
      <c r="K469" s="962"/>
      <c r="L469" s="963"/>
      <c r="M469" s="281">
        <f>J469*K469</f>
        <v>0</v>
      </c>
    </row>
    <row r="470" spans="1:13" ht="14.4" thickBot="1">
      <c r="A470" s="947" t="s">
        <v>59</v>
      </c>
      <c r="B470" s="948"/>
      <c r="C470" s="948"/>
      <c r="D470" s="948"/>
      <c r="E470" s="948"/>
      <c r="F470" s="948"/>
      <c r="G470" s="948"/>
      <c r="H470" s="948"/>
      <c r="I470" s="948"/>
      <c r="J470" s="948"/>
      <c r="K470" s="948"/>
      <c r="L470" s="949"/>
      <c r="M470" s="268">
        <f>SUM(M466:M469)</f>
        <v>193879.77840000001</v>
      </c>
    </row>
    <row r="471" spans="1:13" ht="14.4" thickBot="1">
      <c r="A471" s="252"/>
      <c r="B471" s="227"/>
      <c r="C471" s="227"/>
      <c r="D471" s="227"/>
      <c r="E471" s="227"/>
      <c r="F471" s="227"/>
      <c r="G471" s="227"/>
      <c r="H471" s="227"/>
      <c r="I471" s="227"/>
      <c r="J471" s="227"/>
      <c r="K471" s="227"/>
      <c r="L471" s="227"/>
      <c r="M471" s="253"/>
    </row>
    <row r="472" spans="1:13" ht="14.4" thickBot="1">
      <c r="A472" s="950" t="s">
        <v>73</v>
      </c>
      <c r="B472" s="951"/>
      <c r="C472" s="951"/>
      <c r="D472" s="951"/>
      <c r="E472" s="951"/>
      <c r="F472" s="951"/>
      <c r="G472" s="951"/>
      <c r="H472" s="951"/>
      <c r="I472" s="951"/>
      <c r="J472" s="951"/>
      <c r="K472" s="951"/>
      <c r="L472" s="952"/>
      <c r="M472" s="284">
        <f>ROUND(M443+M452+M461+M470,0)</f>
        <v>595177</v>
      </c>
    </row>
    <row r="473" spans="1:13" ht="13.8">
      <c r="A473" s="249"/>
      <c r="B473" s="250"/>
      <c r="C473" s="250"/>
      <c r="D473" s="250"/>
      <c r="E473" s="250"/>
      <c r="F473" s="250"/>
      <c r="G473" s="250"/>
      <c r="H473" s="250"/>
      <c r="I473" s="250"/>
      <c r="J473" s="250"/>
      <c r="K473" s="250"/>
      <c r="L473" s="250"/>
      <c r="M473" s="251"/>
    </row>
    <row r="474" spans="1:13" ht="13.8">
      <c r="A474" s="252"/>
      <c r="B474" s="227"/>
      <c r="C474" s="227"/>
      <c r="D474" s="227"/>
      <c r="E474" s="227"/>
      <c r="F474" s="227"/>
      <c r="G474" s="227"/>
      <c r="H474" s="227"/>
      <c r="I474" s="227"/>
      <c r="J474" s="227"/>
      <c r="K474" s="227"/>
      <c r="L474" s="227"/>
      <c r="M474" s="253"/>
    </row>
    <row r="475" spans="1:13" ht="13.8">
      <c r="A475" s="252"/>
      <c r="B475" s="285" t="s">
        <v>81</v>
      </c>
      <c r="C475" s="285"/>
      <c r="D475" s="285"/>
      <c r="E475" s="285"/>
      <c r="F475" s="227"/>
      <c r="G475" s="227"/>
      <c r="H475" s="285" t="s">
        <v>81</v>
      </c>
      <c r="I475" s="227"/>
      <c r="J475" s="227"/>
      <c r="K475" s="227"/>
      <c r="L475" s="227"/>
      <c r="M475" s="253"/>
    </row>
    <row r="476" spans="1:13" ht="14.4">
      <c r="A476" s="252"/>
      <c r="B476" s="227" t="s">
        <v>205</v>
      </c>
      <c r="C476" s="227" t="s">
        <v>147</v>
      </c>
      <c r="D476" s="227"/>
      <c r="E476" s="288"/>
      <c r="H476" s="227" t="s">
        <v>82</v>
      </c>
      <c r="I476" s="266" t="s">
        <v>142</v>
      </c>
      <c r="J476" s="266"/>
      <c r="K476" s="266"/>
      <c r="L476" s="227"/>
      <c r="M476" s="253"/>
    </row>
    <row r="477" spans="1:13" ht="14.4">
      <c r="A477" s="286"/>
      <c r="B477" s="227" t="s">
        <v>177</v>
      </c>
      <c r="C477" s="227"/>
      <c r="D477" s="227"/>
      <c r="E477" s="288"/>
      <c r="H477" s="227" t="s">
        <v>178</v>
      </c>
      <c r="I477" s="292"/>
      <c r="J477" s="292"/>
      <c r="K477" s="292"/>
      <c r="L477" s="287"/>
      <c r="M477" s="289"/>
    </row>
    <row r="478" spans="1:13" ht="14.4">
      <c r="A478" s="286"/>
      <c r="B478" s="287"/>
      <c r="C478" s="287"/>
      <c r="D478" s="287"/>
      <c r="E478" s="287"/>
      <c r="F478" s="227"/>
      <c r="G478" s="227"/>
      <c r="H478" s="227"/>
      <c r="I478" s="288"/>
      <c r="J478" s="287"/>
      <c r="K478" s="287"/>
      <c r="L478" s="287"/>
      <c r="M478" s="289"/>
    </row>
    <row r="479" spans="1:13" ht="13.8">
      <c r="A479" s="237"/>
      <c r="B479" s="290"/>
      <c r="C479" s="290"/>
      <c r="D479" s="290"/>
      <c r="E479" s="290"/>
      <c r="F479" s="227"/>
      <c r="G479" s="227"/>
      <c r="H479" s="227"/>
      <c r="I479" s="290"/>
      <c r="J479" s="290"/>
      <c r="K479" s="290"/>
      <c r="L479" s="290"/>
      <c r="M479" s="291"/>
    </row>
    <row r="480" spans="1:13" ht="13.8">
      <c r="A480" s="252"/>
      <c r="B480" s="227"/>
      <c r="C480" s="227"/>
      <c r="D480" s="227"/>
      <c r="E480" s="227"/>
      <c r="F480" s="227" t="s">
        <v>83</v>
      </c>
      <c r="G480" s="227"/>
      <c r="H480" s="227"/>
      <c r="I480" s="227"/>
      <c r="J480" s="227"/>
      <c r="K480" s="227"/>
      <c r="L480" s="227"/>
      <c r="M480" s="253"/>
    </row>
    <row r="481" spans="1:13" ht="13.8">
      <c r="A481" s="293"/>
      <c r="B481" s="290"/>
      <c r="C481" s="290"/>
      <c r="D481" s="290"/>
      <c r="E481" s="290"/>
      <c r="F481" s="227"/>
      <c r="G481" s="227"/>
      <c r="H481" s="227"/>
      <c r="I481" s="227"/>
      <c r="J481" s="290"/>
      <c r="K481" s="290"/>
      <c r="L481" s="290"/>
      <c r="M481" s="291"/>
    </row>
    <row r="482" spans="1:13" ht="13.8">
      <c r="A482" s="294"/>
      <c r="B482" s="295"/>
      <c r="C482" s="295"/>
      <c r="D482" s="227"/>
      <c r="E482" s="227"/>
      <c r="F482" s="227"/>
      <c r="G482" s="227"/>
      <c r="H482" s="227"/>
      <c r="I482" s="964"/>
      <c r="J482" s="964"/>
      <c r="K482" s="964"/>
      <c r="L482" s="964"/>
      <c r="M482" s="965"/>
    </row>
    <row r="483" spans="1:13" ht="14.4" thickBot="1">
      <c r="A483" s="968"/>
      <c r="B483" s="969"/>
      <c r="C483" s="969"/>
      <c r="D483" s="283"/>
      <c r="E483" s="283"/>
      <c r="F483" s="283"/>
      <c r="G483" s="283"/>
      <c r="H483" s="283"/>
      <c r="I483" s="966"/>
      <c r="J483" s="966"/>
      <c r="K483" s="966"/>
      <c r="L483" s="966"/>
      <c r="M483" s="967"/>
    </row>
  </sheetData>
  <mergeCells count="532">
    <mergeCell ref="A1:D1"/>
    <mergeCell ref="A3:M3"/>
    <mergeCell ref="A5:A11"/>
    <mergeCell ref="B5:I5"/>
    <mergeCell ref="J5:M6"/>
    <mergeCell ref="B6:I6"/>
    <mergeCell ref="B7:I7"/>
    <mergeCell ref="J7:J8"/>
    <mergeCell ref="K7:M8"/>
    <mergeCell ref="B8:I8"/>
    <mergeCell ref="A15:D15"/>
    <mergeCell ref="A19:M19"/>
    <mergeCell ref="B21:J21"/>
    <mergeCell ref="K21:L21"/>
    <mergeCell ref="B22:J22"/>
    <mergeCell ref="K22:L22"/>
    <mergeCell ref="B9:I10"/>
    <mergeCell ref="J9:J11"/>
    <mergeCell ref="K9:K11"/>
    <mergeCell ref="L9:L11"/>
    <mergeCell ref="M9:M11"/>
    <mergeCell ref="B11:I11"/>
    <mergeCell ref="A28:E28"/>
    <mergeCell ref="F28:G28"/>
    <mergeCell ref="H28:I28"/>
    <mergeCell ref="K28:L28"/>
    <mergeCell ref="A29:E29"/>
    <mergeCell ref="F29:G29"/>
    <mergeCell ref="H29:I29"/>
    <mergeCell ref="K29:L29"/>
    <mergeCell ref="A23:M25"/>
    <mergeCell ref="A26:E26"/>
    <mergeCell ref="F26:G26"/>
    <mergeCell ref="H26:I26"/>
    <mergeCell ref="K26:L26"/>
    <mergeCell ref="A27:E27"/>
    <mergeCell ref="F27:G27"/>
    <mergeCell ref="H27:I27"/>
    <mergeCell ref="K27:L27"/>
    <mergeCell ref="A36:H36"/>
    <mergeCell ref="K36:L36"/>
    <mergeCell ref="A37:H37"/>
    <mergeCell ref="K37:L37"/>
    <mergeCell ref="A38:H38"/>
    <mergeCell ref="K38:L38"/>
    <mergeCell ref="A30:L30"/>
    <mergeCell ref="A31:M33"/>
    <mergeCell ref="A34:H34"/>
    <mergeCell ref="K34:L34"/>
    <mergeCell ref="A35:H35"/>
    <mergeCell ref="K35:L35"/>
    <mergeCell ref="A45:G45"/>
    <mergeCell ref="K45:L45"/>
    <mergeCell ref="A46:G46"/>
    <mergeCell ref="K46:L46"/>
    <mergeCell ref="A47:G47"/>
    <mergeCell ref="K47:L47"/>
    <mergeCell ref="A39:L39"/>
    <mergeCell ref="A40:M42"/>
    <mergeCell ref="A43:G43"/>
    <mergeCell ref="K43:L43"/>
    <mergeCell ref="A44:G44"/>
    <mergeCell ref="K44:L44"/>
    <mergeCell ref="K55:L55"/>
    <mergeCell ref="A56:G56"/>
    <mergeCell ref="K56:L56"/>
    <mergeCell ref="A57:L57"/>
    <mergeCell ref="A59:L59"/>
    <mergeCell ref="A48:L48"/>
    <mergeCell ref="A49:M51"/>
    <mergeCell ref="A52:G52"/>
    <mergeCell ref="K52:L52"/>
    <mergeCell ref="K53:L53"/>
    <mergeCell ref="K54:L54"/>
    <mergeCell ref="I69:M70"/>
    <mergeCell ref="A70:C70"/>
    <mergeCell ref="A71:D71"/>
    <mergeCell ref="A73:M73"/>
    <mergeCell ref="A75:A81"/>
    <mergeCell ref="B75:I75"/>
    <mergeCell ref="J75:M76"/>
    <mergeCell ref="B76:I76"/>
    <mergeCell ref="B77:I77"/>
    <mergeCell ref="J77:J78"/>
    <mergeCell ref="A85:D85"/>
    <mergeCell ref="A89:M89"/>
    <mergeCell ref="B91:J91"/>
    <mergeCell ref="K91:L91"/>
    <mergeCell ref="B92:J92"/>
    <mergeCell ref="K92:L92"/>
    <mergeCell ref="K77:M78"/>
    <mergeCell ref="B78:I78"/>
    <mergeCell ref="B79:I80"/>
    <mergeCell ref="J79:J81"/>
    <mergeCell ref="K79:K81"/>
    <mergeCell ref="L79:L81"/>
    <mergeCell ref="M79:M81"/>
    <mergeCell ref="B81:I81"/>
    <mergeCell ref="A98:E98"/>
    <mergeCell ref="F98:G98"/>
    <mergeCell ref="H98:I98"/>
    <mergeCell ref="K98:L98"/>
    <mergeCell ref="A99:E99"/>
    <mergeCell ref="F99:G99"/>
    <mergeCell ref="H99:I99"/>
    <mergeCell ref="K99:L99"/>
    <mergeCell ref="A93:M95"/>
    <mergeCell ref="A96:E96"/>
    <mergeCell ref="F96:G96"/>
    <mergeCell ref="H96:I96"/>
    <mergeCell ref="K96:L96"/>
    <mergeCell ref="A97:E97"/>
    <mergeCell ref="F97:G97"/>
    <mergeCell ref="H97:I97"/>
    <mergeCell ref="K97:L97"/>
    <mergeCell ref="A106:H106"/>
    <mergeCell ref="K106:L106"/>
    <mergeCell ref="A107:H107"/>
    <mergeCell ref="K107:L107"/>
    <mergeCell ref="A108:H108"/>
    <mergeCell ref="K108:L108"/>
    <mergeCell ref="A100:L100"/>
    <mergeCell ref="A101:M103"/>
    <mergeCell ref="A104:H104"/>
    <mergeCell ref="K104:L104"/>
    <mergeCell ref="A105:H105"/>
    <mergeCell ref="K105:L105"/>
    <mergeCell ref="A115:G115"/>
    <mergeCell ref="K115:L115"/>
    <mergeCell ref="A116:G116"/>
    <mergeCell ref="K116:L116"/>
    <mergeCell ref="A117:G117"/>
    <mergeCell ref="K117:L117"/>
    <mergeCell ref="A109:L109"/>
    <mergeCell ref="A110:M112"/>
    <mergeCell ref="A113:G113"/>
    <mergeCell ref="K113:L113"/>
    <mergeCell ref="A114:G114"/>
    <mergeCell ref="K114:L114"/>
    <mergeCell ref="K125:L125"/>
    <mergeCell ref="A126:G126"/>
    <mergeCell ref="K126:L126"/>
    <mergeCell ref="A127:L127"/>
    <mergeCell ref="A129:L129"/>
    <mergeCell ref="A118:L118"/>
    <mergeCell ref="A119:M121"/>
    <mergeCell ref="A122:G122"/>
    <mergeCell ref="K122:L122"/>
    <mergeCell ref="K123:L123"/>
    <mergeCell ref="K124:L124"/>
    <mergeCell ref="I138:M139"/>
    <mergeCell ref="A139:C139"/>
    <mergeCell ref="A140:D140"/>
    <mergeCell ref="A142:M142"/>
    <mergeCell ref="A144:A150"/>
    <mergeCell ref="B144:I144"/>
    <mergeCell ref="J144:M145"/>
    <mergeCell ref="B145:I145"/>
    <mergeCell ref="B146:I146"/>
    <mergeCell ref="J146:J147"/>
    <mergeCell ref="A154:D154"/>
    <mergeCell ref="A158:M158"/>
    <mergeCell ref="B160:J160"/>
    <mergeCell ref="K160:L160"/>
    <mergeCell ref="B161:J161"/>
    <mergeCell ref="K161:L161"/>
    <mergeCell ref="K146:M147"/>
    <mergeCell ref="B147:I147"/>
    <mergeCell ref="B148:I149"/>
    <mergeCell ref="J148:J150"/>
    <mergeCell ref="K148:K150"/>
    <mergeCell ref="L148:L150"/>
    <mergeCell ref="M148:M150"/>
    <mergeCell ref="B150:I150"/>
    <mergeCell ref="A167:E167"/>
    <mergeCell ref="F167:G167"/>
    <mergeCell ref="H167:I167"/>
    <mergeCell ref="K167:L167"/>
    <mergeCell ref="A168:E168"/>
    <mergeCell ref="F168:G168"/>
    <mergeCell ref="H168:I168"/>
    <mergeCell ref="K168:L168"/>
    <mergeCell ref="A162:M164"/>
    <mergeCell ref="A165:E165"/>
    <mergeCell ref="F165:G165"/>
    <mergeCell ref="H165:I165"/>
    <mergeCell ref="K165:L165"/>
    <mergeCell ref="A166:E166"/>
    <mergeCell ref="F166:G166"/>
    <mergeCell ref="H166:I166"/>
    <mergeCell ref="K166:L166"/>
    <mergeCell ref="A175:H175"/>
    <mergeCell ref="K175:L175"/>
    <mergeCell ref="A176:H176"/>
    <mergeCell ref="K176:L176"/>
    <mergeCell ref="A177:H177"/>
    <mergeCell ref="K177:L177"/>
    <mergeCell ref="A169:L169"/>
    <mergeCell ref="A170:M172"/>
    <mergeCell ref="A173:H173"/>
    <mergeCell ref="K173:L173"/>
    <mergeCell ref="A174:H174"/>
    <mergeCell ref="K174:L174"/>
    <mergeCell ref="A184:G184"/>
    <mergeCell ref="K184:L184"/>
    <mergeCell ref="A185:G185"/>
    <mergeCell ref="K185:L185"/>
    <mergeCell ref="A186:G186"/>
    <mergeCell ref="K186:L186"/>
    <mergeCell ref="A178:L178"/>
    <mergeCell ref="A179:M181"/>
    <mergeCell ref="A182:G182"/>
    <mergeCell ref="K182:L182"/>
    <mergeCell ref="A183:G183"/>
    <mergeCell ref="K183:L183"/>
    <mergeCell ref="K194:L194"/>
    <mergeCell ref="A195:G195"/>
    <mergeCell ref="K195:L195"/>
    <mergeCell ref="A196:L196"/>
    <mergeCell ref="A198:L198"/>
    <mergeCell ref="A187:L187"/>
    <mergeCell ref="A188:M190"/>
    <mergeCell ref="A191:G191"/>
    <mergeCell ref="K191:L191"/>
    <mergeCell ref="K192:L192"/>
    <mergeCell ref="K193:L193"/>
    <mergeCell ref="I207:M208"/>
    <mergeCell ref="A208:C208"/>
    <mergeCell ref="A209:D209"/>
    <mergeCell ref="A211:M211"/>
    <mergeCell ref="A213:A219"/>
    <mergeCell ref="B213:I213"/>
    <mergeCell ref="J213:M214"/>
    <mergeCell ref="B214:I214"/>
    <mergeCell ref="B215:I215"/>
    <mergeCell ref="J215:J216"/>
    <mergeCell ref="A223:D223"/>
    <mergeCell ref="A227:M227"/>
    <mergeCell ref="B229:J229"/>
    <mergeCell ref="K229:L229"/>
    <mergeCell ref="B230:J230"/>
    <mergeCell ref="K230:L230"/>
    <mergeCell ref="K215:M216"/>
    <mergeCell ref="B216:I216"/>
    <mergeCell ref="B217:I218"/>
    <mergeCell ref="J217:J219"/>
    <mergeCell ref="K217:K219"/>
    <mergeCell ref="L217:L219"/>
    <mergeCell ref="M217:M219"/>
    <mergeCell ref="B219:I219"/>
    <mergeCell ref="A236:E236"/>
    <mergeCell ref="F236:G236"/>
    <mergeCell ref="H236:I236"/>
    <mergeCell ref="K236:L236"/>
    <mergeCell ref="A237:E237"/>
    <mergeCell ref="F237:G237"/>
    <mergeCell ref="H237:I237"/>
    <mergeCell ref="K237:L237"/>
    <mergeCell ref="A231:M233"/>
    <mergeCell ref="A234:E234"/>
    <mergeCell ref="F234:G234"/>
    <mergeCell ref="H234:I234"/>
    <mergeCell ref="K234:L234"/>
    <mergeCell ref="A235:E235"/>
    <mergeCell ref="F235:G235"/>
    <mergeCell ref="H235:I235"/>
    <mergeCell ref="K235:L235"/>
    <mergeCell ref="A244:H244"/>
    <mergeCell ref="K244:L244"/>
    <mergeCell ref="A245:H245"/>
    <mergeCell ref="K245:L245"/>
    <mergeCell ref="A246:H246"/>
    <mergeCell ref="K246:L246"/>
    <mergeCell ref="A238:L238"/>
    <mergeCell ref="A239:M241"/>
    <mergeCell ref="A242:H242"/>
    <mergeCell ref="K242:L242"/>
    <mergeCell ref="A243:H243"/>
    <mergeCell ref="K243:L243"/>
    <mergeCell ref="A253:G253"/>
    <mergeCell ref="K253:L253"/>
    <mergeCell ref="A254:G254"/>
    <mergeCell ref="K254:L254"/>
    <mergeCell ref="A255:G255"/>
    <mergeCell ref="K255:L255"/>
    <mergeCell ref="A247:L247"/>
    <mergeCell ref="A248:M250"/>
    <mergeCell ref="A251:G251"/>
    <mergeCell ref="K251:L251"/>
    <mergeCell ref="A252:G252"/>
    <mergeCell ref="K252:L252"/>
    <mergeCell ref="K263:L263"/>
    <mergeCell ref="A264:G264"/>
    <mergeCell ref="K264:L264"/>
    <mergeCell ref="A265:L265"/>
    <mergeCell ref="A267:L267"/>
    <mergeCell ref="A256:L256"/>
    <mergeCell ref="A257:M259"/>
    <mergeCell ref="A260:G260"/>
    <mergeCell ref="K260:L260"/>
    <mergeCell ref="K261:L261"/>
    <mergeCell ref="K262:L262"/>
    <mergeCell ref="I277:M278"/>
    <mergeCell ref="A278:C278"/>
    <mergeCell ref="A279:D279"/>
    <mergeCell ref="A281:M281"/>
    <mergeCell ref="A283:A289"/>
    <mergeCell ref="B283:I283"/>
    <mergeCell ref="J283:M284"/>
    <mergeCell ref="B284:I284"/>
    <mergeCell ref="B285:I285"/>
    <mergeCell ref="J285:J286"/>
    <mergeCell ref="A293:D293"/>
    <mergeCell ref="A297:M297"/>
    <mergeCell ref="B299:J299"/>
    <mergeCell ref="K299:L299"/>
    <mergeCell ref="B300:J300"/>
    <mergeCell ref="K300:L300"/>
    <mergeCell ref="K285:M286"/>
    <mergeCell ref="B286:I286"/>
    <mergeCell ref="B287:I288"/>
    <mergeCell ref="J287:J289"/>
    <mergeCell ref="K287:K289"/>
    <mergeCell ref="L287:L289"/>
    <mergeCell ref="M287:M289"/>
    <mergeCell ref="B289:I289"/>
    <mergeCell ref="A306:E306"/>
    <mergeCell ref="F306:G306"/>
    <mergeCell ref="H306:I306"/>
    <mergeCell ref="K306:L306"/>
    <mergeCell ref="A307:E307"/>
    <mergeCell ref="F307:G307"/>
    <mergeCell ref="H307:I307"/>
    <mergeCell ref="K307:L307"/>
    <mergeCell ref="A301:M303"/>
    <mergeCell ref="A304:E304"/>
    <mergeCell ref="F304:G304"/>
    <mergeCell ref="H304:I304"/>
    <mergeCell ref="K304:L304"/>
    <mergeCell ref="A305:E305"/>
    <mergeCell ref="F305:G305"/>
    <mergeCell ref="H305:I305"/>
    <mergeCell ref="K305:L305"/>
    <mergeCell ref="A314:H314"/>
    <mergeCell ref="K314:L314"/>
    <mergeCell ref="A315:H315"/>
    <mergeCell ref="K315:L315"/>
    <mergeCell ref="A316:H316"/>
    <mergeCell ref="K316:L316"/>
    <mergeCell ref="A308:L308"/>
    <mergeCell ref="A309:M311"/>
    <mergeCell ref="A312:H312"/>
    <mergeCell ref="K312:L312"/>
    <mergeCell ref="A313:H313"/>
    <mergeCell ref="K313:L313"/>
    <mergeCell ref="A323:G323"/>
    <mergeCell ref="K323:L323"/>
    <mergeCell ref="A324:G324"/>
    <mergeCell ref="K324:L324"/>
    <mergeCell ref="A325:G325"/>
    <mergeCell ref="K325:L325"/>
    <mergeCell ref="A317:L317"/>
    <mergeCell ref="A318:M320"/>
    <mergeCell ref="A321:G321"/>
    <mergeCell ref="K321:L321"/>
    <mergeCell ref="A322:G322"/>
    <mergeCell ref="K322:L322"/>
    <mergeCell ref="K333:L333"/>
    <mergeCell ref="A334:G334"/>
    <mergeCell ref="K334:L334"/>
    <mergeCell ref="A335:L335"/>
    <mergeCell ref="A337:L337"/>
    <mergeCell ref="A326:L326"/>
    <mergeCell ref="A327:M329"/>
    <mergeCell ref="A330:G330"/>
    <mergeCell ref="K330:L330"/>
    <mergeCell ref="K331:L331"/>
    <mergeCell ref="K332:L332"/>
    <mergeCell ref="I346:M346"/>
    <mergeCell ref="A347:D347"/>
    <mergeCell ref="A349:M349"/>
    <mergeCell ref="A351:A357"/>
    <mergeCell ref="B351:I351"/>
    <mergeCell ref="J351:M352"/>
    <mergeCell ref="B352:I352"/>
    <mergeCell ref="B353:I353"/>
    <mergeCell ref="J353:J354"/>
    <mergeCell ref="K353:M354"/>
    <mergeCell ref="A361:D361"/>
    <mergeCell ref="A365:M365"/>
    <mergeCell ref="B367:J367"/>
    <mergeCell ref="K367:L367"/>
    <mergeCell ref="B368:J368"/>
    <mergeCell ref="K368:L368"/>
    <mergeCell ref="B354:I354"/>
    <mergeCell ref="B355:I356"/>
    <mergeCell ref="J355:J357"/>
    <mergeCell ref="K355:K357"/>
    <mergeCell ref="L355:L357"/>
    <mergeCell ref="M355:M357"/>
    <mergeCell ref="B357:I357"/>
    <mergeCell ref="A374:E374"/>
    <mergeCell ref="F374:G374"/>
    <mergeCell ref="H374:I374"/>
    <mergeCell ref="K374:L374"/>
    <mergeCell ref="A375:E375"/>
    <mergeCell ref="F375:G375"/>
    <mergeCell ref="H375:I375"/>
    <mergeCell ref="K375:L375"/>
    <mergeCell ref="A369:M371"/>
    <mergeCell ref="A372:E372"/>
    <mergeCell ref="F372:G372"/>
    <mergeCell ref="H372:I372"/>
    <mergeCell ref="K372:L372"/>
    <mergeCell ref="A373:E373"/>
    <mergeCell ref="F373:G373"/>
    <mergeCell ref="H373:I373"/>
    <mergeCell ref="K373:L373"/>
    <mergeCell ref="A382:H382"/>
    <mergeCell ref="K382:L382"/>
    <mergeCell ref="A383:H383"/>
    <mergeCell ref="K383:L383"/>
    <mergeCell ref="A384:H384"/>
    <mergeCell ref="K384:L384"/>
    <mergeCell ref="A376:L376"/>
    <mergeCell ref="A377:M379"/>
    <mergeCell ref="A380:H380"/>
    <mergeCell ref="K380:L380"/>
    <mergeCell ref="A381:H381"/>
    <mergeCell ref="K381:L381"/>
    <mergeCell ref="A391:G391"/>
    <mergeCell ref="K391:L391"/>
    <mergeCell ref="A392:G392"/>
    <mergeCell ref="K392:L392"/>
    <mergeCell ref="A393:G393"/>
    <mergeCell ref="K393:L393"/>
    <mergeCell ref="A385:L385"/>
    <mergeCell ref="A386:M388"/>
    <mergeCell ref="A389:G389"/>
    <mergeCell ref="K389:L389"/>
    <mergeCell ref="A390:G390"/>
    <mergeCell ref="K390:L390"/>
    <mergeCell ref="K401:L401"/>
    <mergeCell ref="A402:G402"/>
    <mergeCell ref="K402:L402"/>
    <mergeCell ref="A403:L403"/>
    <mergeCell ref="A405:L405"/>
    <mergeCell ref="A394:L394"/>
    <mergeCell ref="A395:M397"/>
    <mergeCell ref="A398:G398"/>
    <mergeCell ref="K398:L398"/>
    <mergeCell ref="K399:L399"/>
    <mergeCell ref="K400:L400"/>
    <mergeCell ref="A414:D414"/>
    <mergeCell ref="A416:M416"/>
    <mergeCell ref="A418:A424"/>
    <mergeCell ref="B418:I418"/>
    <mergeCell ref="J418:M419"/>
    <mergeCell ref="B419:I419"/>
    <mergeCell ref="B420:I420"/>
    <mergeCell ref="J420:J421"/>
    <mergeCell ref="A428:D428"/>
    <mergeCell ref="A432:M432"/>
    <mergeCell ref="B434:J434"/>
    <mergeCell ref="K434:L434"/>
    <mergeCell ref="B435:J435"/>
    <mergeCell ref="K435:L435"/>
    <mergeCell ref="K420:M421"/>
    <mergeCell ref="B421:I421"/>
    <mergeCell ref="B422:I423"/>
    <mergeCell ref="J422:J424"/>
    <mergeCell ref="K422:K424"/>
    <mergeCell ref="L422:L424"/>
    <mergeCell ref="M422:M424"/>
    <mergeCell ref="B424:I424"/>
    <mergeCell ref="A436:M438"/>
    <mergeCell ref="A439:E439"/>
    <mergeCell ref="F439:G439"/>
    <mergeCell ref="H439:I439"/>
    <mergeCell ref="K439:L439"/>
    <mergeCell ref="A440:E440"/>
    <mergeCell ref="F440:G440"/>
    <mergeCell ref="H440:I440"/>
    <mergeCell ref="K440:L440"/>
    <mergeCell ref="A443:L443"/>
    <mergeCell ref="A444:M446"/>
    <mergeCell ref="A447:H447"/>
    <mergeCell ref="K447:L447"/>
    <mergeCell ref="A448:H448"/>
    <mergeCell ref="K448:L448"/>
    <mergeCell ref="A441:E441"/>
    <mergeCell ref="F441:G441"/>
    <mergeCell ref="H441:I441"/>
    <mergeCell ref="K441:L441"/>
    <mergeCell ref="A442:E442"/>
    <mergeCell ref="F442:G442"/>
    <mergeCell ref="H442:I442"/>
    <mergeCell ref="K442:L442"/>
    <mergeCell ref="A452:L452"/>
    <mergeCell ref="A453:M455"/>
    <mergeCell ref="A456:G456"/>
    <mergeCell ref="K456:L456"/>
    <mergeCell ref="A457:G457"/>
    <mergeCell ref="K457:L457"/>
    <mergeCell ref="A449:H449"/>
    <mergeCell ref="K449:L449"/>
    <mergeCell ref="A450:H450"/>
    <mergeCell ref="K450:L450"/>
    <mergeCell ref="A451:H451"/>
    <mergeCell ref="K451:L451"/>
    <mergeCell ref="A461:L461"/>
    <mergeCell ref="A462:M464"/>
    <mergeCell ref="A465:G465"/>
    <mergeCell ref="K465:L465"/>
    <mergeCell ref="A466:G466"/>
    <mergeCell ref="K466:L466"/>
    <mergeCell ref="A458:G458"/>
    <mergeCell ref="K458:L458"/>
    <mergeCell ref="A459:G459"/>
    <mergeCell ref="K459:L459"/>
    <mergeCell ref="A460:G460"/>
    <mergeCell ref="K460:L460"/>
    <mergeCell ref="A470:L470"/>
    <mergeCell ref="A472:L472"/>
    <mergeCell ref="A467:G467"/>
    <mergeCell ref="K467:L467"/>
    <mergeCell ref="A468:G468"/>
    <mergeCell ref="K468:L468"/>
    <mergeCell ref="A469:G469"/>
    <mergeCell ref="K469:L469"/>
    <mergeCell ref="I482:M483"/>
    <mergeCell ref="A483:C483"/>
  </mergeCells>
  <pageMargins left="0.7" right="0.7" top="0.75" bottom="0.75" header="0.3" footer="0.3"/>
  <pageSetup scale="59" orientation="portrait" r:id="rId1"/>
  <rowBreaks count="6" manualBreakCount="6">
    <brk id="70" max="12" man="1"/>
    <brk id="139" max="12" man="1"/>
    <brk id="208" max="12" man="1"/>
    <brk id="278" max="12" man="1"/>
    <brk id="346" max="12" man="1"/>
    <brk id="413" max="12" man="1"/>
  </rowBreaks>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L61"/>
  <sheetViews>
    <sheetView showGridLines="0" view="pageBreakPreview" zoomScale="70" zoomScaleNormal="100" zoomScaleSheetLayoutView="7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584" t="s">
        <v>0</v>
      </c>
      <c r="C1" s="584"/>
      <c r="D1" s="584"/>
      <c r="E1" s="584"/>
      <c r="F1" s="584"/>
      <c r="G1" s="584"/>
    </row>
    <row r="2" spans="2:12">
      <c r="B2" s="584" t="s">
        <v>1</v>
      </c>
      <c r="C2" s="584"/>
      <c r="D2" s="584"/>
      <c r="E2" s="584"/>
    </row>
    <row r="3" spans="2:12" ht="14.4" thickBot="1">
      <c r="C3" s="6"/>
      <c r="D3" s="7"/>
      <c r="E3" s="6"/>
      <c r="F3" s="7"/>
    </row>
    <row r="4" spans="2:12" ht="15" thickTop="1" thickBot="1">
      <c r="B4" s="585"/>
      <c r="C4" s="586"/>
      <c r="D4" s="586"/>
      <c r="E4" s="586"/>
      <c r="F4" s="586"/>
      <c r="G4" s="586"/>
      <c r="H4" s="586"/>
      <c r="I4" s="586"/>
      <c r="J4" s="586"/>
      <c r="K4" s="586"/>
      <c r="L4" s="587"/>
    </row>
    <row r="5" spans="2:12" ht="31.5" customHeight="1">
      <c r="B5" s="3"/>
      <c r="C5" s="1099" t="s">
        <v>2</v>
      </c>
      <c r="D5" s="1100"/>
      <c r="E5" s="1100"/>
      <c r="F5" s="1100"/>
      <c r="G5" s="1100"/>
      <c r="H5" s="1100"/>
      <c r="I5" s="1100"/>
      <c r="J5" s="1100"/>
      <c r="K5" s="1101"/>
      <c r="L5" s="4"/>
    </row>
    <row r="6" spans="2:12">
      <c r="B6" s="3"/>
      <c r="C6" s="1105" t="s">
        <v>32</v>
      </c>
      <c r="D6" s="1106"/>
      <c r="E6" s="1106"/>
      <c r="F6" s="1106"/>
      <c r="G6" s="1106"/>
      <c r="H6" s="1106"/>
      <c r="I6" s="1106"/>
      <c r="J6" s="1106"/>
      <c r="K6" s="1107"/>
      <c r="L6" s="4"/>
    </row>
    <row r="7" spans="2:12" s="2" customFormat="1">
      <c r="B7" s="90"/>
      <c r="C7" s="1108" t="s">
        <v>33</v>
      </c>
      <c r="D7" s="1108"/>
      <c r="E7" s="1108"/>
      <c r="F7" s="1108"/>
      <c r="G7" s="1108"/>
      <c r="H7" s="1108"/>
      <c r="I7" s="1108"/>
      <c r="J7" s="1108"/>
      <c r="K7" s="1108"/>
      <c r="L7" s="10"/>
    </row>
    <row r="8" spans="2:12" ht="105.75" customHeight="1">
      <c r="B8" s="3"/>
      <c r="C8" s="1108"/>
      <c r="D8" s="1108"/>
      <c r="E8" s="1108"/>
      <c r="F8" s="1108"/>
      <c r="G8" s="1108"/>
      <c r="H8" s="1108"/>
      <c r="I8" s="1108"/>
      <c r="J8" s="1108"/>
      <c r="K8" s="1108"/>
      <c r="L8" s="4"/>
    </row>
    <row r="9" spans="2:12" ht="34.5" customHeight="1">
      <c r="B9" s="3"/>
      <c r="C9" s="1109" t="s">
        <v>34</v>
      </c>
      <c r="D9" s="582"/>
      <c r="E9" s="582"/>
      <c r="F9" s="582"/>
      <c r="G9" s="582"/>
      <c r="H9" s="582"/>
      <c r="I9" s="582"/>
      <c r="J9" s="582"/>
      <c r="K9" s="1110"/>
      <c r="L9" s="4"/>
    </row>
    <row r="10" spans="2:12" ht="30" customHeight="1" thickBot="1">
      <c r="B10" s="3"/>
      <c r="C10" s="1111"/>
      <c r="D10" s="1112"/>
      <c r="E10" s="1112"/>
      <c r="F10" s="1112"/>
      <c r="G10" s="1112"/>
      <c r="H10" s="1112"/>
      <c r="I10" s="1112"/>
      <c r="J10" s="1112"/>
      <c r="K10" s="1113"/>
      <c r="L10" s="4"/>
    </row>
    <row r="11" spans="2:12" ht="30" customHeight="1">
      <c r="B11" s="3"/>
      <c r="C11" s="1114" t="s">
        <v>6</v>
      </c>
      <c r="D11" s="1116" t="s">
        <v>7</v>
      </c>
      <c r="E11" s="1118" t="s">
        <v>8</v>
      </c>
      <c r="F11" s="1118"/>
      <c r="G11" s="1114" t="s">
        <v>9</v>
      </c>
      <c r="H11" s="1116" t="s">
        <v>10</v>
      </c>
      <c r="I11" s="1116" t="s">
        <v>11</v>
      </c>
      <c r="J11" s="1089" t="s">
        <v>12</v>
      </c>
      <c r="K11" s="1091" t="s">
        <v>13</v>
      </c>
      <c r="L11" s="4"/>
    </row>
    <row r="12" spans="2:12" ht="30" customHeight="1" thickBot="1">
      <c r="B12" s="3"/>
      <c r="C12" s="1115"/>
      <c r="D12" s="1117"/>
      <c r="E12" s="11" t="s">
        <v>14</v>
      </c>
      <c r="F12" s="11" t="s">
        <v>15</v>
      </c>
      <c r="G12" s="1115"/>
      <c r="H12" s="1117"/>
      <c r="I12" s="1117"/>
      <c r="J12" s="1090"/>
      <c r="K12" s="109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1093" t="s">
        <v>17</v>
      </c>
      <c r="D40" s="1094"/>
      <c r="E40" s="1094"/>
      <c r="F40" s="1094"/>
      <c r="G40" s="1094"/>
      <c r="H40" s="1094"/>
      <c r="I40" s="1094"/>
      <c r="J40" s="1095"/>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1096"/>
      <c r="H42" s="1097"/>
      <c r="I42" s="109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1103"/>
      <c r="E51" s="1103"/>
      <c r="F51" s="1103"/>
      <c r="G51" s="1103"/>
      <c r="H51" s="1103"/>
      <c r="I51" s="1103"/>
      <c r="J51" s="1103"/>
      <c r="K51" s="1104"/>
      <c r="L51" s="80"/>
    </row>
    <row r="52" spans="2:12" s="49" customFormat="1" ht="46.5" customHeight="1">
      <c r="B52" s="50"/>
      <c r="C52" s="1074" t="s">
        <v>20</v>
      </c>
      <c r="D52" s="1075"/>
      <c r="E52" s="1075"/>
      <c r="F52" s="1075"/>
      <c r="G52" s="1075"/>
      <c r="H52" s="1076" t="s">
        <v>9</v>
      </c>
      <c r="I52" s="1076"/>
      <c r="J52" s="1076"/>
      <c r="K52" s="81" t="s">
        <v>21</v>
      </c>
      <c r="L52" s="82"/>
    </row>
    <row r="53" spans="2:12" s="49" customFormat="1" ht="32.25" customHeight="1">
      <c r="B53" s="50"/>
      <c r="C53" s="1074" t="s">
        <v>22</v>
      </c>
      <c r="D53" s="1075"/>
      <c r="E53" s="1075"/>
      <c r="F53" s="1075"/>
      <c r="G53" s="1075"/>
      <c r="H53" s="1077" t="s">
        <v>23</v>
      </c>
      <c r="I53" s="1077"/>
      <c r="J53" s="83" t="s">
        <v>24</v>
      </c>
      <c r="K53" s="84" t="s">
        <v>35</v>
      </c>
      <c r="L53" s="82"/>
    </row>
    <row r="54" spans="2:12" s="49" customFormat="1" ht="30" customHeight="1">
      <c r="B54" s="50"/>
      <c r="C54" s="1074" t="s">
        <v>25</v>
      </c>
      <c r="D54" s="1075"/>
      <c r="E54" s="1075"/>
      <c r="F54" s="1075"/>
      <c r="G54" s="1075"/>
      <c r="H54" s="1078" t="s">
        <v>26</v>
      </c>
      <c r="I54" s="1079"/>
      <c r="J54" s="83" t="s">
        <v>27</v>
      </c>
      <c r="K54" s="84" t="s">
        <v>35</v>
      </c>
      <c r="L54" s="82"/>
    </row>
    <row r="55" spans="2:12" s="49" customFormat="1" ht="58.5" customHeight="1">
      <c r="B55" s="50"/>
      <c r="C55" s="1080"/>
      <c r="D55" s="1081"/>
      <c r="E55" s="1081"/>
      <c r="F55" s="1081"/>
      <c r="G55" s="1082"/>
      <c r="H55" s="1102" t="s">
        <v>28</v>
      </c>
      <c r="I55" s="1077"/>
      <c r="J55" s="83" t="s">
        <v>29</v>
      </c>
      <c r="K55" s="84" t="s">
        <v>35</v>
      </c>
      <c r="L55" s="52"/>
    </row>
    <row r="56" spans="2:12" ht="39" customHeight="1">
      <c r="B56" s="3"/>
      <c r="C56" s="1083"/>
      <c r="D56" s="1084"/>
      <c r="E56" s="1084"/>
      <c r="F56" s="1084"/>
      <c r="G56" s="1085"/>
      <c r="H56" s="1077" t="s">
        <v>30</v>
      </c>
      <c r="I56" s="1077"/>
      <c r="J56" s="83" t="s">
        <v>31</v>
      </c>
      <c r="K56" s="84" t="s">
        <v>35</v>
      </c>
      <c r="L56" s="4"/>
    </row>
    <row r="57" spans="2:12" ht="47.25" customHeight="1" thickBot="1">
      <c r="B57" s="3"/>
      <c r="C57" s="1086"/>
      <c r="D57" s="1087"/>
      <c r="E57" s="1087"/>
      <c r="F57" s="1087"/>
      <c r="G57" s="1088"/>
      <c r="H57" s="1072"/>
      <c r="I57" s="1072"/>
      <c r="J57" s="1072"/>
      <c r="K57" s="1073"/>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purl.org/dc/elements/1.1/"/>
    <ds:schemaRef ds:uri="http://schemas.microsoft.com/office/2006/documentManagement/types"/>
    <ds:schemaRef ds:uri="http://schemas.microsoft.com/office/infopath/2007/PartnerControls"/>
    <ds:schemaRef ds:uri="http://www.w3.org/XML/1998/namespace"/>
    <ds:schemaRef ds:uri="a6cb9e4b-f1d1-4245-83ec-6cad768d538a"/>
    <ds:schemaRef ds:uri="http://schemas.openxmlformats.org/package/2006/metadata/core-properties"/>
    <ds:schemaRef ds:uri="9d85dbaf-23eb-4e57-a637-93dcacc8b1a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PRESUPUESTO OFICIAL (Entidad)</vt:lpstr>
      <vt:lpstr>AIU</vt:lpstr>
      <vt:lpstr>MEMORIAS-1</vt:lpstr>
      <vt:lpstr>APU-1</vt:lpstr>
      <vt:lpstr>APU-2</vt:lpstr>
      <vt:lpstr>MEMORIAS-2</vt:lpstr>
      <vt:lpstr>APU-3</vt:lpstr>
      <vt:lpstr>MEMORIAS-3</vt:lpstr>
      <vt:lpstr>ANIDADOS EL SECRETO</vt:lpstr>
      <vt:lpstr>ANIDADOS SABANALARGA </vt:lpstr>
      <vt:lpstr>ANIDADOS AGUACLARA</vt:lpstr>
      <vt:lpstr>PROPUESTA ECONOMICA(Proponente)</vt:lpstr>
      <vt:lpstr>_GoBack</vt:lpstr>
      <vt:lpstr>AIU!Área_de_impresión</vt:lpstr>
      <vt:lpstr>'ANIDADOS AGUACLARA'!Área_de_impresión</vt:lpstr>
      <vt:lpstr>'ANIDADOS EL SECRETO'!Área_de_impresión</vt:lpstr>
      <vt:lpstr>'ANIDADOS SABANALARGA '!Área_de_impresión</vt:lpstr>
      <vt:lpstr>'APU-1'!Área_de_impresión</vt:lpstr>
      <vt:lpstr>'APU-2'!Área_de_impresión</vt:lpstr>
      <vt:lpstr>'APU-3'!Área_de_impresión</vt:lpstr>
      <vt:lpstr>'MEMORIAS-1'!Área_de_impresión</vt:lpstr>
      <vt:lpstr>'MEMORIAS-3'!Área_de_impresión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Jaime Ivan González Solarte</cp:lastModifiedBy>
  <cp:revision/>
  <cp:lastPrinted>2026-10-19T20:37:03Z</cp:lastPrinted>
  <dcterms:created xsi:type="dcterms:W3CDTF">2006-06-27T16:47:25Z</dcterms:created>
  <dcterms:modified xsi:type="dcterms:W3CDTF">2026-10-24T15:36:00Z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