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a\Downloads\"/>
    </mc:Choice>
  </mc:AlternateContent>
  <bookViews>
    <workbookView xWindow="0" yWindow="0" windowWidth="21600" windowHeight="8730"/>
  </bookViews>
  <sheets>
    <sheet name="Formato oferta económica" sheetId="3" r:id="rId1"/>
  </sheets>
  <definedNames>
    <definedName name="_xlnm.Print_Area" localSheetId="0">'Formato oferta económica'!$A$1:$H$117</definedName>
    <definedName name="_xlnm.Print_Titles" localSheetId="0">'Formato oferta económica'!$1:$6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8" i="3" l="1"/>
  <c r="G45" i="3" l="1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9" i="3"/>
  <c r="F100" i="3" l="1"/>
  <c r="F34" i="3"/>
  <c r="G34" i="3"/>
  <c r="E34" i="3"/>
  <c r="E11" i="3"/>
  <c r="E19" i="3" s="1"/>
  <c r="F11" i="3"/>
  <c r="G11" i="3"/>
  <c r="E20" i="3" l="1"/>
  <c r="F20" i="3" s="1"/>
  <c r="G20" i="3" s="1"/>
  <c r="F101" i="3"/>
  <c r="F102" i="3" s="1"/>
  <c r="E26" i="3"/>
  <c r="F26" i="3" s="1"/>
  <c r="G26" i="3" s="1"/>
  <c r="E16" i="3"/>
  <c r="F16" i="3" s="1"/>
  <c r="G16" i="3" s="1"/>
  <c r="F19" i="3"/>
  <c r="E15" i="3"/>
  <c r="F15" i="3" s="1"/>
  <c r="G15" i="3" s="1"/>
  <c r="E24" i="3"/>
  <c r="F24" i="3" s="1"/>
  <c r="G24" i="3" s="1"/>
  <c r="E13" i="3"/>
  <c r="E25" i="3"/>
  <c r="F25" i="3" s="1"/>
  <c r="G25" i="3" s="1"/>
  <c r="E14" i="3"/>
  <c r="F14" i="3" s="1"/>
  <c r="G14" i="3" s="1"/>
  <c r="L16" i="3"/>
  <c r="F103" i="3" l="1"/>
  <c r="F105" i="3" s="1"/>
  <c r="F13" i="3"/>
  <c r="E17" i="3"/>
  <c r="G19" i="3"/>
  <c r="G27" i="3" s="1"/>
  <c r="F27" i="3"/>
  <c r="E27" i="3"/>
  <c r="E29" i="3" l="1"/>
  <c r="E35" i="3" s="1"/>
  <c r="E36" i="3" s="1"/>
  <c r="E28" i="3"/>
  <c r="F17" i="3"/>
  <c r="G13" i="3"/>
  <c r="G17" i="3" s="1"/>
  <c r="G28" i="3" s="1"/>
  <c r="F28" i="3" l="1"/>
  <c r="F29" i="3"/>
  <c r="F35" i="3" s="1"/>
  <c r="F36" i="3" s="1"/>
  <c r="G29" i="3"/>
  <c r="G35" i="3" s="1"/>
  <c r="G36" i="3" s="1"/>
  <c r="G37" i="3" s="1"/>
  <c r="E37" i="3"/>
  <c r="E38" i="3" l="1"/>
  <c r="E40" i="3" s="1"/>
  <c r="G38" i="3"/>
  <c r="G40" i="3" s="1"/>
  <c r="F42" i="3" s="1"/>
  <c r="F106" i="3" s="1"/>
  <c r="F37" i="3"/>
  <c r="F38" i="3" s="1"/>
  <c r="F40" i="3" s="1"/>
</calcChain>
</file>

<file path=xl/sharedStrings.xml><?xml version="1.0" encoding="utf-8"?>
<sst xmlns="http://schemas.openxmlformats.org/spreadsheetml/2006/main" count="190" uniqueCount="186">
  <si>
    <t>PROPONENTE:</t>
  </si>
  <si>
    <t>FIRMA REPRESENTANTE LEGAL</t>
  </si>
  <si>
    <t>NOMBRE REPRESENTANTE LEGAL:</t>
  </si>
  <si>
    <t>CÉDULA REPRESENTANTE LEGAL:</t>
  </si>
  <si>
    <t>DEPARTAMENTO ADMINISTRATIVO DE CONTRATACION PUBLICA</t>
  </si>
  <si>
    <t>ITEM</t>
  </si>
  <si>
    <t>DISTRITO DE SANTIAGO DE CALI</t>
  </si>
  <si>
    <t xml:space="preserve">I. OFERTA ECONÓMICA - SERVICIO DE ASEO </t>
  </si>
  <si>
    <t xml:space="preserve">II. OFERTA ECONÓMICA - SERVICIO DE DESINFECCIÓN </t>
  </si>
  <si>
    <t>COSTO MENSUAL VIGENCIA 2021</t>
  </si>
  <si>
    <t>Salario Mensual</t>
  </si>
  <si>
    <t>Subsidio de transporte</t>
  </si>
  <si>
    <t>SALARIO BASE</t>
  </si>
  <si>
    <t>PRESTACIONES SOCIALES</t>
  </si>
  <si>
    <t>Cesantías</t>
  </si>
  <si>
    <t>Primas</t>
  </si>
  <si>
    <t>Vacaciones</t>
  </si>
  <si>
    <t>Intereses a las Cesantías</t>
  </si>
  <si>
    <t>APORTES</t>
  </si>
  <si>
    <t>Salud</t>
  </si>
  <si>
    <t xml:space="preserve">Pensión </t>
  </si>
  <si>
    <t>A.R.L.</t>
  </si>
  <si>
    <t>SENA</t>
  </si>
  <si>
    <t>I.C.B.F.</t>
  </si>
  <si>
    <t>Caja de Compensación Familiar</t>
  </si>
  <si>
    <t>COSTO MENSUAL MANO DE OBRA</t>
  </si>
  <si>
    <t xml:space="preserve">SUBTOTAL </t>
  </si>
  <si>
    <t>TOTAL INCLUIDO AIU E IVA</t>
  </si>
  <si>
    <t>OPERARIO DE ASEO Y CAFETERIA</t>
  </si>
  <si>
    <t>OPERARIO PARA TRABAJO EN LAS ALTURAS</t>
  </si>
  <si>
    <t>SUPERVISORES TIEMPO COMPLETO</t>
  </si>
  <si>
    <t>SUBTOTAL MANO DE OBRA</t>
  </si>
  <si>
    <t>%</t>
  </si>
  <si>
    <t>A</t>
  </si>
  <si>
    <t xml:space="preserve">TOTAL SALARIO BASE </t>
  </si>
  <si>
    <t>B</t>
  </si>
  <si>
    <t xml:space="preserve">TOTAL PRESTACIONES SOCIALES </t>
  </si>
  <si>
    <t>C</t>
  </si>
  <si>
    <t>TOTAL APORTES</t>
  </si>
  <si>
    <t>(A+B+C)</t>
  </si>
  <si>
    <t>1.1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</si>
  <si>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</si>
  <si>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</si>
  <si>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</si>
  <si>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</si>
  <si>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</si>
  <si>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</si>
  <si>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</si>
  <si>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</si>
  <si>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</si>
  <si>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3.6</t>
  </si>
  <si>
    <t>(B+C)</t>
  </si>
  <si>
    <t>TOTAL PRESTACIONES SOCIALES Y APORTES</t>
  </si>
  <si>
    <t>DOTACION</t>
  </si>
  <si>
    <t>INSUMOS DE ASEO</t>
  </si>
  <si>
    <t>MAQUINARIA Y EQUIPO</t>
  </si>
  <si>
    <t>ADMINISTRACION Y SUPERVISION</t>
  </si>
  <si>
    <t>VALOR A.I.U</t>
  </si>
  <si>
    <t>IVA DEL 19%</t>
  </si>
  <si>
    <t>CANTIDAD DE PERSONAL</t>
  </si>
  <si>
    <t>TOTAL</t>
  </si>
  <si>
    <t>BIENES</t>
  </si>
  <si>
    <t>UBICACIÓN</t>
  </si>
  <si>
    <t>ÁREA (M2)</t>
  </si>
  <si>
    <t>COMPLEJO CAM TORRE ALCALDÍA SÓTANO BAHÍA</t>
  </si>
  <si>
    <t>CAM</t>
  </si>
  <si>
    <t>EDIFICIO FUENTE DE VERSALLES</t>
  </si>
  <si>
    <t>AVENIDA 5 A NORTE 20 N - 08</t>
  </si>
  <si>
    <t>EDIFICIO BIC</t>
  </si>
  <si>
    <t>CALLE 11 No 6 - 24 PISO 5</t>
  </si>
  <si>
    <t>CENTRO CULTURAL, SECRETARÍA DE CULTURA Y TURISMO</t>
  </si>
  <si>
    <t>CARRERA 5 # 6 - 05</t>
  </si>
  <si>
    <t>CASA DE JUSTICIA AGUA BLANCA</t>
  </si>
  <si>
    <t>DIAGONAL 26 M 73 - 00</t>
  </si>
  <si>
    <t>SECRETARÍA DE MOVILIDAD SALOMIA</t>
  </si>
  <si>
    <t>SALOMIA</t>
  </si>
  <si>
    <t>EDIFICIO COLTABACO</t>
  </si>
  <si>
    <t>AVENIDA COLOMBIA 11- 48</t>
  </si>
  <si>
    <t>EDIFICIO SAN MARINO</t>
  </si>
  <si>
    <t>AVENIDA 6 NORTE 13 N - 77</t>
  </si>
  <si>
    <t>SECRETARÍA DE MOVILIDAD CARRERA 1RA</t>
  </si>
  <si>
    <t>CARRERA 1 # 14 - 10</t>
  </si>
  <si>
    <t>CENTRO DE DESARROLLO EMPRESARIAL DE AGUA BLANCA</t>
  </si>
  <si>
    <t>T 103 26P  15 - 10</t>
  </si>
  <si>
    <t>CENTRO DE SERVICIOS DE LADERA.</t>
  </si>
  <si>
    <t>CALLE 2 B2 OESTE No 90 - 27</t>
  </si>
  <si>
    <t>INMUEBLE EDUARDO SANTOS</t>
  </si>
  <si>
    <t>DIAGONAL 28D TRANSVERSAL 33E</t>
  </si>
  <si>
    <t>CAB SALOMIA</t>
  </si>
  <si>
    <t>CALLE 47 No 4D - 03</t>
  </si>
  <si>
    <t>CAB. VILLACOLOMBIA.</t>
  </si>
  <si>
    <t>CARRERA 8 B No 52 - 10</t>
  </si>
  <si>
    <t>CENTRO CULTURAL PORVENIR</t>
  </si>
  <si>
    <t>CALLE 28 No 5 - 74</t>
  </si>
  <si>
    <t>TALLERES DEL MUNICIPIO</t>
  </si>
  <si>
    <t>CARRERA 8A CON CALLE 70</t>
  </si>
  <si>
    <t>CASA DE JUSTICIA DE ALFONSO LOPEZ</t>
  </si>
  <si>
    <t>AVENIDA CIUDAD DE CALI CALLE 73 No 7 g 28</t>
  </si>
  <si>
    <t>CASA JUSTICIA SILOE</t>
  </si>
  <si>
    <t>CARRERA 52 No 1 - 119</t>
  </si>
  <si>
    <t>INSPECCIÓN DE FRAY DAMIAN</t>
  </si>
  <si>
    <t>CALLE 13 A No 13 - 41</t>
  </si>
  <si>
    <t>LUDOTECA MUNICIPAL, ESTADIO PASCUAL GUERRERO</t>
  </si>
  <si>
    <t>CALLE 5B BIS CARRERA 34</t>
  </si>
  <si>
    <t>SECRETARIA DE RECREACIÓN Y DEPORTE</t>
  </si>
  <si>
    <t>CALLE 9 CARRERA 39</t>
  </si>
  <si>
    <t>ARCHIVO INMUEBLE LA RIVERA</t>
  </si>
  <si>
    <t>CARRERA 1D CON CALLE 67 ESQUINA CALI 5</t>
  </si>
  <si>
    <t>CASA MATRIA JUANAMBU</t>
  </si>
  <si>
    <t>CALLE 10 N No 9N - 07 </t>
  </si>
  <si>
    <t>EDIFICIO 15 CON 16 CRAV</t>
  </si>
  <si>
    <t>CARRERA 16 No 15 - 75/79</t>
  </si>
  <si>
    <t>EDIFICIO CORFICOLOMBIA</t>
  </si>
  <si>
    <t>CALLE 10 No 4 - 47</t>
  </si>
  <si>
    <t>CAÑAVERALEJO – MEGAOBRAS</t>
  </si>
  <si>
    <t>AVENIDA ROOSEVELT CALLE 5</t>
  </si>
  <si>
    <t>CALI 1</t>
  </si>
  <si>
    <t>AVENIDA 4 A OESTE 19 - 72, DIRECCIÓN 2</t>
  </si>
  <si>
    <t>CALI 3</t>
  </si>
  <si>
    <t>CARRERA 9 No 2-91</t>
  </si>
  <si>
    <t>CALI 10</t>
  </si>
  <si>
    <t>CARRERA 41 A No 14 B - 15</t>
  </si>
  <si>
    <t>CALI 19</t>
  </si>
  <si>
    <t>CARRERA 32 No 8 - 07</t>
  </si>
  <si>
    <t>CALI 20</t>
  </si>
  <si>
    <t>CENTRO CULTURAL TERRÓN COLORADO</t>
  </si>
  <si>
    <t>AVENIDA 5 OESTE No 44 - 69</t>
  </si>
  <si>
    <t>CALI 11</t>
  </si>
  <si>
    <t>CALLE 31 CARRERA 32 B</t>
  </si>
  <si>
    <t>CALI 12</t>
  </si>
  <si>
    <t>CALLE 44 CRA 24c – NUEVA FLORESTA</t>
  </si>
  <si>
    <t>CALI 13</t>
  </si>
  <si>
    <t>CARRERA 28 F 72L  79</t>
  </si>
  <si>
    <t>CALI 14</t>
  </si>
  <si>
    <t>CARRERA 27 No 78A - 10</t>
  </si>
  <si>
    <t>CALI 15</t>
  </si>
  <si>
    <t>CARRERA 41B - 50</t>
  </si>
  <si>
    <t>CALI 16</t>
  </si>
  <si>
    <t>CALLE 38 41F</t>
  </si>
  <si>
    <t>CALI 21</t>
  </si>
  <si>
    <t>CARRERA 23 CON CALLE 120</t>
  </si>
  <si>
    <t>CALI 2</t>
  </si>
  <si>
    <t>AVENIDA 3 C NORTE 47 AN - 18</t>
  </si>
  <si>
    <t>CALI 4</t>
  </si>
  <si>
    <t>CALLE 44 No 1H - 44</t>
  </si>
  <si>
    <t>CALI 5</t>
  </si>
  <si>
    <t>CALLE 65 CARRERA 1D</t>
  </si>
  <si>
    <t>CALI 8</t>
  </si>
  <si>
    <t>CALLE 39 CON CARRERA 13</t>
  </si>
  <si>
    <t>CALI 17</t>
  </si>
  <si>
    <t>CALLE 13B No 64-00</t>
  </si>
  <si>
    <t>CALI 18</t>
  </si>
  <si>
    <t>CALLE 4 No 93 ZNV</t>
  </si>
  <si>
    <t>CALI 22</t>
  </si>
  <si>
    <t>CARRERA 125 CALLE 22 A</t>
  </si>
  <si>
    <t>INMUEBLE ANTIGUO COLEGIO FE Y ALEGRIA</t>
  </si>
  <si>
    <t>CARRERA 32 A No 49 - 45 </t>
  </si>
  <si>
    <t>CENTRO CULTURAL SILOE</t>
  </si>
  <si>
    <t>CALLE 10 W CARRERA 54</t>
  </si>
  <si>
    <t>EDIFICIO ZACOURT OFIC 511 - 512  - 513</t>
  </si>
  <si>
    <t>CARRERA 3 A ENTRE CALLES 11 Y 12</t>
  </si>
  <si>
    <t>CALI 7</t>
  </si>
  <si>
    <t>CALLE 74 7M B 20</t>
  </si>
  <si>
    <t>CARRERA 16 No 15 - 75/74</t>
  </si>
  <si>
    <t>INMUEBLE TALLER EL PILOTO</t>
  </si>
  <si>
    <t>CARRERA 3 N No 24 - 103</t>
  </si>
  <si>
    <t>CALI 6</t>
  </si>
  <si>
    <t>CARRERA 8 N No 70A - 16</t>
  </si>
  <si>
    <t>CONCEJO MUNICIPAL</t>
  </si>
  <si>
    <t>AVENIDA 2 N # 10 - 70</t>
  </si>
  <si>
    <t>EDIFICIO BOULEVAR DE LA SEXTA</t>
  </si>
  <si>
    <t>AVENIDA 6N No 13N 50</t>
  </si>
  <si>
    <t xml:space="preserve">VALOR AIU  </t>
  </si>
  <si>
    <t>VALOR TOTAL POR LOS 7 MESES DEL CONTRATO</t>
  </si>
  <si>
    <t>VALOR TOTAL POR 7 MESES DEL CONTRATO</t>
  </si>
  <si>
    <t>VALOR TOTAL MENSUAL</t>
  </si>
  <si>
    <t>VALOR TOTAL OFERTA ECONOMICA SERVICIO INTEGRAL DE ASEO, LIMPIEZA Y DESINFECCION</t>
  </si>
  <si>
    <t xml:space="preserve">VALOR UNITARIO </t>
  </si>
  <si>
    <t>ANEXO No. 06</t>
  </si>
  <si>
    <t>CALI 9 -  Incluida esta área en la CRAV (24)</t>
  </si>
  <si>
    <t>TOTAL M2 POR MES</t>
  </si>
  <si>
    <t>VALOR TOTAL SIN IVA</t>
  </si>
  <si>
    <t>VALOR TOTAL POR LOS 7 MESES INCLUIDOS  IVA Y AIU</t>
  </si>
  <si>
    <r>
      <rPr>
        <b/>
        <sz val="20"/>
        <color theme="1"/>
        <rFont val="Arial"/>
        <family val="2"/>
      </rPr>
      <t>NOTA:</t>
    </r>
    <r>
      <rPr>
        <sz val="20"/>
        <color theme="1"/>
        <rFont val="Arial"/>
        <family val="2"/>
      </rPr>
      <t xml:space="preserve"> Teniendo en cuenta que la suma total de metros cuadros es de 152.695 M2 y este servicio se tendrá que realizar 2 veces al mes durante la ejecución del contrato, el total de metros cuadrados para cada Mes serian de 305.390M2</t>
    </r>
  </si>
  <si>
    <t xml:space="preserve">CONTRATAR LA PRESTACIÓN DEL SERVICIO INTEGRAL DE ASEO, LIMPIEZA Y DESINFECCIÓN PARA LOS 
BIENES INMUEBLES Y MUEBLES PROPIEDAD DEL DISTRITO DE SANTIAGO DE CALI.
</t>
  </si>
  <si>
    <t>LICITACIÓN PÚBLICA No. 4135.010.32.1.079 - 2021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</si>
</sst>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164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4"/>
      <color theme="1"/>
      <name val="Calibri"/>
      <family val="2"/>
      <scheme val="minor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9" fillId="2" borderId="15" xfId="0" applyFont="1" applyFill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wrapText="1"/>
      <protection locked="0"/>
    </xf>
    <xf numFmtId="0" fontId="14" fillId="0" borderId="0" xfId="0" applyFont="1"/>
    <xf numFmtId="0" fontId="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42" fontId="16" fillId="0" borderId="5" xfId="2" applyFont="1" applyBorder="1" applyAlignment="1" applyProtection="1">
      <alignment horizontal="center" vertical="center" wrapText="1"/>
      <protection locked="0"/>
    </xf>
    <xf numFmtId="42" fontId="16" fillId="0" borderId="12" xfId="2" applyFont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42" fontId="16" fillId="0" borderId="2" xfId="2" applyFont="1" applyBorder="1" applyAlignment="1" applyProtection="1">
      <alignment horizontal="center" vertical="center" wrapText="1"/>
      <protection locked="0"/>
    </xf>
    <xf numFmtId="0" fontId="0" fillId="0" borderId="2" xfId="0" applyBorder="1"/>
    <xf numFmtId="42" fontId="8" fillId="0" borderId="2" xfId="2" applyFont="1" applyBorder="1" applyAlignment="1">
      <alignment horizontal="center" vertical="center" wrapText="1"/>
    </xf>
    <xf numFmtId="42" fontId="9" fillId="0" borderId="2" xfId="2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/>
    <xf numFmtId="0" fontId="14" fillId="0" borderId="0" xfId="0" applyFont="1" applyBorder="1"/>
    <xf numFmtId="9" fontId="0" fillId="0" borderId="0" xfId="3" applyFont="1" applyBorder="1" applyAlignment="1">
      <alignment horizontal="center" vertical="center"/>
    </xf>
    <xf numFmtId="42" fontId="8" fillId="0" borderId="2" xfId="2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3" fontId="8" fillId="3" borderId="2" xfId="0" applyNumberFormat="1" applyFont="1" applyFill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 wrapText="1"/>
    </xf>
    <xf numFmtId="42" fontId="16" fillId="0" borderId="27" xfId="2" applyFont="1" applyBorder="1" applyAlignment="1" applyProtection="1">
      <alignment horizontal="center" vertical="center" wrapText="1"/>
      <protection locked="0"/>
    </xf>
    <xf numFmtId="42" fontId="16" fillId="0" borderId="26" xfId="2" applyFont="1" applyBorder="1" applyAlignment="1" applyProtection="1">
      <alignment horizontal="center" vertical="center" wrapText="1"/>
      <protection locked="0"/>
    </xf>
    <xf numFmtId="42" fontId="8" fillId="0" borderId="26" xfId="2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2" fontId="8" fillId="4" borderId="26" xfId="2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Border="1" applyAlignment="1">
      <alignment vertical="center" wrapText="1"/>
    </xf>
    <xf numFmtId="0" fontId="16" fillId="0" borderId="2" xfId="0" applyFont="1" applyBorder="1" applyAlignment="1">
      <alignment horizontal="left" vertical="center" wrapText="1"/>
    </xf>
    <xf numFmtId="10" fontId="16" fillId="0" borderId="5" xfId="3" applyNumberFormat="1" applyFont="1" applyBorder="1" applyAlignment="1">
      <alignment horizontal="center" vertical="center" wrapText="1"/>
    </xf>
    <xf numFmtId="10" fontId="16" fillId="0" borderId="5" xfId="0" applyNumberFormat="1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9" fontId="16" fillId="0" borderId="5" xfId="0" applyNumberFormat="1" applyFont="1" applyFill="1" applyBorder="1" applyAlignment="1">
      <alignment horizontal="center" vertical="center" wrapText="1"/>
    </xf>
    <xf numFmtId="10" fontId="16" fillId="0" borderId="2" xfId="0" applyNumberFormat="1" applyFont="1" applyBorder="1" applyAlignment="1">
      <alignment horizontal="center" vertical="center" wrapText="1"/>
    </xf>
    <xf numFmtId="9" fontId="16" fillId="0" borderId="2" xfId="0" applyNumberFormat="1" applyFont="1" applyBorder="1" applyAlignment="1">
      <alignment horizontal="center" vertical="center" wrapText="1"/>
    </xf>
    <xf numFmtId="1" fontId="16" fillId="0" borderId="2" xfId="2" applyNumberFormat="1" applyFont="1" applyBorder="1" applyAlignment="1" applyProtection="1">
      <alignment horizontal="center" vertical="center" wrapText="1"/>
      <protection locked="0"/>
    </xf>
    <xf numFmtId="1" fontId="16" fillId="0" borderId="26" xfId="2" applyNumberFormat="1" applyFont="1" applyBorder="1" applyAlignment="1" applyProtection="1">
      <alignment horizontal="center" vertical="center" wrapText="1"/>
      <protection locked="0"/>
    </xf>
    <xf numFmtId="42" fontId="16" fillId="0" borderId="4" xfId="2" applyFont="1" applyBorder="1" applyAlignment="1" applyProtection="1">
      <alignment horizontal="center" vertical="center" wrapText="1"/>
      <protection locked="0"/>
    </xf>
    <xf numFmtId="42" fontId="16" fillId="0" borderId="28" xfId="2" applyFont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42" fontId="10" fillId="4" borderId="40" xfId="2" applyFont="1" applyFill="1" applyBorder="1" applyAlignment="1">
      <alignment horizontal="center" vertical="center" wrapText="1"/>
    </xf>
    <xf numFmtId="42" fontId="10" fillId="4" borderId="31" xfId="2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Border="1" applyAlignment="1">
      <alignment horizontal="left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42" fontId="7" fillId="4" borderId="18" xfId="2" applyFont="1" applyFill="1" applyBorder="1" applyAlignment="1">
      <alignment horizontal="center" vertical="center" wrapText="1"/>
    </xf>
    <xf numFmtId="42" fontId="7" fillId="4" borderId="29" xfId="2" applyFont="1" applyFill="1" applyBorder="1" applyAlignment="1">
      <alignment horizontal="center" vertical="center" wrapText="1"/>
    </xf>
    <xf numFmtId="42" fontId="10" fillId="4" borderId="18" xfId="2" applyFont="1" applyFill="1" applyBorder="1" applyAlignment="1">
      <alignment horizontal="center" vertical="center" wrapText="1"/>
    </xf>
    <xf numFmtId="42" fontId="10" fillId="4" borderId="29" xfId="2" applyFont="1" applyFill="1" applyBorder="1" applyAlignment="1">
      <alignment horizontal="center" vertical="center" wrapText="1"/>
    </xf>
    <xf numFmtId="42" fontId="7" fillId="0" borderId="18" xfId="2" applyFont="1" applyBorder="1" applyAlignment="1">
      <alignment horizontal="center" vertical="center" wrapText="1"/>
    </xf>
    <xf numFmtId="42" fontId="7" fillId="0" borderId="29" xfId="2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6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42" fontId="12" fillId="0" borderId="12" xfId="0" applyNumberFormat="1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2" fontId="16" fillId="0" borderId="2" xfId="2" applyFont="1" applyBorder="1" applyAlignment="1" applyProtection="1">
      <alignment horizontal="center" vertical="center" wrapText="1"/>
      <protection locked="0"/>
    </xf>
    <xf numFmtId="42" fontId="16" fillId="0" borderId="26" xfId="2" applyFont="1" applyBorder="1" applyAlignment="1" applyProtection="1">
      <alignment horizontal="center" vertical="center" wrapText="1"/>
      <protection locked="0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37" xfId="0" applyFont="1" applyFill="1" applyBorder="1" applyAlignment="1">
      <alignment horizontal="center" vertical="center" wrapText="1"/>
    </xf>
    <xf numFmtId="42" fontId="11" fillId="2" borderId="22" xfId="0" applyNumberFormat="1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</cellXfs>
  <cellStyles count="4">
    <cellStyle name="Millares 2" xfId="1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264364</xdr:colOff>
      <xdr:row>0</xdr:row>
      <xdr:rowOff>137483</xdr:rowOff>
    </xdr:from>
    <xdr:to>
      <xdr:col>2</xdr:col>
      <xdr:colOff>1365849</xdr:colOff>
      <xdr:row>3</xdr:row>
      <xdr:rowOff>467263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24" y="137483"/>
          <a:ext cx="1982099" cy="1893318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Z117"/>
  <sheetViews>
    <sheetView tabSelected="1" view="pageBreakPreview" topLeftCell="A53" zoomScaleNormal="100" zoomScaleSheetLayoutView="100" workbookViewId="0">
      <selection activeCell="D108" sqref="D108"/>
    </sheetView>
  </sheetViews>
  <sheetFormatPr baseColWidth="10" defaultRowHeight="15" x14ac:dyDescent="0.25"/>
  <cols>
    <col min="1" max="1" width="3.28515625" customWidth="1"/>
    <col min="2" max="2" width="13.28515625" customWidth="1"/>
    <col min="3" max="3" width="66" style="2" customWidth="1"/>
    <col min="4" max="4" width="53.42578125" style="24" customWidth="1"/>
    <col min="5" max="5" width="20.85546875" style="3" customWidth="1"/>
    <col min="6" max="6" width="41.5703125" style="3" customWidth="1"/>
    <col min="7" max="7" width="43.140625" style="3" customWidth="1"/>
    <col min="8" max="8" width="3.7109375" customWidth="1"/>
    <col min="9" max="11" width="11.42578125" style="30"/>
    <col min="12" max="12" width="33.85546875" style="30" hidden="1" customWidth="1"/>
    <col min="13" max="13" width="11.42578125" style="30"/>
    <col min="14" max="14" width="15.140625" style="30" bestFit="1" customWidth="1"/>
    <col min="15" max="26" width="11.42578125" style="30"/>
  </cols>
  <sheetData>
    <row r="1" spans="1:26" ht="41.25" customHeight="1" x14ac:dyDescent="0.25">
      <c r="A1" s="30"/>
      <c r="B1" s="101" t="s">
        <v>6</v>
      </c>
      <c r="C1" s="101"/>
      <c r="D1" s="101"/>
      <c r="E1" s="101"/>
      <c r="F1" s="101"/>
      <c r="G1" s="101"/>
    </row>
    <row r="2" spans="1:26" ht="41.25" customHeight="1" x14ac:dyDescent="0.25">
      <c r="A2" s="30"/>
      <c r="B2" s="101" t="s">
        <v>4</v>
      </c>
      <c r="C2" s="101"/>
      <c r="D2" s="101"/>
      <c r="E2" s="101"/>
      <c r="F2" s="101"/>
      <c r="G2" s="101"/>
    </row>
    <row r="3" spans="1:26" ht="41.25" customHeight="1" x14ac:dyDescent="0.25">
      <c r="A3" s="30"/>
      <c r="B3" s="102" t="s">
        <v>185</v>
      </c>
      <c r="C3" s="102"/>
      <c r="D3" s="102"/>
      <c r="E3" s="102"/>
      <c r="F3" s="102"/>
      <c r="G3" s="102"/>
    </row>
    <row r="4" spans="1:26" ht="84.75" customHeight="1" x14ac:dyDescent="0.25">
      <c r="A4" s="30"/>
      <c r="B4" s="102" t="s">
        <v>184</v>
      </c>
      <c r="C4" s="102"/>
      <c r="D4" s="102"/>
      <c r="E4" s="102"/>
      <c r="F4" s="102"/>
      <c r="G4" s="102"/>
    </row>
    <row r="5" spans="1:26" ht="45" customHeight="1" thickBot="1" x14ac:dyDescent="0.3">
      <c r="A5" s="30"/>
      <c r="B5" s="102" t="s">
        <v>178</v>
      </c>
      <c r="C5" s="102"/>
      <c r="D5" s="102"/>
      <c r="E5" s="102"/>
      <c r="F5" s="102"/>
      <c r="G5" s="102"/>
    </row>
    <row r="6" spans="1:26" s="1" customFormat="1" ht="30.75" customHeight="1" thickBot="1" x14ac:dyDescent="0.3">
      <c r="A6" s="31"/>
      <c r="B6" s="94" t="s">
        <v>7</v>
      </c>
      <c r="C6" s="95"/>
      <c r="D6" s="95"/>
      <c r="E6" s="95"/>
      <c r="F6" s="95"/>
      <c r="G6" s="96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spans="1:26" ht="90" customHeight="1" thickTop="1" x14ac:dyDescent="0.25">
      <c r="A7" s="30"/>
      <c r="B7" s="9" t="s">
        <v>5</v>
      </c>
      <c r="C7" s="10" t="s">
        <v>9</v>
      </c>
      <c r="D7" s="10" t="s">
        <v>32</v>
      </c>
      <c r="E7" s="10" t="s">
        <v>28</v>
      </c>
      <c r="F7" s="13" t="s">
        <v>29</v>
      </c>
      <c r="G7" s="41" t="s">
        <v>30</v>
      </c>
    </row>
    <row r="8" spans="1:26" ht="34.5" customHeight="1" x14ac:dyDescent="0.25">
      <c r="A8" s="30"/>
      <c r="B8" s="42">
        <v>1</v>
      </c>
      <c r="C8" s="123" t="s">
        <v>12</v>
      </c>
      <c r="D8" s="124"/>
      <c r="E8" s="22"/>
      <c r="F8" s="22"/>
      <c r="G8" s="43"/>
    </row>
    <row r="9" spans="1:26" ht="36.75" customHeight="1" x14ac:dyDescent="0.25">
      <c r="A9" s="30"/>
      <c r="B9" s="36" t="s">
        <v>40</v>
      </c>
      <c r="C9" s="125" t="s">
        <v>10</v>
      </c>
      <c r="D9" s="126"/>
      <c r="E9" s="18"/>
      <c r="F9" s="19"/>
      <c r="G9" s="44"/>
    </row>
    <row r="10" spans="1:26" ht="36.75" customHeight="1" x14ac:dyDescent="0.25">
      <c r="A10" s="30"/>
      <c r="B10" s="7">
        <v>1.2</v>
      </c>
      <c r="C10" s="125" t="s">
        <v>11</v>
      </c>
      <c r="D10" s="126"/>
      <c r="E10" s="18"/>
      <c r="F10" s="19"/>
      <c r="G10" s="44"/>
    </row>
    <row r="11" spans="1:26" s="15" customFormat="1" ht="46.5" customHeight="1" x14ac:dyDescent="0.3">
      <c r="A11" s="32"/>
      <c r="B11" s="16" t="s">
        <v>33</v>
      </c>
      <c r="C11" s="111" t="s">
        <v>34</v>
      </c>
      <c r="D11" s="112"/>
      <c r="E11" s="18">
        <f>SUM(E9+E10)</f>
        <v>0</v>
      </c>
      <c r="F11" s="18">
        <f>SUM(F9+F10)</f>
        <v>0</v>
      </c>
      <c r="G11" s="44">
        <f t="shared" ref="G11" si="0">SUM(G9+G10)</f>
        <v>0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s="15" customFormat="1" ht="36.75" customHeight="1" x14ac:dyDescent="0.3">
      <c r="A12" s="32"/>
      <c r="B12" s="16">
        <v>2</v>
      </c>
      <c r="C12" s="111" t="s">
        <v>13</v>
      </c>
      <c r="D12" s="112"/>
      <c r="E12" s="18"/>
      <c r="F12" s="19"/>
      <c r="G12" s="44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ht="36.75" customHeight="1" x14ac:dyDescent="0.25">
      <c r="A13" s="30"/>
      <c r="B13" s="7" t="s">
        <v>41</v>
      </c>
      <c r="C13" s="53" t="s">
        <v>14</v>
      </c>
      <c r="D13" s="54">
        <v>8.3299999999999999E-2</v>
      </c>
      <c r="E13" s="18">
        <f>E11*D13</f>
        <v>0</v>
      </c>
      <c r="F13" s="18">
        <f>F11*E13</f>
        <v>0</v>
      </c>
      <c r="G13" s="44">
        <f t="shared" ref="G13" si="1">G11*F13</f>
        <v>0</v>
      </c>
    </row>
    <row r="14" spans="1:26" ht="36.75" customHeight="1" x14ac:dyDescent="0.25">
      <c r="A14" s="30"/>
      <c r="B14" s="7" t="s">
        <v>42</v>
      </c>
      <c r="C14" s="53" t="s">
        <v>15</v>
      </c>
      <c r="D14" s="54">
        <v>8.3299999999999999E-2</v>
      </c>
      <c r="E14" s="18">
        <f>D14*E11</f>
        <v>0</v>
      </c>
      <c r="F14" s="18">
        <f t="shared" ref="F14:G14" si="2">E14*F11</f>
        <v>0</v>
      </c>
      <c r="G14" s="44">
        <f t="shared" si="2"/>
        <v>0</v>
      </c>
    </row>
    <row r="15" spans="1:26" ht="36.75" customHeight="1" x14ac:dyDescent="0.25">
      <c r="A15" s="30"/>
      <c r="B15" s="7" t="s">
        <v>43</v>
      </c>
      <c r="C15" s="53" t="s">
        <v>16</v>
      </c>
      <c r="D15" s="55">
        <v>4.1599999999999998E-2</v>
      </c>
      <c r="E15" s="18">
        <f>D15*E11</f>
        <v>0</v>
      </c>
      <c r="F15" s="18">
        <f>E15*F11</f>
        <v>0</v>
      </c>
      <c r="G15" s="44">
        <f t="shared" ref="G15" si="3">F15*G11</f>
        <v>0</v>
      </c>
    </row>
    <row r="16" spans="1:26" ht="36.75" customHeight="1" x14ac:dyDescent="0.25">
      <c r="A16" s="30"/>
      <c r="B16" s="7" t="s">
        <v>44</v>
      </c>
      <c r="C16" s="56" t="s">
        <v>17</v>
      </c>
      <c r="D16" s="57">
        <v>0.01</v>
      </c>
      <c r="E16" s="18">
        <f>D16*E11</f>
        <v>0</v>
      </c>
      <c r="F16" s="18">
        <f>E16*F11</f>
        <v>0</v>
      </c>
      <c r="G16" s="44">
        <f>F16*G11</f>
        <v>0</v>
      </c>
      <c r="L16" s="33" t="e">
        <f>+#REF!/#REF!</f>
        <v>#REF!</v>
      </c>
    </row>
    <row r="17" spans="1:26" s="15" customFormat="1" ht="46.5" customHeight="1" x14ac:dyDescent="0.3">
      <c r="A17" s="32"/>
      <c r="B17" s="16" t="s">
        <v>35</v>
      </c>
      <c r="C17" s="111" t="s">
        <v>36</v>
      </c>
      <c r="D17" s="112"/>
      <c r="E17" s="18">
        <f>SUM(E13:E16)</f>
        <v>0</v>
      </c>
      <c r="F17" s="18">
        <f>SUM(F13:F16)</f>
        <v>0</v>
      </c>
      <c r="G17" s="44">
        <f t="shared" ref="G17" si="4">SUM(G13:G16)</f>
        <v>0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s="15" customFormat="1" ht="36.75" customHeight="1" x14ac:dyDescent="0.3">
      <c r="A18" s="32"/>
      <c r="B18" s="21">
        <v>3</v>
      </c>
      <c r="C18" s="111" t="s">
        <v>18</v>
      </c>
      <c r="D18" s="112"/>
      <c r="E18" s="26"/>
      <c r="F18" s="26"/>
      <c r="G18" s="45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36.75" customHeight="1" x14ac:dyDescent="0.25">
      <c r="A19" s="30"/>
      <c r="B19" s="35" t="s">
        <v>45</v>
      </c>
      <c r="C19" s="53" t="s">
        <v>19</v>
      </c>
      <c r="D19" s="58">
        <v>8.5000000000000006E-2</v>
      </c>
      <c r="E19" s="26">
        <f>D19*E11</f>
        <v>0</v>
      </c>
      <c r="F19" s="26">
        <f t="shared" ref="F19:G19" si="5">E19*F11</f>
        <v>0</v>
      </c>
      <c r="G19" s="45">
        <f t="shared" si="5"/>
        <v>0</v>
      </c>
    </row>
    <row r="20" spans="1:26" ht="36.75" customHeight="1" x14ac:dyDescent="0.25">
      <c r="A20" s="30"/>
      <c r="B20" s="35" t="s">
        <v>46</v>
      </c>
      <c r="C20" s="53" t="s">
        <v>20</v>
      </c>
      <c r="D20" s="59">
        <v>0.12</v>
      </c>
      <c r="E20" s="26">
        <f>D20*E11</f>
        <v>0</v>
      </c>
      <c r="F20" s="26">
        <f t="shared" ref="F20:G20" si="6">E20*F11</f>
        <v>0</v>
      </c>
      <c r="G20" s="45">
        <f t="shared" si="6"/>
        <v>0</v>
      </c>
    </row>
    <row r="21" spans="1:26" ht="36.75" customHeight="1" x14ac:dyDescent="0.25">
      <c r="A21" s="30"/>
      <c r="B21" s="113" t="s">
        <v>47</v>
      </c>
      <c r="C21" s="116" t="s">
        <v>21</v>
      </c>
      <c r="D21" s="49"/>
      <c r="E21" s="103"/>
      <c r="F21" s="103"/>
      <c r="G21" s="104"/>
    </row>
    <row r="22" spans="1:26" ht="36.75" customHeight="1" x14ac:dyDescent="0.25">
      <c r="A22" s="30"/>
      <c r="B22" s="114"/>
      <c r="C22" s="116"/>
      <c r="D22" s="49"/>
      <c r="E22" s="103"/>
      <c r="F22" s="103"/>
      <c r="G22" s="104"/>
    </row>
    <row r="23" spans="1:26" ht="36.75" customHeight="1" x14ac:dyDescent="0.25">
      <c r="A23" s="30"/>
      <c r="B23" s="115"/>
      <c r="C23" s="116"/>
      <c r="D23" s="49"/>
      <c r="E23" s="103"/>
      <c r="F23" s="103"/>
      <c r="G23" s="104"/>
    </row>
    <row r="24" spans="1:26" ht="36.75" customHeight="1" x14ac:dyDescent="0.25">
      <c r="A24" s="30"/>
      <c r="B24" s="35" t="s">
        <v>48</v>
      </c>
      <c r="C24" s="53" t="s">
        <v>22</v>
      </c>
      <c r="D24" s="59">
        <v>0.02</v>
      </c>
      <c r="E24" s="26">
        <f>D24*E11</f>
        <v>0</v>
      </c>
      <c r="F24" s="26">
        <f t="shared" ref="F24:G24" si="7">E24*F11</f>
        <v>0</v>
      </c>
      <c r="G24" s="45">
        <f t="shared" si="7"/>
        <v>0</v>
      </c>
    </row>
    <row r="25" spans="1:26" ht="36.75" customHeight="1" x14ac:dyDescent="0.25">
      <c r="A25" s="30"/>
      <c r="B25" s="35" t="s">
        <v>49</v>
      </c>
      <c r="C25" s="53" t="s">
        <v>23</v>
      </c>
      <c r="D25" s="59">
        <v>0.03</v>
      </c>
      <c r="E25" s="26">
        <f>D25*E11</f>
        <v>0</v>
      </c>
      <c r="F25" s="26">
        <f t="shared" ref="F25:G25" si="8">E25*F11</f>
        <v>0</v>
      </c>
      <c r="G25" s="45">
        <f t="shared" si="8"/>
        <v>0</v>
      </c>
    </row>
    <row r="26" spans="1:26" ht="36.75" customHeight="1" x14ac:dyDescent="0.25">
      <c r="A26" s="30"/>
      <c r="B26" s="35" t="s">
        <v>50</v>
      </c>
      <c r="C26" s="53" t="s">
        <v>24</v>
      </c>
      <c r="D26" s="59">
        <v>0.04</v>
      </c>
      <c r="E26" s="26">
        <f>D26*E11</f>
        <v>0</v>
      </c>
      <c r="F26" s="26">
        <f t="shared" ref="F26:G26" si="9">E26*F11</f>
        <v>0</v>
      </c>
      <c r="G26" s="45">
        <f t="shared" si="9"/>
        <v>0</v>
      </c>
    </row>
    <row r="27" spans="1:26" s="15" customFormat="1" ht="45" customHeight="1" x14ac:dyDescent="0.3">
      <c r="A27" s="32"/>
      <c r="B27" s="21" t="s">
        <v>37</v>
      </c>
      <c r="C27" s="111" t="s">
        <v>38</v>
      </c>
      <c r="D27" s="112"/>
      <c r="E27" s="26">
        <f>SUM(E19:E26)</f>
        <v>0</v>
      </c>
      <c r="F27" s="26">
        <f t="shared" ref="F27:G27" si="10">SUM(F19:F26)</f>
        <v>0</v>
      </c>
      <c r="G27" s="45">
        <f t="shared" si="10"/>
        <v>0</v>
      </c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s="15" customFormat="1" ht="45" customHeight="1" x14ac:dyDescent="0.3">
      <c r="A28" s="32"/>
      <c r="B28" s="21" t="s">
        <v>51</v>
      </c>
      <c r="C28" s="111" t="s">
        <v>52</v>
      </c>
      <c r="D28" s="112"/>
      <c r="E28" s="26">
        <f>(E17+E27)</f>
        <v>0</v>
      </c>
      <c r="F28" s="26">
        <f t="shared" ref="F28:G28" si="11">(F17+F27)</f>
        <v>0</v>
      </c>
      <c r="G28" s="45">
        <f t="shared" si="11"/>
        <v>0</v>
      </c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s="15" customFormat="1" ht="48" customHeight="1" x14ac:dyDescent="0.3">
      <c r="A29" s="32"/>
      <c r="B29" s="21" t="s">
        <v>39</v>
      </c>
      <c r="C29" s="111" t="s">
        <v>25</v>
      </c>
      <c r="D29" s="112"/>
      <c r="E29" s="26">
        <f>(E11+E17+E27)</f>
        <v>0</v>
      </c>
      <c r="F29" s="26">
        <f t="shared" ref="F29:G29" si="12">(F11+F17+F27)</f>
        <v>0</v>
      </c>
      <c r="G29" s="45">
        <f t="shared" si="12"/>
        <v>0</v>
      </c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36.75" customHeight="1" x14ac:dyDescent="0.25">
      <c r="A30" s="30"/>
      <c r="B30" s="20">
        <v>4</v>
      </c>
      <c r="C30" s="17" t="s">
        <v>53</v>
      </c>
      <c r="D30" s="28"/>
      <c r="E30" s="34"/>
      <c r="F30" s="34"/>
      <c r="G30" s="46"/>
    </row>
    <row r="31" spans="1:26" ht="36.75" customHeight="1" x14ac:dyDescent="0.25">
      <c r="A31" s="30"/>
      <c r="B31" s="20">
        <v>5</v>
      </c>
      <c r="C31" s="17" t="s">
        <v>54</v>
      </c>
      <c r="D31" s="28"/>
      <c r="E31" s="34"/>
      <c r="F31" s="34"/>
      <c r="G31" s="46"/>
    </row>
    <row r="32" spans="1:26" ht="36.75" customHeight="1" x14ac:dyDescent="0.25">
      <c r="A32" s="30"/>
      <c r="B32" s="20">
        <v>6</v>
      </c>
      <c r="C32" s="17" t="s">
        <v>55</v>
      </c>
      <c r="D32" s="28"/>
      <c r="E32" s="34"/>
      <c r="F32" s="34"/>
      <c r="G32" s="46"/>
    </row>
    <row r="33" spans="1:26" ht="36.75" customHeight="1" x14ac:dyDescent="0.25">
      <c r="A33" s="30"/>
      <c r="B33" s="20">
        <v>7</v>
      </c>
      <c r="C33" s="17" t="s">
        <v>56</v>
      </c>
      <c r="D33" s="28"/>
      <c r="E33" s="34"/>
      <c r="F33" s="34"/>
      <c r="G33" s="46"/>
    </row>
    <row r="34" spans="1:26" ht="36.75" customHeight="1" x14ac:dyDescent="0.25">
      <c r="A34" s="30"/>
      <c r="B34" s="20"/>
      <c r="C34" s="17" t="s">
        <v>31</v>
      </c>
      <c r="D34" s="29"/>
      <c r="E34" s="34">
        <f>SUM(E30:E33)</f>
        <v>0</v>
      </c>
      <c r="F34" s="34">
        <f t="shared" ref="F34:G34" si="13">SUM(F30:F33)</f>
        <v>0</v>
      </c>
      <c r="G34" s="46">
        <f t="shared" si="13"/>
        <v>0</v>
      </c>
    </row>
    <row r="35" spans="1:26" ht="36.75" customHeight="1" x14ac:dyDescent="0.25">
      <c r="A35" s="30"/>
      <c r="B35" s="35"/>
      <c r="C35" s="110" t="s">
        <v>26</v>
      </c>
      <c r="D35" s="110"/>
      <c r="E35" s="26">
        <f>SUM(E29+E34)</f>
        <v>0</v>
      </c>
      <c r="F35" s="26">
        <f>SUM(F29+F34)</f>
        <v>0</v>
      </c>
      <c r="G35" s="45">
        <f t="shared" ref="G35" si="14">SUM(G29+G34)</f>
        <v>0</v>
      </c>
    </row>
    <row r="36" spans="1:26" ht="36.75" customHeight="1" x14ac:dyDescent="0.25">
      <c r="A36" s="30"/>
      <c r="B36" s="35"/>
      <c r="C36" s="110" t="s">
        <v>57</v>
      </c>
      <c r="D36" s="110"/>
      <c r="E36" s="26">
        <f>E35*0.1</f>
        <v>0</v>
      </c>
      <c r="F36" s="26">
        <f>F35*0.1</f>
        <v>0</v>
      </c>
      <c r="G36" s="45">
        <f t="shared" ref="G36" si="15">G35*0.1</f>
        <v>0</v>
      </c>
    </row>
    <row r="37" spans="1:26" ht="36.75" customHeight="1" x14ac:dyDescent="0.25">
      <c r="A37" s="30"/>
      <c r="B37" s="35"/>
      <c r="C37" s="110" t="s">
        <v>58</v>
      </c>
      <c r="D37" s="110"/>
      <c r="E37" s="26">
        <f>E36*0.19</f>
        <v>0</v>
      </c>
      <c r="F37" s="26">
        <f t="shared" ref="F37:G37" si="16">F36*0.19</f>
        <v>0</v>
      </c>
      <c r="G37" s="45">
        <f t="shared" si="16"/>
        <v>0</v>
      </c>
    </row>
    <row r="38" spans="1:26" ht="36.75" customHeight="1" x14ac:dyDescent="0.25">
      <c r="A38" s="30"/>
      <c r="B38" s="35"/>
      <c r="C38" s="110" t="s">
        <v>27</v>
      </c>
      <c r="D38" s="110"/>
      <c r="E38" s="26">
        <f>SUM(E36:E37)</f>
        <v>0</v>
      </c>
      <c r="F38" s="26">
        <f>SUM(F36:F37)</f>
        <v>0</v>
      </c>
      <c r="G38" s="45">
        <f t="shared" ref="G38" si="17">SUM(G36:G37)</f>
        <v>0</v>
      </c>
    </row>
    <row r="39" spans="1:26" ht="36.75" customHeight="1" x14ac:dyDescent="0.25">
      <c r="A39" s="30"/>
      <c r="B39" s="35"/>
      <c r="C39" s="110" t="s">
        <v>59</v>
      </c>
      <c r="D39" s="110"/>
      <c r="E39" s="60">
        <v>122</v>
      </c>
      <c r="F39" s="60">
        <v>19</v>
      </c>
      <c r="G39" s="61">
        <v>3</v>
      </c>
    </row>
    <row r="40" spans="1:26" ht="51" customHeight="1" thickBot="1" x14ac:dyDescent="0.3">
      <c r="A40" s="30"/>
      <c r="B40" s="8"/>
      <c r="C40" s="121" t="s">
        <v>60</v>
      </c>
      <c r="D40" s="122"/>
      <c r="E40" s="62">
        <f>E38*E39</f>
        <v>0</v>
      </c>
      <c r="F40" s="62">
        <f t="shared" ref="F40" si="18">F38*F39</f>
        <v>0</v>
      </c>
      <c r="G40" s="63">
        <f>G38*G39</f>
        <v>0</v>
      </c>
      <c r="H40" s="30"/>
    </row>
    <row r="41" spans="1:26" ht="47.25" customHeight="1" thickTop="1" x14ac:dyDescent="0.25">
      <c r="A41" s="30"/>
      <c r="B41" s="117" t="s">
        <v>173</v>
      </c>
      <c r="C41" s="118"/>
      <c r="D41" s="118"/>
      <c r="E41" s="118"/>
      <c r="F41" s="119"/>
      <c r="G41" s="120"/>
      <c r="H41" s="30"/>
    </row>
    <row r="42" spans="1:26" ht="75.75" customHeight="1" thickBot="1" x14ac:dyDescent="0.3">
      <c r="A42" s="30"/>
      <c r="B42" s="99" t="s">
        <v>182</v>
      </c>
      <c r="C42" s="100"/>
      <c r="D42" s="100"/>
      <c r="E42" s="100"/>
      <c r="F42" s="97">
        <f>G40*7</f>
        <v>0</v>
      </c>
      <c r="G42" s="98"/>
      <c r="H42" s="30"/>
    </row>
    <row r="43" spans="1:26" ht="30" customHeight="1" thickBot="1" x14ac:dyDescent="0.3">
      <c r="A43" s="30"/>
      <c r="B43" s="94" t="s">
        <v>8</v>
      </c>
      <c r="C43" s="95"/>
      <c r="D43" s="95"/>
      <c r="E43" s="95"/>
      <c r="F43" s="95"/>
      <c r="G43" s="96"/>
      <c r="H43" s="30"/>
    </row>
    <row r="44" spans="1:26" ht="64.5" customHeight="1" thickTop="1" x14ac:dyDescent="0.25">
      <c r="A44" s="30"/>
      <c r="B44" s="64" t="s">
        <v>5</v>
      </c>
      <c r="C44" s="65" t="s">
        <v>61</v>
      </c>
      <c r="D44" s="65" t="s">
        <v>62</v>
      </c>
      <c r="E44" s="65" t="s">
        <v>63</v>
      </c>
      <c r="F44" s="66" t="s">
        <v>177</v>
      </c>
      <c r="G44" s="67" t="s">
        <v>181</v>
      </c>
      <c r="H44" s="30"/>
    </row>
    <row r="45" spans="1:26" s="27" customFormat="1" ht="29.25" customHeight="1" x14ac:dyDescent="0.25">
      <c r="A45" s="30"/>
      <c r="B45" s="47">
        <v>1</v>
      </c>
      <c r="C45" s="38" t="s">
        <v>64</v>
      </c>
      <c r="D45" s="38" t="s">
        <v>65</v>
      </c>
      <c r="E45" s="39">
        <v>34339</v>
      </c>
      <c r="F45" s="37"/>
      <c r="G45" s="50">
        <f>(E45*F45)*2</f>
        <v>0</v>
      </c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26" s="27" customFormat="1" ht="29.25" customHeight="1" x14ac:dyDescent="0.25">
      <c r="A46" s="30"/>
      <c r="B46" s="47">
        <v>2</v>
      </c>
      <c r="C46" s="38" t="s">
        <v>66</v>
      </c>
      <c r="D46" s="38" t="s">
        <v>67</v>
      </c>
      <c r="E46" s="39">
        <v>10938</v>
      </c>
      <c r="F46" s="37"/>
      <c r="G46" s="50">
        <f t="shared" ref="G46:G99" si="19">(E46*F46)*2</f>
        <v>0</v>
      </c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s="27" customFormat="1" ht="29.25" customHeight="1" x14ac:dyDescent="0.25">
      <c r="A47" s="30"/>
      <c r="B47" s="47">
        <v>3</v>
      </c>
      <c r="C47" s="38" t="s">
        <v>68</v>
      </c>
      <c r="D47" s="38" t="s">
        <v>69</v>
      </c>
      <c r="E47" s="38">
        <v>343</v>
      </c>
      <c r="F47" s="37"/>
      <c r="G47" s="50">
        <f t="shared" si="19"/>
        <v>0</v>
      </c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s="27" customFormat="1" ht="29.25" customHeight="1" x14ac:dyDescent="0.25">
      <c r="A48" s="30"/>
      <c r="B48" s="47">
        <v>4</v>
      </c>
      <c r="C48" s="25" t="s">
        <v>70</v>
      </c>
      <c r="D48" s="25" t="s">
        <v>71</v>
      </c>
      <c r="E48" s="40">
        <v>26622</v>
      </c>
      <c r="F48" s="37"/>
      <c r="G48" s="50">
        <f t="shared" si="19"/>
        <v>0</v>
      </c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s="27" customFormat="1" ht="29.25" customHeight="1" x14ac:dyDescent="0.25">
      <c r="A49" s="30"/>
      <c r="B49" s="47">
        <v>5</v>
      </c>
      <c r="C49" s="38" t="s">
        <v>72</v>
      </c>
      <c r="D49" s="38" t="s">
        <v>73</v>
      </c>
      <c r="E49" s="38">
        <v>686</v>
      </c>
      <c r="F49" s="37"/>
      <c r="G49" s="50">
        <f t="shared" si="19"/>
        <v>0</v>
      </c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s="27" customFormat="1" ht="29.25" customHeight="1" x14ac:dyDescent="0.25">
      <c r="A50" s="30"/>
      <c r="B50" s="47">
        <v>6</v>
      </c>
      <c r="C50" s="38" t="s">
        <v>74</v>
      </c>
      <c r="D50" s="38" t="s">
        <v>75</v>
      </c>
      <c r="E50" s="39">
        <v>9475</v>
      </c>
      <c r="F50" s="37"/>
      <c r="G50" s="50">
        <f t="shared" si="19"/>
        <v>0</v>
      </c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s="27" customFormat="1" ht="29.25" customHeight="1" x14ac:dyDescent="0.25">
      <c r="A51" s="30"/>
      <c r="B51" s="47">
        <v>7</v>
      </c>
      <c r="C51" s="38" t="s">
        <v>76</v>
      </c>
      <c r="D51" s="38" t="s">
        <v>77</v>
      </c>
      <c r="E51" s="39">
        <v>3500</v>
      </c>
      <c r="F51" s="37"/>
      <c r="G51" s="50">
        <f t="shared" si="19"/>
        <v>0</v>
      </c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s="27" customFormat="1" ht="29.25" customHeight="1" x14ac:dyDescent="0.25">
      <c r="A52" s="30"/>
      <c r="B52" s="47">
        <v>8</v>
      </c>
      <c r="C52" s="38" t="s">
        <v>78</v>
      </c>
      <c r="D52" s="38" t="s">
        <v>79</v>
      </c>
      <c r="E52" s="39">
        <v>2694</v>
      </c>
      <c r="F52" s="37"/>
      <c r="G52" s="50">
        <f t="shared" si="19"/>
        <v>0</v>
      </c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1:26" s="27" customFormat="1" ht="29.25" customHeight="1" x14ac:dyDescent="0.25">
      <c r="A53" s="30"/>
      <c r="B53" s="47">
        <v>9</v>
      </c>
      <c r="C53" s="38" t="s">
        <v>80</v>
      </c>
      <c r="D53" s="38" t="s">
        <v>81</v>
      </c>
      <c r="E53" s="39">
        <v>1532</v>
      </c>
      <c r="F53" s="37"/>
      <c r="G53" s="50">
        <f t="shared" si="19"/>
        <v>0</v>
      </c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1:26" s="27" customFormat="1" ht="29.25" customHeight="1" x14ac:dyDescent="0.25">
      <c r="A54" s="30"/>
      <c r="B54" s="47">
        <v>10</v>
      </c>
      <c r="C54" s="38" t="s">
        <v>82</v>
      </c>
      <c r="D54" s="38" t="s">
        <v>83</v>
      </c>
      <c r="E54" s="38">
        <v>618</v>
      </c>
      <c r="F54" s="37"/>
      <c r="G54" s="50">
        <f t="shared" si="19"/>
        <v>0</v>
      </c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1:26" s="27" customFormat="1" ht="29.25" customHeight="1" x14ac:dyDescent="0.25">
      <c r="A55" s="30"/>
      <c r="B55" s="47">
        <v>11</v>
      </c>
      <c r="C55" s="38" t="s">
        <v>84</v>
      </c>
      <c r="D55" s="38" t="s">
        <v>85</v>
      </c>
      <c r="E55" s="39">
        <v>2095</v>
      </c>
      <c r="F55" s="37"/>
      <c r="G55" s="50">
        <f t="shared" si="19"/>
        <v>0</v>
      </c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s="27" customFormat="1" ht="29.25" customHeight="1" x14ac:dyDescent="0.25">
      <c r="A56" s="30"/>
      <c r="B56" s="47">
        <v>12</v>
      </c>
      <c r="C56" s="38" t="s">
        <v>86</v>
      </c>
      <c r="D56" s="38" t="s">
        <v>87</v>
      </c>
      <c r="E56" s="38">
        <v>330</v>
      </c>
      <c r="F56" s="37"/>
      <c r="G56" s="50">
        <f t="shared" si="19"/>
        <v>0</v>
      </c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s="27" customFormat="1" ht="29.25" customHeight="1" x14ac:dyDescent="0.25">
      <c r="A57" s="30"/>
      <c r="B57" s="47">
        <v>13</v>
      </c>
      <c r="C57" s="38" t="s">
        <v>88</v>
      </c>
      <c r="D57" s="38" t="s">
        <v>89</v>
      </c>
      <c r="E57" s="39">
        <v>1582</v>
      </c>
      <c r="F57" s="37"/>
      <c r="G57" s="50">
        <f t="shared" si="19"/>
        <v>0</v>
      </c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s="27" customFormat="1" ht="29.25" customHeight="1" x14ac:dyDescent="0.25">
      <c r="A58" s="30"/>
      <c r="B58" s="47">
        <v>14</v>
      </c>
      <c r="C58" s="38" t="s">
        <v>90</v>
      </c>
      <c r="D58" s="38" t="s">
        <v>91</v>
      </c>
      <c r="E58" s="39">
        <v>1373</v>
      </c>
      <c r="F58" s="37"/>
      <c r="G58" s="50">
        <f t="shared" si="19"/>
        <v>0</v>
      </c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s="27" customFormat="1" ht="29.25" customHeight="1" x14ac:dyDescent="0.25">
      <c r="A59" s="30"/>
      <c r="B59" s="47">
        <v>15</v>
      </c>
      <c r="C59" s="38" t="s">
        <v>92</v>
      </c>
      <c r="D59" s="38" t="s">
        <v>93</v>
      </c>
      <c r="E59" s="39">
        <v>2393</v>
      </c>
      <c r="F59" s="37"/>
      <c r="G59" s="50">
        <f t="shared" si="19"/>
        <v>0</v>
      </c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 s="27" customFormat="1" ht="29.25" customHeight="1" x14ac:dyDescent="0.25">
      <c r="A60" s="30"/>
      <c r="B60" s="47">
        <v>16</v>
      </c>
      <c r="C60" s="38" t="s">
        <v>94</v>
      </c>
      <c r="D60" s="38" t="s">
        <v>95</v>
      </c>
      <c r="E60" s="39">
        <v>5000</v>
      </c>
      <c r="F60" s="37"/>
      <c r="G60" s="50">
        <f t="shared" si="19"/>
        <v>0</v>
      </c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 s="27" customFormat="1" ht="29.25" customHeight="1" x14ac:dyDescent="0.25">
      <c r="A61" s="30"/>
      <c r="B61" s="47">
        <v>17</v>
      </c>
      <c r="C61" s="38" t="s">
        <v>96</v>
      </c>
      <c r="D61" s="38" t="s">
        <v>97</v>
      </c>
      <c r="E61" s="39">
        <v>1150</v>
      </c>
      <c r="F61" s="37"/>
      <c r="G61" s="50">
        <f t="shared" si="19"/>
        <v>0</v>
      </c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26" s="27" customFormat="1" ht="29.25" customHeight="1" x14ac:dyDescent="0.25">
      <c r="A62" s="30"/>
      <c r="B62" s="47">
        <v>18</v>
      </c>
      <c r="C62" s="38" t="s">
        <v>98</v>
      </c>
      <c r="D62" s="38" t="s">
        <v>99</v>
      </c>
      <c r="E62" s="38">
        <v>900</v>
      </c>
      <c r="F62" s="37"/>
      <c r="G62" s="50">
        <f t="shared" si="19"/>
        <v>0</v>
      </c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1:26" s="27" customFormat="1" ht="29.25" customHeight="1" x14ac:dyDescent="0.25">
      <c r="A63" s="30"/>
      <c r="B63" s="47">
        <v>19</v>
      </c>
      <c r="C63" s="38" t="s">
        <v>100</v>
      </c>
      <c r="D63" s="38" t="s">
        <v>101</v>
      </c>
      <c r="E63" s="39">
        <v>8491</v>
      </c>
      <c r="F63" s="37"/>
      <c r="G63" s="50">
        <f t="shared" si="19"/>
        <v>0</v>
      </c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 s="27" customFormat="1" ht="29.25" customHeight="1" x14ac:dyDescent="0.25">
      <c r="A64" s="30"/>
      <c r="B64" s="47">
        <v>20</v>
      </c>
      <c r="C64" s="38" t="s">
        <v>102</v>
      </c>
      <c r="D64" s="38" t="s">
        <v>103</v>
      </c>
      <c r="E64" s="38">
        <v>778</v>
      </c>
      <c r="F64" s="37"/>
      <c r="G64" s="50">
        <f t="shared" si="19"/>
        <v>0</v>
      </c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1:26" s="27" customFormat="1" ht="29.25" customHeight="1" x14ac:dyDescent="0.25">
      <c r="A65" s="30"/>
      <c r="B65" s="47">
        <v>21</v>
      </c>
      <c r="C65" s="38" t="s">
        <v>104</v>
      </c>
      <c r="D65" s="38" t="s">
        <v>105</v>
      </c>
      <c r="E65" s="39">
        <v>1998</v>
      </c>
      <c r="F65" s="37"/>
      <c r="G65" s="50">
        <f t="shared" si="19"/>
        <v>0</v>
      </c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1:26" s="27" customFormat="1" ht="29.25" customHeight="1" x14ac:dyDescent="0.25">
      <c r="A66" s="30"/>
      <c r="B66" s="47">
        <v>22</v>
      </c>
      <c r="C66" s="38" t="s">
        <v>106</v>
      </c>
      <c r="D66" s="38" t="s">
        <v>107</v>
      </c>
      <c r="E66" s="38">
        <v>200</v>
      </c>
      <c r="F66" s="37"/>
      <c r="G66" s="50">
        <f t="shared" si="19"/>
        <v>0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1:26" s="27" customFormat="1" ht="29.25" customHeight="1" x14ac:dyDescent="0.25">
      <c r="A67" s="30"/>
      <c r="B67" s="47">
        <v>23</v>
      </c>
      <c r="C67" s="38" t="s">
        <v>108</v>
      </c>
      <c r="D67" s="38" t="s">
        <v>109</v>
      </c>
      <c r="E67" s="38">
        <v>732</v>
      </c>
      <c r="F67" s="37"/>
      <c r="G67" s="50">
        <f t="shared" si="19"/>
        <v>0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 s="27" customFormat="1" ht="29.25" customHeight="1" x14ac:dyDescent="0.25">
      <c r="A68" s="30"/>
      <c r="B68" s="47">
        <v>24</v>
      </c>
      <c r="C68" s="38" t="s">
        <v>110</v>
      </c>
      <c r="D68" s="38" t="s">
        <v>111</v>
      </c>
      <c r="E68" s="39">
        <v>2662</v>
      </c>
      <c r="F68" s="37"/>
      <c r="G68" s="50">
        <f t="shared" si="19"/>
        <v>0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1:26" s="27" customFormat="1" ht="29.25" customHeight="1" x14ac:dyDescent="0.25">
      <c r="A69" s="30"/>
      <c r="B69" s="47">
        <v>25</v>
      </c>
      <c r="C69" s="38" t="s">
        <v>112</v>
      </c>
      <c r="D69" s="38" t="s">
        <v>113</v>
      </c>
      <c r="E69" s="38">
        <v>480</v>
      </c>
      <c r="F69" s="37"/>
      <c r="G69" s="50">
        <f t="shared" si="19"/>
        <v>0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1:26" s="27" customFormat="1" ht="29.25" customHeight="1" x14ac:dyDescent="0.25">
      <c r="A70" s="30"/>
      <c r="B70" s="47">
        <v>26</v>
      </c>
      <c r="C70" s="38" t="s">
        <v>114</v>
      </c>
      <c r="D70" s="38" t="s">
        <v>115</v>
      </c>
      <c r="E70" s="38">
        <v>941</v>
      </c>
      <c r="F70" s="37"/>
      <c r="G70" s="50">
        <f t="shared" si="19"/>
        <v>0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1:26" s="27" customFormat="1" ht="29.25" customHeight="1" x14ac:dyDescent="0.25">
      <c r="A71" s="30"/>
      <c r="B71" s="47">
        <v>27</v>
      </c>
      <c r="C71" s="38" t="s">
        <v>116</v>
      </c>
      <c r="D71" s="38" t="s">
        <v>117</v>
      </c>
      <c r="E71" s="38">
        <v>649</v>
      </c>
      <c r="F71" s="37"/>
      <c r="G71" s="50">
        <f t="shared" si="19"/>
        <v>0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1:26" s="27" customFormat="1" ht="29.25" customHeight="1" x14ac:dyDescent="0.25">
      <c r="A72" s="30"/>
      <c r="B72" s="47">
        <v>28</v>
      </c>
      <c r="C72" s="38" t="s">
        <v>118</v>
      </c>
      <c r="D72" s="38" t="s">
        <v>119</v>
      </c>
      <c r="E72" s="38">
        <v>357</v>
      </c>
      <c r="F72" s="37"/>
      <c r="G72" s="50">
        <f t="shared" si="19"/>
        <v>0</v>
      </c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 s="27" customFormat="1" ht="29.25" customHeight="1" x14ac:dyDescent="0.25">
      <c r="A73" s="30"/>
      <c r="B73" s="47">
        <v>29</v>
      </c>
      <c r="C73" s="38" t="s">
        <v>120</v>
      </c>
      <c r="D73" s="38" t="s">
        <v>121</v>
      </c>
      <c r="E73" s="38">
        <v>793</v>
      </c>
      <c r="F73" s="37"/>
      <c r="G73" s="50">
        <f t="shared" si="19"/>
        <v>0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 s="27" customFormat="1" ht="29.25" customHeight="1" x14ac:dyDescent="0.25">
      <c r="A74" s="30"/>
      <c r="B74" s="47">
        <v>30</v>
      </c>
      <c r="C74" s="38" t="s">
        <v>122</v>
      </c>
      <c r="D74" s="38" t="s">
        <v>123</v>
      </c>
      <c r="E74" s="38">
        <v>520</v>
      </c>
      <c r="F74" s="37"/>
      <c r="G74" s="50">
        <f t="shared" si="19"/>
        <v>0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 s="27" customFormat="1" ht="29.25" customHeight="1" x14ac:dyDescent="0.25">
      <c r="A75" s="30"/>
      <c r="B75" s="47">
        <v>31</v>
      </c>
      <c r="C75" s="38" t="s">
        <v>124</v>
      </c>
      <c r="D75" s="38" t="s">
        <v>99</v>
      </c>
      <c r="E75" s="38">
        <v>662</v>
      </c>
      <c r="F75" s="37"/>
      <c r="G75" s="50">
        <f t="shared" si="19"/>
        <v>0</v>
      </c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s="27" customFormat="1" ht="29.25" customHeight="1" x14ac:dyDescent="0.25">
      <c r="A76" s="30"/>
      <c r="B76" s="47">
        <v>32</v>
      </c>
      <c r="C76" s="38" t="s">
        <v>125</v>
      </c>
      <c r="D76" s="38" t="s">
        <v>126</v>
      </c>
      <c r="E76" s="38">
        <v>249</v>
      </c>
      <c r="F76" s="37"/>
      <c r="G76" s="50">
        <f t="shared" si="19"/>
        <v>0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s="27" customFormat="1" ht="29.25" customHeight="1" x14ac:dyDescent="0.25">
      <c r="A77" s="30"/>
      <c r="B77" s="47">
        <v>33</v>
      </c>
      <c r="C77" s="38" t="s">
        <v>127</v>
      </c>
      <c r="D77" s="38" t="s">
        <v>128</v>
      </c>
      <c r="E77" s="38">
        <v>120</v>
      </c>
      <c r="F77" s="37"/>
      <c r="G77" s="50">
        <f t="shared" si="19"/>
        <v>0</v>
      </c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 s="27" customFormat="1" ht="29.25" customHeight="1" x14ac:dyDescent="0.25">
      <c r="A78" s="30"/>
      <c r="B78" s="47">
        <v>34</v>
      </c>
      <c r="C78" s="38" t="s">
        <v>129</v>
      </c>
      <c r="D78" s="38" t="s">
        <v>130</v>
      </c>
      <c r="E78" s="38">
        <v>200</v>
      </c>
      <c r="F78" s="37"/>
      <c r="G78" s="50">
        <f t="shared" si="19"/>
        <v>0</v>
      </c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 s="27" customFormat="1" ht="29.25" customHeight="1" x14ac:dyDescent="0.25">
      <c r="A79" s="30"/>
      <c r="B79" s="47">
        <v>35</v>
      </c>
      <c r="C79" s="38" t="s">
        <v>131</v>
      </c>
      <c r="D79" s="38" t="s">
        <v>132</v>
      </c>
      <c r="E79" s="38">
        <v>107</v>
      </c>
      <c r="F79" s="37"/>
      <c r="G79" s="50">
        <f t="shared" si="19"/>
        <v>0</v>
      </c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 s="27" customFormat="1" ht="29.25" customHeight="1" x14ac:dyDescent="0.25">
      <c r="A80" s="30"/>
      <c r="B80" s="47">
        <v>36</v>
      </c>
      <c r="C80" s="38" t="s">
        <v>133</v>
      </c>
      <c r="D80" s="38" t="s">
        <v>134</v>
      </c>
      <c r="E80" s="38">
        <v>672</v>
      </c>
      <c r="F80" s="37"/>
      <c r="G80" s="50">
        <f t="shared" si="19"/>
        <v>0</v>
      </c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 s="27" customFormat="1" ht="29.25" customHeight="1" x14ac:dyDescent="0.25">
      <c r="A81" s="30"/>
      <c r="B81" s="47">
        <v>37</v>
      </c>
      <c r="C81" s="38" t="s">
        <v>135</v>
      </c>
      <c r="D81" s="38" t="s">
        <v>136</v>
      </c>
      <c r="E81" s="39">
        <v>1287</v>
      </c>
      <c r="F81" s="37"/>
      <c r="G81" s="50">
        <f t="shared" si="19"/>
        <v>0</v>
      </c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 s="27" customFormat="1" ht="29.25" customHeight="1" x14ac:dyDescent="0.25">
      <c r="A82" s="30"/>
      <c r="B82" s="47">
        <v>38</v>
      </c>
      <c r="C82" s="38" t="s">
        <v>137</v>
      </c>
      <c r="D82" s="38" t="s">
        <v>138</v>
      </c>
      <c r="E82" s="38">
        <v>713</v>
      </c>
      <c r="F82" s="37"/>
      <c r="G82" s="50">
        <f t="shared" si="19"/>
        <v>0</v>
      </c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 s="27" customFormat="1" ht="29.25" customHeight="1" x14ac:dyDescent="0.25">
      <c r="A83" s="30"/>
      <c r="B83" s="47">
        <v>39</v>
      </c>
      <c r="C83" s="38" t="s">
        <v>139</v>
      </c>
      <c r="D83" s="38" t="s">
        <v>140</v>
      </c>
      <c r="E83" s="38">
        <v>600</v>
      </c>
      <c r="F83" s="37"/>
      <c r="G83" s="50">
        <f t="shared" si="19"/>
        <v>0</v>
      </c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 s="27" customFormat="1" ht="29.25" customHeight="1" x14ac:dyDescent="0.25">
      <c r="A84" s="30"/>
      <c r="B84" s="47">
        <v>40</v>
      </c>
      <c r="C84" s="38" t="s">
        <v>141</v>
      </c>
      <c r="D84" s="38" t="s">
        <v>142</v>
      </c>
      <c r="E84" s="38">
        <v>790</v>
      </c>
      <c r="F84" s="37"/>
      <c r="G84" s="50">
        <f t="shared" si="19"/>
        <v>0</v>
      </c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1:26" s="27" customFormat="1" ht="29.25" customHeight="1" x14ac:dyDescent="0.25">
      <c r="A85" s="30"/>
      <c r="B85" s="47">
        <v>41</v>
      </c>
      <c r="C85" s="38" t="s">
        <v>143</v>
      </c>
      <c r="D85" s="38" t="s">
        <v>144</v>
      </c>
      <c r="E85" s="38">
        <v>482</v>
      </c>
      <c r="F85" s="37"/>
      <c r="G85" s="50">
        <f t="shared" si="19"/>
        <v>0</v>
      </c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1:26" s="27" customFormat="1" ht="29.25" customHeight="1" x14ac:dyDescent="0.25">
      <c r="A86" s="30"/>
      <c r="B86" s="47">
        <v>42</v>
      </c>
      <c r="C86" s="38" t="s">
        <v>145</v>
      </c>
      <c r="D86" s="38" t="s">
        <v>146</v>
      </c>
      <c r="E86" s="38">
        <v>852</v>
      </c>
      <c r="F86" s="37"/>
      <c r="G86" s="50">
        <f t="shared" si="19"/>
        <v>0</v>
      </c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s="27" customFormat="1" ht="29.25" customHeight="1" x14ac:dyDescent="0.25">
      <c r="A87" s="30"/>
      <c r="B87" s="47">
        <v>43</v>
      </c>
      <c r="C87" s="38" t="s">
        <v>147</v>
      </c>
      <c r="D87" s="38" t="s">
        <v>148</v>
      </c>
      <c r="E87" s="38">
        <v>201</v>
      </c>
      <c r="F87" s="37"/>
      <c r="G87" s="50">
        <f t="shared" si="19"/>
        <v>0</v>
      </c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1:26" s="27" customFormat="1" ht="29.25" customHeight="1" x14ac:dyDescent="0.25">
      <c r="A88" s="30"/>
      <c r="B88" s="47">
        <v>44</v>
      </c>
      <c r="C88" s="38" t="s">
        <v>149</v>
      </c>
      <c r="D88" s="38" t="s">
        <v>150</v>
      </c>
      <c r="E88" s="38">
        <v>908</v>
      </c>
      <c r="F88" s="37"/>
      <c r="G88" s="50">
        <f t="shared" si="19"/>
        <v>0</v>
      </c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s="27" customFormat="1" ht="29.25" customHeight="1" x14ac:dyDescent="0.25">
      <c r="A89" s="30"/>
      <c r="B89" s="47">
        <v>45</v>
      </c>
      <c r="C89" s="38" t="s">
        <v>151</v>
      </c>
      <c r="D89" s="38" t="s">
        <v>152</v>
      </c>
      <c r="E89" s="38">
        <v>120</v>
      </c>
      <c r="F89" s="37"/>
      <c r="G89" s="50">
        <f t="shared" si="19"/>
        <v>0</v>
      </c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s="27" customFormat="1" ht="29.25" customHeight="1" x14ac:dyDescent="0.25">
      <c r="A90" s="30"/>
      <c r="B90" s="47">
        <v>46</v>
      </c>
      <c r="C90" s="38" t="s">
        <v>153</v>
      </c>
      <c r="D90" s="38" t="s">
        <v>154</v>
      </c>
      <c r="E90" s="38">
        <v>200</v>
      </c>
      <c r="F90" s="37"/>
      <c r="G90" s="50">
        <f t="shared" si="19"/>
        <v>0</v>
      </c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s="27" customFormat="1" ht="29.25" customHeight="1" x14ac:dyDescent="0.25">
      <c r="A91" s="30"/>
      <c r="B91" s="47">
        <v>47</v>
      </c>
      <c r="C91" s="38" t="s">
        <v>155</v>
      </c>
      <c r="D91" s="38" t="s">
        <v>156</v>
      </c>
      <c r="E91" s="38">
        <v>780</v>
      </c>
      <c r="F91" s="37"/>
      <c r="G91" s="50">
        <f t="shared" si="19"/>
        <v>0</v>
      </c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s="27" customFormat="1" ht="29.25" customHeight="1" x14ac:dyDescent="0.25">
      <c r="A92" s="30"/>
      <c r="B92" s="47">
        <v>48</v>
      </c>
      <c r="C92" s="38" t="s">
        <v>157</v>
      </c>
      <c r="D92" s="38" t="s">
        <v>158</v>
      </c>
      <c r="E92" s="38">
        <v>570</v>
      </c>
      <c r="F92" s="37"/>
      <c r="G92" s="50">
        <f t="shared" si="19"/>
        <v>0</v>
      </c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s="27" customFormat="1" ht="29.25" customHeight="1" x14ac:dyDescent="0.25">
      <c r="A93" s="30"/>
      <c r="B93" s="47">
        <v>49</v>
      </c>
      <c r="C93" s="38" t="s">
        <v>159</v>
      </c>
      <c r="D93" s="38" t="s">
        <v>160</v>
      </c>
      <c r="E93" s="38">
        <v>90</v>
      </c>
      <c r="F93" s="37"/>
      <c r="G93" s="50">
        <f t="shared" si="19"/>
        <v>0</v>
      </c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s="27" customFormat="1" ht="29.25" customHeight="1" x14ac:dyDescent="0.25">
      <c r="A94" s="30"/>
      <c r="B94" s="47">
        <v>50</v>
      </c>
      <c r="C94" s="38" t="s">
        <v>161</v>
      </c>
      <c r="D94" s="38" t="s">
        <v>162</v>
      </c>
      <c r="E94" s="38">
        <v>244</v>
      </c>
      <c r="F94" s="37"/>
      <c r="G94" s="50">
        <f t="shared" si="19"/>
        <v>0</v>
      </c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s="27" customFormat="1" ht="29.25" customHeight="1" x14ac:dyDescent="0.25">
      <c r="A95" s="30"/>
      <c r="B95" s="47">
        <v>51</v>
      </c>
      <c r="C95" s="38" t="s">
        <v>179</v>
      </c>
      <c r="D95" s="38" t="s">
        <v>163</v>
      </c>
      <c r="E95" s="38">
        <v>0</v>
      </c>
      <c r="F95" s="37"/>
      <c r="G95" s="50">
        <f t="shared" si="19"/>
        <v>0</v>
      </c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s="27" customFormat="1" ht="29.25" customHeight="1" x14ac:dyDescent="0.25">
      <c r="A96" s="30"/>
      <c r="B96" s="47">
        <v>52</v>
      </c>
      <c r="C96" s="38" t="s">
        <v>164</v>
      </c>
      <c r="D96" s="38" t="s">
        <v>165</v>
      </c>
      <c r="E96" s="38">
        <v>586</v>
      </c>
      <c r="F96" s="37"/>
      <c r="G96" s="50">
        <f t="shared" si="19"/>
        <v>0</v>
      </c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s="27" customFormat="1" ht="29.25" customHeight="1" x14ac:dyDescent="0.25">
      <c r="A97" s="30"/>
      <c r="B97" s="47">
        <v>53</v>
      </c>
      <c r="C97" s="38" t="s">
        <v>166</v>
      </c>
      <c r="D97" s="38" t="s">
        <v>167</v>
      </c>
      <c r="E97" s="38">
        <v>776</v>
      </c>
      <c r="F97" s="37"/>
      <c r="G97" s="50">
        <f t="shared" si="19"/>
        <v>0</v>
      </c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s="27" customFormat="1" ht="29.25" customHeight="1" x14ac:dyDescent="0.25">
      <c r="A98" s="30"/>
      <c r="B98" s="47">
        <v>54</v>
      </c>
      <c r="C98" s="38" t="s">
        <v>168</v>
      </c>
      <c r="D98" s="38" t="s">
        <v>169</v>
      </c>
      <c r="E98" s="38">
        <v>4015</v>
      </c>
      <c r="F98" s="37"/>
      <c r="G98" s="50">
        <f>(E98*F98)*2</f>
        <v>0</v>
      </c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s="27" customFormat="1" ht="29.25" customHeight="1" x14ac:dyDescent="0.25">
      <c r="A99" s="30"/>
      <c r="B99" s="47">
        <v>55</v>
      </c>
      <c r="C99" s="38" t="s">
        <v>170</v>
      </c>
      <c r="D99" s="38" t="s">
        <v>171</v>
      </c>
      <c r="E99" s="39">
        <v>13300</v>
      </c>
      <c r="F99" s="37"/>
      <c r="G99" s="50">
        <f t="shared" si="19"/>
        <v>0</v>
      </c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24.95" customHeight="1" x14ac:dyDescent="0.25">
      <c r="A100" s="30"/>
      <c r="B100" s="85" t="s">
        <v>180</v>
      </c>
      <c r="C100" s="86"/>
      <c r="D100" s="87"/>
      <c r="E100" s="48">
        <v>152695</v>
      </c>
      <c r="F100" s="83">
        <f>SUM(G45:G99)</f>
        <v>0</v>
      </c>
      <c r="G100" s="84"/>
    </row>
    <row r="101" spans="1:26" ht="24.95" customHeight="1" x14ac:dyDescent="0.25">
      <c r="A101" s="30"/>
      <c r="B101" s="85" t="s">
        <v>172</v>
      </c>
      <c r="C101" s="86"/>
      <c r="D101" s="86"/>
      <c r="E101" s="87"/>
      <c r="F101" s="79">
        <f>F100*0.1</f>
        <v>0</v>
      </c>
      <c r="G101" s="80"/>
    </row>
    <row r="102" spans="1:26" ht="24.95" customHeight="1" x14ac:dyDescent="0.25">
      <c r="A102" s="30"/>
      <c r="B102" s="85" t="s">
        <v>58</v>
      </c>
      <c r="C102" s="86"/>
      <c r="D102" s="86"/>
      <c r="E102" s="87"/>
      <c r="F102" s="79">
        <f>F101*0.19</f>
        <v>0</v>
      </c>
      <c r="G102" s="80"/>
    </row>
    <row r="103" spans="1:26" ht="30" customHeight="1" x14ac:dyDescent="0.25">
      <c r="A103" s="30"/>
      <c r="B103" s="88" t="s">
        <v>175</v>
      </c>
      <c r="C103" s="89"/>
      <c r="D103" s="89"/>
      <c r="E103" s="90"/>
      <c r="F103" s="81">
        <f>SUM(F100:G102)</f>
        <v>0</v>
      </c>
      <c r="G103" s="82"/>
    </row>
    <row r="104" spans="1:26" ht="49.5" customHeight="1" x14ac:dyDescent="0.25">
      <c r="A104" s="30"/>
      <c r="B104" s="91" t="s">
        <v>174</v>
      </c>
      <c r="C104" s="92"/>
      <c r="D104" s="92"/>
      <c r="E104" s="92"/>
      <c r="F104" s="92"/>
      <c r="G104" s="93"/>
    </row>
    <row r="105" spans="1:26" ht="61.5" customHeight="1" thickBot="1" x14ac:dyDescent="0.3">
      <c r="A105" s="30"/>
      <c r="B105" s="70" t="s">
        <v>182</v>
      </c>
      <c r="C105" s="71"/>
      <c r="D105" s="71"/>
      <c r="E105" s="72"/>
      <c r="F105" s="68">
        <f>F103*7</f>
        <v>0</v>
      </c>
      <c r="G105" s="69"/>
    </row>
    <row r="106" spans="1:26" ht="94.5" customHeight="1" thickTop="1" thickBot="1" x14ac:dyDescent="0.3">
      <c r="A106" s="30"/>
      <c r="B106" s="105" t="s">
        <v>176</v>
      </c>
      <c r="C106" s="106"/>
      <c r="D106" s="106"/>
      <c r="E106" s="107"/>
      <c r="F106" s="108">
        <f>F105+F42</f>
        <v>0</v>
      </c>
      <c r="G106" s="109"/>
    </row>
    <row r="107" spans="1:26" x14ac:dyDescent="0.25">
      <c r="A107" s="30"/>
      <c r="B107" s="5"/>
      <c r="C107" s="4"/>
      <c r="D107" s="23"/>
      <c r="E107" s="6"/>
      <c r="F107" s="6"/>
      <c r="G107" s="6"/>
    </row>
    <row r="108" spans="1:26" ht="26.25" customHeight="1" x14ac:dyDescent="0.25">
      <c r="A108" s="30"/>
      <c r="B108" s="73"/>
      <c r="C108" s="73"/>
      <c r="D108" s="12"/>
      <c r="E108" s="52"/>
      <c r="F108" s="77" t="s">
        <v>183</v>
      </c>
      <c r="G108" s="77"/>
    </row>
    <row r="109" spans="1:26" ht="26.25" customHeight="1" x14ac:dyDescent="0.25">
      <c r="A109" s="30"/>
      <c r="B109" s="73"/>
      <c r="C109" s="73"/>
      <c r="D109" s="12"/>
      <c r="E109" s="52"/>
      <c r="F109" s="77"/>
      <c r="G109" s="77"/>
    </row>
    <row r="110" spans="1:26" ht="26.25" customHeight="1" x14ac:dyDescent="0.25">
      <c r="A110" s="30"/>
      <c r="B110" s="73"/>
      <c r="C110" s="73"/>
      <c r="D110" s="12"/>
      <c r="E110" s="52"/>
      <c r="F110" s="77"/>
      <c r="G110" s="77"/>
    </row>
    <row r="111" spans="1:26" ht="26.25" customHeight="1" x14ac:dyDescent="0.25">
      <c r="A111" s="30"/>
      <c r="B111" s="74"/>
      <c r="C111" s="74"/>
      <c r="D111" s="14"/>
      <c r="E111" s="52"/>
      <c r="F111" s="77"/>
      <c r="G111" s="77"/>
    </row>
    <row r="112" spans="1:26" ht="15.75" customHeight="1" x14ac:dyDescent="0.25">
      <c r="A112" s="30"/>
      <c r="B112" s="75" t="s">
        <v>1</v>
      </c>
      <c r="C112" s="75"/>
      <c r="D112" s="11"/>
      <c r="E112" s="52"/>
      <c r="F112" s="77"/>
      <c r="G112" s="77"/>
    </row>
    <row r="113" spans="1:7" ht="5.25" customHeight="1" x14ac:dyDescent="0.25">
      <c r="A113" s="30"/>
      <c r="B113" s="5"/>
      <c r="C113" s="51"/>
      <c r="D113" s="11"/>
      <c r="E113" s="52"/>
      <c r="F113" s="77"/>
      <c r="G113" s="77"/>
    </row>
    <row r="114" spans="1:7" ht="18.75" customHeight="1" x14ac:dyDescent="0.25">
      <c r="A114" s="30"/>
      <c r="B114" s="76" t="s">
        <v>2</v>
      </c>
      <c r="C114" s="76"/>
      <c r="D114" s="78"/>
      <c r="E114" s="78"/>
      <c r="F114" s="77"/>
      <c r="G114" s="77"/>
    </row>
    <row r="115" spans="1:7" ht="18.75" customHeight="1" x14ac:dyDescent="0.25">
      <c r="A115" s="30"/>
      <c r="B115" s="76" t="s">
        <v>3</v>
      </c>
      <c r="C115" s="76"/>
      <c r="D115" s="78"/>
      <c r="E115" s="78"/>
      <c r="F115" s="77"/>
      <c r="G115" s="77"/>
    </row>
    <row r="116" spans="1:7" ht="18.75" customHeight="1" x14ac:dyDescent="0.25">
      <c r="A116" s="30"/>
      <c r="B116" s="76" t="s">
        <v>0</v>
      </c>
      <c r="C116" s="76"/>
      <c r="D116" s="78"/>
      <c r="E116" s="78"/>
      <c r="F116" s="77"/>
      <c r="G116" s="77"/>
    </row>
    <row r="117" spans="1:7" x14ac:dyDescent="0.25">
      <c r="A117" s="30"/>
      <c r="B117" s="5"/>
      <c r="C117" s="4"/>
      <c r="D117" s="23"/>
      <c r="E117" s="6"/>
      <c r="F117" s="6"/>
      <c r="G117" s="6"/>
    </row>
  </sheetData>
  <mergeCells count="53">
    <mergeCell ref="C40:D40"/>
    <mergeCell ref="C8:D8"/>
    <mergeCell ref="C11:D11"/>
    <mergeCell ref="C12:D12"/>
    <mergeCell ref="C17:D17"/>
    <mergeCell ref="C18:D18"/>
    <mergeCell ref="C9:D9"/>
    <mergeCell ref="C10:D10"/>
    <mergeCell ref="E21:E23"/>
    <mergeCell ref="F21:F23"/>
    <mergeCell ref="G21:G23"/>
    <mergeCell ref="B106:E106"/>
    <mergeCell ref="F106:G106"/>
    <mergeCell ref="C39:D39"/>
    <mergeCell ref="C27:D27"/>
    <mergeCell ref="C28:D28"/>
    <mergeCell ref="C29:D29"/>
    <mergeCell ref="B21:B23"/>
    <mergeCell ref="C21:C23"/>
    <mergeCell ref="C35:D35"/>
    <mergeCell ref="C36:D36"/>
    <mergeCell ref="C37:D37"/>
    <mergeCell ref="C38:D38"/>
    <mergeCell ref="B41:G41"/>
    <mergeCell ref="B1:G1"/>
    <mergeCell ref="B2:G2"/>
    <mergeCell ref="B3:G3"/>
    <mergeCell ref="B4:G4"/>
    <mergeCell ref="B6:G6"/>
    <mergeCell ref="B5:G5"/>
    <mergeCell ref="B104:G104"/>
    <mergeCell ref="B43:G43"/>
    <mergeCell ref="F42:G42"/>
    <mergeCell ref="B42:E42"/>
    <mergeCell ref="B100:D100"/>
    <mergeCell ref="F101:G101"/>
    <mergeCell ref="F102:G102"/>
    <mergeCell ref="F103:G103"/>
    <mergeCell ref="F100:G100"/>
    <mergeCell ref="B101:E101"/>
    <mergeCell ref="B102:E102"/>
    <mergeCell ref="B103:E103"/>
    <mergeCell ref="B115:C115"/>
    <mergeCell ref="B116:C116"/>
    <mergeCell ref="F108:G116"/>
    <mergeCell ref="D114:E114"/>
    <mergeCell ref="D115:E115"/>
    <mergeCell ref="D116:E116"/>
    <mergeCell ref="F105:G105"/>
    <mergeCell ref="B105:E105"/>
    <mergeCell ref="B108:C111"/>
    <mergeCell ref="B112:C112"/>
    <mergeCell ref="B114:C114"/>
  </mergeCells>
  <printOptions horizontalCentered="1"/>
  <pageMargins left="0.39370078740157483" right="0.39370078740157483" top="0.59055118110236227" bottom="0.59055118110236227" header="0.31496062992125984" footer="0.31496062992125984"/>
  <pageSetup scale="40" orientation="portrait" horizontalDpi="4294967294" verticalDpi="4294967294" r:id="rId1"/>
  <rowBreaks count="1" manualBreakCount="1">
    <brk id="42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oferta económica</vt:lpstr>
      <vt:lpstr>'Formato oferta económica'!Área_de_impresión</vt:lpstr>
      <vt:lpstr>'Formato oferta económica'!Títulos_a_imprimir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Cantillo Davila</dc:creator>
  <cp:lastModifiedBy>Aristizabal Garcia, Paula Andrea</cp:lastModifiedBy>
  <cp:lastPrinted>2021-03-10T17:39:46Z</cp:lastPrinted>
  <dcterms:created xsi:type="dcterms:W3CDTF">2020-02-13T14:06:42Z</dcterms:created>
  <dcterms:modified xsi:type="dcterms:W3CDTF">2021-03-10T23:04:41Z</dcterms:modified>
</cp:coreProperties>
</file>