
<file path=[Content_Types].xml><?xml version="1.0" encoding="utf-8"?>
<Types xmlns="http://schemas.openxmlformats.org/package/2006/content-types">
  <Default Extension="png" ContentType="image/png"/>
  <Default Extension="tmp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LIANA.LOPEZ\Documents\"/>
    </mc:Choice>
  </mc:AlternateContent>
  <bookViews>
    <workbookView xWindow="0" yWindow="0" windowWidth="20460" windowHeight="7020"/>
  </bookViews>
  <sheets>
    <sheet name="Mauricio" sheetId="13" r:id="rId1"/>
    <sheet name="Hoja1" sheetId="4" state="hidden" r:id="rId2"/>
    <sheet name="Hoja3" sheetId="3" state="hidden" r:id="rId3"/>
    <sheet name="Hoja5" sheetId="6" state="hidden" r:id="rId4"/>
    <sheet name="Hoja6" sheetId="7" state="hidden" r:id="rId5"/>
  </sheets>
  <definedNames>
    <definedName name="AÑOS">Hoja3!$F$3:$F$6</definedName>
    <definedName name="DÍAS">Hoja3!$B$3:$B$33</definedName>
    <definedName name="MESES">Hoja3!$D$3:$D$14</definedName>
    <definedName name="PUNTOS">Hoja3!$H$3:$H$7</definedName>
    <definedName name="RESULTADO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6" i="13" l="1"/>
  <c r="H82" i="13"/>
  <c r="H81" i="13"/>
  <c r="H75" i="13"/>
  <c r="A70" i="13"/>
  <c r="AC35" i="13"/>
  <c r="AC20" i="13"/>
  <c r="F10" i="13"/>
  <c r="F4" i="7"/>
  <c r="D4" i="7"/>
  <c r="E4" i="7"/>
  <c r="C4" i="7"/>
  <c r="B11" i="6"/>
  <c r="B10" i="6"/>
  <c r="B9" i="6"/>
  <c r="B8" i="6"/>
  <c r="B7" i="6"/>
  <c r="B6" i="6"/>
  <c r="B5" i="6"/>
  <c r="B3" i="6"/>
  <c r="B4" i="6"/>
  <c r="B2" i="6"/>
  <c r="F2" i="4"/>
  <c r="F19" i="4"/>
  <c r="D2" i="6"/>
  <c r="G26" i="4"/>
  <c r="F26" i="4"/>
  <c r="G22" i="4"/>
  <c r="F22" i="4"/>
  <c r="G23" i="4"/>
  <c r="F23" i="4"/>
  <c r="F30" i="4" s="1"/>
  <c r="C32" i="6"/>
  <c r="C34" i="6"/>
  <c r="G14" i="6"/>
  <c r="J16" i="6" s="1"/>
  <c r="C29" i="6" s="1"/>
  <c r="K16" i="6"/>
  <c r="I16" i="6"/>
  <c r="A66" i="13" l="1"/>
  <c r="A59" i="13"/>
  <c r="A45" i="13"/>
  <c r="B45" i="13" s="1"/>
  <c r="A47" i="13"/>
  <c r="B47" i="13" s="1"/>
  <c r="A46" i="13"/>
  <c r="B46" i="13" s="1"/>
  <c r="A48" i="13"/>
  <c r="B48" i="13" s="1"/>
  <c r="A49" i="13"/>
  <c r="B49" i="13" s="1"/>
  <c r="A50" i="13"/>
  <c r="B50" i="13" s="1"/>
  <c r="A51" i="13"/>
  <c r="B51" i="13" s="1"/>
  <c r="A52" i="13"/>
  <c r="B52" i="13" s="1"/>
  <c r="A53" i="13"/>
  <c r="B53" i="13" s="1"/>
  <c r="A54" i="13"/>
  <c r="B54" i="13" s="1"/>
  <c r="H83" i="13"/>
  <c r="H84" i="13"/>
  <c r="AC40" i="13"/>
</calcChain>
</file>

<file path=xl/sharedStrings.xml><?xml version="1.0" encoding="utf-8"?>
<sst xmlns="http://schemas.openxmlformats.org/spreadsheetml/2006/main" count="135" uniqueCount="126">
  <si>
    <t>CAJA DE SUELDOS DE RETIRO DE LA POLICÍA NACIONAL.</t>
  </si>
  <si>
    <t>PROCESO GESTIÓN CONTRACTUAL</t>
  </si>
  <si>
    <t>INSTRUMENTO EVALUACIÓN PROVEEDORES PRESTACIÓN DE SERVICIOS GESTIÓN</t>
  </si>
  <si>
    <t xml:space="preserve"> Código: PGC-FR-007</t>
  </si>
  <si>
    <t>VERSIÓN: 3</t>
  </si>
  <si>
    <t>CONTRATISTA</t>
  </si>
  <si>
    <t>IDENTIFICACIÓN</t>
  </si>
  <si>
    <t>REP. LEGAL</t>
  </si>
  <si>
    <t>CONTRATO</t>
  </si>
  <si>
    <t>SUPERVISOR</t>
  </si>
  <si>
    <t xml:space="preserve">P.D. LILIANA LOPEZ AVELLA </t>
  </si>
  <si>
    <t>( E )</t>
  </si>
  <si>
    <t>FECHA DE LA EVALUACIÓN</t>
  </si>
  <si>
    <t>PERIODO EVALUADO</t>
  </si>
  <si>
    <t>EJECUCIÓN</t>
  </si>
  <si>
    <t>DÍA</t>
  </si>
  <si>
    <t>MES</t>
  </si>
  <si>
    <t>AÑO</t>
  </si>
  <si>
    <t>MARZO</t>
  </si>
  <si>
    <t>SUCESIVA</t>
  </si>
  <si>
    <t>INSTANTÁNEA</t>
  </si>
  <si>
    <t>CRITERIO</t>
  </si>
  <si>
    <t>PUNTAJE</t>
  </si>
  <si>
    <t>TOTAL</t>
  </si>
  <si>
    <t>CALIDAD DEL SERVICIO</t>
  </si>
  <si>
    <t xml:space="preserve">Logística: contó con la logística para dar cumplimiento con el objeto del contrato </t>
  </si>
  <si>
    <t xml:space="preserve">Talento humano: el servicio contó con el personal técnico calificado para cumplir las actividades del contrato. </t>
  </si>
  <si>
    <t>Servicio: se prestó de acuerdo a lo pactado dentro del contrato en referencia.</t>
  </si>
  <si>
    <t>Equipos y herramientas: contó con los equipos y herramientas adecuados para  la ejecución del servicio.</t>
  </si>
  <si>
    <t>SG-SST: La prestación del servicio se cumplió de acuerdo al Sistema de Seguridad y Salud en el Trabajo de la Entidad.</t>
  </si>
  <si>
    <t>Medio Ambiente La prestación del servicio se cumplió de acuerdo al Sistema de Gestión Ambiental de la Entidad.</t>
  </si>
  <si>
    <t>TIEMPOS DE ENTREGA</t>
  </si>
  <si>
    <t>Cumplió con los entregables en el tiempo pactado para la prestación del servicio</t>
  </si>
  <si>
    <t>ENTREGABLES</t>
  </si>
  <si>
    <t>Cumplimiento con el número de entregables pactados</t>
  </si>
  <si>
    <t>OPORTUNIDAD DEL SERVICIO</t>
  </si>
  <si>
    <t>Atendió los requerimientos realizados</t>
  </si>
  <si>
    <t>La respuesta dada a  los requerimientos fue oportuna y de fondo</t>
  </si>
  <si>
    <t xml:space="preserve">OBSERVACIONES
Ninguna </t>
  </si>
  <si>
    <t>CRITERIOS QUE SE DEBEN MEJORAR</t>
  </si>
  <si>
    <t>DECLARACIONES DEL SUPERVISOR</t>
  </si>
  <si>
    <t>DECLARACIONES DEL CONTRATISTA</t>
  </si>
  <si>
    <t>CONTROL DE CAMBIOS</t>
  </si>
  <si>
    <t>Fecha</t>
  </si>
  <si>
    <t>Descripción del cambio</t>
  </si>
  <si>
    <t>Responsable</t>
  </si>
  <si>
    <t>Versión Modificada</t>
  </si>
  <si>
    <t>Se crea versión inicial por la firma Bindiva Consultores SAS</t>
  </si>
  <si>
    <t>SUBDIRECTOR ADMINISTRATIVO</t>
  </si>
  <si>
    <t>N/A</t>
  </si>
  <si>
    <t>31/04/2019</t>
  </si>
  <si>
    <t>1. Se elimina la casilla "Objeto del Contrato".</t>
  </si>
  <si>
    <t>COORDINACION GRUPO DE ADQUISICIONES Y CONTRATOS</t>
  </si>
  <si>
    <t>2. Se modifican las casillas de fecha de evaluación, número de contrato, periodo evaluado, información general.</t>
  </si>
  <si>
    <t>3. Se elminan las casillas de representante, cargo, rol, evaluación cualitativa.</t>
  </si>
  <si>
    <t>4. Se modifica la evaluación cualitativa, creando nuevos criterios de calificación.</t>
  </si>
  <si>
    <t>5. Se elimina tabla de resultados de evaluación.</t>
  </si>
  <si>
    <t>6. Se elimina escala de calificación.</t>
  </si>
  <si>
    <t>7. Se realiza nueva escala de calificación.</t>
  </si>
  <si>
    <t>8. Se crea la certificación.</t>
  </si>
  <si>
    <t>9. Se añade campo de observaciones.</t>
  </si>
  <si>
    <t>1.</t>
  </si>
  <si>
    <t>Se modifica el campo de número del contrato.</t>
  </si>
  <si>
    <t>2.</t>
  </si>
  <si>
    <t>Se agrega la opción de supervisor ( E ).</t>
  </si>
  <si>
    <t>3.</t>
  </si>
  <si>
    <t>Se adiciona  el campo "Criterios que se deben mejorar".</t>
  </si>
  <si>
    <t>4.</t>
  </si>
  <si>
    <t>Se añaden los campos "Declaraciones del supervisor" y "Declaraciones del contratista".</t>
  </si>
  <si>
    <t>5.</t>
  </si>
  <si>
    <t>Se crea escala de valoración (0, 25, 50, 75, 100).</t>
  </si>
  <si>
    <t>Elaboró</t>
  </si>
  <si>
    <t>Revisó</t>
  </si>
  <si>
    <t>Aprobó</t>
  </si>
  <si>
    <t>NICOLAY DAVID O. ROMANOVSKY C.</t>
  </si>
  <si>
    <t>DORA ILSA OSPINA OCAMPO</t>
  </si>
  <si>
    <t>MAGDI YANETH GONZÁLEZ SÁNCHEZ</t>
  </si>
  <si>
    <t>Grupo de Adquisiciones y  Contratos</t>
  </si>
  <si>
    <t>Jefe Oficina Asesora de Planeación.</t>
  </si>
  <si>
    <t>Coord. Grupo de Adquisiciones y  Contratos</t>
  </si>
  <si>
    <t>JAVIER MAURICIO MOJICA MEDINA</t>
  </si>
  <si>
    <t>En mi calidad de supervisor</t>
  </si>
  <si>
    <t xml:space="preserve">del contrato </t>
  </si>
  <si>
    <t xml:space="preserve"> certifico que la información consignada en la presente evaluación corresponde con el seguimiento que personalmente he adelantado de la ejecución por parte del contratista </t>
  </si>
  <si>
    <t xml:space="preserve"> y en tal virtud lo </t>
  </si>
  <si>
    <t>MALO</t>
  </si>
  <si>
    <t>REGULAR</t>
  </si>
  <si>
    <t>BUENO</t>
  </si>
  <si>
    <t>remito al Grupo de Adquisiciones y Contratos, para que se adelante el trámite de presunto incumplimiento.</t>
  </si>
  <si>
    <t>remito al contratista para que se comprometa a mejorar el cumplimiento de las actividades pactadas contractualmente para el próximo periodo evaluado, y al Grupo de Adquisiciones y Contratos para el trámite del pago del periodo evaluado.</t>
  </si>
  <si>
    <t>remito al Grupo de Adquisiciones y Contratos para el trámite de pago del periodo evaluado.</t>
  </si>
  <si>
    <t>ENERO</t>
  </si>
  <si>
    <t>FEBRERO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</si>
  <si>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</si>
  <si>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</si>
  <si>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</si>
  <si>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</si>
  <si>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</si>
  <si>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</si>
  <si>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</si>
  <si>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</si>
  <si>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</si>
  <si>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 </t>
  </si>
  <si>
    <t xml:space="preserve"> DOS</t>
  </si>
  <si>
    <t xml:space="preserve"> TRES</t>
  </si>
  <si>
    <t xml:space="preserve"> CUATRO</t>
  </si>
  <si>
    <t xml:space="preserve"> CINCO</t>
  </si>
  <si>
    <t xml:space="preserve"> SEIS</t>
  </si>
  <si>
    <t xml:space="preserve"> SIETE</t>
  </si>
  <si>
    <t xml:space="preserve"> OCHO</t>
  </si>
  <si>
    <t xml:space="preserve"> NUEVE</t>
  </si>
  <si>
    <t xml:space="preserve"> DIEZ</t>
  </si>
  <si>
    <t>He sido notificado del resultado de la evaluación</t>
  </si>
  <si>
    <t xml:space="preserve"> (</t>
  </si>
  <si>
    <t xml:space="preserve">) </t>
  </si>
  <si>
    <t>,</t>
  </si>
  <si>
    <t xml:space="preserve">y me comprometo a </t>
  </si>
  <si>
    <t xml:space="preserve">cumplir con </t>
  </si>
  <si>
    <t>criterio</t>
  </si>
  <si>
    <t>en la sección "criterios que se deben mejorar"</t>
  </si>
  <si>
    <t>listado</t>
  </si>
  <si>
    <t xml:space="preserve"> que se debe</t>
  </si>
  <si>
    <t xml:space="preserve"> mejorar.</t>
  </si>
  <si>
    <t>mantener el rendimiento hasta ahora desempeñado.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</si>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</sst>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 ;_ * \-#,##0.00_ ;_ * &quot;-&quot;??_ ;_ @_ "/>
    <numFmt numFmtId="165" formatCode="0.0"/>
    <numFmt numFmtId="166" formatCode="dd\/mm\/yyyy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b/>
      <u/>
      <sz val="9"/>
      <color theme="0"/>
      <name val="Arial"/>
      <family val="2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7578C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3" fillId="0" borderId="0"/>
  </cellStyleXfs>
  <cellXfs count="302">
    <xf numFmtId="0" fontId="0" fillId="0" borderId="0" xfId="0"/>
    <xf numFmtId="0" fontId="6" fillId="0" borderId="0" xfId="0" applyFont="1"/>
    <xf numFmtId="0" fontId="6" fillId="0" borderId="0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2" fillId="0" borderId="0" xfId="4" applyFont="1" applyBorder="1" applyAlignment="1" applyProtection="1">
      <alignment vertical="top" wrapText="1"/>
    </xf>
    <xf numFmtId="0" fontId="6" fillId="0" borderId="2" xfId="0" applyFont="1" applyBorder="1" applyAlignment="1">
      <alignment horizontal="center" vertical="center"/>
    </xf>
    <xf numFmtId="0" fontId="0" fillId="0" borderId="0" xfId="0" applyAlignment="1"/>
    <xf numFmtId="0" fontId="7" fillId="0" borderId="0" xfId="0" applyFont="1"/>
    <xf numFmtId="0" fontId="7" fillId="0" borderId="0" xfId="0" applyFont="1" applyAlignment="1"/>
    <xf numFmtId="0" fontId="7" fillId="0" borderId="0" xfId="0" applyFont="1" applyBorder="1" applyAlignment="1"/>
    <xf numFmtId="0" fontId="7" fillId="0" borderId="0" xfId="0" applyFont="1" applyAlignment="1">
      <alignment horizontal="center" vertical="center"/>
    </xf>
    <xf numFmtId="0" fontId="7" fillId="0" borderId="0" xfId="0" applyFont="1" applyBorder="1"/>
    <xf numFmtId="0" fontId="7" fillId="0" borderId="7" xfId="0" applyFont="1" applyBorder="1"/>
    <xf numFmtId="0" fontId="7" fillId="0" borderId="1" xfId="0" applyFont="1" applyBorder="1" applyAlignment="1"/>
    <xf numFmtId="0" fontId="7" fillId="0" borderId="1" xfId="0" applyFont="1" applyBorder="1"/>
    <xf numFmtId="0" fontId="7" fillId="0" borderId="9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2" xfId="0" applyFont="1" applyBorder="1" applyAlignment="1"/>
    <xf numFmtId="0" fontId="7" fillId="0" borderId="3" xfId="0" applyFont="1" applyBorder="1" applyAlignment="1"/>
    <xf numFmtId="0" fontId="7" fillId="0" borderId="10" xfId="0" applyFont="1" applyBorder="1" applyAlignment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1" fontId="0" fillId="0" borderId="0" xfId="0" applyNumberFormat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2" fillId="2" borderId="5" xfId="0" applyFont="1" applyFill="1" applyBorder="1" applyAlignment="1" applyProtection="1">
      <protection locked="0" hidden="1"/>
    </xf>
    <xf numFmtId="49" fontId="9" fillId="0" borderId="9" xfId="0" applyNumberFormat="1" applyFont="1" applyBorder="1" applyAlignment="1">
      <alignment horizontal="left" vertical="center"/>
    </xf>
    <xf numFmtId="49" fontId="9" fillId="0" borderId="2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Border="1" applyAlignment="1">
      <alignment wrapText="1"/>
    </xf>
    <xf numFmtId="0" fontId="7" fillId="0" borderId="9" xfId="0" applyFont="1" applyBorder="1" applyAlignment="1"/>
    <xf numFmtId="0" fontId="7" fillId="0" borderId="7" xfId="0" applyFont="1" applyBorder="1" applyAlignme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7" xfId="0" applyFont="1" applyBorder="1" applyAlignment="1" applyProtection="1">
      <alignment horizontal="center"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0" borderId="2" xfId="0" applyFont="1" applyBorder="1" applyAlignment="1" applyProtection="1">
      <alignment horizontal="center" wrapText="1"/>
      <protection locked="0"/>
    </xf>
    <xf numFmtId="0" fontId="4" fillId="0" borderId="0" xfId="0" applyFont="1" applyBorder="1" applyAlignment="1" applyProtection="1">
      <alignment horizontal="center" wrapText="1"/>
      <protection locked="0"/>
    </xf>
    <xf numFmtId="0" fontId="4" fillId="0" borderId="3" xfId="0" applyFont="1" applyBorder="1" applyAlignment="1" applyProtection="1">
      <alignment horizontal="center" wrapText="1"/>
      <protection locked="0"/>
    </xf>
    <xf numFmtId="0" fontId="12" fillId="3" borderId="9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10" fillId="3" borderId="0" xfId="0" applyFont="1" applyFill="1" applyBorder="1" applyAlignment="1" applyProtection="1">
      <alignment horizontal="center" vertical="center" wrapText="1"/>
      <protection locked="0"/>
    </xf>
    <xf numFmtId="0" fontId="10" fillId="3" borderId="15" xfId="0" applyFont="1" applyFill="1" applyBorder="1" applyAlignment="1" applyProtection="1">
      <alignment horizontal="center" vertical="center" wrapText="1"/>
      <protection locked="0"/>
    </xf>
    <xf numFmtId="0" fontId="10" fillId="3" borderId="16" xfId="0" applyFont="1" applyFill="1" applyBorder="1" applyAlignment="1" applyProtection="1">
      <alignment horizontal="center" vertical="center" wrapText="1"/>
      <protection locked="0"/>
    </xf>
    <xf numFmtId="0" fontId="10" fillId="3" borderId="17" xfId="0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left" vertical="top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0" fontId="11" fillId="0" borderId="3" xfId="0" applyFont="1" applyBorder="1" applyAlignment="1" applyProtection="1">
      <alignment horizontal="left" vertical="top" wrapText="1"/>
      <protection locked="0"/>
    </xf>
    <xf numFmtId="0" fontId="9" fillId="2" borderId="15" xfId="0" applyFont="1" applyFill="1" applyBorder="1" applyAlignment="1" applyProtection="1">
      <alignment horizontal="center" vertical="center" wrapText="1"/>
      <protection locked="0"/>
    </xf>
    <xf numFmtId="0" fontId="9" fillId="2" borderId="16" xfId="0" applyFont="1" applyFill="1" applyBorder="1" applyAlignment="1" applyProtection="1">
      <alignment horizontal="center" vertical="center" wrapText="1"/>
      <protection locked="0"/>
    </xf>
    <xf numFmtId="0" fontId="9" fillId="2" borderId="17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6" fontId="11" fillId="0" borderId="9" xfId="0" applyNumberFormat="1" applyFont="1" applyBorder="1" applyAlignment="1" applyProtection="1">
      <alignment horizontal="center" vertical="center" wrapText="1"/>
      <protection locked="0"/>
    </xf>
    <xf numFmtId="166" fontId="11" fillId="0" borderId="7" xfId="0" applyNumberFormat="1" applyFont="1" applyBorder="1" applyAlignment="1" applyProtection="1">
      <alignment horizontal="center" vertical="center" wrapText="1"/>
      <protection locked="0"/>
    </xf>
    <xf numFmtId="166" fontId="11" fillId="0" borderId="1" xfId="0" applyNumberFormat="1" applyFont="1" applyBorder="1" applyAlignment="1" applyProtection="1">
      <alignment horizontal="center" vertical="center" wrapText="1"/>
      <protection locked="0"/>
    </xf>
    <xf numFmtId="166" fontId="11" fillId="0" borderId="2" xfId="0" applyNumberFormat="1" applyFont="1" applyBorder="1" applyAlignment="1" applyProtection="1">
      <alignment horizontal="center" vertical="center" wrapText="1"/>
      <protection locked="0"/>
    </xf>
    <xf numFmtId="166" fontId="11" fillId="0" borderId="0" xfId="0" applyNumberFormat="1" applyFont="1" applyBorder="1" applyAlignment="1" applyProtection="1">
      <alignment horizontal="center" vertical="center" wrapText="1"/>
      <protection locked="0"/>
    </xf>
    <xf numFmtId="166" fontId="11" fillId="0" borderId="3" xfId="0" applyNumberFormat="1" applyFont="1" applyBorder="1" applyAlignment="1" applyProtection="1">
      <alignment horizontal="center" vertical="center" wrapText="1"/>
      <protection locked="0"/>
    </xf>
    <xf numFmtId="166" fontId="11" fillId="0" borderId="4" xfId="0" applyNumberFormat="1" applyFont="1" applyBorder="1" applyAlignment="1" applyProtection="1">
      <alignment horizontal="center" vertical="center" wrapText="1"/>
      <protection locked="0"/>
    </xf>
    <xf numFmtId="166" fontId="11" fillId="0" borderId="5" xfId="0" applyNumberFormat="1" applyFont="1" applyBorder="1" applyAlignment="1" applyProtection="1">
      <alignment horizontal="center" vertical="center" wrapText="1"/>
      <protection locked="0"/>
    </xf>
    <xf numFmtId="166" fontId="11" fillId="0" borderId="6" xfId="0" applyNumberFormat="1" applyFont="1" applyBorder="1" applyAlignment="1" applyProtection="1">
      <alignment horizontal="center" vertical="center" wrapText="1"/>
      <protection locked="0"/>
    </xf>
    <xf numFmtId="14" fontId="9" fillId="2" borderId="15" xfId="0" applyNumberFormat="1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 applyProtection="1">
      <alignment horizontal="left" vertical="center" wrapText="1"/>
      <protection locked="0"/>
    </xf>
    <xf numFmtId="0" fontId="9" fillId="2" borderId="16" xfId="0" applyFont="1" applyFill="1" applyBorder="1" applyAlignment="1" applyProtection="1">
      <alignment horizontal="left" vertical="center" wrapText="1"/>
      <protection locked="0"/>
    </xf>
    <xf numFmtId="0" fontId="9" fillId="2" borderId="17" xfId="0" applyFont="1" applyFill="1" applyBorder="1" applyAlignment="1" applyProtection="1">
      <alignment horizontal="left" vertical="center" wrapText="1"/>
      <protection locked="0"/>
    </xf>
    <xf numFmtId="14" fontId="11" fillId="0" borderId="9" xfId="0" applyNumberFormat="1" applyFont="1" applyBorder="1" applyAlignment="1" applyProtection="1">
      <alignment horizontal="center" vertical="center" wrapText="1"/>
      <protection locked="0"/>
    </xf>
    <xf numFmtId="14" fontId="11" fillId="0" borderId="7" xfId="0" applyNumberFormat="1" applyFont="1" applyBorder="1" applyAlignment="1" applyProtection="1">
      <alignment horizontal="center" vertical="center" wrapText="1"/>
      <protection locked="0"/>
    </xf>
    <xf numFmtId="14" fontId="11" fillId="0" borderId="1" xfId="0" applyNumberFormat="1" applyFont="1" applyBorder="1" applyAlignment="1" applyProtection="1">
      <alignment horizontal="center" vertical="center" wrapText="1"/>
      <protection locked="0"/>
    </xf>
    <xf numFmtId="14" fontId="11" fillId="0" borderId="2" xfId="0" applyNumberFormat="1" applyFont="1" applyBorder="1" applyAlignment="1" applyProtection="1">
      <alignment horizontal="center" vertical="center" wrapText="1"/>
      <protection locked="0"/>
    </xf>
    <xf numFmtId="14" fontId="11" fillId="0" borderId="0" xfId="0" applyNumberFormat="1" applyFont="1" applyBorder="1" applyAlignment="1" applyProtection="1">
      <alignment horizontal="center" vertical="center" wrapText="1"/>
      <protection locked="0"/>
    </xf>
    <xf numFmtId="14" fontId="11" fillId="0" borderId="3" xfId="0" applyNumberFormat="1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14" fontId="11" fillId="0" borderId="5" xfId="0" applyNumberFormat="1" applyFont="1" applyBorder="1" applyAlignment="1" applyProtection="1">
      <alignment horizontal="center" vertical="center" wrapText="1"/>
      <protection locked="0"/>
    </xf>
    <xf numFmtId="14" fontId="11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9" xfId="0" applyFont="1" applyBorder="1" applyAlignment="1"/>
    <xf numFmtId="0" fontId="7" fillId="0" borderId="7" xfId="0" applyFont="1" applyBorder="1" applyAlignment="1"/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3" fillId="3" borderId="15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3" borderId="15" xfId="0" applyFont="1" applyFill="1" applyBorder="1" applyAlignment="1" applyProtection="1">
      <alignment horizontal="center" vertical="center"/>
      <protection locked="0"/>
    </xf>
    <xf numFmtId="0" fontId="10" fillId="3" borderId="16" xfId="0" applyFont="1" applyFill="1" applyBorder="1" applyAlignment="1" applyProtection="1">
      <alignment horizontal="center" vertical="center"/>
      <protection locked="0"/>
    </xf>
    <xf numFmtId="0" fontId="10" fillId="3" borderId="17" xfId="0" applyFont="1" applyFill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left" vertical="top" wrapText="1"/>
      <protection locked="0"/>
    </xf>
    <xf numFmtId="0" fontId="11" fillId="0" borderId="7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14" fillId="3" borderId="9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165" fontId="15" fillId="0" borderId="9" xfId="0" applyNumberFormat="1" applyFont="1" applyBorder="1" applyAlignment="1">
      <alignment horizontal="center" vertical="center"/>
    </xf>
    <xf numFmtId="165" fontId="15" fillId="0" borderId="7" xfId="0" applyNumberFormat="1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2" fillId="3" borderId="15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12" fillId="3" borderId="17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" fillId="2" borderId="18" xfId="3" applyFont="1" applyFill="1" applyBorder="1" applyAlignment="1" applyProtection="1">
      <alignment horizontal="center"/>
      <protection locked="0"/>
    </xf>
    <xf numFmtId="0" fontId="1" fillId="2" borderId="19" xfId="3" applyFont="1" applyFill="1" applyBorder="1" applyAlignment="1" applyProtection="1">
      <alignment horizontal="center"/>
      <protection locked="0"/>
    </xf>
    <xf numFmtId="0" fontId="1" fillId="2" borderId="20" xfId="3" applyFont="1" applyFill="1" applyBorder="1" applyAlignment="1" applyProtection="1">
      <alignment horizontal="center"/>
      <protection locked="0"/>
    </xf>
    <xf numFmtId="0" fontId="1" fillId="2" borderId="8" xfId="3" applyFont="1" applyFill="1" applyBorder="1" applyAlignment="1" applyProtection="1">
      <alignment horizontal="center"/>
      <protection locked="0"/>
    </xf>
    <xf numFmtId="0" fontId="1" fillId="2" borderId="21" xfId="3" applyFont="1" applyFill="1" applyBorder="1" applyAlignment="1" applyProtection="1">
      <alignment horizontal="center"/>
      <protection locked="0"/>
    </xf>
    <xf numFmtId="0" fontId="1" fillId="2" borderId="22" xfId="3" applyFont="1" applyFill="1" applyBorder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16" fillId="2" borderId="19" xfId="3" applyFont="1" applyFill="1" applyBorder="1" applyAlignment="1" applyProtection="1">
      <alignment horizontal="center"/>
      <protection locked="0"/>
    </xf>
    <xf numFmtId="0" fontId="16" fillId="2" borderId="23" xfId="3" applyFont="1" applyFill="1" applyBorder="1" applyAlignment="1" applyProtection="1">
      <alignment horizontal="center"/>
      <protection locked="0"/>
    </xf>
    <xf numFmtId="0" fontId="16" fillId="2" borderId="8" xfId="3" applyFont="1" applyFill="1" applyBorder="1" applyAlignment="1" applyProtection="1">
      <alignment horizontal="center"/>
      <protection locked="0"/>
    </xf>
    <xf numFmtId="0" fontId="16" fillId="2" borderId="24" xfId="3" applyFont="1" applyFill="1" applyBorder="1" applyAlignment="1" applyProtection="1">
      <alignment horizontal="center"/>
      <protection locked="0"/>
    </xf>
    <xf numFmtId="0" fontId="16" fillId="0" borderId="22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17" fillId="3" borderId="27" xfId="0" applyFont="1" applyFill="1" applyBorder="1" applyAlignment="1">
      <alignment horizontal="center"/>
    </xf>
    <xf numFmtId="0" fontId="17" fillId="3" borderId="28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16" fillId="0" borderId="8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2" fillId="0" borderId="8" xfId="4" applyFont="1" applyBorder="1" applyAlignment="1" applyProtection="1">
      <alignment horizontal="left" vertical="center" wrapText="1"/>
    </xf>
    <xf numFmtId="0" fontId="2" fillId="0" borderId="24" xfId="4" applyFont="1" applyBorder="1" applyAlignment="1" applyProtection="1">
      <alignment horizontal="left" vertical="center" wrapText="1"/>
    </xf>
    <xf numFmtId="0" fontId="2" fillId="0" borderId="18" xfId="4" applyFont="1" applyBorder="1" applyAlignment="1" applyProtection="1">
      <alignment horizontal="center" vertical="center" wrapText="1"/>
    </xf>
    <xf numFmtId="0" fontId="2" fillId="0" borderId="19" xfId="4" applyFont="1" applyBorder="1" applyAlignment="1" applyProtection="1">
      <alignment horizontal="center" vertical="center" wrapText="1"/>
    </xf>
    <xf numFmtId="0" fontId="2" fillId="0" borderId="21" xfId="4" applyFont="1" applyBorder="1" applyAlignment="1" applyProtection="1">
      <alignment horizontal="center" vertical="center" wrapText="1"/>
    </xf>
    <xf numFmtId="0" fontId="2" fillId="0" borderId="22" xfId="4" applyFont="1" applyBorder="1" applyAlignment="1" applyProtection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7" fillId="3" borderId="15" xfId="0" applyFont="1" applyFill="1" applyBorder="1" applyAlignment="1">
      <alignment horizontal="center"/>
    </xf>
    <xf numFmtId="0" fontId="17" fillId="3" borderId="16" xfId="0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0" borderId="9" xfId="4" applyFont="1" applyBorder="1" applyAlignment="1" applyProtection="1">
      <alignment horizontal="center" vertical="center" wrapText="1"/>
    </xf>
    <xf numFmtId="0" fontId="2" fillId="0" borderId="7" xfId="4" applyFont="1" applyBorder="1" applyAlignment="1" applyProtection="1">
      <alignment horizontal="center" vertical="center" wrapText="1"/>
    </xf>
    <xf numFmtId="0" fontId="2" fillId="0" borderId="43" xfId="4" applyFont="1" applyBorder="1" applyAlignment="1" applyProtection="1">
      <alignment horizontal="center" vertical="center" wrapText="1"/>
    </xf>
    <xf numFmtId="0" fontId="2" fillId="0" borderId="2" xfId="4" applyFont="1" applyBorder="1" applyAlignment="1" applyProtection="1">
      <alignment horizontal="center" vertical="center" wrapText="1"/>
    </xf>
    <xf numFmtId="0" fontId="2" fillId="0" borderId="0" xfId="4" applyFont="1" applyBorder="1" applyAlignment="1" applyProtection="1">
      <alignment horizontal="center" vertical="center" wrapText="1"/>
    </xf>
    <xf numFmtId="0" fontId="2" fillId="0" borderId="44" xfId="4" applyFont="1" applyBorder="1" applyAlignment="1" applyProtection="1">
      <alignment horizontal="center" vertical="center" wrapText="1"/>
    </xf>
    <xf numFmtId="0" fontId="2" fillId="0" borderId="19" xfId="4" applyFont="1" applyBorder="1" applyAlignment="1" applyProtection="1">
      <alignment horizontal="left" vertical="center" wrapText="1"/>
    </xf>
    <xf numFmtId="0" fontId="2" fillId="0" borderId="23" xfId="4" applyFont="1" applyBorder="1" applyAlignment="1" applyProtection="1">
      <alignment horizontal="left" vertical="center" wrapText="1"/>
    </xf>
    <xf numFmtId="0" fontId="7" fillId="0" borderId="20" xfId="0" applyFont="1" applyBorder="1" applyAlignment="1">
      <alignment horizontal="center" vertical="center"/>
    </xf>
    <xf numFmtId="0" fontId="2" fillId="0" borderId="20" xfId="4" applyFont="1" applyBorder="1" applyAlignment="1" applyProtection="1">
      <alignment horizontal="center" vertical="center" wrapText="1"/>
    </xf>
    <xf numFmtId="0" fontId="2" fillId="0" borderId="8" xfId="4" applyFont="1" applyBorder="1" applyAlignment="1" applyProtection="1">
      <alignment horizontal="center" vertical="center" wrapText="1"/>
    </xf>
    <xf numFmtId="0" fontId="2" fillId="0" borderId="22" xfId="4" applyFont="1" applyBorder="1" applyAlignment="1" applyProtection="1">
      <alignment horizontal="left" vertical="center" wrapText="1"/>
    </xf>
    <xf numFmtId="0" fontId="2" fillId="0" borderId="25" xfId="4" applyFont="1" applyBorder="1" applyAlignment="1" applyProtection="1">
      <alignment horizontal="left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2" fillId="0" borderId="39" xfId="4" applyFont="1" applyBorder="1" applyAlignment="1" applyProtection="1">
      <alignment horizontal="left" vertical="center" wrapText="1"/>
    </xf>
    <xf numFmtId="0" fontId="2" fillId="0" borderId="32" xfId="4" applyFont="1" applyBorder="1" applyAlignment="1" applyProtection="1">
      <alignment horizontal="left" vertical="center" wrapText="1"/>
    </xf>
    <xf numFmtId="0" fontId="2" fillId="0" borderId="33" xfId="4" applyFont="1" applyBorder="1" applyAlignment="1" applyProtection="1">
      <alignment horizontal="left" vertical="center" wrapText="1"/>
    </xf>
    <xf numFmtId="0" fontId="2" fillId="0" borderId="40" xfId="4" applyFont="1" applyBorder="1" applyAlignment="1" applyProtection="1">
      <alignment horizontal="left" vertical="center" wrapText="1"/>
    </xf>
    <xf numFmtId="0" fontId="2" fillId="0" borderId="35" xfId="4" applyFont="1" applyBorder="1" applyAlignment="1" applyProtection="1">
      <alignment horizontal="left" vertical="center" wrapText="1"/>
    </xf>
    <xf numFmtId="0" fontId="2" fillId="0" borderId="36" xfId="4" applyFont="1" applyBorder="1" applyAlignment="1" applyProtection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41" xfId="4" applyFont="1" applyBorder="1" applyAlignment="1" applyProtection="1">
      <alignment horizontal="left" vertical="center"/>
    </xf>
    <xf numFmtId="0" fontId="2" fillId="0" borderId="7" xfId="4" applyFont="1" applyBorder="1" applyAlignment="1" applyProtection="1">
      <alignment horizontal="left" vertical="center"/>
    </xf>
    <xf numFmtId="0" fontId="2" fillId="0" borderId="1" xfId="4" applyFont="1" applyBorder="1" applyAlignment="1" applyProtection="1">
      <alignment horizontal="left" vertical="center"/>
    </xf>
    <xf numFmtId="0" fontId="2" fillId="0" borderId="42" xfId="4" applyFont="1" applyBorder="1" applyAlignment="1" applyProtection="1">
      <alignment horizontal="left" vertical="center"/>
    </xf>
    <xf numFmtId="0" fontId="2" fillId="0" borderId="0" xfId="4" applyFont="1" applyBorder="1" applyAlignment="1" applyProtection="1">
      <alignment horizontal="left" vertical="center"/>
    </xf>
    <xf numFmtId="0" fontId="2" fillId="0" borderId="3" xfId="4" applyFont="1" applyBorder="1" applyAlignment="1" applyProtection="1">
      <alignment horizontal="left"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</cellXfs>
  <cellStyles count="5">
    <cellStyle name="Millares 2" xfId="1"/>
    <cellStyle name="Millares 3" xfId="2"/>
    <cellStyle name="Normal" xfId="0" builtinId="0"/>
    <cellStyle name="Normal 2" xfId="3"/>
    <cellStyle name="Normal 3" xfId="4"/>
  </cellStyles>
  <dxfs count="1"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95250</xdr:rowOff>
    </xdr:from>
    <xdr:to>
      <xdr:col>2</xdr:col>
      <xdr:colOff>142875</xdr:colOff>
      <xdr:row>3</xdr:row>
      <xdr:rowOff>47625</xdr:rowOff>
    </xdr:to>
    <xdr:pic>
      <xdr:nvPicPr>
        <xdr:cNvPr id="2" name="Imagen 1" descr="ESCUDO CASUR grande silueta">
          <a:extLst>
            <a:ext uri="{FF2B5EF4-FFF2-40B4-BE49-F238E27FC236}">
              <a16:creationId xmlns:a16="http://schemas.microsoft.com/office/drawing/2014/main" id="{C9BD3F27-C31D-42EB-BADF-06E20BC65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95250"/>
          <a:ext cx="4953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209550</xdr:colOff>
      <xdr:row>8</xdr:row>
      <xdr:rowOff>152400</xdr:rowOff>
    </xdr:from>
    <xdr:to>
      <xdr:col>28</xdr:col>
      <xdr:colOff>76200</xdr:colOff>
      <xdr:row>10</xdr:row>
      <xdr:rowOff>47625</xdr:rowOff>
    </xdr:to>
    <xdr:sp macro="" textlink="">
      <xdr:nvSpPr>
        <xdr:cNvPr id="3" name="Check Box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75EC66C-838D-4EFC-B9AF-4E18F233617B}"/>
            </a:ext>
            <a:ext uri="{147F2762-F138-4A5C-976F-8EAC2B608ADB}">
              <a16:predDERef xmlns:a16="http://schemas.microsoft.com/office/drawing/2014/main" pred="{C9BD3F27-C31D-42EB-BADF-06E20BC65CA5}"/>
            </a:ext>
          </a:extLst>
        </xdr:cNvPr>
        <xdr:cNvSpPr/>
      </xdr:nvSpPr>
      <xdr:spPr bwMode="auto">
        <a:xfrm>
          <a:off x="5953125" y="144780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9525</xdr:colOff>
      <xdr:row>13</xdr:row>
      <xdr:rowOff>133350</xdr:rowOff>
    </xdr:from>
    <xdr:to>
      <xdr:col>30</xdr:col>
      <xdr:colOff>38100</xdr:colOff>
      <xdr:row>15</xdr:row>
      <xdr:rowOff>28575</xdr:rowOff>
    </xdr:to>
    <xdr:sp macro="" textlink="">
      <xdr:nvSpPr>
        <xdr:cNvPr id="4" name="Option Button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0004A7-370F-4B10-AF91-BB2E73720960}"/>
            </a:ext>
            <a:ext uri="{147F2762-F138-4A5C-976F-8EAC2B608ADB}">
              <a16:predDERef xmlns:a16="http://schemas.microsoft.com/office/drawing/2014/main" pred="{275EC66C-838D-4EFC-B9AF-4E18F233617B}"/>
            </a:ext>
          </a:extLst>
        </xdr:cNvPr>
        <xdr:cNvSpPr/>
      </xdr:nvSpPr>
      <xdr:spPr bwMode="auto">
        <a:xfrm>
          <a:off x="6410325" y="2238375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9525</xdr:colOff>
      <xdr:row>14</xdr:row>
      <xdr:rowOff>133350</xdr:rowOff>
    </xdr:from>
    <xdr:to>
      <xdr:col>30</xdr:col>
      <xdr:colOff>38100</xdr:colOff>
      <xdr:row>16</xdr:row>
      <xdr:rowOff>28575</xdr:rowOff>
    </xdr:to>
    <xdr:sp macro="" textlink="">
      <xdr:nvSpPr>
        <xdr:cNvPr id="5" name="Option Button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E06D64-62BC-4057-BBCA-2A65E198FAD6}"/>
            </a:ext>
            <a:ext uri="{147F2762-F138-4A5C-976F-8EAC2B608ADB}">
              <a16:predDERef xmlns:a16="http://schemas.microsoft.com/office/drawing/2014/main" pred="{6E0004A7-370F-4B10-AF91-BB2E73720960}"/>
            </a:ext>
          </a:extLst>
        </xdr:cNvPr>
        <xdr:cNvSpPr/>
      </xdr:nvSpPr>
      <xdr:spPr bwMode="auto">
        <a:xfrm>
          <a:off x="6410325" y="240030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142875</xdr:colOff>
      <xdr:row>76</xdr:row>
      <xdr:rowOff>38100</xdr:rowOff>
    </xdr:from>
    <xdr:to>
      <xdr:col>19</xdr:col>
      <xdr:colOff>190500</xdr:colOff>
      <xdr:row>79</xdr:row>
      <xdr:rowOff>104775</xdr:rowOff>
    </xdr:to>
    <xdr:pic>
      <xdr:nvPicPr>
        <xdr:cNvPr id="13" name="Imagen 5">
          <a:extLst>
            <a:ext uri="{FF2B5EF4-FFF2-40B4-BE49-F238E27FC236}">
              <a16:creationId xmlns:a16="http://schemas.microsoft.com/office/drawing/2014/main" id="{75B4B033-FC44-4AF5-BC0C-F57FF46277C9}"/>
            </a:ext>
            <a:ext uri="{147F2762-F138-4A5C-976F-8EAC2B608ADB}">
              <a16:predDERef xmlns:a16="http://schemas.microsoft.com/office/drawing/2014/main" pred="{2DE06D64-62BC-4057-BBCA-2A65E198F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9850" y="12563475"/>
          <a:ext cx="1800225" cy="552450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85725</xdr:colOff>
      <xdr:row>69</xdr:row>
      <xdr:rowOff>123825</xdr:rowOff>
    </xdr:from>
    <xdr:to>
      <xdr:col>22</xdr:col>
      <xdr:colOff>114300</xdr:colOff>
      <xdr:row>72</xdr:row>
      <xdr:rowOff>133350</xdr:rowOff>
    </xdr:to>
    <xdr:pic>
      <xdr:nvPicPr>
        <xdr:cNvPr id="7" name="Imagen 5">
          <a:extLst>
            <a:ext uri="{FF2B5EF4-FFF2-40B4-BE49-F238E27FC236}">
              <a16:creationId xmlns:a16="http://schemas.microsoft.com/office/drawing/2014/main" id="{AF202D24-B1EA-4438-A5C0-DF14D60A5751}"/>
            </a:ext>
            <a:ext uri="{147F2762-F138-4A5C-976F-8EAC2B608ADB}">
              <a16:predDERef xmlns:a16="http://schemas.microsoft.com/office/drawing/2014/main" pred="{75B4B033-FC44-4AF5-BC0C-F57FF4627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33625" y="11515725"/>
          <a:ext cx="2657475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1"/>
  <sheetViews>
    <sheetView showGridLines="0" tabSelected="1" topLeftCell="A4" workbookViewId="0">
      <selection activeCell="AL19" sqref="AL19"/>
    </sheetView>
  </sheetViews>
  <sheetFormatPr baseColWidth="10" defaultColWidth="3.28515625" defaultRowHeight="12.75" x14ac:dyDescent="0.2"/>
  <cols>
    <col min="1" max="4" width="3.28515625" style="1"/>
    <col min="5" max="5" width="4.140625" style="1" bestFit="1" customWidth="1"/>
    <col min="6" max="28" width="3.28515625" style="1"/>
    <col min="29" max="31" width="4.140625" style="1" customWidth="1"/>
    <col min="32" max="16384" width="3.28515625" style="1"/>
  </cols>
  <sheetData>
    <row r="1" spans="1:32" ht="12.75" customHeight="1" x14ac:dyDescent="0.2">
      <c r="A1" s="177"/>
      <c r="B1" s="178"/>
      <c r="C1" s="178"/>
      <c r="D1" s="184" t="s">
        <v>0</v>
      </c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5"/>
    </row>
    <row r="2" spans="1:32" ht="12.75" customHeight="1" x14ac:dyDescent="0.2">
      <c r="A2" s="179"/>
      <c r="B2" s="180"/>
      <c r="C2" s="180"/>
      <c r="D2" s="186" t="s">
        <v>1</v>
      </c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7"/>
    </row>
    <row r="3" spans="1:32" ht="12.75" customHeight="1" x14ac:dyDescent="0.2">
      <c r="A3" s="179"/>
      <c r="B3" s="180"/>
      <c r="C3" s="180"/>
      <c r="D3" s="186" t="s">
        <v>2</v>
      </c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7"/>
    </row>
    <row r="4" spans="1:32" ht="12.75" customHeight="1" x14ac:dyDescent="0.2">
      <c r="A4" s="181"/>
      <c r="B4" s="182"/>
      <c r="C4" s="182"/>
      <c r="D4" s="188" t="s">
        <v>3</v>
      </c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 t="s">
        <v>4</v>
      </c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9"/>
    </row>
    <row r="5" spans="1:32" ht="12.75" customHeight="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</row>
    <row r="6" spans="1:32" ht="12.75" customHeight="1" x14ac:dyDescent="0.2">
      <c r="A6" s="183" t="s">
        <v>5</v>
      </c>
      <c r="B6" s="183"/>
      <c r="C6" s="183"/>
      <c r="D6" s="183"/>
      <c r="E6" s="175" t="s">
        <v>80</v>
      </c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4"/>
      <c r="T6" s="15"/>
      <c r="U6" s="176" t="s">
        <v>6</v>
      </c>
      <c r="V6" s="176"/>
      <c r="W6" s="176"/>
      <c r="X6" s="176"/>
      <c r="Y6" s="176"/>
      <c r="Z6" s="175">
        <v>11448034</v>
      </c>
      <c r="AA6" s="175"/>
      <c r="AB6" s="175"/>
      <c r="AC6" s="175"/>
      <c r="AD6" s="175"/>
      <c r="AE6" s="175"/>
    </row>
    <row r="7" spans="1:32" ht="12.75" customHeight="1" x14ac:dyDescent="0.2">
      <c r="A7" s="16"/>
      <c r="B7" s="16"/>
      <c r="C7" s="16"/>
      <c r="D7" s="1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7"/>
      <c r="U7" s="17"/>
      <c r="V7" s="17"/>
      <c r="W7" s="17"/>
      <c r="X7" s="17"/>
      <c r="Y7" s="17"/>
      <c r="Z7" s="17"/>
      <c r="AA7" s="17"/>
      <c r="AB7" s="17"/>
      <c r="AC7" s="17"/>
      <c r="AD7" s="13"/>
      <c r="AE7" s="13"/>
    </row>
    <row r="8" spans="1:32" ht="12.75" customHeight="1" x14ac:dyDescent="0.2">
      <c r="A8" s="183" t="s">
        <v>7</v>
      </c>
      <c r="B8" s="183"/>
      <c r="C8" s="183"/>
      <c r="D8" s="183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3"/>
      <c r="T8" s="13"/>
      <c r="U8" s="176" t="s">
        <v>6</v>
      </c>
      <c r="V8" s="176"/>
      <c r="W8" s="176"/>
      <c r="X8" s="176"/>
      <c r="Y8" s="176"/>
      <c r="Z8" s="175"/>
      <c r="AA8" s="175"/>
      <c r="AB8" s="175"/>
      <c r="AC8" s="175"/>
      <c r="AD8" s="175"/>
      <c r="AE8" s="175"/>
    </row>
    <row r="9" spans="1:32" ht="12.75" customHeight="1" x14ac:dyDescent="0.2">
      <c r="A9" s="16"/>
      <c r="B9" s="16"/>
      <c r="C9" s="16"/>
      <c r="D9" s="16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</row>
    <row r="10" spans="1:32" ht="12.75" customHeight="1" x14ac:dyDescent="0.2">
      <c r="A10" s="183" t="s">
        <v>8</v>
      </c>
      <c r="B10" s="183"/>
      <c r="C10" s="183"/>
      <c r="D10" s="183"/>
      <c r="E10" s="44">
        <v>169</v>
      </c>
      <c r="F10" s="175" t="str">
        <f>CONCATENATE(,21000000+E10,"/GAC")</f>
        <v>21000169/GAC</v>
      </c>
      <c r="G10" s="175"/>
      <c r="H10" s="175"/>
      <c r="I10" s="175"/>
      <c r="J10" s="175"/>
      <c r="K10" s="14"/>
      <c r="L10" s="193" t="s">
        <v>9</v>
      </c>
      <c r="M10" s="193"/>
      <c r="N10" s="193"/>
      <c r="O10" s="193"/>
      <c r="P10" s="175" t="s">
        <v>10</v>
      </c>
      <c r="Q10" s="175"/>
      <c r="R10" s="175"/>
      <c r="S10" s="175"/>
      <c r="T10" s="175"/>
      <c r="U10" s="175"/>
      <c r="V10" s="175"/>
      <c r="W10" s="175"/>
      <c r="X10" s="175"/>
      <c r="Y10" s="175"/>
      <c r="Z10" s="175"/>
      <c r="AA10" s="15"/>
      <c r="AB10" s="13"/>
      <c r="AC10" s="194" t="s">
        <v>11</v>
      </c>
      <c r="AD10" s="194"/>
      <c r="AE10" s="13"/>
    </row>
    <row r="11" spans="1:32" ht="12.75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</row>
    <row r="12" spans="1:32" ht="12.75" customHeight="1" x14ac:dyDescent="0.2">
      <c r="A12" s="50"/>
      <c r="B12" s="51"/>
      <c r="C12" s="51"/>
      <c r="D12" s="51"/>
      <c r="E12" s="51"/>
      <c r="F12" s="51"/>
      <c r="G12" s="51"/>
      <c r="H12" s="51"/>
      <c r="I12" s="18"/>
      <c r="J12" s="18"/>
      <c r="K12" s="19"/>
      <c r="L12" s="15"/>
      <c r="M12" s="50"/>
      <c r="N12" s="51"/>
      <c r="O12" s="51"/>
      <c r="P12" s="51"/>
      <c r="Q12" s="18"/>
      <c r="R12" s="18"/>
      <c r="S12" s="18"/>
      <c r="T12" s="18"/>
      <c r="U12" s="18"/>
      <c r="V12" s="18"/>
      <c r="W12" s="20"/>
      <c r="X12" s="13"/>
      <c r="Y12" s="21"/>
      <c r="Z12" s="18"/>
      <c r="AA12" s="18"/>
      <c r="AB12" s="18"/>
      <c r="AC12" s="18"/>
      <c r="AD12" s="18"/>
      <c r="AE12" s="20"/>
      <c r="AF12" s="2"/>
    </row>
    <row r="13" spans="1:32" ht="12.75" customHeight="1" x14ac:dyDescent="0.2">
      <c r="A13" s="22"/>
      <c r="B13" s="190" t="s">
        <v>12</v>
      </c>
      <c r="C13" s="191"/>
      <c r="D13" s="191"/>
      <c r="E13" s="191"/>
      <c r="F13" s="191"/>
      <c r="G13" s="191"/>
      <c r="H13" s="191"/>
      <c r="I13" s="191"/>
      <c r="J13" s="192"/>
      <c r="K13" s="23"/>
      <c r="L13" s="17"/>
      <c r="M13" s="22"/>
      <c r="N13" s="190" t="s">
        <v>13</v>
      </c>
      <c r="O13" s="191"/>
      <c r="P13" s="191"/>
      <c r="Q13" s="191"/>
      <c r="R13" s="191"/>
      <c r="S13" s="191"/>
      <c r="T13" s="191"/>
      <c r="U13" s="191"/>
      <c r="V13" s="192"/>
      <c r="W13" s="23"/>
      <c r="X13" s="13"/>
      <c r="Y13" s="22"/>
      <c r="Z13" s="190" t="s">
        <v>14</v>
      </c>
      <c r="AA13" s="191"/>
      <c r="AB13" s="191"/>
      <c r="AC13" s="191"/>
      <c r="AD13" s="192"/>
      <c r="AE13" s="23"/>
      <c r="AF13" s="2"/>
    </row>
    <row r="14" spans="1:32" ht="12.75" customHeight="1" x14ac:dyDescent="0.2">
      <c r="A14" s="24"/>
      <c r="B14" s="13"/>
      <c r="C14" s="13"/>
      <c r="D14" s="13"/>
      <c r="E14" s="13"/>
      <c r="F14" s="13"/>
      <c r="G14" s="13"/>
      <c r="H14" s="13"/>
      <c r="I14" s="13"/>
      <c r="J14" s="13"/>
      <c r="K14" s="23"/>
      <c r="L14" s="17"/>
      <c r="M14" s="22"/>
      <c r="N14" s="196" t="s">
        <v>15</v>
      </c>
      <c r="O14" s="196"/>
      <c r="P14" s="196" t="s">
        <v>16</v>
      </c>
      <c r="Q14" s="196"/>
      <c r="R14" s="196"/>
      <c r="S14" s="196"/>
      <c r="T14" s="196" t="s">
        <v>17</v>
      </c>
      <c r="U14" s="196"/>
      <c r="V14" s="196"/>
      <c r="W14" s="23"/>
      <c r="X14" s="13"/>
      <c r="Y14" s="22"/>
      <c r="Z14" s="17"/>
      <c r="AA14" s="17"/>
      <c r="AB14" s="17"/>
      <c r="AC14" s="17"/>
      <c r="AD14" s="17"/>
      <c r="AE14" s="23"/>
      <c r="AF14" s="2"/>
    </row>
    <row r="15" spans="1:32" ht="12.75" customHeight="1" x14ac:dyDescent="0.2">
      <c r="A15" s="24"/>
      <c r="B15" s="195" t="s">
        <v>15</v>
      </c>
      <c r="C15" s="195"/>
      <c r="D15" s="195" t="s">
        <v>16</v>
      </c>
      <c r="E15" s="195"/>
      <c r="F15" s="195"/>
      <c r="G15" s="195"/>
      <c r="H15" s="195" t="s">
        <v>17</v>
      </c>
      <c r="I15" s="195"/>
      <c r="J15" s="195"/>
      <c r="K15" s="25"/>
      <c r="L15" s="15"/>
      <c r="M15" s="24"/>
      <c r="N15" s="197">
        <v>1</v>
      </c>
      <c r="O15" s="197"/>
      <c r="P15" s="197" t="s">
        <v>18</v>
      </c>
      <c r="Q15" s="197"/>
      <c r="R15" s="197"/>
      <c r="S15" s="197"/>
      <c r="T15" s="197">
        <v>2021</v>
      </c>
      <c r="U15" s="197"/>
      <c r="V15" s="197"/>
      <c r="W15" s="23"/>
      <c r="X15" s="13"/>
      <c r="Y15" s="22"/>
      <c r="Z15" s="195" t="s">
        <v>19</v>
      </c>
      <c r="AA15" s="195"/>
      <c r="AB15" s="195"/>
      <c r="AC15" s="195"/>
      <c r="AD15" s="26"/>
      <c r="AE15" s="25"/>
      <c r="AF15" s="2"/>
    </row>
    <row r="16" spans="1:32" ht="12.75" customHeight="1" x14ac:dyDescent="0.2">
      <c r="A16" s="22"/>
      <c r="B16" s="197">
        <v>30</v>
      </c>
      <c r="C16" s="197"/>
      <c r="D16" s="197" t="s">
        <v>18</v>
      </c>
      <c r="E16" s="197"/>
      <c r="F16" s="197"/>
      <c r="G16" s="197"/>
      <c r="H16" s="197">
        <v>2021</v>
      </c>
      <c r="I16" s="197"/>
      <c r="J16" s="197"/>
      <c r="K16" s="25"/>
      <c r="L16" s="15"/>
      <c r="M16" s="24"/>
      <c r="N16" s="197">
        <v>30</v>
      </c>
      <c r="O16" s="197"/>
      <c r="P16" s="197" t="s">
        <v>18</v>
      </c>
      <c r="Q16" s="197"/>
      <c r="R16" s="197"/>
      <c r="S16" s="197"/>
      <c r="T16" s="197">
        <v>2021</v>
      </c>
      <c r="U16" s="197"/>
      <c r="V16" s="197"/>
      <c r="W16" s="23"/>
      <c r="X16" s="13"/>
      <c r="Y16" s="22"/>
      <c r="Z16" s="195" t="s">
        <v>20</v>
      </c>
      <c r="AA16" s="195"/>
      <c r="AB16" s="195"/>
      <c r="AC16" s="195"/>
      <c r="AD16" s="26"/>
      <c r="AE16" s="25"/>
      <c r="AF16" s="2"/>
    </row>
    <row r="17" spans="1:32" ht="12.75" customHeight="1" x14ac:dyDescent="0.2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9"/>
      <c r="L17" s="17"/>
      <c r="M17" s="27"/>
      <c r="N17" s="28"/>
      <c r="O17" s="28"/>
      <c r="P17" s="28"/>
      <c r="Q17" s="28"/>
      <c r="R17" s="28"/>
      <c r="S17" s="28"/>
      <c r="T17" s="28"/>
      <c r="U17" s="28"/>
      <c r="V17" s="28"/>
      <c r="W17" s="29"/>
      <c r="X17" s="13"/>
      <c r="Y17" s="27"/>
      <c r="Z17" s="28"/>
      <c r="AA17" s="28"/>
      <c r="AB17" s="28"/>
      <c r="AC17" s="28"/>
      <c r="AD17" s="28"/>
      <c r="AE17" s="29"/>
      <c r="AF17" s="2"/>
    </row>
    <row r="18" spans="1:32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3"/>
      <c r="Y18" s="17"/>
      <c r="Z18" s="17"/>
      <c r="AA18" s="17"/>
      <c r="AB18" s="17"/>
      <c r="AC18" s="17"/>
      <c r="AD18" s="17"/>
      <c r="AE18" s="17"/>
      <c r="AF18" s="2"/>
    </row>
    <row r="19" spans="1:32" ht="12.75" customHeight="1" x14ac:dyDescent="0.2">
      <c r="A19" s="210" t="s">
        <v>21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2"/>
      <c r="Y19" s="30"/>
      <c r="Z19" s="210" t="s">
        <v>22</v>
      </c>
      <c r="AA19" s="211"/>
      <c r="AB19" s="212"/>
      <c r="AC19" s="210" t="s">
        <v>23</v>
      </c>
      <c r="AD19" s="211"/>
      <c r="AE19" s="212"/>
    </row>
    <row r="20" spans="1:32" ht="30" customHeight="1" x14ac:dyDescent="0.2">
      <c r="A20" s="216" t="s">
        <v>24</v>
      </c>
      <c r="B20" s="217"/>
      <c r="C20" s="217"/>
      <c r="D20" s="217"/>
      <c r="E20" s="217"/>
      <c r="F20" s="228" t="s">
        <v>25</v>
      </c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S20" s="228"/>
      <c r="T20" s="228"/>
      <c r="U20" s="228"/>
      <c r="V20" s="228"/>
      <c r="W20" s="228"/>
      <c r="X20" s="229"/>
      <c r="Y20" s="10"/>
      <c r="Z20" s="213">
        <v>100</v>
      </c>
      <c r="AA20" s="214"/>
      <c r="AB20" s="215"/>
      <c r="AC20" s="213">
        <f>+Z20+Z21+Z23+Z25+Z27+Z29</f>
        <v>600</v>
      </c>
      <c r="AD20" s="214"/>
      <c r="AE20" s="235"/>
    </row>
    <row r="21" spans="1:32" ht="12.75" customHeight="1" x14ac:dyDescent="0.2">
      <c r="A21" s="218"/>
      <c r="B21" s="219"/>
      <c r="C21" s="219"/>
      <c r="D21" s="219"/>
      <c r="E21" s="219"/>
      <c r="F21" s="198" t="s">
        <v>26</v>
      </c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9"/>
      <c r="Y21" s="10"/>
      <c r="Z21" s="230">
        <v>100</v>
      </c>
      <c r="AA21" s="197"/>
      <c r="AB21" s="247"/>
      <c r="AC21" s="230"/>
      <c r="AD21" s="197"/>
      <c r="AE21" s="236"/>
    </row>
    <row r="22" spans="1:32" ht="12.75" customHeight="1" x14ac:dyDescent="0.2">
      <c r="A22" s="218"/>
      <c r="B22" s="219"/>
      <c r="C22" s="219"/>
      <c r="D22" s="219"/>
      <c r="E22" s="219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9"/>
      <c r="Y22" s="10"/>
      <c r="Z22" s="230"/>
      <c r="AA22" s="197"/>
      <c r="AB22" s="247"/>
      <c r="AC22" s="230"/>
      <c r="AD22" s="197"/>
      <c r="AE22" s="236"/>
    </row>
    <row r="23" spans="1:32" ht="12.75" customHeight="1" x14ac:dyDescent="0.2">
      <c r="A23" s="218"/>
      <c r="B23" s="219"/>
      <c r="C23" s="219"/>
      <c r="D23" s="219"/>
      <c r="E23" s="219"/>
      <c r="F23" s="249" t="s">
        <v>27</v>
      </c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1"/>
      <c r="Y23" s="10"/>
      <c r="Z23" s="204">
        <v>100</v>
      </c>
      <c r="AA23" s="205"/>
      <c r="AB23" s="206"/>
      <c r="AC23" s="230"/>
      <c r="AD23" s="197"/>
      <c r="AE23" s="236"/>
    </row>
    <row r="24" spans="1:32" ht="12.75" customHeight="1" x14ac:dyDescent="0.2">
      <c r="A24" s="218"/>
      <c r="B24" s="219"/>
      <c r="C24" s="219"/>
      <c r="D24" s="219"/>
      <c r="E24" s="219"/>
      <c r="F24" s="252"/>
      <c r="G24" s="253"/>
      <c r="H24" s="253"/>
      <c r="I24" s="253"/>
      <c r="J24" s="253"/>
      <c r="K24" s="253"/>
      <c r="L24" s="253"/>
      <c r="M24" s="253"/>
      <c r="N24" s="253"/>
      <c r="O24" s="253"/>
      <c r="P24" s="253"/>
      <c r="Q24" s="253"/>
      <c r="R24" s="253"/>
      <c r="S24" s="253"/>
      <c r="T24" s="253"/>
      <c r="U24" s="253"/>
      <c r="V24" s="253"/>
      <c r="W24" s="253"/>
      <c r="X24" s="254"/>
      <c r="Y24" s="10"/>
      <c r="Z24" s="207"/>
      <c r="AA24" s="208"/>
      <c r="AB24" s="209"/>
      <c r="AC24" s="230"/>
      <c r="AD24" s="197"/>
      <c r="AE24" s="236"/>
    </row>
    <row r="25" spans="1:32" ht="12.75" customHeight="1" x14ac:dyDescent="0.2">
      <c r="A25" s="218"/>
      <c r="B25" s="219"/>
      <c r="C25" s="219"/>
      <c r="D25" s="219"/>
      <c r="E25" s="219"/>
      <c r="F25" s="198" t="s">
        <v>28</v>
      </c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9"/>
      <c r="Y25" s="10"/>
      <c r="Z25" s="230">
        <v>100</v>
      </c>
      <c r="AA25" s="197"/>
      <c r="AB25" s="247"/>
      <c r="AC25" s="230"/>
      <c r="AD25" s="197"/>
      <c r="AE25" s="236"/>
    </row>
    <row r="26" spans="1:32" ht="12.75" customHeight="1" x14ac:dyDescent="0.2">
      <c r="A26" s="218"/>
      <c r="B26" s="219"/>
      <c r="C26" s="219"/>
      <c r="D26" s="219"/>
      <c r="E26" s="219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9"/>
      <c r="Y26" s="10"/>
      <c r="Z26" s="230"/>
      <c r="AA26" s="197"/>
      <c r="AB26" s="247"/>
      <c r="AC26" s="230"/>
      <c r="AD26" s="197"/>
      <c r="AE26" s="236"/>
    </row>
    <row r="27" spans="1:32" ht="12.75" customHeight="1" x14ac:dyDescent="0.2">
      <c r="A27" s="218"/>
      <c r="B27" s="219"/>
      <c r="C27" s="219"/>
      <c r="D27" s="219"/>
      <c r="E27" s="219"/>
      <c r="F27" s="198" t="s">
        <v>29</v>
      </c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9"/>
      <c r="Y27" s="10"/>
      <c r="Z27" s="230">
        <v>100</v>
      </c>
      <c r="AA27" s="197"/>
      <c r="AB27" s="247"/>
      <c r="AC27" s="230"/>
      <c r="AD27" s="197"/>
      <c r="AE27" s="236"/>
    </row>
    <row r="28" spans="1:32" ht="12.75" customHeight="1" x14ac:dyDescent="0.2">
      <c r="A28" s="218"/>
      <c r="B28" s="219"/>
      <c r="C28" s="219"/>
      <c r="D28" s="219"/>
      <c r="E28" s="219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9"/>
      <c r="Y28" s="10"/>
      <c r="Z28" s="230"/>
      <c r="AA28" s="197"/>
      <c r="AB28" s="247"/>
      <c r="AC28" s="230"/>
      <c r="AD28" s="197"/>
      <c r="AE28" s="236"/>
    </row>
    <row r="29" spans="1:32" ht="12.75" customHeight="1" x14ac:dyDescent="0.2">
      <c r="A29" s="218"/>
      <c r="B29" s="219"/>
      <c r="C29" s="219"/>
      <c r="D29" s="219"/>
      <c r="E29" s="219"/>
      <c r="F29" s="198" t="s">
        <v>30</v>
      </c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9"/>
      <c r="Y29" s="10"/>
      <c r="Z29" s="230">
        <v>100</v>
      </c>
      <c r="AA29" s="197"/>
      <c r="AB29" s="247"/>
      <c r="AC29" s="230"/>
      <c r="AD29" s="197"/>
      <c r="AE29" s="236"/>
    </row>
    <row r="30" spans="1:32" ht="12.75" customHeight="1" x14ac:dyDescent="0.2">
      <c r="A30" s="220"/>
      <c r="B30" s="221"/>
      <c r="C30" s="221"/>
      <c r="D30" s="221"/>
      <c r="E30" s="221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4"/>
      <c r="Y30" s="10"/>
      <c r="Z30" s="237"/>
      <c r="AA30" s="238"/>
      <c r="AB30" s="248"/>
      <c r="AC30" s="237"/>
      <c r="AD30" s="238"/>
      <c r="AE30" s="239"/>
    </row>
    <row r="31" spans="1:32" ht="12.75" customHeight="1" x14ac:dyDescent="0.2">
      <c r="A31" s="200" t="s">
        <v>31</v>
      </c>
      <c r="B31" s="201"/>
      <c r="C31" s="201"/>
      <c r="D31" s="201"/>
      <c r="E31" s="201"/>
      <c r="F31" s="228" t="s">
        <v>32</v>
      </c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9"/>
      <c r="Y31" s="10"/>
      <c r="Z31" s="244">
        <v>100</v>
      </c>
      <c r="AA31" s="245"/>
      <c r="AB31" s="245"/>
      <c r="AC31" s="245"/>
      <c r="AD31" s="245"/>
      <c r="AE31" s="246"/>
    </row>
    <row r="32" spans="1:32" ht="12.75" customHeight="1" x14ac:dyDescent="0.2">
      <c r="A32" s="202"/>
      <c r="B32" s="203"/>
      <c r="C32" s="203"/>
      <c r="D32" s="203"/>
      <c r="E32" s="20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  <c r="W32" s="233"/>
      <c r="X32" s="234"/>
      <c r="Y32" s="10"/>
      <c r="Z32" s="244"/>
      <c r="AA32" s="245"/>
      <c r="AB32" s="245"/>
      <c r="AC32" s="245"/>
      <c r="AD32" s="245"/>
      <c r="AE32" s="246"/>
    </row>
    <row r="33" spans="1:33" ht="12.75" customHeight="1" x14ac:dyDescent="0.2">
      <c r="A33" s="222" t="s">
        <v>33</v>
      </c>
      <c r="B33" s="223"/>
      <c r="C33" s="223"/>
      <c r="D33" s="223"/>
      <c r="E33" s="224"/>
      <c r="F33" s="258" t="s">
        <v>34</v>
      </c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60"/>
      <c r="Y33" s="10"/>
      <c r="Z33" s="255">
        <v>100</v>
      </c>
      <c r="AA33" s="256"/>
      <c r="AB33" s="256"/>
      <c r="AC33" s="256"/>
      <c r="AD33" s="256"/>
      <c r="AE33" s="257"/>
    </row>
    <row r="34" spans="1:33" ht="12.75" customHeight="1" x14ac:dyDescent="0.2">
      <c r="A34" s="225"/>
      <c r="B34" s="226"/>
      <c r="C34" s="226"/>
      <c r="D34" s="226"/>
      <c r="E34" s="227"/>
      <c r="F34" s="261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3"/>
      <c r="Y34" s="10"/>
      <c r="Z34" s="244"/>
      <c r="AA34" s="245"/>
      <c r="AB34" s="245"/>
      <c r="AC34" s="245"/>
      <c r="AD34" s="245"/>
      <c r="AE34" s="246"/>
    </row>
    <row r="35" spans="1:33" ht="12.75" customHeight="1" x14ac:dyDescent="0.2">
      <c r="A35" s="200" t="s">
        <v>35</v>
      </c>
      <c r="B35" s="201"/>
      <c r="C35" s="201"/>
      <c r="D35" s="201"/>
      <c r="E35" s="201"/>
      <c r="F35" s="228" t="s">
        <v>36</v>
      </c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228"/>
      <c r="W35" s="228"/>
      <c r="X35" s="229"/>
      <c r="Y35" s="10"/>
      <c r="Z35" s="213">
        <v>100</v>
      </c>
      <c r="AA35" s="214"/>
      <c r="AB35" s="214"/>
      <c r="AC35" s="214">
        <f>+Z35+Z37</f>
        <v>200</v>
      </c>
      <c r="AD35" s="214"/>
      <c r="AE35" s="235"/>
    </row>
    <row r="36" spans="1:33" ht="12.75" customHeight="1" x14ac:dyDescent="0.2">
      <c r="A36" s="231"/>
      <c r="B36" s="232"/>
      <c r="C36" s="232"/>
      <c r="D36" s="232"/>
      <c r="E36" s="232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9"/>
      <c r="Y36" s="10"/>
      <c r="Z36" s="230"/>
      <c r="AA36" s="197"/>
      <c r="AB36" s="197"/>
      <c r="AC36" s="197"/>
      <c r="AD36" s="197"/>
      <c r="AE36" s="236"/>
    </row>
    <row r="37" spans="1:33" ht="12.75" customHeight="1" x14ac:dyDescent="0.2">
      <c r="A37" s="231"/>
      <c r="B37" s="232"/>
      <c r="C37" s="232"/>
      <c r="D37" s="232"/>
      <c r="E37" s="232"/>
      <c r="F37" s="198" t="s">
        <v>37</v>
      </c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9"/>
      <c r="Y37" s="10"/>
      <c r="Z37" s="230">
        <v>100</v>
      </c>
      <c r="AA37" s="197"/>
      <c r="AB37" s="197"/>
      <c r="AC37" s="197"/>
      <c r="AD37" s="197"/>
      <c r="AE37" s="236"/>
    </row>
    <row r="38" spans="1:33" ht="12.75" customHeight="1" x14ac:dyDescent="0.2">
      <c r="A38" s="202"/>
      <c r="B38" s="203"/>
      <c r="C38" s="203"/>
      <c r="D38" s="203"/>
      <c r="E38" s="20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4"/>
      <c r="Y38" s="10"/>
      <c r="Z38" s="237"/>
      <c r="AA38" s="238"/>
      <c r="AB38" s="238"/>
      <c r="AC38" s="238"/>
      <c r="AD38" s="238"/>
      <c r="AE38" s="239"/>
    </row>
    <row r="39" spans="1:33" ht="12.75" customHeight="1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2"/>
      <c r="AG39" s="2"/>
    </row>
    <row r="40" spans="1:33" ht="12.75" customHeight="1" x14ac:dyDescent="0.2">
      <c r="A40" s="154" t="s">
        <v>38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6"/>
      <c r="Y40" s="17"/>
      <c r="Z40" s="160" t="s">
        <v>23</v>
      </c>
      <c r="AA40" s="161"/>
      <c r="AB40" s="162"/>
      <c r="AC40" s="166">
        <f>+(AC35+Z33+Z31+AC20)/10</f>
        <v>100</v>
      </c>
      <c r="AD40" s="167"/>
      <c r="AE40" s="168"/>
      <c r="AF40" s="2"/>
      <c r="AG40" s="2"/>
    </row>
    <row r="41" spans="1:33" ht="12.75" customHeight="1" x14ac:dyDescent="0.2">
      <c r="A41" s="157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9"/>
      <c r="Y41" s="13"/>
      <c r="Z41" s="163"/>
      <c r="AA41" s="164"/>
      <c r="AB41" s="165"/>
      <c r="AC41" s="169"/>
      <c r="AD41" s="170"/>
      <c r="AE41" s="171"/>
    </row>
    <row r="42" spans="1:33" ht="12.75" customHeight="1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3" ht="12.75" customHeight="1" x14ac:dyDescent="0.2">
      <c r="A43" s="140" t="s">
        <v>39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1:33" ht="12.75" customHeight="1" x14ac:dyDescent="0.2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5"/>
    </row>
    <row r="45" spans="1:33" ht="12.75" customHeight="1" x14ac:dyDescent="0.2">
      <c r="A45" s="11" t="e">
        <f>Hoja5!B2</f>
        <v>#REF!</v>
      </c>
      <c r="B45" s="143" t="e">
        <f>IF(A45="•",F20," ")</f>
        <v>#REF!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5"/>
      <c r="AD45" s="15"/>
      <c r="AE45" s="25"/>
    </row>
    <row r="46" spans="1:33" ht="12.75" customHeight="1" x14ac:dyDescent="0.2">
      <c r="A46" s="11" t="e">
        <f>Hoja5!B3</f>
        <v>#REF!</v>
      </c>
      <c r="B46" s="143" t="e">
        <f>IF(A46="•",F21," ")</f>
        <v>#REF!</v>
      </c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5"/>
      <c r="AD46" s="15"/>
      <c r="AE46" s="25"/>
    </row>
    <row r="47" spans="1:33" ht="12.75" customHeight="1" x14ac:dyDescent="0.2">
      <c r="A47" s="11" t="e">
        <f>Hoja5!B4</f>
        <v>#REF!</v>
      </c>
      <c r="B47" s="143" t="e">
        <f>IF(A47="•",F23," ")</f>
        <v>#REF!</v>
      </c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5"/>
      <c r="AD47" s="15"/>
      <c r="AE47" s="25"/>
    </row>
    <row r="48" spans="1:33" ht="12.75" customHeight="1" x14ac:dyDescent="0.2">
      <c r="A48" s="11" t="e">
        <f>Hoja5!B5</f>
        <v>#REF!</v>
      </c>
      <c r="B48" s="144" t="e">
        <f>IF(A48="•",F25," ")</f>
        <v>#REF!</v>
      </c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5"/>
      <c r="AD48" s="15"/>
      <c r="AE48" s="25"/>
    </row>
    <row r="49" spans="1:31" ht="12.75" customHeight="1" x14ac:dyDescent="0.2">
      <c r="A49" s="11" t="e">
        <f>Hoja5!B6</f>
        <v>#REF!</v>
      </c>
      <c r="B49" s="143" t="e">
        <f>IF(A49="•",F27," ")</f>
        <v>#REF!</v>
      </c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5"/>
      <c r="AD49" s="15"/>
      <c r="AE49" s="25"/>
    </row>
    <row r="50" spans="1:31" ht="12.75" customHeight="1" x14ac:dyDescent="0.2">
      <c r="A50" s="11" t="e">
        <f>Hoja5!B7</f>
        <v>#REF!</v>
      </c>
      <c r="B50" s="144" t="e">
        <f>IF(A50="•",F29," ")</f>
        <v>#REF!</v>
      </c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5"/>
      <c r="AD50" s="15"/>
      <c r="AE50" s="25"/>
    </row>
    <row r="51" spans="1:31" ht="12.75" customHeight="1" x14ac:dyDescent="0.2">
      <c r="A51" s="11" t="e">
        <f>Hoja5!B8</f>
        <v>#REF!</v>
      </c>
      <c r="B51" s="143" t="e">
        <f>IF(A51="•",F31," ")</f>
        <v>#REF!</v>
      </c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5"/>
      <c r="AD51" s="15"/>
      <c r="AE51" s="25"/>
    </row>
    <row r="52" spans="1:31" ht="12.75" customHeight="1" x14ac:dyDescent="0.2">
      <c r="A52" s="11" t="e">
        <f>Hoja5!B9</f>
        <v>#REF!</v>
      </c>
      <c r="B52" s="144" t="e">
        <f>IF(A52="•",F33," ")</f>
        <v>#REF!</v>
      </c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5"/>
      <c r="AD52" s="15"/>
      <c r="AE52" s="25"/>
    </row>
    <row r="53" spans="1:31" ht="12.75" customHeight="1" x14ac:dyDescent="0.2">
      <c r="A53" s="11" t="e">
        <f>Hoja5!B10</f>
        <v>#REF!</v>
      </c>
      <c r="B53" s="143" t="e">
        <f>IF(A53="•",F35," ")</f>
        <v>#REF!</v>
      </c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5"/>
      <c r="AD53" s="15"/>
      <c r="AE53" s="25"/>
    </row>
    <row r="54" spans="1:31" ht="12.75" customHeight="1" x14ac:dyDescent="0.2">
      <c r="A54" s="43" t="e">
        <f>Hoja5!B11</f>
        <v>#REF!</v>
      </c>
      <c r="B54" s="144" t="e">
        <f>IF(A54="•",F37," ")</f>
        <v>#REF!</v>
      </c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7"/>
      <c r="AD54" s="7"/>
      <c r="AE54" s="8"/>
    </row>
    <row r="57" spans="1:31" ht="12.75" customHeight="1" x14ac:dyDescent="0.2">
      <c r="A57" s="172" t="s">
        <v>40</v>
      </c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4"/>
    </row>
    <row r="58" spans="1:31" ht="12.75" customHeight="1" x14ac:dyDescent="0.2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5"/>
    </row>
    <row r="59" spans="1:31" ht="12.75" customHeight="1" x14ac:dyDescent="0.2">
      <c r="A59" s="264" t="e">
        <f>CONCATENATE(Hoja1!B2,Hoja1!F2,Hoja1!G2,Mauricio!E10,Hoja1!H2,E6,Hoja1!H5,Hoja1!F30)</f>
        <v>#N/A</v>
      </c>
      <c r="B59" s="265"/>
      <c r="C59" s="265"/>
      <c r="D59" s="265"/>
      <c r="E59" s="265"/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5"/>
      <c r="AE59" s="266"/>
    </row>
    <row r="60" spans="1:31" ht="12.75" customHeight="1" x14ac:dyDescent="0.2">
      <c r="A60" s="267"/>
      <c r="B60" s="268"/>
      <c r="C60" s="268"/>
      <c r="D60" s="268"/>
      <c r="E60" s="268"/>
      <c r="F60" s="268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8"/>
      <c r="AE60" s="269"/>
    </row>
    <row r="61" spans="1:31" ht="12.75" customHeight="1" x14ac:dyDescent="0.2">
      <c r="A61" s="267"/>
      <c r="B61" s="268"/>
      <c r="C61" s="268"/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8"/>
      <c r="AE61" s="269"/>
    </row>
    <row r="62" spans="1:31" ht="12.75" customHeight="1" x14ac:dyDescent="0.2">
      <c r="A62" s="270"/>
      <c r="B62" s="271"/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1"/>
      <c r="AE62" s="272"/>
    </row>
    <row r="63" spans="1:31" ht="12.75" customHeight="1" x14ac:dyDescent="0.2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5"/>
    </row>
    <row r="64" spans="1:31" ht="12.75" customHeight="1" x14ac:dyDescent="0.2">
      <c r="A64" s="63" t="s">
        <v>41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5"/>
    </row>
    <row r="65" spans="1:31" ht="12.75" customHeight="1" x14ac:dyDescent="0.2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5"/>
    </row>
    <row r="66" spans="1:31" ht="12.75" customHeight="1" x14ac:dyDescent="0.2">
      <c r="A66" s="133" t="e">
        <f>Hoja5!C34</f>
        <v>#REF!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5"/>
    </row>
    <row r="67" spans="1:31" ht="12.75" customHeight="1" x14ac:dyDescent="0.2">
      <c r="A67" s="133"/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5"/>
    </row>
    <row r="68" spans="1:31" ht="12.75" customHeight="1" x14ac:dyDescent="0.2">
      <c r="A68" s="32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4"/>
    </row>
    <row r="69" spans="1:31" ht="12.75" customHeight="1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</row>
    <row r="70" spans="1:31" ht="12.75" customHeight="1" x14ac:dyDescent="0.2">
      <c r="A70" s="136" t="str">
        <f>CONCATENATE("NOTIFICADO HOY, ",B16," DE ",D16," DE ",H16,".")</f>
        <v>NOTIFICADO HOY, 30 DE MARZO DE 2021.</v>
      </c>
      <c r="B70" s="137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51"/>
      <c r="N70" s="51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3"/>
    </row>
    <row r="71" spans="1:31" ht="12.75" customHeight="1" x14ac:dyDescent="0.2">
      <c r="A71" s="24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5"/>
    </row>
    <row r="72" spans="1:31" ht="12.75" customHeight="1" x14ac:dyDescent="0.2">
      <c r="A72" s="24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5"/>
    </row>
    <row r="73" spans="1:31" ht="12.75" customHeight="1" x14ac:dyDescent="0.2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49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5"/>
    </row>
    <row r="74" spans="1:31" ht="12.75" customHeight="1" x14ac:dyDescent="0.2">
      <c r="A74" s="4"/>
      <c r="B74" s="2"/>
      <c r="C74" s="2"/>
      <c r="D74" s="2"/>
      <c r="E74" s="2"/>
      <c r="F74" s="2"/>
      <c r="G74" s="2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2"/>
      <c r="Z74" s="2"/>
      <c r="AA74" s="2"/>
      <c r="AB74" s="2"/>
      <c r="AC74" s="2"/>
      <c r="AD74" s="2"/>
      <c r="AE74" s="5"/>
    </row>
    <row r="75" spans="1:31" ht="12.75" customHeight="1" x14ac:dyDescent="0.2">
      <c r="A75" s="4"/>
      <c r="B75" s="2"/>
      <c r="C75" s="2"/>
      <c r="D75" s="2"/>
      <c r="E75" s="2"/>
      <c r="F75" s="2"/>
      <c r="G75" s="2"/>
      <c r="H75" s="145" t="str">
        <f>P10</f>
        <v xml:space="preserve">P.D. LILIANA LOPEZ AVELLA </v>
      </c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2"/>
      <c r="Z75" s="2"/>
      <c r="AA75" s="2"/>
      <c r="AB75" s="2"/>
      <c r="AC75" s="2"/>
      <c r="AD75" s="2"/>
      <c r="AE75" s="5"/>
    </row>
    <row r="76" spans="1:31" ht="12.75" customHeight="1" x14ac:dyDescent="0.2">
      <c r="A76" s="4"/>
      <c r="B76" s="2"/>
      <c r="C76" s="2"/>
      <c r="D76" s="2"/>
      <c r="E76" s="2"/>
      <c r="F76" s="2"/>
      <c r="G76" s="2"/>
      <c r="H76" s="146" t="str">
        <f>CONCATENATE(L10,Hoja1!F2,Mauricio!A10," ",Mauricio!E10)</f>
        <v>SUPERVISOR CONTRATO 169</v>
      </c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2"/>
      <c r="Z76" s="2"/>
      <c r="AA76" s="2"/>
      <c r="AB76" s="2"/>
      <c r="AC76" s="2"/>
      <c r="AD76" s="2"/>
      <c r="AE76" s="5"/>
    </row>
    <row r="77" spans="1:31" ht="12.75" customHeight="1" x14ac:dyDescent="0.2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5"/>
    </row>
    <row r="78" spans="1:31" ht="12.75" customHeight="1" x14ac:dyDescent="0.2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5"/>
    </row>
    <row r="79" spans="1:31" ht="12.75" customHeight="1" x14ac:dyDescent="0.2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5"/>
    </row>
    <row r="80" spans="1:31" ht="12.75" customHeight="1" x14ac:dyDescent="0.2">
      <c r="A80" s="4"/>
      <c r="B80" s="2"/>
      <c r="C80" s="2"/>
      <c r="D80" s="2"/>
      <c r="E80" s="2"/>
      <c r="F80" s="2"/>
      <c r="G80" s="2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2"/>
      <c r="Z80" s="2"/>
      <c r="AA80" s="2"/>
      <c r="AB80" s="2"/>
      <c r="AC80" s="2"/>
      <c r="AD80" s="2"/>
      <c r="AE80" s="5"/>
    </row>
    <row r="81" spans="1:31" ht="12.75" customHeight="1" x14ac:dyDescent="0.2">
      <c r="A81" s="4"/>
      <c r="B81" s="2"/>
      <c r="C81" s="2"/>
      <c r="D81" s="2"/>
      <c r="E81" s="2"/>
      <c r="F81" s="2"/>
      <c r="G81" s="2"/>
      <c r="H81" s="145" t="str">
        <f>E6</f>
        <v>JAVIER MAURICIO MOJICA MEDINA</v>
      </c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2"/>
      <c r="Z81" s="2"/>
      <c r="AA81" s="2"/>
      <c r="AB81" s="2"/>
      <c r="AC81" s="2"/>
      <c r="AD81" s="2"/>
      <c r="AE81" s="5"/>
    </row>
    <row r="82" spans="1:31" ht="12.75" customHeight="1" x14ac:dyDescent="0.2">
      <c r="A82" s="4"/>
      <c r="B82" s="2"/>
      <c r="C82" s="2"/>
      <c r="D82" s="2"/>
      <c r="E82" s="2"/>
      <c r="F82" s="2"/>
      <c r="G82" s="2"/>
      <c r="H82" s="146">
        <f>Z6</f>
        <v>11448034</v>
      </c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2"/>
      <c r="Z82" s="2"/>
      <c r="AA82" s="2"/>
      <c r="AB82" s="2"/>
      <c r="AC82" s="2"/>
      <c r="AD82" s="2"/>
      <c r="AE82" s="5"/>
    </row>
    <row r="83" spans="1:31" ht="12.75" customHeight="1" x14ac:dyDescent="0.2">
      <c r="A83" s="4"/>
      <c r="B83" s="2"/>
      <c r="C83" s="2"/>
      <c r="D83" s="2"/>
      <c r="E83" s="2"/>
      <c r="F83" s="2"/>
      <c r="G83" s="2"/>
      <c r="H83" s="147" t="e">
        <f>Hoja6!E4</f>
        <v>#REF!</v>
      </c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2"/>
      <c r="Z83" s="2"/>
      <c r="AA83" s="2"/>
      <c r="AB83" s="2"/>
      <c r="AC83" s="2"/>
      <c r="AD83" s="2"/>
      <c r="AE83" s="5"/>
    </row>
    <row r="84" spans="1:31" ht="12.75" customHeight="1" x14ac:dyDescent="0.2">
      <c r="A84" s="4"/>
      <c r="B84" s="2"/>
      <c r="C84" s="2"/>
      <c r="D84" s="2"/>
      <c r="E84" s="2"/>
      <c r="F84" s="2"/>
      <c r="G84" s="2"/>
      <c r="H84" s="146" t="e">
        <f>Hoja6!F4</f>
        <v>#REF!</v>
      </c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2"/>
      <c r="Z84" s="2"/>
      <c r="AA84" s="2"/>
      <c r="AB84" s="2"/>
      <c r="AC84" s="2"/>
      <c r="AD84" s="2"/>
      <c r="AE84" s="5"/>
    </row>
    <row r="85" spans="1:31" ht="12.75" customHeight="1" x14ac:dyDescent="0.2">
      <c r="A85" s="6"/>
      <c r="B85" s="7"/>
      <c r="C85" s="7"/>
      <c r="D85" s="7"/>
      <c r="E85" s="7"/>
      <c r="F85" s="7"/>
      <c r="G85" s="7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7"/>
      <c r="Z85" s="7"/>
      <c r="AA85" s="7"/>
      <c r="AB85" s="7"/>
      <c r="AC85" s="7"/>
      <c r="AD85" s="7"/>
      <c r="AE85" s="8"/>
    </row>
    <row r="86" spans="1:31" ht="12.75" customHeight="1" x14ac:dyDescent="0.2"/>
    <row r="87" spans="1:31" ht="12.75" customHeight="1" x14ac:dyDescent="0.2">
      <c r="A87" s="73" t="s">
        <v>42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5"/>
    </row>
    <row r="88" spans="1:31" ht="21.75" customHeight="1" x14ac:dyDescent="0.2">
      <c r="A88" s="148" t="s">
        <v>43</v>
      </c>
      <c r="B88" s="149"/>
      <c r="C88" s="150"/>
      <c r="D88" s="73" t="s">
        <v>44</v>
      </c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5"/>
      <c r="Y88" s="73" t="s">
        <v>45</v>
      </c>
      <c r="Z88" s="74"/>
      <c r="AA88" s="74"/>
      <c r="AB88" s="75"/>
      <c r="AC88" s="72" t="s">
        <v>46</v>
      </c>
      <c r="AD88" s="72"/>
      <c r="AE88" s="72"/>
    </row>
    <row r="89" spans="1:31" ht="21.75" customHeight="1" x14ac:dyDescent="0.2">
      <c r="A89" s="118">
        <v>42709</v>
      </c>
      <c r="B89" s="119"/>
      <c r="C89" s="120"/>
      <c r="D89" s="121" t="s">
        <v>47</v>
      </c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3"/>
      <c r="Y89" s="88" t="s">
        <v>48</v>
      </c>
      <c r="Z89" s="89"/>
      <c r="AA89" s="89"/>
      <c r="AB89" s="90"/>
      <c r="AC89" s="88" t="s">
        <v>49</v>
      </c>
      <c r="AD89" s="89"/>
      <c r="AE89" s="90"/>
    </row>
    <row r="90" spans="1:31" ht="12.75" customHeight="1" x14ac:dyDescent="0.2">
      <c r="A90" s="124" t="s">
        <v>50</v>
      </c>
      <c r="B90" s="125"/>
      <c r="C90" s="126"/>
      <c r="D90" s="151" t="s">
        <v>51</v>
      </c>
      <c r="E90" s="152"/>
      <c r="F90" s="152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  <c r="T90" s="152"/>
      <c r="U90" s="152"/>
      <c r="V90" s="152"/>
      <c r="W90" s="152"/>
      <c r="X90" s="153"/>
      <c r="Y90" s="76" t="s">
        <v>52</v>
      </c>
      <c r="Z90" s="77"/>
      <c r="AA90" s="77"/>
      <c r="AB90" s="78"/>
      <c r="AC90" s="76">
        <v>1</v>
      </c>
      <c r="AD90" s="77"/>
      <c r="AE90" s="78"/>
    </row>
    <row r="91" spans="1:31" ht="12.75" customHeight="1" x14ac:dyDescent="0.2">
      <c r="A91" s="127"/>
      <c r="B91" s="128"/>
      <c r="C91" s="129"/>
      <c r="D91" s="85" t="s">
        <v>53</v>
      </c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7"/>
      <c r="Y91" s="79"/>
      <c r="Z91" s="80"/>
      <c r="AA91" s="80"/>
      <c r="AB91" s="81"/>
      <c r="AC91" s="79"/>
      <c r="AD91" s="80"/>
      <c r="AE91" s="81"/>
    </row>
    <row r="92" spans="1:31" ht="12.75" customHeight="1" x14ac:dyDescent="0.2">
      <c r="A92" s="127"/>
      <c r="B92" s="128"/>
      <c r="C92" s="129"/>
      <c r="D92" s="85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7"/>
      <c r="Y92" s="79"/>
      <c r="Z92" s="80"/>
      <c r="AA92" s="80"/>
      <c r="AB92" s="81"/>
      <c r="AC92" s="79"/>
      <c r="AD92" s="80"/>
      <c r="AE92" s="81"/>
    </row>
    <row r="93" spans="1:31" ht="12.75" customHeight="1" x14ac:dyDescent="0.2">
      <c r="A93" s="127"/>
      <c r="B93" s="128"/>
      <c r="C93" s="129"/>
      <c r="D93" s="85" t="s">
        <v>54</v>
      </c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7"/>
      <c r="Y93" s="79"/>
      <c r="Z93" s="80"/>
      <c r="AA93" s="80"/>
      <c r="AB93" s="81"/>
      <c r="AC93" s="79"/>
      <c r="AD93" s="80"/>
      <c r="AE93" s="81"/>
    </row>
    <row r="94" spans="1:31" ht="12.75" customHeight="1" x14ac:dyDescent="0.2">
      <c r="A94" s="127"/>
      <c r="B94" s="128"/>
      <c r="C94" s="129"/>
      <c r="D94" s="85" t="s">
        <v>55</v>
      </c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7"/>
      <c r="Y94" s="79"/>
      <c r="Z94" s="80"/>
      <c r="AA94" s="80"/>
      <c r="AB94" s="81"/>
      <c r="AC94" s="79"/>
      <c r="AD94" s="80"/>
      <c r="AE94" s="81"/>
    </row>
    <row r="95" spans="1:31" ht="12.75" customHeight="1" x14ac:dyDescent="0.2">
      <c r="A95" s="127"/>
      <c r="B95" s="128"/>
      <c r="C95" s="129"/>
      <c r="D95" s="69" t="s">
        <v>56</v>
      </c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1"/>
      <c r="Y95" s="79"/>
      <c r="Z95" s="80"/>
      <c r="AA95" s="80"/>
      <c r="AB95" s="81"/>
      <c r="AC95" s="79"/>
      <c r="AD95" s="80"/>
      <c r="AE95" s="81"/>
    </row>
    <row r="96" spans="1:31" ht="12.75" customHeight="1" x14ac:dyDescent="0.2">
      <c r="A96" s="127"/>
      <c r="B96" s="128"/>
      <c r="C96" s="129"/>
      <c r="D96" s="69" t="s">
        <v>57</v>
      </c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1"/>
      <c r="Y96" s="79"/>
      <c r="Z96" s="80"/>
      <c r="AA96" s="80"/>
      <c r="AB96" s="81"/>
      <c r="AC96" s="79"/>
      <c r="AD96" s="80"/>
      <c r="AE96" s="81"/>
    </row>
    <row r="97" spans="1:31" ht="12.75" customHeight="1" x14ac:dyDescent="0.2">
      <c r="A97" s="127"/>
      <c r="B97" s="128"/>
      <c r="C97" s="129"/>
      <c r="D97" s="69" t="s">
        <v>58</v>
      </c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1"/>
      <c r="Y97" s="79"/>
      <c r="Z97" s="80"/>
      <c r="AA97" s="80"/>
      <c r="AB97" s="81"/>
      <c r="AC97" s="79"/>
      <c r="AD97" s="80"/>
      <c r="AE97" s="81"/>
    </row>
    <row r="98" spans="1:31" ht="12.75" customHeight="1" x14ac:dyDescent="0.2">
      <c r="A98" s="127"/>
      <c r="B98" s="128"/>
      <c r="C98" s="129"/>
      <c r="D98" s="69" t="s">
        <v>59</v>
      </c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1"/>
      <c r="Y98" s="79"/>
      <c r="Z98" s="80"/>
      <c r="AA98" s="80"/>
      <c r="AB98" s="81"/>
      <c r="AC98" s="79"/>
      <c r="AD98" s="80"/>
      <c r="AE98" s="81"/>
    </row>
    <row r="99" spans="1:31" ht="12.75" customHeight="1" x14ac:dyDescent="0.2">
      <c r="A99" s="130"/>
      <c r="B99" s="131"/>
      <c r="C99" s="132"/>
      <c r="D99" s="69" t="s">
        <v>60</v>
      </c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1"/>
      <c r="Y99" s="82"/>
      <c r="Z99" s="83"/>
      <c r="AA99" s="83"/>
      <c r="AB99" s="84"/>
      <c r="AC99" s="82"/>
      <c r="AD99" s="83"/>
      <c r="AE99" s="84"/>
    </row>
    <row r="100" spans="1:31" ht="12.75" customHeight="1" x14ac:dyDescent="0.2">
      <c r="A100" s="109">
        <v>43753</v>
      </c>
      <c r="B100" s="110"/>
      <c r="C100" s="111"/>
      <c r="D100" s="45" t="s">
        <v>61</v>
      </c>
      <c r="E100" s="242" t="s">
        <v>62</v>
      </c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P100" s="242"/>
      <c r="Q100" s="242"/>
      <c r="R100" s="242"/>
      <c r="S100" s="242"/>
      <c r="T100" s="242"/>
      <c r="U100" s="242"/>
      <c r="V100" s="242"/>
      <c r="W100" s="242"/>
      <c r="X100" s="243"/>
      <c r="Y100" s="91" t="s">
        <v>52</v>
      </c>
      <c r="Z100" s="92"/>
      <c r="AA100" s="92"/>
      <c r="AB100" s="93"/>
      <c r="AC100" s="100">
        <v>2</v>
      </c>
      <c r="AD100" s="101"/>
      <c r="AE100" s="102"/>
    </row>
    <row r="101" spans="1:31" ht="12.75" customHeight="1" x14ac:dyDescent="0.2">
      <c r="A101" s="112"/>
      <c r="B101" s="113"/>
      <c r="C101" s="114"/>
      <c r="D101" s="46" t="s">
        <v>63</v>
      </c>
      <c r="E101" s="240" t="s">
        <v>64</v>
      </c>
      <c r="F101" s="240"/>
      <c r="G101" s="240"/>
      <c r="H101" s="240"/>
      <c r="I101" s="240"/>
      <c r="J101" s="240"/>
      <c r="K101" s="240"/>
      <c r="L101" s="240"/>
      <c r="M101" s="240"/>
      <c r="N101" s="240"/>
      <c r="O101" s="240"/>
      <c r="P101" s="240"/>
      <c r="Q101" s="240"/>
      <c r="R101" s="240"/>
      <c r="S101" s="240"/>
      <c r="T101" s="240"/>
      <c r="U101" s="240"/>
      <c r="V101" s="240"/>
      <c r="W101" s="240"/>
      <c r="X101" s="241"/>
      <c r="Y101" s="94"/>
      <c r="Z101" s="95"/>
      <c r="AA101" s="95"/>
      <c r="AB101" s="96"/>
      <c r="AC101" s="103"/>
      <c r="AD101" s="104"/>
      <c r="AE101" s="105"/>
    </row>
    <row r="102" spans="1:31" ht="12.75" customHeight="1" x14ac:dyDescent="0.2">
      <c r="A102" s="112"/>
      <c r="B102" s="113"/>
      <c r="C102" s="114"/>
      <c r="D102" s="46" t="s">
        <v>65</v>
      </c>
      <c r="E102" s="240" t="s">
        <v>66</v>
      </c>
      <c r="F102" s="240"/>
      <c r="G102" s="240"/>
      <c r="H102" s="240"/>
      <c r="I102" s="240"/>
      <c r="J102" s="240"/>
      <c r="K102" s="240"/>
      <c r="L102" s="240"/>
      <c r="M102" s="240"/>
      <c r="N102" s="240"/>
      <c r="O102" s="240"/>
      <c r="P102" s="240"/>
      <c r="Q102" s="240"/>
      <c r="R102" s="240"/>
      <c r="S102" s="240"/>
      <c r="T102" s="240"/>
      <c r="U102" s="240"/>
      <c r="V102" s="240"/>
      <c r="W102" s="240"/>
      <c r="X102" s="241"/>
      <c r="Y102" s="94"/>
      <c r="Z102" s="95"/>
      <c r="AA102" s="95"/>
      <c r="AB102" s="96"/>
      <c r="AC102" s="103"/>
      <c r="AD102" s="104"/>
      <c r="AE102" s="105"/>
    </row>
    <row r="103" spans="1:31" ht="12.75" customHeight="1" x14ac:dyDescent="0.2">
      <c r="A103" s="112"/>
      <c r="B103" s="113"/>
      <c r="C103" s="114"/>
      <c r="D103" s="46" t="s">
        <v>67</v>
      </c>
      <c r="E103" s="240" t="s">
        <v>68</v>
      </c>
      <c r="F103" s="240"/>
      <c r="G103" s="240"/>
      <c r="H103" s="240"/>
      <c r="I103" s="240"/>
      <c r="J103" s="240"/>
      <c r="K103" s="240"/>
      <c r="L103" s="240"/>
      <c r="M103" s="240"/>
      <c r="N103" s="240"/>
      <c r="O103" s="240"/>
      <c r="P103" s="240"/>
      <c r="Q103" s="240"/>
      <c r="R103" s="240"/>
      <c r="S103" s="240"/>
      <c r="T103" s="240"/>
      <c r="U103" s="240"/>
      <c r="V103" s="240"/>
      <c r="W103" s="240"/>
      <c r="X103" s="241"/>
      <c r="Y103" s="94"/>
      <c r="Z103" s="95"/>
      <c r="AA103" s="95"/>
      <c r="AB103" s="96"/>
      <c r="AC103" s="103"/>
      <c r="AD103" s="104"/>
      <c r="AE103" s="105"/>
    </row>
    <row r="104" spans="1:31" ht="12.75" customHeight="1" x14ac:dyDescent="0.2">
      <c r="A104" s="115"/>
      <c r="B104" s="116"/>
      <c r="C104" s="117"/>
      <c r="D104" s="47" t="s">
        <v>69</v>
      </c>
      <c r="E104" s="138" t="s">
        <v>70</v>
      </c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9"/>
      <c r="Y104" s="97"/>
      <c r="Z104" s="98"/>
      <c r="AA104" s="98"/>
      <c r="AB104" s="99"/>
      <c r="AC104" s="106"/>
      <c r="AD104" s="107"/>
      <c r="AE104" s="108"/>
    </row>
    <row r="105" spans="1:31" ht="12.75" customHeight="1" x14ac:dyDescent="0.2"/>
    <row r="106" spans="1:31" ht="12.75" customHeight="1" x14ac:dyDescent="0.2">
      <c r="A106" s="73" t="s">
        <v>71</v>
      </c>
      <c r="B106" s="74"/>
      <c r="C106" s="74"/>
      <c r="D106" s="74"/>
      <c r="E106" s="74"/>
      <c r="F106" s="74"/>
      <c r="G106" s="74"/>
      <c r="H106" s="74"/>
      <c r="I106" s="74"/>
      <c r="J106" s="75"/>
      <c r="K106" s="73" t="s">
        <v>72</v>
      </c>
      <c r="L106" s="74"/>
      <c r="M106" s="74"/>
      <c r="N106" s="74"/>
      <c r="O106" s="74"/>
      <c r="P106" s="74"/>
      <c r="Q106" s="74"/>
      <c r="R106" s="74"/>
      <c r="S106" s="74"/>
      <c r="T106" s="75"/>
      <c r="U106" s="73" t="s">
        <v>73</v>
      </c>
      <c r="V106" s="74"/>
      <c r="W106" s="74"/>
      <c r="X106" s="74"/>
      <c r="Y106" s="74"/>
      <c r="Z106" s="74"/>
      <c r="AA106" s="74"/>
      <c r="AB106" s="74"/>
      <c r="AC106" s="74"/>
      <c r="AD106" s="74"/>
      <c r="AE106" s="75"/>
    </row>
    <row r="107" spans="1:31" ht="12.75" customHeight="1" x14ac:dyDescent="0.2">
      <c r="A107" s="57" t="s">
        <v>74</v>
      </c>
      <c r="B107" s="58"/>
      <c r="C107" s="58"/>
      <c r="D107" s="58"/>
      <c r="E107" s="58"/>
      <c r="F107" s="58"/>
      <c r="G107" s="58"/>
      <c r="H107" s="58"/>
      <c r="I107" s="58"/>
      <c r="J107" s="59"/>
      <c r="K107" s="57" t="s">
        <v>75</v>
      </c>
      <c r="L107" s="58"/>
      <c r="M107" s="58"/>
      <c r="N107" s="58"/>
      <c r="O107" s="58"/>
      <c r="P107" s="58"/>
      <c r="Q107" s="58"/>
      <c r="R107" s="58"/>
      <c r="S107" s="58"/>
      <c r="T107" s="59"/>
      <c r="U107" s="57" t="s">
        <v>76</v>
      </c>
      <c r="V107" s="58"/>
      <c r="W107" s="58"/>
      <c r="X107" s="58"/>
      <c r="Y107" s="58"/>
      <c r="Z107" s="58"/>
      <c r="AA107" s="58"/>
      <c r="AB107" s="58"/>
      <c r="AC107" s="58"/>
      <c r="AD107" s="58"/>
      <c r="AE107" s="59"/>
    </row>
    <row r="108" spans="1:31" ht="12.75" customHeight="1" x14ac:dyDescent="0.2">
      <c r="A108" s="60"/>
      <c r="B108" s="61"/>
      <c r="C108" s="61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1"/>
      <c r="S108" s="61"/>
      <c r="T108" s="62"/>
      <c r="U108" s="60"/>
      <c r="V108" s="61"/>
      <c r="W108" s="61"/>
      <c r="X108" s="61"/>
      <c r="Y108" s="61"/>
      <c r="Z108" s="61"/>
      <c r="AA108" s="61"/>
      <c r="AB108" s="61"/>
      <c r="AC108" s="61"/>
      <c r="AD108" s="61"/>
      <c r="AE108" s="62"/>
    </row>
    <row r="109" spans="1:31" ht="12.75" customHeight="1" x14ac:dyDescent="0.2">
      <c r="A109" s="60"/>
      <c r="B109" s="61"/>
      <c r="C109" s="61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1"/>
      <c r="S109" s="61"/>
      <c r="T109" s="62"/>
      <c r="U109" s="60"/>
      <c r="V109" s="61"/>
      <c r="W109" s="61"/>
      <c r="X109" s="61"/>
      <c r="Y109" s="61"/>
      <c r="Z109" s="61"/>
      <c r="AA109" s="61"/>
      <c r="AB109" s="61"/>
      <c r="AC109" s="61"/>
      <c r="AD109" s="61"/>
      <c r="AE109" s="62"/>
    </row>
    <row r="110" spans="1:31" ht="12.75" customHeight="1" x14ac:dyDescent="0.2">
      <c r="A110" s="60"/>
      <c r="B110" s="61"/>
      <c r="C110" s="61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1"/>
      <c r="S110" s="61"/>
      <c r="T110" s="62"/>
      <c r="U110" s="60"/>
      <c r="V110" s="61"/>
      <c r="W110" s="61"/>
      <c r="X110" s="61"/>
      <c r="Y110" s="61"/>
      <c r="Z110" s="61"/>
      <c r="AA110" s="61"/>
      <c r="AB110" s="61"/>
      <c r="AC110" s="61"/>
      <c r="AD110" s="61"/>
      <c r="AE110" s="62"/>
    </row>
    <row r="111" spans="1:31" ht="12.75" customHeight="1" x14ac:dyDescent="0.2">
      <c r="A111" s="66" t="s">
        <v>77</v>
      </c>
      <c r="B111" s="67"/>
      <c r="C111" s="67"/>
      <c r="D111" s="67"/>
      <c r="E111" s="67"/>
      <c r="F111" s="67"/>
      <c r="G111" s="67"/>
      <c r="H111" s="67"/>
      <c r="I111" s="67"/>
      <c r="J111" s="68"/>
      <c r="K111" s="66" t="s">
        <v>78</v>
      </c>
      <c r="L111" s="67"/>
      <c r="M111" s="67"/>
      <c r="N111" s="67"/>
      <c r="O111" s="67"/>
      <c r="P111" s="67"/>
      <c r="Q111" s="67"/>
      <c r="R111" s="67"/>
      <c r="S111" s="67"/>
      <c r="T111" s="68"/>
      <c r="U111" s="66" t="s">
        <v>79</v>
      </c>
      <c r="V111" s="67"/>
      <c r="W111" s="67"/>
      <c r="X111" s="67"/>
      <c r="Y111" s="67"/>
      <c r="Z111" s="67"/>
      <c r="AA111" s="67"/>
      <c r="AB111" s="67"/>
      <c r="AC111" s="67"/>
      <c r="AD111" s="67"/>
      <c r="AE111" s="68"/>
    </row>
  </sheetData>
  <mergeCells count="131">
    <mergeCell ref="A1:C4"/>
    <mergeCell ref="D1:AE1"/>
    <mergeCell ref="D2:AE2"/>
    <mergeCell ref="D3:AE3"/>
    <mergeCell ref="D4:Q4"/>
    <mergeCell ref="R4:AE4"/>
    <mergeCell ref="A10:D10"/>
    <mergeCell ref="F10:J10"/>
    <mergeCell ref="L10:O10"/>
    <mergeCell ref="P10:Z10"/>
    <mergeCell ref="AC10:AD10"/>
    <mergeCell ref="B13:J13"/>
    <mergeCell ref="N13:V13"/>
    <mergeCell ref="Z13:AD13"/>
    <mergeCell ref="A6:D6"/>
    <mergeCell ref="E6:R6"/>
    <mergeCell ref="U6:Y6"/>
    <mergeCell ref="Z6:AE6"/>
    <mergeCell ref="A8:D8"/>
    <mergeCell ref="E8:R8"/>
    <mergeCell ref="U8:Y8"/>
    <mergeCell ref="Z8:AE8"/>
    <mergeCell ref="Z15:AC15"/>
    <mergeCell ref="B16:C16"/>
    <mergeCell ref="D16:G16"/>
    <mergeCell ref="H16:J16"/>
    <mergeCell ref="N16:O16"/>
    <mergeCell ref="P16:S16"/>
    <mergeCell ref="T16:V16"/>
    <mergeCell ref="Z16:AC16"/>
    <mergeCell ref="N14:O14"/>
    <mergeCell ref="P14:S14"/>
    <mergeCell ref="T14:V14"/>
    <mergeCell ref="B15:C15"/>
    <mergeCell ref="D15:G15"/>
    <mergeCell ref="H15:J15"/>
    <mergeCell ref="N15:O15"/>
    <mergeCell ref="P15:S15"/>
    <mergeCell ref="T15:V15"/>
    <mergeCell ref="A19:X19"/>
    <mergeCell ref="Z19:AB19"/>
    <mergeCell ref="AC19:AE19"/>
    <mergeCell ref="A20:E30"/>
    <mergeCell ref="F20:X20"/>
    <mergeCell ref="Z20:AB20"/>
    <mergeCell ref="AC20:AE30"/>
    <mergeCell ref="F21:X22"/>
    <mergeCell ref="Z21:AB22"/>
    <mergeCell ref="F23:X24"/>
    <mergeCell ref="A31:E32"/>
    <mergeCell ref="F31:X32"/>
    <mergeCell ref="Z31:AE32"/>
    <mergeCell ref="A33:E34"/>
    <mergeCell ref="F33:X34"/>
    <mergeCell ref="Z33:AE34"/>
    <mergeCell ref="Z23:AB24"/>
    <mergeCell ref="F25:X26"/>
    <mergeCell ref="Z25:AB26"/>
    <mergeCell ref="F27:X28"/>
    <mergeCell ref="Z27:AB28"/>
    <mergeCell ref="F29:X30"/>
    <mergeCell ref="Z29:AB30"/>
    <mergeCell ref="A40:X41"/>
    <mergeCell ref="Z40:AB41"/>
    <mergeCell ref="AC40:AE41"/>
    <mergeCell ref="A43:AE43"/>
    <mergeCell ref="B45:AB45"/>
    <mergeCell ref="B46:AB46"/>
    <mergeCell ref="A35:E38"/>
    <mergeCell ref="F35:X36"/>
    <mergeCell ref="Z35:AB36"/>
    <mergeCell ref="AC35:AE38"/>
    <mergeCell ref="F37:X38"/>
    <mergeCell ref="Z37:AB38"/>
    <mergeCell ref="B53:AB53"/>
    <mergeCell ref="B54:AB54"/>
    <mergeCell ref="A57:AE57"/>
    <mergeCell ref="A59:AE62"/>
    <mergeCell ref="A64:AE64"/>
    <mergeCell ref="A66:AE67"/>
    <mergeCell ref="B47:AB47"/>
    <mergeCell ref="B48:AB48"/>
    <mergeCell ref="B49:AB49"/>
    <mergeCell ref="B50:AB50"/>
    <mergeCell ref="B51:AB51"/>
    <mergeCell ref="B52:AB52"/>
    <mergeCell ref="H84:X84"/>
    <mergeCell ref="A87:AE87"/>
    <mergeCell ref="A88:C88"/>
    <mergeCell ref="D88:X88"/>
    <mergeCell ref="Y88:AB88"/>
    <mergeCell ref="AC88:AE88"/>
    <mergeCell ref="A70:L70"/>
    <mergeCell ref="H75:X75"/>
    <mergeCell ref="H76:X76"/>
    <mergeCell ref="H81:X81"/>
    <mergeCell ref="H82:X82"/>
    <mergeCell ref="H83:X83"/>
    <mergeCell ref="A89:C89"/>
    <mergeCell ref="D89:X89"/>
    <mergeCell ref="Y89:AB89"/>
    <mergeCell ref="AC89:AE89"/>
    <mergeCell ref="A90:C99"/>
    <mergeCell ref="D90:X90"/>
    <mergeCell ref="Y90:AB99"/>
    <mergeCell ref="AC90:AE99"/>
    <mergeCell ref="D91:X92"/>
    <mergeCell ref="D93:X93"/>
    <mergeCell ref="A100:C104"/>
    <mergeCell ref="E100:X100"/>
    <mergeCell ref="Y100:AB104"/>
    <mergeCell ref="AC100:AE104"/>
    <mergeCell ref="E101:X101"/>
    <mergeCell ref="E102:X102"/>
    <mergeCell ref="E103:X103"/>
    <mergeCell ref="E104:X104"/>
    <mergeCell ref="D94:X94"/>
    <mergeCell ref="D95:X95"/>
    <mergeCell ref="D96:X96"/>
    <mergeCell ref="D97:X97"/>
    <mergeCell ref="D98:X98"/>
    <mergeCell ref="D99:X99"/>
    <mergeCell ref="A111:J111"/>
    <mergeCell ref="K111:T111"/>
    <mergeCell ref="U111:AE111"/>
    <mergeCell ref="A106:J106"/>
    <mergeCell ref="K106:T106"/>
    <mergeCell ref="U106:AE106"/>
    <mergeCell ref="A107:J110"/>
    <mergeCell ref="K107:T110"/>
    <mergeCell ref="U107:AE110"/>
  </mergeCells>
  <conditionalFormatting sqref="E10">
    <cfRule type="cellIs" dxfId="0" priority="1" stopIfTrue="1" operator="between">
      <formula>0</formula>
      <formula>300</formula>
    </cfRule>
  </conditionalFormatting>
  <dataValidations count="5">
    <dataValidation type="textLength" operator="lessThan" allowBlank="1" showErrorMessage="1" errorTitle="MUY LARGO" error="Este campo acepta menos de 196 carácteres. Sea conciso." promptTitle="OBSERVACIONES" prompt="Este campo acepta menos de 80 carácteres." sqref="A40:X41">
      <formula1>196</formula1>
    </dataValidation>
    <dataValidation type="list" allowBlank="1" showInputMessage="1" showErrorMessage="1" sqref="Z25:Z31 Z35 AA25:AB30 AA20:AB22 Z20:Z23 Z33 Z37">
      <formula1>PUNTOS</formula1>
    </dataValidation>
    <dataValidation type="list" allowBlank="1" showInputMessage="1" showErrorMessage="1" sqref="H16 T15:V16">
      <formula1>AÑOS</formula1>
    </dataValidation>
    <dataValidation type="list" allowBlank="1" showInputMessage="1" showErrorMessage="1" sqref="D16 P15:S16">
      <formula1>MESES</formula1>
    </dataValidation>
    <dataValidation type="list" allowBlank="1" showInputMessage="1" showErrorMessage="1" sqref="A15 B16 N15:O16">
      <formula1>DÍAS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5"/>
  <sheetViews>
    <sheetView workbookViewId="0">
      <selection activeCell="F2" sqref="F2"/>
    </sheetView>
  </sheetViews>
  <sheetFormatPr baseColWidth="10" defaultColWidth="9.140625" defaultRowHeight="15" x14ac:dyDescent="0.25"/>
  <cols>
    <col min="1" max="1" width="11.42578125" customWidth="1"/>
    <col min="2" max="2" width="5" customWidth="1"/>
    <col min="3" max="3" width="10" customWidth="1"/>
    <col min="4" max="4" width="5.140625" customWidth="1"/>
    <col min="5" max="5" width="5" customWidth="1"/>
    <col min="6" max="6" width="11.85546875" bestFit="1" customWidth="1"/>
    <col min="7" max="7" width="12.140625" bestFit="1" customWidth="1"/>
    <col min="8" max="8" width="11.42578125" customWidth="1"/>
    <col min="9" max="9" width="9.85546875" bestFit="1" customWidth="1"/>
    <col min="10" max="10" width="11.42578125" customWidth="1"/>
    <col min="11" max="11" width="4.28515625" customWidth="1"/>
    <col min="12" max="12" width="3.28515625" customWidth="1"/>
    <col min="13" max="13" width="11.42578125" customWidth="1"/>
    <col min="14" max="14" width="6.42578125" customWidth="1"/>
    <col min="15" max="15" width="2.140625" customWidth="1"/>
    <col min="16" max="16" width="6.28515625" customWidth="1"/>
    <col min="17" max="17" width="7" customWidth="1"/>
    <col min="18" max="18" width="8" customWidth="1"/>
    <col min="19" max="256" width="11.42578125" customWidth="1"/>
  </cols>
  <sheetData>
    <row r="1" spans="2:18" x14ac:dyDescent="0.25">
      <c r="F1" t="b">
        <v>0</v>
      </c>
    </row>
    <row r="2" spans="2:18" x14ac:dyDescent="0.25">
      <c r="B2" s="278" t="s">
        <v>81</v>
      </c>
      <c r="C2" s="278"/>
      <c r="D2" s="278"/>
      <c r="E2" s="278"/>
      <c r="F2" t="str">
        <f>IF(F1=TRUE," ( E ) "," ")</f>
        <v xml:space="preserve"> </v>
      </c>
      <c r="G2" t="s">
        <v>82</v>
      </c>
      <c r="H2" s="279" t="s">
        <v>83</v>
      </c>
      <c r="I2" s="279"/>
      <c r="J2" s="279"/>
      <c r="K2" s="279"/>
      <c r="L2" s="279"/>
      <c r="M2" s="279"/>
      <c r="N2" s="279"/>
      <c r="O2" s="279"/>
      <c r="P2" s="279"/>
      <c r="Q2" s="279"/>
      <c r="R2" s="279"/>
    </row>
    <row r="3" spans="2:18" x14ac:dyDescent="0.25"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</row>
    <row r="5" spans="2:18" x14ac:dyDescent="0.25">
      <c r="H5" s="278" t="s">
        <v>84</v>
      </c>
      <c r="I5" s="278"/>
    </row>
    <row r="7" spans="2:18" x14ac:dyDescent="0.25">
      <c r="G7" s="274" t="s">
        <v>85</v>
      </c>
      <c r="H7" s="274"/>
      <c r="I7" s="274" t="s">
        <v>86</v>
      </c>
      <c r="J7" s="274"/>
      <c r="K7" s="274" t="s">
        <v>87</v>
      </c>
      <c r="L7" s="274"/>
      <c r="M7" s="274"/>
    </row>
    <row r="8" spans="2:18" ht="15" customHeight="1" x14ac:dyDescent="0.25">
      <c r="G8" s="277" t="s">
        <v>88</v>
      </c>
      <c r="H8" s="277"/>
      <c r="I8" s="277" t="s">
        <v>89</v>
      </c>
      <c r="J8" s="277"/>
      <c r="K8" s="277" t="s">
        <v>90</v>
      </c>
      <c r="L8" s="277"/>
      <c r="M8" s="277"/>
    </row>
    <row r="9" spans="2:18" x14ac:dyDescent="0.25">
      <c r="G9" s="277"/>
      <c r="H9" s="277"/>
      <c r="I9" s="277"/>
      <c r="J9" s="277"/>
      <c r="K9" s="277"/>
      <c r="L9" s="277"/>
      <c r="M9" s="277"/>
    </row>
    <row r="10" spans="2:18" x14ac:dyDescent="0.25">
      <c r="G10" s="277"/>
      <c r="H10" s="277"/>
      <c r="I10" s="277"/>
      <c r="J10" s="277"/>
      <c r="K10" s="277"/>
      <c r="L10" s="277"/>
      <c r="M10" s="277"/>
    </row>
    <row r="11" spans="2:18" x14ac:dyDescent="0.25">
      <c r="G11" s="277"/>
      <c r="H11" s="277"/>
      <c r="I11" s="277"/>
      <c r="J11" s="277"/>
      <c r="K11" s="277"/>
      <c r="L11" s="277"/>
      <c r="M11" s="277"/>
    </row>
    <row r="12" spans="2:18" x14ac:dyDescent="0.25">
      <c r="G12" s="277"/>
      <c r="H12" s="277"/>
      <c r="I12" s="277"/>
      <c r="J12" s="277"/>
      <c r="K12" s="277"/>
      <c r="L12" s="277"/>
      <c r="M12" s="277"/>
    </row>
    <row r="13" spans="2:18" x14ac:dyDescent="0.25">
      <c r="G13" s="277"/>
      <c r="H13" s="277"/>
      <c r="I13" s="277"/>
      <c r="J13" s="277"/>
      <c r="K13" s="277"/>
      <c r="L13" s="277"/>
      <c r="M13" s="277"/>
    </row>
    <row r="14" spans="2:18" x14ac:dyDescent="0.25">
      <c r="G14" s="277"/>
      <c r="H14" s="277"/>
      <c r="I14" s="277"/>
      <c r="J14" s="277"/>
      <c r="K14" s="277"/>
      <c r="L14" s="277"/>
      <c r="M14" s="277"/>
    </row>
    <row r="15" spans="2:18" x14ac:dyDescent="0.25">
      <c r="I15" s="277"/>
      <c r="J15" s="277"/>
      <c r="K15" s="48"/>
      <c r="L15" s="48"/>
      <c r="M15" s="48"/>
    </row>
    <row r="16" spans="2:18" x14ac:dyDescent="0.25">
      <c r="I16" s="277"/>
      <c r="J16" s="277"/>
      <c r="K16" s="48"/>
      <c r="L16" s="48"/>
      <c r="M16" s="48"/>
    </row>
    <row r="17" spans="6:19" x14ac:dyDescent="0.25">
      <c r="I17" s="277"/>
      <c r="J17" s="277"/>
      <c r="K17" s="48"/>
      <c r="L17" s="48"/>
      <c r="M17" s="48"/>
    </row>
    <row r="18" spans="6:19" x14ac:dyDescent="0.25">
      <c r="I18" s="277"/>
      <c r="J18" s="277"/>
      <c r="K18" s="48"/>
      <c r="L18" s="48"/>
      <c r="M18" s="48"/>
    </row>
    <row r="19" spans="6:19" x14ac:dyDescent="0.25">
      <c r="F19" s="38" t="e">
        <f>#REF!</f>
        <v>#REF!</v>
      </c>
    </row>
    <row r="22" spans="6:19" x14ac:dyDescent="0.25">
      <c r="F22" s="53" t="e">
        <f>IF(G22=FALSE,"A","B")</f>
        <v>#REF!</v>
      </c>
      <c r="G22" s="276" t="e">
        <f>IF(AND(F19&gt;0,F19&lt;60),G8)</f>
        <v>#REF!</v>
      </c>
      <c r="H22" s="276"/>
      <c r="I22" s="276"/>
      <c r="J22" s="276"/>
      <c r="K22" s="276"/>
      <c r="L22" s="276"/>
      <c r="M22" s="276"/>
      <c r="N22" s="276"/>
      <c r="O22" s="276"/>
      <c r="P22" s="276"/>
      <c r="Q22" s="276"/>
      <c r="R22" s="276"/>
      <c r="S22" s="276"/>
    </row>
    <row r="23" spans="6:19" ht="15" customHeight="1" x14ac:dyDescent="0.25">
      <c r="F23" s="276" t="e">
        <f>IF(G23=FALSE,"A","B")</f>
        <v>#REF!</v>
      </c>
      <c r="G23" s="275" t="e">
        <f>IF(AND(F19&gt;59,F19&lt;80),I8)</f>
        <v>#REF!</v>
      </c>
      <c r="H23" s="275"/>
      <c r="I23" s="275"/>
      <c r="J23" s="275"/>
      <c r="K23" s="275"/>
      <c r="L23" s="275"/>
      <c r="M23" s="275"/>
      <c r="N23" s="275"/>
      <c r="O23" s="275"/>
      <c r="P23" s="275"/>
      <c r="Q23" s="275"/>
      <c r="R23" s="275"/>
      <c r="S23" s="275"/>
    </row>
    <row r="24" spans="6:19" x14ac:dyDescent="0.25">
      <c r="F24" s="276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</row>
    <row r="25" spans="6:19" x14ac:dyDescent="0.25">
      <c r="F25" s="276"/>
      <c r="G25" s="275"/>
      <c r="H25" s="275"/>
      <c r="I25" s="275"/>
      <c r="J25" s="275"/>
      <c r="K25" s="275"/>
      <c r="L25" s="275"/>
      <c r="M25" s="275"/>
      <c r="N25" s="275"/>
      <c r="O25" s="275"/>
      <c r="P25" s="275"/>
      <c r="Q25" s="275"/>
      <c r="R25" s="275"/>
      <c r="S25" s="275"/>
    </row>
    <row r="26" spans="6:19" x14ac:dyDescent="0.25">
      <c r="F26" s="276" t="e">
        <f>IF(G26=FALSE,"A","B")</f>
        <v>#REF!</v>
      </c>
      <c r="G26" s="275" t="e">
        <f>IF(F19&gt;79,K8)</f>
        <v>#REF!</v>
      </c>
      <c r="H26" s="275"/>
      <c r="I26" s="275"/>
      <c r="J26" s="275"/>
      <c r="K26" s="275"/>
      <c r="L26" s="275"/>
      <c r="M26" s="275"/>
      <c r="N26" s="275"/>
      <c r="O26" s="275"/>
      <c r="P26" s="275"/>
      <c r="Q26" s="275"/>
      <c r="R26" s="275"/>
      <c r="S26" s="275"/>
    </row>
    <row r="27" spans="6:19" x14ac:dyDescent="0.25">
      <c r="F27" s="276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5"/>
    </row>
    <row r="30" spans="6:19" x14ac:dyDescent="0.25">
      <c r="F30" s="273" t="e">
        <f>VLOOKUP("B",F22:S27,2,FALSE)</f>
        <v>#N/A</v>
      </c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</row>
    <row r="31" spans="6:19" x14ac:dyDescent="0.25"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3"/>
    </row>
    <row r="32" spans="6:19" x14ac:dyDescent="0.25"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3"/>
    </row>
    <row r="33" spans="6:19" x14ac:dyDescent="0.25"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3"/>
    </row>
    <row r="34" spans="6:19" x14ac:dyDescent="0.25"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</row>
    <row r="35" spans="6:19" x14ac:dyDescent="0.25"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</row>
  </sheetData>
  <mergeCells count="15">
    <mergeCell ref="B2:E2"/>
    <mergeCell ref="H2:R3"/>
    <mergeCell ref="H5:I5"/>
    <mergeCell ref="G7:H7"/>
    <mergeCell ref="F26:F27"/>
    <mergeCell ref="F23:F25"/>
    <mergeCell ref="F30:S35"/>
    <mergeCell ref="K7:M7"/>
    <mergeCell ref="I7:J7"/>
    <mergeCell ref="G23:S25"/>
    <mergeCell ref="G22:S22"/>
    <mergeCell ref="G26:S27"/>
    <mergeCell ref="G8:H14"/>
    <mergeCell ref="I8:J18"/>
    <mergeCell ref="K8:M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3"/>
  <sheetViews>
    <sheetView workbookViewId="0">
      <selection activeCell="C32" sqref="C32"/>
    </sheetView>
  </sheetViews>
  <sheetFormatPr baseColWidth="10" defaultColWidth="9.140625" defaultRowHeight="15" x14ac:dyDescent="0.25"/>
  <cols>
    <col min="1" max="256" width="11.42578125" customWidth="1"/>
  </cols>
  <sheetData>
    <row r="3" spans="2:8" x14ac:dyDescent="0.25">
      <c r="B3">
        <v>1</v>
      </c>
      <c r="D3" t="s">
        <v>91</v>
      </c>
      <c r="F3">
        <v>2019</v>
      </c>
      <c r="H3">
        <v>0</v>
      </c>
    </row>
    <row r="4" spans="2:8" x14ac:dyDescent="0.25">
      <c r="B4">
        <v>2</v>
      </c>
      <c r="D4" t="s">
        <v>92</v>
      </c>
      <c r="F4">
        <v>2020</v>
      </c>
      <c r="H4">
        <v>25</v>
      </c>
    </row>
    <row r="5" spans="2:8" x14ac:dyDescent="0.25">
      <c r="B5">
        <v>3</v>
      </c>
      <c r="D5" t="s">
        <v>18</v>
      </c>
      <c r="F5">
        <v>2021</v>
      </c>
      <c r="H5">
        <v>50</v>
      </c>
    </row>
    <row r="6" spans="2:8" x14ac:dyDescent="0.25">
      <c r="B6">
        <v>4</v>
      </c>
      <c r="D6" t="s">
        <v>93</v>
      </c>
      <c r="F6">
        <v>2022</v>
      </c>
      <c r="H6">
        <v>75</v>
      </c>
    </row>
    <row r="7" spans="2:8" x14ac:dyDescent="0.25">
      <c r="B7">
        <v>5</v>
      </c>
      <c r="D7" t="s">
        <v>94</v>
      </c>
      <c r="H7">
        <v>100</v>
      </c>
    </row>
    <row r="8" spans="2:8" x14ac:dyDescent="0.25">
      <c r="B8">
        <v>6</v>
      </c>
      <c r="D8" t="s">
        <v>95</v>
      </c>
    </row>
    <row r="9" spans="2:8" x14ac:dyDescent="0.25">
      <c r="B9">
        <v>7</v>
      </c>
      <c r="D9" t="s">
        <v>96</v>
      </c>
    </row>
    <row r="10" spans="2:8" x14ac:dyDescent="0.25">
      <c r="B10">
        <v>8</v>
      </c>
      <c r="D10" t="s">
        <v>97</v>
      </c>
    </row>
    <row r="11" spans="2:8" x14ac:dyDescent="0.25">
      <c r="B11">
        <v>9</v>
      </c>
      <c r="D11" t="s">
        <v>98</v>
      </c>
    </row>
    <row r="12" spans="2:8" x14ac:dyDescent="0.25">
      <c r="B12">
        <v>10</v>
      </c>
      <c r="D12" t="s">
        <v>99</v>
      </c>
    </row>
    <row r="13" spans="2:8" x14ac:dyDescent="0.25">
      <c r="B13">
        <v>11</v>
      </c>
      <c r="D13" t="s">
        <v>100</v>
      </c>
    </row>
    <row r="14" spans="2:8" x14ac:dyDescent="0.25">
      <c r="B14">
        <v>12</v>
      </c>
      <c r="D14" t="s">
        <v>101</v>
      </c>
    </row>
    <row r="15" spans="2:8" x14ac:dyDescent="0.25">
      <c r="B15">
        <v>13</v>
      </c>
    </row>
    <row r="16" spans="2:8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topLeftCell="A22" workbookViewId="0">
      <selection activeCell="G41" sqref="G41"/>
    </sheetView>
  </sheetViews>
  <sheetFormatPr baseColWidth="10" defaultColWidth="9.140625" defaultRowHeight="15" x14ac:dyDescent="0.25"/>
  <cols>
    <col min="1" max="1" width="11.42578125" customWidth="1"/>
    <col min="2" max="2" width="4.28515625" customWidth="1"/>
    <col min="3" max="8" width="11.42578125" customWidth="1"/>
    <col min="9" max="9" width="42.42578125" bestFit="1" customWidth="1"/>
    <col min="10" max="10" width="11.85546875" bestFit="1" customWidth="1"/>
    <col min="11" max="256" width="11.42578125" customWidth="1"/>
  </cols>
  <sheetData>
    <row r="1" spans="2:11" ht="15.75" thickBot="1" x14ac:dyDescent="0.3"/>
    <row r="2" spans="2:11" x14ac:dyDescent="0.25">
      <c r="B2" s="35" t="e">
        <f>IF(#REF!&lt;76,"•"," ")</f>
        <v>#REF!</v>
      </c>
      <c r="D2" t="e">
        <f>COUNTIF(#REF!,"•")</f>
        <v>#REF!</v>
      </c>
      <c r="G2">
        <v>1</v>
      </c>
      <c r="H2" t="s">
        <v>102</v>
      </c>
    </row>
    <row r="3" spans="2:11" x14ac:dyDescent="0.25">
      <c r="B3" s="36" t="e">
        <f>IF(#REF!&lt;76,"•"," ")</f>
        <v>#REF!</v>
      </c>
      <c r="G3">
        <v>2</v>
      </c>
      <c r="H3" t="s">
        <v>103</v>
      </c>
    </row>
    <row r="4" spans="2:11" x14ac:dyDescent="0.25">
      <c r="B4" s="36" t="e">
        <f>IF(#REF!&lt;76,"•"," ")</f>
        <v>#REF!</v>
      </c>
      <c r="G4">
        <v>3</v>
      </c>
      <c r="H4" t="s">
        <v>104</v>
      </c>
    </row>
    <row r="5" spans="2:11" x14ac:dyDescent="0.25">
      <c r="B5" s="36" t="e">
        <f>IF(#REF!&lt;76,"•"," ")</f>
        <v>#REF!</v>
      </c>
      <c r="G5">
        <v>4</v>
      </c>
      <c r="H5" t="s">
        <v>105</v>
      </c>
    </row>
    <row r="6" spans="2:11" x14ac:dyDescent="0.25">
      <c r="B6" s="36" t="e">
        <f>IF(#REF!&lt;76,"•"," ")</f>
        <v>#REF!</v>
      </c>
      <c r="G6">
        <v>5</v>
      </c>
      <c r="H6" t="s">
        <v>106</v>
      </c>
    </row>
    <row r="7" spans="2:11" x14ac:dyDescent="0.25">
      <c r="B7" s="36" t="e">
        <f>IF(#REF!&lt;76,"•"," ")</f>
        <v>#REF!</v>
      </c>
      <c r="G7">
        <v>6</v>
      </c>
      <c r="H7" t="s">
        <v>107</v>
      </c>
    </row>
    <row r="8" spans="2:11" x14ac:dyDescent="0.25">
      <c r="B8" s="36" t="e">
        <f>IF(#REF!&lt;76,"•"," ")</f>
        <v>#REF!</v>
      </c>
      <c r="G8">
        <v>7</v>
      </c>
      <c r="H8" t="s">
        <v>108</v>
      </c>
    </row>
    <row r="9" spans="2:11" x14ac:dyDescent="0.25">
      <c r="B9" s="36" t="e">
        <f>IF(#REF!&lt;76,"•"," ")</f>
        <v>#REF!</v>
      </c>
      <c r="G9">
        <v>8</v>
      </c>
      <c r="H9" t="s">
        <v>109</v>
      </c>
    </row>
    <row r="10" spans="2:11" x14ac:dyDescent="0.25">
      <c r="B10" s="36" t="e">
        <f>IF(#REF!&lt;76,"•"," ")</f>
        <v>#REF!</v>
      </c>
      <c r="G10">
        <v>9</v>
      </c>
      <c r="H10" t="s">
        <v>110</v>
      </c>
    </row>
    <row r="11" spans="2:11" x14ac:dyDescent="0.25">
      <c r="B11" s="36" t="e">
        <f>IF(#REF!&lt;76,"•"," ")</f>
        <v>#REF!</v>
      </c>
      <c r="G11">
        <v>0</v>
      </c>
    </row>
    <row r="12" spans="2:11" ht="15.75" thickBot="1" x14ac:dyDescent="0.3">
      <c r="B12" s="37"/>
      <c r="G12">
        <v>10</v>
      </c>
      <c r="H12" t="s">
        <v>111</v>
      </c>
    </row>
    <row r="14" spans="2:11" x14ac:dyDescent="0.25">
      <c r="G14" s="278" t="e">
        <f>VLOOKUP(D2:D2,G2:H12,2,FALSE)</f>
        <v>#REF!</v>
      </c>
      <c r="H14" s="278"/>
      <c r="I14" s="278"/>
      <c r="J14" s="278"/>
      <c r="K14" s="278"/>
    </row>
    <row r="16" spans="2:11" x14ac:dyDescent="0.25">
      <c r="I16" t="e">
        <f>IF(G14=" ","el","los")</f>
        <v>#REF!</v>
      </c>
      <c r="J16" t="e">
        <f>IF(G14=" "," ","s ")</f>
        <v>#REF!</v>
      </c>
      <c r="K16" t="e">
        <f>IF(G14=" "," ","n")</f>
        <v>#REF!</v>
      </c>
    </row>
    <row r="17" spans="2:14" ht="15.75" thickBot="1" x14ac:dyDescent="0.3"/>
    <row r="18" spans="2:14" ht="15.75" thickBot="1" x14ac:dyDescent="0.3">
      <c r="C18" s="290" t="s">
        <v>112</v>
      </c>
      <c r="D18" s="291"/>
      <c r="E18" s="291"/>
      <c r="F18" s="291"/>
      <c r="G18" s="291"/>
      <c r="H18" s="291"/>
      <c r="I18" s="291"/>
      <c r="J18" s="291"/>
      <c r="K18" s="291"/>
      <c r="L18" s="291"/>
      <c r="M18" s="291"/>
      <c r="N18" s="292"/>
    </row>
    <row r="19" spans="2:14" ht="15.75" thickBot="1" x14ac:dyDescent="0.3"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2:14" ht="15.75" thickBot="1" x14ac:dyDescent="0.3">
      <c r="C20" s="52"/>
      <c r="D20" s="52"/>
      <c r="E20" s="52"/>
      <c r="F20" s="52"/>
      <c r="G20" s="39" t="s">
        <v>113</v>
      </c>
      <c r="H20" s="39" t="s">
        <v>114</v>
      </c>
      <c r="I20" s="52" t="s">
        <v>115</v>
      </c>
      <c r="J20" s="52"/>
      <c r="K20" s="52"/>
      <c r="L20" s="52"/>
      <c r="M20" s="52"/>
      <c r="N20" s="52"/>
    </row>
    <row r="21" spans="2:14" ht="15.75" thickBot="1" x14ac:dyDescent="0.3"/>
    <row r="22" spans="2:14" ht="15.75" thickBot="1" x14ac:dyDescent="0.3">
      <c r="C22" s="293" t="s">
        <v>116</v>
      </c>
      <c r="D22" s="294"/>
      <c r="E22" s="295"/>
      <c r="F22" s="12"/>
      <c r="G22" s="54" t="s">
        <v>117</v>
      </c>
      <c r="H22" s="54" t="s">
        <v>118</v>
      </c>
      <c r="I22" s="55" t="s">
        <v>119</v>
      </c>
      <c r="J22" s="55" t="s">
        <v>120</v>
      </c>
      <c r="K22" s="55" t="s">
        <v>121</v>
      </c>
      <c r="L22" s="55" t="s">
        <v>122</v>
      </c>
      <c r="M22" s="55"/>
      <c r="N22" s="56"/>
    </row>
    <row r="23" spans="2:14" ht="15.75" thickBot="1" x14ac:dyDescent="0.3">
      <c r="C23" s="40"/>
      <c r="D23" s="40"/>
      <c r="E23" s="40"/>
      <c r="F23" s="12"/>
      <c r="G23" s="41"/>
      <c r="H23" s="41"/>
      <c r="I23" s="41"/>
      <c r="J23" s="41"/>
      <c r="K23" s="41"/>
      <c r="L23" s="41"/>
      <c r="M23" s="41"/>
      <c r="N23" s="41"/>
    </row>
    <row r="24" spans="2:14" ht="15.75" thickBot="1" x14ac:dyDescent="0.3">
      <c r="C24" s="40"/>
      <c r="D24" s="40"/>
      <c r="E24" s="40"/>
      <c r="F24" s="12"/>
      <c r="G24" s="293" t="s">
        <v>123</v>
      </c>
      <c r="H24" s="294"/>
      <c r="I24" s="294"/>
      <c r="J24" s="294"/>
      <c r="K24" s="294"/>
      <c r="L24" s="294"/>
      <c r="M24" s="294"/>
      <c r="N24" s="295"/>
    </row>
    <row r="25" spans="2:14" x14ac:dyDescent="0.25">
      <c r="C25" s="40"/>
      <c r="D25" s="40"/>
      <c r="E25" s="40"/>
      <c r="F25" s="12"/>
      <c r="G25" s="41"/>
      <c r="H25" s="41"/>
      <c r="I25" s="41"/>
      <c r="J25" s="41"/>
      <c r="K25" s="41"/>
      <c r="L25" s="41"/>
      <c r="M25" s="41"/>
      <c r="N25" s="41"/>
    </row>
    <row r="26" spans="2:14" x14ac:dyDescent="0.25">
      <c r="C26" s="40"/>
      <c r="D26" s="40"/>
      <c r="E26" s="40"/>
      <c r="F26" s="12"/>
      <c r="G26" s="41"/>
      <c r="H26" s="41"/>
      <c r="I26" s="41"/>
      <c r="J26" s="41"/>
      <c r="K26" s="41"/>
      <c r="L26" s="41"/>
      <c r="M26" s="41"/>
      <c r="N26" s="41"/>
    </row>
    <row r="27" spans="2:14" x14ac:dyDescent="0.25">
      <c r="C27" s="40"/>
      <c r="D27" s="40"/>
      <c r="E27" s="40"/>
      <c r="F27" s="12"/>
      <c r="G27" s="41"/>
      <c r="H27" s="41"/>
      <c r="I27" s="41"/>
      <c r="J27" s="41"/>
      <c r="K27" s="41"/>
      <c r="L27" s="41"/>
      <c r="M27" s="41"/>
      <c r="N27" s="41"/>
    </row>
    <row r="28" spans="2:14" ht="15.75" thickBot="1" x14ac:dyDescent="0.3"/>
    <row r="29" spans="2:14" x14ac:dyDescent="0.25">
      <c r="B29" s="280" t="s">
        <v>124</v>
      </c>
      <c r="C29" s="296" t="e">
        <f>CONCATENATE(C18,G20,#REF!,H20,Hoja5!C22,Hoja5!G22,Hoja5!I16,G14,G20,D2,H20,Hoja5!H22,J16,J22,Hoja5!J16,Hoja5!I22,".")</f>
        <v>#REF!</v>
      </c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8"/>
    </row>
    <row r="30" spans="2:14" ht="15.75" thickBot="1" x14ac:dyDescent="0.3">
      <c r="B30" s="280"/>
      <c r="C30" s="299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1"/>
    </row>
    <row r="31" spans="2:14" ht="15.75" thickBot="1" x14ac:dyDescent="0.3"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2:14" ht="15.75" thickBot="1" x14ac:dyDescent="0.3">
      <c r="B32" t="s">
        <v>125</v>
      </c>
      <c r="C32" s="281" t="e">
        <f>CONCATENATE(C18,G20,#REF!,Hoja5!H20,Hoja5!C22,G24)</f>
        <v>#REF!</v>
      </c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3"/>
    </row>
    <row r="33" spans="3:14" ht="15.75" thickBot="1" x14ac:dyDescent="0.3"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3:14" x14ac:dyDescent="0.25">
      <c r="C34" s="284" t="e">
        <f>IF(D2&gt;0,C29,C32)</f>
        <v>#REF!</v>
      </c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6"/>
    </row>
    <row r="35" spans="3:14" ht="15.75" thickBot="1" x14ac:dyDescent="0.3">
      <c r="C35" s="287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9"/>
    </row>
  </sheetData>
  <mergeCells count="8">
    <mergeCell ref="B29:B30"/>
    <mergeCell ref="C32:N32"/>
    <mergeCell ref="C34:N35"/>
    <mergeCell ref="G14:K14"/>
    <mergeCell ref="C18:N18"/>
    <mergeCell ref="C22:E22"/>
    <mergeCell ref="C29:N30"/>
    <mergeCell ref="G24:N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4"/>
  <sheetViews>
    <sheetView workbookViewId="0">
      <selection activeCell="F4" sqref="F4"/>
    </sheetView>
  </sheetViews>
  <sheetFormatPr baseColWidth="10" defaultColWidth="9.140625" defaultRowHeight="15" x14ac:dyDescent="0.25"/>
  <cols>
    <col min="1" max="2" width="11.42578125" customWidth="1"/>
    <col min="3" max="3" width="30.7109375" bestFit="1" customWidth="1"/>
    <col min="4" max="4" width="34.140625" customWidth="1"/>
    <col min="5" max="5" width="30.7109375" bestFit="1" customWidth="1"/>
    <col min="6" max="6" width="25.140625" bestFit="1" customWidth="1"/>
    <col min="7" max="256" width="11.42578125" customWidth="1"/>
  </cols>
  <sheetData>
    <row r="4" spans="3:6" x14ac:dyDescent="0.25">
      <c r="C4" t="e">
        <f>IF(#REF!="",#REF!,#REF!)</f>
        <v>#REF!</v>
      </c>
      <c r="D4" t="e">
        <f>IF(#REF!="",#REF!,(CONCATENATE("IDENTIFICACIÓN ",#REF!)))</f>
        <v>#REF!</v>
      </c>
      <c r="E4" t="e">
        <f>IF(#REF!="","",(CONCATENATE("REPRESENTANTE LEGAL DE ",#REF!)))</f>
        <v>#REF!</v>
      </c>
      <c r="F4" t="e">
        <f>IF(#REF!="","",(CONCATENATE("IDENTIFICACIÓN ",#REF!)))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Mauricio</vt:lpstr>
      <vt:lpstr>Hoja1</vt:lpstr>
      <vt:lpstr>Hoja3</vt:lpstr>
      <vt:lpstr>Hoja5</vt:lpstr>
      <vt:lpstr>Hoja6</vt:lpstr>
      <vt:lpstr>AÑOS</vt:lpstr>
      <vt:lpstr>DÍAS</vt:lpstr>
      <vt:lpstr>MESES</vt:lpstr>
      <vt:lpstr>PUNTOS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ORLANDO ROMANOVSKY CAMACHO</dc:creator>
  <cp:keywords/>
  <dc:description/>
  <cp:lastModifiedBy>LILIANA LOPEZ AVELLA</cp:lastModifiedBy>
  <cp:revision/>
  <dcterms:created xsi:type="dcterms:W3CDTF">2019-10-03T17:19:52Z</dcterms:created>
  <dcterms:modified xsi:type="dcterms:W3CDTF">2021-03-30T15:30:33Z</dcterms:modified>
  <cp:category/>
  <cp:contentStatus/>
</cp:coreProperties>
</file>