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23" codeName="{6BE1CDB9-6C1C-A5B6-3FC1-E231EC3C600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eliana/Documents/ELIANA INVIAS/2021/EVALUACIÓN ECONÓMICA/LP-DT-064-2020/"/>
    </mc:Choice>
  </mc:AlternateContent>
  <xr:revisionPtr revIDLastSave="0" documentId="13_ncr:1_{BDB34273-D843-5741-A6A8-174D403A1FE6}" xr6:coauthVersionLast="46" xr6:coauthVersionMax="46" xr10:uidLastSave="{00000000-0000-0000-0000-000000000000}"/>
  <bookViews>
    <workbookView xWindow="0" yWindow="500" windowWidth="25600" windowHeight="15500" tabRatio="597" activeTab="1" xr2:uid="{00000000-000D-0000-FFFF-FFFF00000000}"/>
  </bookViews>
  <sheets>
    <sheet name="PAB" sheetId="108" state="hidden" r:id="rId1"/>
    <sheet name="RESUMEN" sheetId="13" r:id="rId2"/>
    <sheet name="VR-PROP" sheetId="15" r:id="rId3"/>
    <sheet name="FORMULA" sheetId="107" r:id="rId4"/>
    <sheet name="GUIA CCE - PAB" sheetId="118" state="hidden" r:id="rId5"/>
    <sheet name="Listas" sheetId="106" state="hidden" r:id="rId6"/>
  </sheets>
  <externalReferences>
    <externalReference r:id="rId7"/>
  </externalReferences>
  <definedNames>
    <definedName name="_xlnm._FilterDatabase" localSheetId="2" hidden="1">'VR-PROP'!$I$102:$K$106</definedName>
    <definedName name="_xlnm.Print_Area" localSheetId="1">RESUMEN!$B$1:$I$23</definedName>
    <definedName name="_xlnm.Print_Area" localSheetId="2">'VR-PROP'!$A$1:$K$110</definedName>
    <definedName name="DEPENDENCIAS" localSheetId="0">[1]Listas!$B$2:$B$16</definedName>
    <definedName name="DEPENDENCIAS">Listas!$B$2:$B$16</definedName>
    <definedName name="METEVA" localSheetId="0">[1]Listas!$D$2:$D$7</definedName>
    <definedName name="METEVA">Listas!$D$2:$D$7</definedName>
    <definedName name="RESULTADO" localSheetId="0">[1]Listas!$C$2:$C$4</definedName>
    <definedName name="RESULTADO">Listas!$C$2:$C$4</definedName>
    <definedName name="_xlnm.Print_Titles" localSheetId="3">FORMULA!$1:$11</definedName>
    <definedName name="_xlnm.Print_Titles" localSheetId="4">'GUIA CCE - PAB'!#REF!</definedName>
    <definedName name="_xlnm.Print_Titles" localSheetId="0">PAB!#REF!</definedName>
    <definedName name="_xlnm.Print_Titles" localSheetId="2">'VR-PROP'!$B:$H</definedName>
  </definedNames>
  <calcPr calcId="191029"/>
</workbook>
</file>

<file path=xl/calcChain.xml><?xml version="1.0" encoding="utf-8"?>
<calcChain xmlns="http://schemas.openxmlformats.org/spreadsheetml/2006/main">
  <c r="L17" i="118" l="1"/>
  <c r="L19" i="118" s="1"/>
  <c r="B18" i="118" l="1"/>
  <c r="C18" i="118" s="1"/>
  <c r="B17" i="118"/>
  <c r="C17" i="118" s="1"/>
  <c r="B16" i="118"/>
  <c r="C16" i="118" s="1"/>
  <c r="B15" i="118"/>
  <c r="C15" i="118" s="1"/>
  <c r="B14" i="118"/>
  <c r="C14" i="118" s="1"/>
  <c r="B13" i="118"/>
  <c r="C13" i="118" s="1"/>
  <c r="B12" i="118"/>
  <c r="C12" i="118" s="1"/>
  <c r="D11" i="118"/>
  <c r="G3" i="118" s="1"/>
  <c r="J10" i="118" s="1"/>
  <c r="J221" i="106"/>
  <c r="I221" i="106"/>
  <c r="I220" i="106"/>
  <c r="J220" i="106"/>
  <c r="J219" i="106"/>
  <c r="I219" i="106"/>
  <c r="J218" i="106"/>
  <c r="I218" i="106"/>
  <c r="J217" i="106"/>
  <c r="I217" i="106"/>
  <c r="J216" i="106"/>
  <c r="I216" i="106"/>
  <c r="J215" i="106"/>
  <c r="I215" i="106"/>
  <c r="J214" i="106"/>
  <c r="I214" i="106"/>
  <c r="I213" i="106"/>
  <c r="J213" i="106"/>
  <c r="J212" i="106"/>
  <c r="I212" i="106"/>
  <c r="J211" i="106"/>
  <c r="I211" i="106"/>
  <c r="J210" i="106"/>
  <c r="I210" i="106"/>
  <c r="J209" i="106"/>
  <c r="I209" i="106"/>
  <c r="J208" i="106"/>
  <c r="I208" i="106"/>
  <c r="J207" i="106"/>
  <c r="I207" i="106"/>
  <c r="J206" i="106"/>
  <c r="I206" i="106"/>
  <c r="J205" i="106"/>
  <c r="I205" i="106"/>
  <c r="J204" i="106"/>
  <c r="I204" i="106"/>
  <c r="J203" i="106"/>
  <c r="I203" i="106"/>
  <c r="J202" i="106"/>
  <c r="I202" i="106"/>
  <c r="J201" i="106"/>
  <c r="I201" i="106"/>
  <c r="J200" i="106"/>
  <c r="I200" i="106"/>
  <c r="J199" i="106"/>
  <c r="I199" i="106"/>
  <c r="J198" i="106"/>
  <c r="I198" i="106"/>
  <c r="J197" i="106"/>
  <c r="I197" i="106"/>
  <c r="J196" i="106"/>
  <c r="I196" i="106"/>
  <c r="J195" i="106"/>
  <c r="I195" i="106"/>
  <c r="J194" i="106"/>
  <c r="I194" i="106"/>
  <c r="J193" i="106"/>
  <c r="I193" i="106"/>
  <c r="J192" i="106"/>
  <c r="I192" i="106"/>
  <c r="I191" i="106"/>
  <c r="J191" i="106"/>
  <c r="L45" i="108" l="1"/>
  <c r="L47" i="108" s="1"/>
  <c r="E39" i="108"/>
  <c r="E38" i="108"/>
  <c r="H37" i="108"/>
  <c r="E37" i="108" s="1"/>
  <c r="H36" i="108"/>
  <c r="I41" i="108" s="1"/>
  <c r="H35" i="108"/>
  <c r="H41" i="108" s="1"/>
  <c r="G34" i="108"/>
  <c r="J41" i="108" s="1"/>
  <c r="E33" i="108"/>
  <c r="E32" i="108"/>
  <c r="E31" i="108"/>
  <c r="E30" i="108"/>
  <c r="E29" i="108"/>
  <c r="E28" i="108"/>
  <c r="E27" i="108"/>
  <c r="E34" i="108" l="1"/>
  <c r="I70" i="108"/>
  <c r="I66" i="108"/>
  <c r="I62" i="108"/>
  <c r="I58" i="108"/>
  <c r="I54" i="108"/>
  <c r="I50" i="108"/>
  <c r="I45" i="108"/>
  <c r="I49" i="108"/>
  <c r="I44" i="108"/>
  <c r="I46" i="108"/>
  <c r="I55" i="108"/>
  <c r="I67" i="108"/>
  <c r="I63" i="108"/>
  <c r="I59" i="108"/>
  <c r="I51" i="108"/>
  <c r="I42" i="108"/>
  <c r="I61" i="108"/>
  <c r="I47" i="108"/>
  <c r="I53" i="108"/>
  <c r="I68" i="108"/>
  <c r="I64" i="108"/>
  <c r="I60" i="108"/>
  <c r="I56" i="108"/>
  <c r="I52" i="108"/>
  <c r="I48" i="108"/>
  <c r="I43" i="108"/>
  <c r="I69" i="108"/>
  <c r="I65" i="108"/>
  <c r="I57" i="108"/>
  <c r="J70" i="108"/>
  <c r="J66" i="108"/>
  <c r="J62" i="108"/>
  <c r="J58" i="108"/>
  <c r="J54" i="108"/>
  <c r="J50" i="108"/>
  <c r="J45" i="108"/>
  <c r="H40" i="108"/>
  <c r="J46" i="108"/>
  <c r="J67" i="108"/>
  <c r="J63" i="108"/>
  <c r="J59" i="108"/>
  <c r="J55" i="108"/>
  <c r="J51" i="108"/>
  <c r="J42" i="108"/>
  <c r="J47" i="108"/>
  <c r="I40" i="108"/>
  <c r="J68" i="108"/>
  <c r="J64" i="108"/>
  <c r="J60" i="108"/>
  <c r="J56" i="108"/>
  <c r="J52" i="108"/>
  <c r="J48" i="108"/>
  <c r="J43" i="108"/>
  <c r="J69" i="108"/>
  <c r="J65" i="108"/>
  <c r="J61" i="108"/>
  <c r="J57" i="108"/>
  <c r="J53" i="108"/>
  <c r="J49" i="108"/>
  <c r="J44" i="108"/>
  <c r="H69" i="108"/>
  <c r="H65" i="108"/>
  <c r="H61" i="108"/>
  <c r="H57" i="108"/>
  <c r="H53" i="108"/>
  <c r="H49" i="108"/>
  <c r="H44" i="108"/>
  <c r="H70" i="108"/>
  <c r="H66" i="108"/>
  <c r="H62" i="108"/>
  <c r="H58" i="108"/>
  <c r="H54" i="108"/>
  <c r="H50" i="108"/>
  <c r="H45" i="108"/>
  <c r="H46" i="108"/>
  <c r="H67" i="108"/>
  <c r="H63" i="108"/>
  <c r="H59" i="108"/>
  <c r="H55" i="108"/>
  <c r="H51" i="108"/>
  <c r="H42" i="108"/>
  <c r="H47" i="108"/>
  <c r="H68" i="108"/>
  <c r="H64" i="108"/>
  <c r="H60" i="108"/>
  <c r="H56" i="108"/>
  <c r="H52" i="108"/>
  <c r="H48" i="108"/>
  <c r="H43" i="108"/>
  <c r="I36" i="108"/>
  <c r="E35" i="108"/>
  <c r="J190" i="106"/>
  <c r="I190" i="106"/>
  <c r="J189" i="106"/>
  <c r="I189" i="106"/>
  <c r="J188" i="106"/>
  <c r="I188" i="106"/>
  <c r="J187" i="106"/>
  <c r="I187" i="106"/>
  <c r="J186" i="106"/>
  <c r="I186" i="106"/>
  <c r="J185" i="106"/>
  <c r="I185" i="106"/>
  <c r="J184" i="106"/>
  <c r="I184" i="106"/>
  <c r="J183" i="106"/>
  <c r="I183" i="106"/>
  <c r="J182" i="106"/>
  <c r="I182" i="106"/>
  <c r="J181" i="106"/>
  <c r="I181" i="106"/>
  <c r="J180" i="106"/>
  <c r="I180" i="106"/>
  <c r="J179" i="106"/>
  <c r="I179" i="106"/>
  <c r="J178" i="106"/>
  <c r="I178" i="106"/>
  <c r="J177" i="106"/>
  <c r="I177" i="106"/>
  <c r="J176" i="106"/>
  <c r="I176" i="106"/>
  <c r="J175" i="106"/>
  <c r="I175" i="106"/>
  <c r="J174" i="106"/>
  <c r="I174" i="106"/>
  <c r="J173" i="106"/>
  <c r="I173" i="106"/>
  <c r="J172" i="106"/>
  <c r="I172" i="106"/>
  <c r="J171" i="106"/>
  <c r="I171" i="106"/>
  <c r="J170" i="106"/>
  <c r="I170" i="106"/>
  <c r="J169" i="106"/>
  <c r="I169" i="106"/>
  <c r="J168" i="106"/>
  <c r="I168" i="106"/>
  <c r="J167" i="106"/>
  <c r="I167" i="106"/>
  <c r="J166" i="106"/>
  <c r="I166" i="106"/>
  <c r="J165" i="106"/>
  <c r="I165" i="106"/>
  <c r="J164" i="106"/>
  <c r="I164" i="106"/>
  <c r="J163" i="106"/>
  <c r="I163" i="106"/>
  <c r="J162" i="106"/>
  <c r="I162" i="106"/>
  <c r="J161" i="106"/>
  <c r="I161" i="106"/>
  <c r="J160" i="106"/>
  <c r="I160" i="106"/>
  <c r="J159" i="106"/>
  <c r="I159" i="106"/>
  <c r="J158" i="106"/>
  <c r="I158" i="106"/>
  <c r="J157" i="106"/>
  <c r="I157" i="106"/>
  <c r="J156" i="106"/>
  <c r="I156" i="106"/>
  <c r="J155" i="106"/>
  <c r="I155" i="106"/>
  <c r="J154" i="106"/>
  <c r="I154" i="106"/>
  <c r="J153" i="106"/>
  <c r="I153" i="106"/>
  <c r="J152" i="106"/>
  <c r="I152" i="106"/>
  <c r="J151" i="106"/>
  <c r="I151" i="106"/>
  <c r="J150" i="106"/>
  <c r="I150" i="106"/>
  <c r="J149" i="106"/>
  <c r="I149" i="106"/>
  <c r="J148" i="106"/>
  <c r="I148" i="106"/>
  <c r="J147" i="106"/>
  <c r="I147" i="106"/>
  <c r="J146" i="106"/>
  <c r="I146" i="106"/>
  <c r="J145" i="106"/>
  <c r="I145" i="106"/>
  <c r="J144" i="106"/>
  <c r="I144" i="106"/>
  <c r="J143" i="106"/>
  <c r="I143" i="106"/>
  <c r="J142" i="106"/>
  <c r="I142" i="106"/>
  <c r="J141" i="106"/>
  <c r="I141" i="106"/>
  <c r="J140" i="106"/>
  <c r="I140" i="106"/>
  <c r="J139" i="106"/>
  <c r="I139" i="106"/>
  <c r="J138" i="106"/>
  <c r="I138" i="106"/>
  <c r="J137" i="106"/>
  <c r="I137" i="106"/>
  <c r="J136" i="106"/>
  <c r="I136" i="106"/>
  <c r="J135" i="106"/>
  <c r="I135" i="106"/>
  <c r="J134" i="106"/>
  <c r="I134" i="106"/>
  <c r="J133" i="106"/>
  <c r="I133" i="106"/>
  <c r="J132" i="106"/>
  <c r="I132" i="106"/>
  <c r="J131" i="106"/>
  <c r="I131" i="106"/>
  <c r="J130" i="106"/>
  <c r="I130" i="106"/>
  <c r="J129" i="106"/>
  <c r="I129" i="106"/>
  <c r="J128" i="106"/>
  <c r="I128" i="106"/>
  <c r="J127" i="106"/>
  <c r="I127" i="106"/>
  <c r="J126" i="106"/>
  <c r="I126" i="106"/>
  <c r="J125" i="106"/>
  <c r="I125" i="106"/>
  <c r="J124" i="106"/>
  <c r="I124" i="106"/>
  <c r="J123" i="106"/>
  <c r="I123" i="106"/>
  <c r="J122" i="106"/>
  <c r="I122" i="106"/>
  <c r="J121" i="106"/>
  <c r="I121" i="106"/>
  <c r="J120" i="106"/>
  <c r="I120" i="106"/>
  <c r="J119" i="106"/>
  <c r="I119" i="106"/>
  <c r="J118" i="106"/>
  <c r="I118" i="106"/>
  <c r="J117" i="106"/>
  <c r="I117" i="106"/>
  <c r="J116" i="106"/>
  <c r="I116" i="106"/>
  <c r="J115" i="106"/>
  <c r="I115" i="106"/>
  <c r="J114" i="106"/>
  <c r="I114" i="106"/>
  <c r="J113" i="106"/>
  <c r="I113" i="106"/>
  <c r="J112" i="106"/>
  <c r="I112" i="106"/>
  <c r="J111" i="106"/>
  <c r="I111" i="106"/>
  <c r="J110" i="106"/>
  <c r="I110" i="106"/>
  <c r="J109" i="106"/>
  <c r="I109" i="106"/>
  <c r="J108" i="106"/>
  <c r="I108" i="106"/>
  <c r="J107" i="106"/>
  <c r="I107" i="106"/>
  <c r="J106" i="106"/>
  <c r="I106" i="106"/>
  <c r="J105" i="106"/>
  <c r="I105" i="106"/>
  <c r="J104" i="106"/>
  <c r="I104" i="106"/>
  <c r="J103" i="106"/>
  <c r="I103" i="106"/>
  <c r="J102" i="106"/>
  <c r="I102" i="106"/>
  <c r="J101" i="106"/>
  <c r="I101" i="106"/>
  <c r="J100" i="106"/>
  <c r="I100" i="106"/>
  <c r="J99" i="106"/>
  <c r="I99" i="106"/>
  <c r="J98" i="106"/>
  <c r="I98" i="106"/>
  <c r="J97" i="106"/>
  <c r="I97" i="106"/>
  <c r="J96" i="106"/>
  <c r="I96" i="106"/>
  <c r="J95" i="106"/>
  <c r="I95" i="106"/>
  <c r="J94" i="106"/>
  <c r="I94" i="106"/>
  <c r="J93" i="106"/>
  <c r="I93" i="106"/>
  <c r="J92" i="106"/>
  <c r="I92" i="106"/>
  <c r="J91" i="106"/>
  <c r="I91" i="106"/>
  <c r="J90" i="106"/>
  <c r="I90" i="106"/>
  <c r="J89" i="106"/>
  <c r="I89" i="106"/>
  <c r="J88" i="106"/>
  <c r="I88" i="106"/>
  <c r="J87" i="106"/>
  <c r="I87" i="106"/>
  <c r="J86" i="106"/>
  <c r="I86" i="106"/>
  <c r="J85" i="106"/>
  <c r="I85" i="106"/>
  <c r="J84" i="106"/>
  <c r="I84" i="106"/>
  <c r="J83" i="106"/>
  <c r="I83" i="106"/>
  <c r="J82" i="106"/>
  <c r="I82" i="106"/>
  <c r="J81" i="106"/>
  <c r="I81" i="106"/>
  <c r="J80" i="106"/>
  <c r="I80" i="106"/>
  <c r="J79" i="106"/>
  <c r="I79" i="106"/>
  <c r="J78" i="106"/>
  <c r="I78" i="106"/>
  <c r="J77" i="106"/>
  <c r="I77" i="106"/>
  <c r="J76" i="106"/>
  <c r="I76" i="106"/>
  <c r="J75" i="106"/>
  <c r="I75" i="106"/>
  <c r="J74" i="106"/>
  <c r="I74" i="106"/>
  <c r="J73" i="106"/>
  <c r="I73" i="106"/>
  <c r="J72" i="106"/>
  <c r="I72" i="106"/>
  <c r="J71" i="106"/>
  <c r="I71" i="106"/>
  <c r="J70" i="106"/>
  <c r="I70" i="106"/>
  <c r="J69" i="106"/>
  <c r="I69" i="106"/>
  <c r="J68" i="106"/>
  <c r="I68" i="106"/>
  <c r="J67" i="106"/>
  <c r="I67" i="106"/>
  <c r="J66" i="106"/>
  <c r="I66" i="106"/>
  <c r="J65" i="106"/>
  <c r="I65" i="106"/>
  <c r="J64" i="106"/>
  <c r="I64" i="106"/>
  <c r="J63" i="106"/>
  <c r="I63" i="106"/>
  <c r="J62" i="106"/>
  <c r="I62" i="106"/>
  <c r="J61" i="106"/>
  <c r="I61" i="106"/>
  <c r="J60" i="106"/>
  <c r="I60" i="106"/>
  <c r="J59" i="106"/>
  <c r="I59" i="106"/>
  <c r="J58" i="106"/>
  <c r="I58" i="106"/>
  <c r="J57" i="106"/>
  <c r="I57" i="106"/>
  <c r="J56" i="106"/>
  <c r="I56" i="106"/>
  <c r="J55" i="106"/>
  <c r="I55" i="106"/>
  <c r="J54" i="106"/>
  <c r="I54" i="106"/>
  <c r="J53" i="106"/>
  <c r="I53" i="106"/>
  <c r="J52" i="106"/>
  <c r="I52" i="106"/>
  <c r="J51" i="106"/>
  <c r="I51" i="106"/>
  <c r="J50" i="106"/>
  <c r="I50" i="106"/>
  <c r="J49" i="106"/>
  <c r="I49" i="106"/>
  <c r="J48" i="106"/>
  <c r="I48" i="106"/>
  <c r="J47" i="106"/>
  <c r="I47" i="106"/>
  <c r="J46" i="106"/>
  <c r="I46" i="106"/>
  <c r="J45" i="106"/>
  <c r="I45" i="106"/>
  <c r="J44" i="106"/>
  <c r="I44" i="106"/>
  <c r="J43" i="106"/>
  <c r="I43" i="106"/>
  <c r="J42" i="106"/>
  <c r="I42" i="106"/>
  <c r="J41" i="106"/>
  <c r="I41" i="106"/>
  <c r="J40" i="106"/>
  <c r="I40" i="106"/>
  <c r="J39" i="106"/>
  <c r="I39" i="106"/>
  <c r="J38" i="106"/>
  <c r="I38" i="106"/>
  <c r="J37" i="106"/>
  <c r="I37" i="106"/>
  <c r="J36" i="106"/>
  <c r="I36" i="106"/>
  <c r="J35" i="106"/>
  <c r="I35" i="106"/>
  <c r="J34" i="106"/>
  <c r="I34" i="106"/>
  <c r="J33" i="106"/>
  <c r="I33" i="106"/>
  <c r="J32" i="106"/>
  <c r="I32" i="106"/>
  <c r="J31" i="106"/>
  <c r="I31" i="106"/>
  <c r="J30" i="106"/>
  <c r="I30" i="106"/>
  <c r="J29" i="106"/>
  <c r="I29" i="106"/>
  <c r="J28" i="106"/>
  <c r="I28" i="106"/>
  <c r="J27" i="106"/>
  <c r="I27" i="106"/>
  <c r="J26" i="106"/>
  <c r="I26" i="106"/>
  <c r="J25" i="106"/>
  <c r="I25" i="106"/>
  <c r="J24" i="106"/>
  <c r="I24" i="106"/>
  <c r="J23" i="106"/>
  <c r="I23" i="106"/>
  <c r="J22" i="106"/>
  <c r="I22" i="106"/>
  <c r="J21" i="106"/>
  <c r="I21" i="106"/>
  <c r="J20" i="106"/>
  <c r="I20" i="106"/>
  <c r="J19" i="106"/>
  <c r="I19" i="106"/>
  <c r="J18" i="106"/>
  <c r="I18" i="106"/>
  <c r="J17" i="106"/>
  <c r="I17" i="106"/>
  <c r="J16" i="106"/>
  <c r="I16" i="106"/>
  <c r="J15" i="106"/>
  <c r="I15" i="106"/>
  <c r="J14" i="106"/>
  <c r="I14" i="106"/>
  <c r="J13" i="106"/>
  <c r="I13" i="106"/>
  <c r="J12" i="106"/>
  <c r="I12" i="106"/>
  <c r="J11" i="106"/>
  <c r="I11" i="106"/>
  <c r="J10" i="106"/>
  <c r="I10" i="106"/>
  <c r="J9" i="106"/>
  <c r="I9" i="106"/>
  <c r="J8" i="106"/>
  <c r="I8" i="106"/>
  <c r="J7" i="106"/>
  <c r="I7" i="106"/>
  <c r="J6" i="106"/>
  <c r="I6" i="106"/>
  <c r="J5" i="106"/>
  <c r="I5" i="106"/>
  <c r="J4" i="106"/>
  <c r="I4" i="106"/>
  <c r="J3" i="106"/>
  <c r="I3" i="106"/>
  <c r="J2" i="106"/>
  <c r="I2" i="106"/>
  <c r="F68" i="108" l="1"/>
  <c r="F64" i="108"/>
  <c r="F60" i="108"/>
  <c r="F56" i="108"/>
  <c r="F52" i="108"/>
  <c r="F48" i="108"/>
  <c r="F43" i="108"/>
  <c r="F37" i="108"/>
  <c r="F32" i="108"/>
  <c r="F28" i="108"/>
  <c r="F22" i="108"/>
  <c r="F14" i="108"/>
  <c r="F6" i="108"/>
  <c r="F35" i="108"/>
  <c r="F21" i="108"/>
  <c r="F13" i="108"/>
  <c r="F40" i="108"/>
  <c r="F69" i="108"/>
  <c r="F65" i="108"/>
  <c r="F61" i="108"/>
  <c r="F57" i="108"/>
  <c r="F53" i="108"/>
  <c r="F49" i="108"/>
  <c r="F44" i="108"/>
  <c r="J36" i="108"/>
  <c r="E36" i="108" s="1"/>
  <c r="F31" i="108"/>
  <c r="F27" i="108"/>
  <c r="F20" i="108"/>
  <c r="F12" i="108"/>
  <c r="F19" i="108"/>
  <c r="F11" i="108"/>
  <c r="F18" i="108"/>
  <c r="F15" i="108"/>
  <c r="G41" i="108"/>
  <c r="F39" i="108"/>
  <c r="F47" i="108"/>
  <c r="F70" i="108"/>
  <c r="F66" i="108"/>
  <c r="F62" i="108"/>
  <c r="F58" i="108"/>
  <c r="F54" i="108"/>
  <c r="F50" i="108"/>
  <c r="F45" i="108"/>
  <c r="F41" i="108"/>
  <c r="F34" i="108"/>
  <c r="F30" i="108"/>
  <c r="F26" i="108"/>
  <c r="F10" i="108"/>
  <c r="F25" i="108"/>
  <c r="F17" i="108"/>
  <c r="F9" i="108"/>
  <c r="F23" i="108"/>
  <c r="F7" i="108"/>
  <c r="F46" i="108"/>
  <c r="F38" i="108"/>
  <c r="F36" i="108"/>
  <c r="F67" i="108"/>
  <c r="F63" i="108"/>
  <c r="F59" i="108"/>
  <c r="F55" i="108"/>
  <c r="F51" i="108"/>
  <c r="F42" i="108"/>
  <c r="F33" i="108"/>
  <c r="F29" i="108"/>
  <c r="F24" i="108"/>
  <c r="F16" i="108"/>
  <c r="F8" i="108"/>
  <c r="J40" i="108"/>
  <c r="E40" i="108"/>
  <c r="G69" i="108" l="1"/>
  <c r="E69" i="108" s="1"/>
  <c r="G65" i="108"/>
  <c r="E65" i="108" s="1"/>
  <c r="G61" i="108"/>
  <c r="E61" i="108" s="1"/>
  <c r="G57" i="108"/>
  <c r="E57" i="108" s="1"/>
  <c r="G53" i="108"/>
  <c r="E53" i="108" s="1"/>
  <c r="G49" i="108"/>
  <c r="E49" i="108" s="1"/>
  <c r="G44" i="108"/>
  <c r="E44" i="108" s="1"/>
  <c r="G56" i="108"/>
  <c r="E56" i="108" s="1"/>
  <c r="G70" i="108"/>
  <c r="E70" i="108" s="1"/>
  <c r="G66" i="108"/>
  <c r="E66" i="108" s="1"/>
  <c r="G62" i="108"/>
  <c r="E62" i="108" s="1"/>
  <c r="G58" i="108"/>
  <c r="E58" i="108" s="1"/>
  <c r="G54" i="108"/>
  <c r="E54" i="108" s="1"/>
  <c r="G50" i="108"/>
  <c r="E50" i="108" s="1"/>
  <c r="G45" i="108"/>
  <c r="E45" i="108" s="1"/>
  <c r="G52" i="108"/>
  <c r="E52" i="108" s="1"/>
  <c r="G46" i="108"/>
  <c r="E46" i="108" s="1"/>
  <c r="G60" i="108"/>
  <c r="E60" i="108" s="1"/>
  <c r="G48" i="108"/>
  <c r="E48" i="108" s="1"/>
  <c r="G43" i="108"/>
  <c r="E43" i="108" s="1"/>
  <c r="G67" i="108"/>
  <c r="E67" i="108" s="1"/>
  <c r="G63" i="108"/>
  <c r="E63" i="108" s="1"/>
  <c r="G59" i="108"/>
  <c r="E59" i="108" s="1"/>
  <c r="G55" i="108"/>
  <c r="E55" i="108" s="1"/>
  <c r="G51" i="108"/>
  <c r="E51" i="108" s="1"/>
  <c r="G42" i="108"/>
  <c r="E41" i="108"/>
  <c r="G47" i="108"/>
  <c r="E47" i="108" s="1"/>
  <c r="G68" i="108"/>
  <c r="E68" i="108" s="1"/>
  <c r="G64" i="108"/>
  <c r="E64" i="108" s="1"/>
  <c r="E42" i="108" l="1"/>
  <c r="K35" i="108"/>
  <c r="D16" i="118" l="1"/>
  <c r="D18" i="118"/>
  <c r="D15" i="118"/>
  <c r="D17" i="118"/>
  <c r="D13" i="118"/>
  <c r="D14" i="118"/>
  <c r="J15" i="118" l="1"/>
  <c r="J13" i="118"/>
  <c r="J18" i="118"/>
  <c r="J17" i="118"/>
  <c r="J14" i="118"/>
  <c r="J16" i="118"/>
  <c r="D12" i="118" l="1"/>
  <c r="H4" i="118" l="1"/>
  <c r="H10" i="118" l="1"/>
  <c r="H12" i="118" s="1"/>
  <c r="J12" i="118"/>
  <c r="H6" i="118"/>
  <c r="H5" i="118"/>
  <c r="I10" i="118" l="1"/>
  <c r="I5" i="118"/>
  <c r="F12" i="118" s="1"/>
  <c r="H9" i="118"/>
  <c r="H16" i="118"/>
  <c r="H17" i="118"/>
  <c r="H15" i="118"/>
  <c r="H18" i="118"/>
  <c r="H14" i="118"/>
  <c r="H13" i="118"/>
  <c r="J5" i="118" l="1"/>
  <c r="G10" i="118"/>
  <c r="J9" i="118"/>
  <c r="F17" i="118"/>
  <c r="F15" i="118"/>
  <c r="F16" i="118"/>
  <c r="F18" i="118"/>
  <c r="F14" i="118"/>
  <c r="F13" i="118"/>
  <c r="I9" i="118"/>
  <c r="I15" i="118"/>
  <c r="I17" i="118"/>
  <c r="I16" i="118"/>
  <c r="I18" i="118"/>
  <c r="I13" i="118"/>
  <c r="I14" i="118"/>
  <c r="I12" i="118"/>
  <c r="G13" i="118" l="1"/>
  <c r="E13" i="118" s="1"/>
  <c r="G17" i="118"/>
  <c r="E17" i="118" s="1"/>
  <c r="G15" i="118"/>
  <c r="E15" i="118" s="1"/>
  <c r="G14" i="118"/>
  <c r="E14" i="118" s="1"/>
  <c r="G16" i="118"/>
  <c r="E16" i="118" s="1"/>
  <c r="G18" i="118"/>
  <c r="E18" i="118" s="1"/>
  <c r="G12" i="118"/>
  <c r="K4" i="118" l="1"/>
  <c r="E12" i="118"/>
</calcChain>
</file>

<file path=xl/sharedStrings.xml><?xml version="1.0" encoding="utf-8"?>
<sst xmlns="http://schemas.openxmlformats.org/spreadsheetml/2006/main" count="821" uniqueCount="304">
  <si>
    <t>PRESUPUESTO OFICIAL</t>
  </si>
  <si>
    <t>UNIDAD</t>
  </si>
  <si>
    <t>P/UNIT</t>
  </si>
  <si>
    <t>VR PARCIAL</t>
  </si>
  <si>
    <t>PU vs PO</t>
  </si>
  <si>
    <t>PUNTAJE</t>
  </si>
  <si>
    <t>PROPONENTE</t>
  </si>
  <si>
    <t>CANTIDAD</t>
  </si>
  <si>
    <t>NO ADMISIBLE</t>
  </si>
  <si>
    <t>ADMISIBLE</t>
  </si>
  <si>
    <t>No.</t>
  </si>
  <si>
    <t>PROP. No.</t>
  </si>
  <si>
    <t>RECHAZO</t>
  </si>
  <si>
    <t>Ítem
Pago</t>
  </si>
  <si>
    <t>(%)</t>
  </si>
  <si>
    <t>&lt;0</t>
  </si>
  <si>
    <t>RESULTADO FINAL DEL PROCESO DE EVALUACIÓN</t>
  </si>
  <si>
    <t>CALIFICACIÓN OBTENIDA</t>
  </si>
  <si>
    <t>PUNTAJES OTORGADOS A LOS SIGUIENTES CRITERIOS:</t>
  </si>
  <si>
    <t>TOTALES</t>
  </si>
  <si>
    <t>INSTITUTO NACIONAL DE VÍAS</t>
  </si>
  <si>
    <t>DIRECCIÓN GENERAL</t>
  </si>
  <si>
    <t>DEPENDENCIAS</t>
  </si>
  <si>
    <t>ID</t>
  </si>
  <si>
    <t>CUADRO No. 1</t>
  </si>
  <si>
    <t>CUADRO No. 3</t>
  </si>
  <si>
    <t>DETERMINACIÓN DEL PUNTAJE POR VALOR DE LA PROPUESTA</t>
  </si>
  <si>
    <t>PROPUESTA ECONÓMICA</t>
  </si>
  <si>
    <t>($)</t>
  </si>
  <si>
    <t>PORCENTAJE DE MEJORA</t>
  </si>
  <si>
    <t>RESULTADO</t>
  </si>
  <si>
    <t>CONSECUTIVO</t>
  </si>
  <si>
    <t>NOTAS ACLARATORIAS PARA RECHAZO DE LA PROPUESTA ECONÓMICA</t>
  </si>
  <si>
    <t>TOTAL</t>
  </si>
  <si>
    <t>VR PARCIAL
(1)</t>
  </si>
  <si>
    <t>Determinación del Método para la Ponderación de la Propuesta Económica</t>
  </si>
  <si>
    <t xml:space="preserve">Valor = </t>
  </si>
  <si>
    <t>CENTESIMAS =</t>
  </si>
  <si>
    <t>Parámetros para la ponderación de la propuesta económica</t>
  </si>
  <si>
    <t>Número de propuestas válidas</t>
  </si>
  <si>
    <t>Puntaje propuesta Económica</t>
  </si>
  <si>
    <t>Mínimo</t>
  </si>
  <si>
    <t>Menor Valor (Vmin)</t>
  </si>
  <si>
    <t>CON RESPECTO A M1</t>
  </si>
  <si>
    <t>CON RESPECTO A M2</t>
  </si>
  <si>
    <t>CON RESPECTO A M3</t>
  </si>
  <si>
    <t>CON RESPECTO A M4</t>
  </si>
  <si>
    <t>CON RESPECTO A PO</t>
  </si>
  <si>
    <t>Mediana= Me</t>
  </si>
  <si>
    <t>Presupuesto Oficial</t>
  </si>
  <si>
    <t>Estadistico usado para ponderar :</t>
  </si>
  <si>
    <t>(Puntos)</t>
  </si>
  <si>
    <t>PONDERACIÓN</t>
  </si>
  <si>
    <t>Estado de la Ponderación</t>
  </si>
  <si>
    <t>Indicador</t>
  </si>
  <si>
    <t>Cantidad</t>
  </si>
  <si>
    <t>Número total de propuestas descartadas</t>
  </si>
  <si>
    <t>Número de propuestas superiores al estadistico de ponderación</t>
  </si>
  <si>
    <t>Número de propuestas inferiores o iguales al estadistico de ponderación</t>
  </si>
  <si>
    <t>Descuento de la propuesta con mayor ponderación</t>
  </si>
  <si>
    <t>Propuesta con mayor ponderación</t>
  </si>
  <si>
    <t>Número propuesta con mayor ponderación</t>
  </si>
  <si>
    <t>Apoyo a la industria nacional</t>
  </si>
  <si>
    <t>MÉTODO DE PONDERACIÓN =</t>
  </si>
  <si>
    <r>
      <t>Producto (1x10</t>
    </r>
    <r>
      <rPr>
        <b/>
        <vertAlign val="superscript"/>
        <sz val="9"/>
        <rFont val="Arial"/>
        <family val="2"/>
      </rPr>
      <t>9</t>
    </r>
    <r>
      <rPr>
        <b/>
        <sz val="10"/>
        <rFont val="Arial"/>
        <family val="2"/>
      </rPr>
      <t>)</t>
    </r>
  </si>
  <si>
    <r>
      <t>($1x10</t>
    </r>
    <r>
      <rPr>
        <b/>
        <vertAlign val="superscript"/>
        <sz val="11"/>
        <rFont val="Arial"/>
        <family val="2"/>
      </rPr>
      <t>9</t>
    </r>
    <r>
      <rPr>
        <b/>
        <sz val="11"/>
        <rFont val="Arial"/>
        <family val="2"/>
      </rPr>
      <t>)</t>
    </r>
  </si>
  <si>
    <t>PROPONENTE NÚMERO</t>
  </si>
  <si>
    <t>NOMBRE PROPONENTE</t>
  </si>
  <si>
    <t>Factor de Calidad</t>
  </si>
  <si>
    <t>NOTAS ACLARATORIAS DE LA PROPUESTA ECONÓMICA</t>
  </si>
  <si>
    <t>Último Método Utilizado</t>
  </si>
  <si>
    <t>MÉTODOS DE EVALUACIÓN</t>
  </si>
  <si>
    <t>MENOR VALOR</t>
  </si>
  <si>
    <t>No. de Módulos del Proceso</t>
  </si>
  <si>
    <t>SECRETARIA GENERAL - SUBDIRECCIÓN ADMINISTRATIVA</t>
  </si>
  <si>
    <t>SECRETARIA GENERAL - SUBDIRECCIÓN FINANCIERA</t>
  </si>
  <si>
    <t>DIRECCIÓN OPERATIVA - DIRECCIONES TERRITORIALES</t>
  </si>
  <si>
    <t>DIRECCIÓN OPERATIVA - GERENCIA DE GRANDES PROYECTOS</t>
  </si>
  <si>
    <t>DIRECCIÓN OPERATIVA - GRUPO PLAN 2500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</si>
  <si>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</si>
  <si>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</si>
  <si>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</si>
  <si>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OPERATIVA - SUBDIRECCIÓN MARÍTIMA Y FLUVIAL</t>
  </si>
  <si>
    <t>DIRECCIÓN OPERATIVA - SUBDIRECCIÓN RED NACIONAL DE CARRETERAS</t>
  </si>
  <si>
    <t>DIRECCIÓN OPERATIVA - SUBDIRECCIÓN RED TERCIARIA Y FERREA</t>
  </si>
  <si>
    <t>DIRECCIÓN TÉCNICA</t>
  </si>
  <si>
    <t>DIRECCIÓN OPERATIVA - GRUPO TÚNEL DE LA LÍNEA</t>
  </si>
  <si>
    <t>DIRECCIÓN DE CONTRATACIÓN</t>
  </si>
  <si>
    <t>NO APLICA</t>
  </si>
  <si>
    <t>TRM DEL DÍA DE LA INSTALACIÓN DE LA AUDIENCIA DE ASIGNACIÓN DE PUNTAJE</t>
  </si>
  <si>
    <t>DIRECCIÓN OPERATIVA</t>
  </si>
  <si>
    <t>NO MODIFICAR</t>
  </si>
  <si>
    <t>ADMINISTRACIÓN</t>
  </si>
  <si>
    <t>IMPREVISTOS</t>
  </si>
  <si>
    <t>UTILIDAD</t>
  </si>
  <si>
    <t>AIU</t>
  </si>
  <si>
    <t>PROPUESTA ECONÓMICA CORREGIDA</t>
  </si>
  <si>
    <t>PROPUESTA ECONÓMICA INICIAL</t>
  </si>
  <si>
    <t>% DE ERROR FRENTE AL VALOR DE LA OFERTA ECONÓMICA INICIAL</t>
  </si>
  <si>
    <t>VALOR INICIAL DE LA PROPUESTA ECONÓMICA SEGÚN FORMULARIO No. 1</t>
  </si>
  <si>
    <t>VALOR IVA (OBRA) (19% SOBRE UTILIDAD OBRA)</t>
  </si>
  <si>
    <t>¿Número de Propuestas Válidas es Par o Impar?</t>
  </si>
  <si>
    <t>Vinculación trabajadores con discapacidad en planta de personal</t>
  </si>
  <si>
    <t>DESCRIPCIÓN</t>
  </si>
  <si>
    <t>I - EXPLANACIONES</t>
  </si>
  <si>
    <t>II - SUBBASES, BASES Y AFIRMADOS</t>
  </si>
  <si>
    <t xml:space="preserve">III - PAVIMENTOS ASFÁLTICOS </t>
  </si>
  <si>
    <t>TOTAL OBRAS (INCLUYE IVA)</t>
  </si>
  <si>
    <t xml:space="preserve">VALOR TOTAL TOTAL DEL CONTRATO </t>
  </si>
  <si>
    <t>MEDIANA CON VALOR ABSOLUTO</t>
  </si>
  <si>
    <t>MEDIA ARITMÉTICA BAJA</t>
  </si>
  <si>
    <t>Media Aritmética = X</t>
  </si>
  <si>
    <t>1. Mediana con Valor Absoluto</t>
  </si>
  <si>
    <t>3. Media Aritmética Baja</t>
  </si>
  <si>
    <r>
      <t>Media artimética baja (X</t>
    </r>
    <r>
      <rPr>
        <b/>
        <sz val="6"/>
        <rFont val="Arial"/>
        <family val="2"/>
      </rPr>
      <t>B</t>
    </r>
    <r>
      <rPr>
        <b/>
        <sz val="8"/>
        <rFont val="Arial"/>
        <family val="2"/>
      </rPr>
      <t>)</t>
    </r>
  </si>
  <si>
    <t>CUADRO No. 2 - VERIFICACIÓN DE LAS PROPUESTAS ECONÓMICAS</t>
  </si>
  <si>
    <t>SUBTOTAL BÁSICO DE OBRA (A)</t>
  </si>
  <si>
    <t>*</t>
  </si>
  <si>
    <t>MOVILIZAR</t>
  </si>
  <si>
    <t>INMOVILIZAR</t>
  </si>
  <si>
    <t>Media geométrica aproximada a números enteros = Mg</t>
  </si>
  <si>
    <t>Valor de la Propuesta más cercana al valor de la Media Geometrica:</t>
  </si>
  <si>
    <t>4. Menor Valor</t>
  </si>
  <si>
    <t xml:space="preserve">2. Media Geométrica </t>
  </si>
  <si>
    <t>SUBTOTAL BÁSICO DE OBRA</t>
  </si>
  <si>
    <t xml:space="preserve">PROVISIÓN PARA AJUSTES, OBRAS COMPLEMENTARIAS Y/O ADICIONALES (INCLUYE OBRAS AMBIENTALES DEL PAGA) </t>
  </si>
  <si>
    <t>PROVISION PARA JORNADAS DE TRABAJO 24 HORAS DIARIAS 7 DÍAS DE LA SEMANA</t>
  </si>
  <si>
    <t>PROPUESTA</t>
  </si>
  <si>
    <t>CONDICION DE LAS PROPUESTAS FRENTE AL MINIMO ACEPTABLE</t>
  </si>
  <si>
    <t/>
  </si>
  <si>
    <t>MEDIA ARITMETICA=</t>
  </si>
  <si>
    <t>VALOR MINIMO ACEPTABLE</t>
  </si>
  <si>
    <t>CON RESPECTO AL PO</t>
  </si>
  <si>
    <t>MEDIANA=</t>
  </si>
  <si>
    <t>DESVIACION ESTANDAR=</t>
  </si>
  <si>
    <t>ANALISIS DE ACUERDO A COLOMBIA COMPRA EFICIENTE</t>
  </si>
  <si>
    <t>PROMEDIO DE LOS TRES AÑOS COMO REFERENTE</t>
  </si>
  <si>
    <t>PROMEDIO</t>
  </si>
  <si>
    <t>MEDIANA</t>
  </si>
  <si>
    <t>PROMEDIO HISTORICO DE OFERTAS Y CONTRATOS DE LOS AÑOS 2017, 2018 y 2019 DE ADJUDICACIONES POR DEBAJO DEL PRESUPUESTO OFICIAL</t>
  </si>
  <si>
    <t>MINIMO ADMISIBLE</t>
  </si>
  <si>
    <t>AÑO 2017</t>
  </si>
  <si>
    <t>IPC-PROYECTADO PARA EL AÑO 2020 POR BANREPUBLICA</t>
  </si>
  <si>
    <t>AÑO 2018</t>
  </si>
  <si>
    <t>AÑO 2019</t>
  </si>
  <si>
    <t>IPC + PROMEDIO</t>
  </si>
  <si>
    <t>m</t>
  </si>
  <si>
    <t>V. SEÑALIZACIÓN Y SEGURIDAD VIAL</t>
  </si>
  <si>
    <t>900.2</t>
  </si>
  <si>
    <t>MODULO A EJECUTAR</t>
  </si>
  <si>
    <t>MEDIA GEOMÉTRICA</t>
  </si>
  <si>
    <t>LICITACIÓN PÚBLICA LP-DT-064-2020</t>
  </si>
  <si>
    <t>OBJETO:"MEJORAMIENTO Y MANTENIMIENTO, GESTION PREDIAL, SOCIAL Y AMBIENTAL SOSTENIBLE DEL ANILLO DEL MACIZO COLOMBIANO (LA LUPA – BOLÍVAR - LA VEGA - LA SIERRA - ROSAS) EN EL DEPARTAMENTO DEL CAUCA, EN MARCO DE LA REACTIVACION ECONOMICA, MEDIANTE EL PROGRAMA DE OBRA PUBLICA "VÍAS PARA LA LEGALIDAD Y LA REACTIVACIÓN VISIÓN 2030"</t>
  </si>
  <si>
    <t>MODULO NO.1</t>
  </si>
  <si>
    <t>200.2</t>
  </si>
  <si>
    <t>201.7</t>
  </si>
  <si>
    <t>201.17</t>
  </si>
  <si>
    <t>210.1.1</t>
  </si>
  <si>
    <t>210.1.2</t>
  </si>
  <si>
    <t>210.2.1</t>
  </si>
  <si>
    <t>210.2.2</t>
  </si>
  <si>
    <t>211.1</t>
  </si>
  <si>
    <t>220.1</t>
  </si>
  <si>
    <t>Desmonte y limpieza en zonas no boscosas</t>
  </si>
  <si>
    <t>Ha</t>
  </si>
  <si>
    <t xml:space="preserve">Demolición de Estructuras </t>
  </si>
  <si>
    <t>m3</t>
  </si>
  <si>
    <t>Traslado de postes</t>
  </si>
  <si>
    <t>u</t>
  </si>
  <si>
    <t>Excavación sin clasificar e la explanación y canales</t>
  </si>
  <si>
    <t>Excavación sin clasificar de préstamos</t>
  </si>
  <si>
    <t>Excavación en roca de la explanación y canales</t>
  </si>
  <si>
    <t>Excavaciones en material común de la Explanación y Canales</t>
  </si>
  <si>
    <t>Remoción de Derrumbes</t>
  </si>
  <si>
    <t xml:space="preserve">Terraplenes </t>
  </si>
  <si>
    <t>310.1</t>
  </si>
  <si>
    <t>311.1</t>
  </si>
  <si>
    <t>320.1</t>
  </si>
  <si>
    <t>330.1</t>
  </si>
  <si>
    <t>Conformación de la calzada existente</t>
  </si>
  <si>
    <t>m2</t>
  </si>
  <si>
    <t>Afirmado</t>
  </si>
  <si>
    <t>Subbase Granular clase A</t>
  </si>
  <si>
    <t>Base granular clase A</t>
  </si>
  <si>
    <t>420.2</t>
  </si>
  <si>
    <t>421.1</t>
  </si>
  <si>
    <t>450.2P</t>
  </si>
  <si>
    <t>450.9P</t>
  </si>
  <si>
    <t>460.1P</t>
  </si>
  <si>
    <t>Riego de imprimación con emulsión  asfáltica  CRL‐1</t>
  </si>
  <si>
    <t>Riego de liga con emulsión asfáltica CRR-1</t>
  </si>
  <si>
    <t>Mezcla densa en caliente Tipo MDC-19</t>
  </si>
  <si>
    <t>Mezcla densa en caliente Tipo MDC-19 para bacheos</t>
  </si>
  <si>
    <t>Fresado de pavimento asfaltico</t>
  </si>
  <si>
    <t>IV - PAVIMENTOS DE CONCRETO</t>
  </si>
  <si>
    <t>500.1</t>
  </si>
  <si>
    <t>Pavimento de concreto Hidraulico</t>
  </si>
  <si>
    <t>600.1.1</t>
  </si>
  <si>
    <t>600.2.1</t>
  </si>
  <si>
    <t>600.2.4</t>
  </si>
  <si>
    <t>610.1</t>
  </si>
  <si>
    <t>610.2</t>
  </si>
  <si>
    <t>621,1.2P</t>
  </si>
  <si>
    <t>630.1.1P</t>
  </si>
  <si>
    <t>630.3</t>
  </si>
  <si>
    <t>630.3.1P</t>
  </si>
  <si>
    <t>630.3.4P</t>
  </si>
  <si>
    <t>630.4</t>
  </si>
  <si>
    <t>630.6</t>
  </si>
  <si>
    <t>632.1P</t>
  </si>
  <si>
    <t>640.1</t>
  </si>
  <si>
    <t>641.1</t>
  </si>
  <si>
    <t>661.1</t>
  </si>
  <si>
    <t>670.2</t>
  </si>
  <si>
    <t>670.5P</t>
  </si>
  <si>
    <t>671.1</t>
  </si>
  <si>
    <t>673.1</t>
  </si>
  <si>
    <t>673,2P</t>
  </si>
  <si>
    <t>673.2</t>
  </si>
  <si>
    <t>673.3</t>
  </si>
  <si>
    <t>673.3P</t>
  </si>
  <si>
    <t>681.1</t>
  </si>
  <si>
    <t>683.2</t>
  </si>
  <si>
    <t>Excavaciones varias sin clasificar</t>
  </si>
  <si>
    <t>Excavaciones varias en roca en seco</t>
  </si>
  <si>
    <t xml:space="preserve">Excavaciones varias en material comun bajo agua </t>
  </si>
  <si>
    <t>Rellenos para Estructuras con suelo</t>
  </si>
  <si>
    <t>Relleno para estructuras con recebo</t>
  </si>
  <si>
    <t>Pilote de concreto vaciado in situ de diametro 1,50 m. (incluye excavación y no incluye acero de refuerzo)</t>
  </si>
  <si>
    <t>Concreto clase  35 MPA, para vigas puentes tipo 1.</t>
  </si>
  <si>
    <t>Concreto clase  28 MPA</t>
  </si>
  <si>
    <t>Concreto clase  28 MPA para Zapatas, Estribos , Aletas y placas</t>
  </si>
  <si>
    <t>Concreto clase 28 MPA para tablero y anden</t>
  </si>
  <si>
    <t>Concreto clase 21 MPA</t>
  </si>
  <si>
    <t>Concreto clase 14 MPA</t>
  </si>
  <si>
    <t>Baranda Metalica</t>
  </si>
  <si>
    <t>Acero de refuerzo Fy=420 Mpa.</t>
  </si>
  <si>
    <t>kg</t>
  </si>
  <si>
    <t>Acero de Preesfuerzo</t>
  </si>
  <si>
    <t>Tf/m</t>
  </si>
  <si>
    <t>Tubería de Concreto Reforzado CLASE III, de 900mm de diámetro interior</t>
  </si>
  <si>
    <t>Disipadores de energía  y sedimentadores en gaviones  de alambre  de acero entrelazado clase 2: recubrimiento de aleación  Zn‐5A1‐MM</t>
  </si>
  <si>
    <t>Disipadores de energia en concreto clase 21 MPA Lmax=30m</t>
  </si>
  <si>
    <t xml:space="preserve">Cuneta de concreto vaciada insitu, no incluye la conformacion de la superficie de apoyo </t>
  </si>
  <si>
    <t>Geotextil Tipo II no tejido</t>
  </si>
  <si>
    <t>Lecho drenante - Capa filtrante</t>
  </si>
  <si>
    <t>Material granular drenante</t>
  </si>
  <si>
    <t>Material de cobertura tipo SBG</t>
  </si>
  <si>
    <t>Geodren</t>
  </si>
  <si>
    <t>Dren horizontal de longitud mayor a diez (10) metros.</t>
  </si>
  <si>
    <t>Gaviones de malla de alambre de acero entrelazado clase 1: recubrimiento de zinc (galvanizado)</t>
  </si>
  <si>
    <t>Geomalla  de refuerzo  tipo             para muros de tierra estabilizada mecánicamente con geosintéticos</t>
  </si>
  <si>
    <t>V - ESTRUCTURAS Y DRENAJES</t>
  </si>
  <si>
    <t>1P</t>
  </si>
  <si>
    <t>2P</t>
  </si>
  <si>
    <t>3P.</t>
  </si>
  <si>
    <t>5P</t>
  </si>
  <si>
    <t>6P.</t>
  </si>
  <si>
    <t>730.1</t>
  </si>
  <si>
    <t>730.2</t>
  </si>
  <si>
    <t>740.1</t>
  </si>
  <si>
    <t>Suministro y aplicación de pintura en frío acrílica pura base agua para líneas de demarcación de pavimentos</t>
  </si>
  <si>
    <t>Suministro y aplicación de pintura en frío acrílica pura base agua para marca Vial con pintura en frío</t>
  </si>
  <si>
    <t>Suministro y aplicación de pintura en frío acrílica pura base agua para marca vial con resina termoplástica</t>
  </si>
  <si>
    <t>Suministro e instalación de señal vertical de transito sp, sr y si  (75cm*75cm) con lamina acero galvanizado retroreflectiva</t>
  </si>
  <si>
    <t>Suministro e instalación de  Señal vertical de transito SP,SR y SI (90 cm *90 cm) con lamina acero galvanizado retroreflectiva</t>
  </si>
  <si>
    <t xml:space="preserve">Defensa metalica </t>
  </si>
  <si>
    <t>Sección final</t>
  </si>
  <si>
    <t>Captafaros</t>
  </si>
  <si>
    <t>VI - OTRAS OBRAS</t>
  </si>
  <si>
    <t>VII - TRANSPORTES</t>
  </si>
  <si>
    <t>800.1</t>
  </si>
  <si>
    <t>801.6P</t>
  </si>
  <si>
    <t>810.1</t>
  </si>
  <si>
    <t>Cerca de Alambre de Púas con postes de madera</t>
  </si>
  <si>
    <t>Limpieza a mano de alcantarillas de tubo de 600 ó 900 mm</t>
  </si>
  <si>
    <t>Protección de Taludes con bloques de césped</t>
  </si>
  <si>
    <t>900.3</t>
  </si>
  <si>
    <t>Transporte de materiales provenientes de la excavación de la explanación, canales y préstamos, entre cien metros(100 m) y mil metros(1.000 m) de distancia.</t>
  </si>
  <si>
    <t>m3-E</t>
  </si>
  <si>
    <t>Transporte de materiales provenientes de la excavación de la explanación, canales y préstamos para distancias mayores de mil metros (1000 m), medido a partir de cien metros (100 m)</t>
  </si>
  <si>
    <t>m3-km</t>
  </si>
  <si>
    <t>Transporte de materiales provenientes de derrumbes, medido a partir de cien metros (100m)</t>
  </si>
  <si>
    <t>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</si>
  <si>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IVA - 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</si>
  <si>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TOTAL ESTUDIOS Y DISEÑOS, REVISIÓN, AJUSTE Y/O ACTUALIZACIÓN Y/O MODIFICACIÓN Y/O COMPLEMENTACIÓN DE LOS ESTUDIOS Y DISEÑOS Y/O ELABORACION DEL CÁLCULO DE LA ESTRUCTURA DEL PAVIMENTO Y/O CÁLCULOS ESTRUCTURALES Y/O DE OBRAS REQUERIDAS PARA GARANTIZAR LA ESTABILIDAD DE LA INFRAESTRUCTURA VIAL</t>
  </si>
  <si>
    <t>GESTION SOCIAL , PREDIAL  Y AMBIENTAL SOSTENIBLE (Incluye PAGA e IVA19%)</t>
  </si>
  <si>
    <t>PROVISION PARA IMPLEMENTACIÓN DEL PROTOCOLO DE BIOSEGURIDAD POR COVID-19  (INCLUYE IVA)</t>
  </si>
  <si>
    <t>ANALISIS DE ACUERDO A LA GUIA DE COLOMBIA COMPRA EFICIENTE</t>
  </si>
  <si>
    <t>PROMEDIO HISTORICO DE OFERTAS Y CONTRATOS DE LOS AÑOS 2017, 2018, 2019 y 2020 DE ADJUDICACIONES POR DEBAJO DEL PRESUPUESTO OFICIAL</t>
  </si>
  <si>
    <t>PROMEDIO DE LOS CUATRO AÑOS COMO REFERENTE</t>
  </si>
  <si>
    <t>IPC-CORRESPONDIENTE AL PROMEDIO ENTRE EL LIMITE INFERIOR (2,0%) Y EL LIMITE SUPERIOR (3,0) DE LA INFLACION PARA EL AÑO 2021 POR BANREPUBLICA</t>
  </si>
  <si>
    <t>AÑO 2020</t>
  </si>
  <si>
    <t>CONSORCIO INFRAESTRUCTURA 2021</t>
  </si>
  <si>
    <t>CONSORCIO VÍAS Y EQUIPOS MACIZO 2030</t>
  </si>
  <si>
    <t>CONSORCIO VIAS COLOMBIA 064</t>
  </si>
  <si>
    <t>CONSORCIO CORREDORES VIALES 064</t>
  </si>
  <si>
    <t>Par</t>
  </si>
  <si>
    <t>Valor de la Propuesta Inmediatamente por debajo del Valor de la Mediana</t>
  </si>
  <si>
    <t>DESCARTADO</t>
  </si>
  <si>
    <t>MÍNIMO</t>
  </si>
  <si>
    <t>NO VÁLIDA</t>
  </si>
  <si>
    <t>VÁLIDA</t>
  </si>
  <si>
    <t>CORRECTO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</si>
</sst>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9">
    <numFmt numFmtId="41" formatCode="_-* #,##0_-;\-* #,##0_-;_-* &quot;-&quot;_-;_-@_-"/>
    <numFmt numFmtId="164" formatCode="_-&quot;$&quot;\ * #,##0_-;\-&quot;$&quot;\ * #,##0_-;_-&quot;$&quot;\ * &quot;-&quot;_-;_-@_-"/>
    <numFmt numFmtId="165" formatCode="_(* #,##0_);_(* \(#,##0\);_(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(&quot;$&quot;* #,##0.00_);_(&quot;$&quot;* \(#,##0.00\);_(&quot;$&quot;* &quot;-&quot;??_);_(@_)"/>
    <numFmt numFmtId="169" formatCode="_-* #,##0.00\ &quot;Pts&quot;_-;\-* #,##0.00\ &quot;Pts&quot;_-;_-* &quot;-&quot;??\ &quot;Pts&quot;_-;_-@_-"/>
    <numFmt numFmtId="170" formatCode="_-* #,##0.00\ _P_t_s_-;\-* #,##0.00\ _P_t_s_-;_-* &quot;-&quot;??\ _P_t_s_-;_-@_-"/>
    <numFmt numFmtId="171" formatCode="#,##0.0"/>
    <numFmt numFmtId="172" formatCode="#,##0.00;[Red]#,##0.00"/>
    <numFmt numFmtId="173" formatCode="&quot;NN&quot;\ 0"/>
    <numFmt numFmtId="174" formatCode="0.0%"/>
    <numFmt numFmtId="178" formatCode="_ [$€-2]\ * #,##0.00_ ;_ [$€-2]\ * \-#,##0.00_ ;_ [$€-2]\ * &quot;-&quot;??_ "/>
    <numFmt numFmtId="179" formatCode="_(* #,##0_);_(* \(#,##0\);_(* &quot;-&quot;??_);_(@_)"/>
    <numFmt numFmtId="181" formatCode="_([$$-240A]\ * #,##0.00_);_([$$-240A]\ * \(#,##0.00\);_([$$-240A]\ * &quot;-&quot;??_);_(@_)"/>
    <numFmt numFmtId="182" formatCode="0.000000000000000E+00"/>
    <numFmt numFmtId="183" formatCode="_-* #,##0\ _P_t_s_-;\-* #,##0\ _P_t_s_-;_-* &quot;-&quot;??\ _P_t_s_-;_-@_-"/>
    <numFmt numFmtId="184" formatCode="0.0000000000000"/>
    <numFmt numFmtId="185" formatCode="0.000E+00"/>
    <numFmt numFmtId="186" formatCode="##0"/>
    <numFmt numFmtId="187" formatCode="0.000"/>
    <numFmt numFmtId="188" formatCode="0.0000"/>
    <numFmt numFmtId="189" formatCode="0.00%;\-0.00%;&quot;&quot;"/>
    <numFmt numFmtId="190" formatCode="&quot;$&quot;#,##0\ ;\(&quot;$&quot;#,##0\)"/>
    <numFmt numFmtId="191" formatCode="\(0%\)"/>
    <numFmt numFmtId="192" formatCode="d\ \d\e\ mmmm\ \d\e\ yyyy"/>
    <numFmt numFmtId="193" formatCode="000\°00&quot;´&quot;00&quot;´´&quot;"/>
    <numFmt numFmtId="194" formatCode="0%;\-0%;&quot;&quot;"/>
    <numFmt numFmtId="195" formatCode="#0&quot;.&quot;000&quot;´&quot;000&quot;.&quot;000"/>
    <numFmt numFmtId="196" formatCode="##0&quot;.&quot;000"/>
    <numFmt numFmtId="197" formatCode="&quot;$&quot;\ #,##0.00"/>
    <numFmt numFmtId="198" formatCode="#,##0.0000"/>
    <numFmt numFmtId="199" formatCode="_-* #,##0.00\ _€_-;\-* #,##0.00\ _€_-;_-* &quot;-&quot;??\ _€_-;_-@_-"/>
    <numFmt numFmtId="200" formatCode="_-* #,##0.00\ _P_t_a_-;\-* #,##0.00\ _P_t_a_-;_-* &quot;-&quot;??\ _P_t_a_-;_-@_-"/>
    <numFmt numFmtId="201" formatCode="_ * #,##0.00_ ;_ * \-#,##0.00_ ;_ * &quot;-&quot;??_ ;_ @_ "/>
    <numFmt numFmtId="202" formatCode="##0&quot;´&quot;000&quot;.&quot;000"/>
    <numFmt numFmtId="203" formatCode="[$$-240A]\ #,##0.00"/>
    <numFmt numFmtId="204" formatCode="_ &quot;$&quot;* #,##0.00_ ;_ &quot;$&quot;* \-#,##0.00_ ;_ &quot;$&quot;* &quot;-&quot;??_ ;_ @_ "/>
    <numFmt numFmtId="205" formatCode="#.##\ \K\g"/>
    <numFmt numFmtId="206" formatCode="_(* #,##0.0_);_(* \(#,##0.0\);_(* &quot;-&quot;??_);_(@_)"/>
    <numFmt numFmtId="207" formatCode="#0&quot;.&quot;"/>
    <numFmt numFmtId="208" formatCode="0.0%;\-0.0%;&quot;&quot;"/>
    <numFmt numFmtId="209" formatCode="_([$€]* #,##0.00_);_([$€]* \(#,##0.00\);_([$€]* &quot;-&quot;??_);_(@_)"/>
    <numFmt numFmtId="210" formatCode="&quot;$&quot;\ #,##0.00;&quot;$&quot;\ \-#,##0.00"/>
    <numFmt numFmtId="211" formatCode="0\+000"/>
    <numFmt numFmtId="212" formatCode="#,##0.0000000"/>
    <numFmt numFmtId="213" formatCode="0.0000%"/>
    <numFmt numFmtId="214" formatCode="#,##0.000"/>
    <numFmt numFmtId="215" formatCode="_([$$-240A]\ * #,##0.0000000_);_([$$-240A]\ * \(#,##0.0000000\);_([$$-240A]\ * &quot;-&quot;??_);_(@_)"/>
    <numFmt numFmtId="216" formatCode="_-&quot;$&quot;\ * #,##0.00_-;\-&quot;$&quot;\ * #,##0.00_-;_-&quot;$&quot;\ * &quot;-&quot;_-;_-@_-"/>
    <numFmt numFmtId="217" formatCode="&quot;$&quot;\ #,##0.000"/>
    <numFmt numFmtId="218" formatCode="0.000%"/>
    <numFmt numFmtId="219" formatCode="&quot;$&quot;\ \ \ #,##0.00"/>
    <numFmt numFmtId="220" formatCode="&quot;(PO-P½  )/PO= &quot;0.000%"/>
    <numFmt numFmtId="221" formatCode="&quot;(PO-½ANA ) = &quot;0\ .000%"/>
    <numFmt numFmtId="222" formatCode="&quot;(PO - MinAC)/PO = &quot;0.000%"/>
    <numFmt numFmtId="223" formatCode="&quot;MODULO No. &quot;0&quot;→→&quot;"/>
    <numFmt numFmtId="224" formatCode="&quot;No. &quot;0"/>
    <numFmt numFmtId="225" formatCode="0&quot; MODULOS&quot;"/>
  </numFmts>
  <fonts count="78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1"/>
      <name val="Arial"/>
      <family val="2"/>
    </font>
    <font>
      <b/>
      <sz val="12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Arial"/>
      <family val="2"/>
    </font>
    <font>
      <b/>
      <sz val="14"/>
      <name val="Times New Roman"/>
      <family val="1"/>
    </font>
    <font>
      <b/>
      <sz val="14"/>
      <color indexed="10"/>
      <name val="Times New Roman"/>
      <family val="1"/>
    </font>
    <font>
      <sz val="10"/>
      <color indexed="8"/>
      <name val="Arial"/>
      <family val="2"/>
    </font>
    <font>
      <b/>
      <i/>
      <sz val="10"/>
      <name val="Arial"/>
      <family val="2"/>
    </font>
    <font>
      <b/>
      <sz val="16"/>
      <name val="Arial"/>
      <family val="2"/>
    </font>
    <font>
      <b/>
      <sz val="6"/>
      <name val="Arial"/>
      <family val="2"/>
    </font>
    <font>
      <b/>
      <vertAlign val="superscript"/>
      <sz val="9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24"/>
      <name val="Modern"/>
      <family val="3"/>
      <charset val="255"/>
    </font>
    <font>
      <sz val="10"/>
      <name val="Helv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11"/>
      <color indexed="17"/>
      <name val="Calibri"/>
      <family val="2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8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sz val="11"/>
      <color indexed="10"/>
      <name val="Calibri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2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1"/>
      <color rgb="FF000000"/>
      <name val="Calibri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sz val="14"/>
      <color rgb="FF0000FF"/>
      <name val="Arial"/>
      <family val="2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8"/>
      <name val="Calibri"/>
      <family val="2"/>
    </font>
    <font>
      <sz val="16"/>
      <name val="Calibri"/>
      <family val="2"/>
    </font>
    <font>
      <sz val="10"/>
      <name val="Calibri"/>
      <family val="2"/>
    </font>
    <font>
      <sz val="16"/>
      <color rgb="FF000000"/>
      <name val="Calibri"/>
      <family val="2"/>
    </font>
    <font>
      <b/>
      <sz val="18"/>
      <color rgb="FF000000"/>
      <name val="Calibri"/>
      <family val="2"/>
    </font>
    <font>
      <b/>
      <sz val="20"/>
      <color rgb="FF000000"/>
      <name val="Calibri"/>
      <family val="2"/>
    </font>
    <font>
      <b/>
      <sz val="11"/>
      <color theme="2"/>
      <name val="Arial"/>
      <family val="2"/>
    </font>
    <font>
      <b/>
      <sz val="25"/>
      <color rgb="FF0000FF"/>
      <name val="Swis721 BdCnOul BT"/>
      <family val="5"/>
    </font>
    <font>
      <b/>
      <sz val="24"/>
      <name val="Arial"/>
      <family val="2"/>
    </font>
    <font>
      <sz val="5"/>
      <name val="Arial"/>
      <family val="2"/>
    </font>
    <font>
      <b/>
      <u/>
      <sz val="10"/>
      <name val="Arial"/>
      <family val="2"/>
    </font>
    <font>
      <b/>
      <sz val="20"/>
      <color rgb="FF0000FF"/>
      <name val="Arial"/>
      <family val="2"/>
    </font>
  </fonts>
  <fills count="6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8B4C8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96CC"/>
        <bgColor indexed="64"/>
      </patternFill>
    </fill>
    <fill>
      <patternFill patternType="solid">
        <fgColor rgb="FFFFC8C8"/>
        <bgColor indexed="64"/>
      </patternFill>
    </fill>
    <fill>
      <patternFill patternType="solid">
        <fgColor rgb="FF00FFCC"/>
        <bgColor rgb="FF000000"/>
      </patternFill>
    </fill>
    <fill>
      <patternFill patternType="solid">
        <fgColor rgb="FF66FF66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C81"/>
        <bgColor rgb="FF000000"/>
      </patternFill>
    </fill>
    <fill>
      <patternFill patternType="solid">
        <fgColor rgb="FFC8B4C8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AEAAAA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rgb="FFE3D9E3"/>
        <bgColor rgb="FF000000"/>
      </patternFill>
    </fill>
    <fill>
      <patternFill patternType="solid">
        <fgColor rgb="FF64821E"/>
        <bgColor rgb="FF000000"/>
      </patternFill>
    </fill>
    <fill>
      <patternFill patternType="solid">
        <fgColor rgb="FFC8F0C8"/>
        <bgColor rgb="FF000000"/>
      </patternFill>
    </fill>
    <fill>
      <patternFill patternType="solid">
        <fgColor rgb="FFDBDBDB"/>
        <bgColor rgb="FF000000"/>
      </patternFill>
    </fill>
  </fills>
  <borders count="143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dotted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dotted">
        <color indexed="64"/>
      </right>
      <top style="thick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thin">
        <color indexed="64"/>
      </bottom>
      <diagonal/>
    </border>
    <border>
      <left style="dotted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dotted">
        <color indexed="64"/>
      </right>
      <top style="thin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31">
    <xf numFmtId="0" fontId="0" fillId="0" borderId="0"/>
    <xf numFmtId="0" fontId="20" fillId="0" borderId="0">
      <alignment vertical="top"/>
    </xf>
    <xf numFmtId="178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2" fontId="2" fillId="0" borderId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8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6" borderId="0" applyNumberFormat="0" applyBorder="0" applyAlignment="0" applyProtection="0"/>
    <xf numFmtId="0" fontId="30" fillId="10" borderId="0" applyNumberFormat="0" applyBorder="0" applyAlignment="0" applyProtection="0"/>
    <xf numFmtId="0" fontId="31" fillId="27" borderId="86" applyNumberFormat="0" applyAlignment="0" applyProtection="0"/>
    <xf numFmtId="0" fontId="32" fillId="28" borderId="87" applyNumberFormat="0" applyAlignment="0" applyProtection="0"/>
    <xf numFmtId="186" fontId="8" fillId="0" borderId="80">
      <alignment horizontal="right"/>
    </xf>
    <xf numFmtId="2" fontId="8" fillId="0" borderId="0"/>
    <xf numFmtId="187" fontId="8" fillId="0" borderId="0"/>
    <xf numFmtId="188" fontId="7" fillId="0" borderId="0"/>
    <xf numFmtId="186" fontId="8" fillId="0" borderId="80">
      <alignment horizontal="right"/>
    </xf>
    <xf numFmtId="183" fontId="2" fillId="0" borderId="0">
      <protection locked="0"/>
    </xf>
    <xf numFmtId="3" fontId="33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189" fontId="2" fillId="0" borderId="0">
      <protection locked="0"/>
    </xf>
    <xf numFmtId="190" fontId="33" fillId="0" borderId="0" applyFont="0" applyFill="0" applyBorder="0" applyAlignment="0" applyProtection="0"/>
    <xf numFmtId="191" fontId="2" fillId="0" borderId="0">
      <protection locked="0"/>
    </xf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35" fillId="31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9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9" fillId="36" borderId="0" applyNumberFormat="0" applyBorder="0" applyAlignment="0" applyProtection="0"/>
    <xf numFmtId="0" fontId="28" fillId="34" borderId="0" applyNumberFormat="0" applyBorder="0" applyAlignment="0" applyProtection="0"/>
    <xf numFmtId="0" fontId="28" fillId="37" borderId="0" applyNumberFormat="0" applyBorder="0" applyAlignment="0" applyProtection="0"/>
    <xf numFmtId="0" fontId="29" fillId="35" borderId="0" applyNumberFormat="0" applyBorder="0" applyAlignment="0" applyProtection="0"/>
    <xf numFmtId="0" fontId="28" fillId="32" borderId="0" applyNumberFormat="0" applyBorder="0" applyAlignment="0" applyProtection="0"/>
    <xf numFmtId="0" fontId="28" fillId="35" borderId="0" applyNumberFormat="0" applyBorder="0" applyAlignment="0" applyProtection="0"/>
    <xf numFmtId="0" fontId="29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2" borderId="0" applyNumberFormat="0" applyBorder="0" applyAlignment="0" applyProtection="0"/>
    <xf numFmtId="0" fontId="29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9" borderId="0" applyNumberFormat="0" applyBorder="0" applyAlignment="0" applyProtection="0"/>
    <xf numFmtId="0" fontId="29" fillId="39" borderId="0" applyNumberFormat="0" applyBorder="0" applyAlignment="0" applyProtection="0"/>
    <xf numFmtId="1" fontId="2" fillId="0" borderId="0"/>
    <xf numFmtId="0" fontId="2" fillId="0" borderId="0" applyFont="0" applyFill="0" applyBorder="0" applyAlignment="0" applyProtection="0"/>
    <xf numFmtId="0" fontId="36" fillId="0" borderId="0" applyNumberFormat="0" applyFill="0" applyBorder="0" applyAlignment="0" applyProtection="0"/>
    <xf numFmtId="4" fontId="37" fillId="0" borderId="0">
      <protection locked="0"/>
    </xf>
    <xf numFmtId="4" fontId="37" fillId="0" borderId="0">
      <protection locked="0"/>
    </xf>
    <xf numFmtId="4" fontId="38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7" fillId="0" borderId="0">
      <protection locked="0"/>
    </xf>
    <xf numFmtId="4" fontId="38" fillId="0" borderId="0">
      <protection locked="0"/>
    </xf>
    <xf numFmtId="192" fontId="2" fillId="0" borderId="0">
      <protection locked="0"/>
    </xf>
    <xf numFmtId="0" fontId="39" fillId="11" borderId="0" applyNumberFormat="0" applyBorder="0" applyAlignment="0" applyProtection="0"/>
    <xf numFmtId="193" fontId="2" fillId="0" borderId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88" applyNumberFormat="0" applyFill="0" applyAlignment="0" applyProtection="0"/>
    <xf numFmtId="0" fontId="42" fillId="0" borderId="0" applyNumberFormat="0" applyFill="0" applyBorder="0" applyAlignment="0" applyProtection="0"/>
    <xf numFmtId="194" fontId="2" fillId="0" borderId="0">
      <protection locked="0"/>
    </xf>
    <xf numFmtId="194" fontId="2" fillId="0" borderId="0">
      <protection locked="0"/>
    </xf>
    <xf numFmtId="0" fontId="43" fillId="0" borderId="0" applyNumberFormat="0" applyFill="0" applyBorder="0" applyAlignment="0" applyProtection="0">
      <alignment vertical="top"/>
      <protection locked="0"/>
    </xf>
    <xf numFmtId="0" fontId="44" fillId="14" borderId="86" applyNumberFormat="0" applyAlignment="0" applyProtection="0"/>
    <xf numFmtId="0" fontId="45" fillId="0" borderId="89" applyNumberFormat="0" applyFill="0" applyAlignment="0" applyProtection="0"/>
    <xf numFmtId="195" fontId="8" fillId="0" borderId="0">
      <alignment horizontal="right"/>
    </xf>
    <xf numFmtId="196" fontId="8" fillId="0" borderId="0" applyFont="0" applyFill="0" applyBorder="0" applyAlignment="0">
      <alignment horizontal="center"/>
    </xf>
    <xf numFmtId="165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9" fontId="46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202" fontId="8" fillId="0" borderId="0">
      <alignment horizontal="right"/>
    </xf>
    <xf numFmtId="203" fontId="8" fillId="0" borderId="51"/>
    <xf numFmtId="204" fontId="2" fillId="0" borderId="0"/>
    <xf numFmtId="205" fontId="2" fillId="0" borderId="0" applyFont="0" applyFill="0" applyBorder="0" applyAlignment="0" applyProtection="0"/>
    <xf numFmtId="205" fontId="2" fillId="0" borderId="0" applyFont="0" applyFill="0" applyBorder="0" applyAlignment="0" applyProtection="0"/>
    <xf numFmtId="166" fontId="28" fillId="0" borderId="0" applyFont="0" applyFill="0" applyBorder="0" applyAlignment="0" applyProtection="0"/>
    <xf numFmtId="20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207" fontId="8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1" fillId="0" borderId="0" applyFon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  <xf numFmtId="0" fontId="2" fillId="0" borderId="0"/>
    <xf numFmtId="0" fontId="2" fillId="0" borderId="0"/>
    <xf numFmtId="0" fontId="28" fillId="0" borderId="0"/>
    <xf numFmtId="0" fontId="28" fillId="40" borderId="90" applyNumberFormat="0" applyFont="0" applyAlignment="0" applyProtection="0"/>
    <xf numFmtId="0" fontId="47" fillId="27" borderId="91" applyNumberFormat="0" applyAlignment="0" applyProtection="0"/>
    <xf numFmtId="0" fontId="34" fillId="0" borderId="0"/>
    <xf numFmtId="208" fontId="2" fillId="0" borderId="0">
      <protection locked="0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8" fillId="0" borderId="0" applyNumberFormat="0" applyFill="0" applyBorder="0" applyAlignment="0" applyProtection="0"/>
    <xf numFmtId="49" fontId="5" fillId="0" borderId="0">
      <alignment horizontal="center" vertical="center"/>
    </xf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209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201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211" fontId="2" fillId="0" borderId="0" applyFont="0" applyFill="0" applyBorder="0" applyAlignment="0" applyProtection="0"/>
    <xf numFmtId="0" fontId="28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210" fontId="2" fillId="0" borderId="0" applyFont="0" applyFill="0" applyBorder="0" applyAlignment="0" applyProtection="0"/>
    <xf numFmtId="0" fontId="1" fillId="0" borderId="0"/>
    <xf numFmtId="0" fontId="1" fillId="0" borderId="0"/>
    <xf numFmtId="9" fontId="52" fillId="0" borderId="0" applyFont="0" applyFill="0" applyBorder="0" applyAlignment="0" applyProtection="0"/>
    <xf numFmtId="41" fontId="57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547">
    <xf numFmtId="0" fontId="0" fillId="0" borderId="0" xfId="0"/>
    <xf numFmtId="0" fontId="9" fillId="0" borderId="0" xfId="0" applyFont="1" applyProtection="1"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9" fillId="0" borderId="0" xfId="0" applyFont="1" applyAlignment="1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9" fillId="0" borderId="0" xfId="0" applyFont="1" applyFill="1" applyProtection="1">
      <protection hidden="1"/>
    </xf>
    <xf numFmtId="0" fontId="8" fillId="0" borderId="0" xfId="0" applyFont="1" applyProtection="1">
      <protection hidden="1"/>
    </xf>
    <xf numFmtId="0" fontId="15" fillId="0" borderId="0" xfId="0" applyFont="1" applyFill="1" applyAlignment="1" applyProtection="1">
      <alignment horizontal="centerContinuous" vertical="center" wrapText="1"/>
      <protection hidden="1"/>
    </xf>
    <xf numFmtId="0" fontId="11" fillId="0" borderId="0" xfId="0" applyFont="1" applyFill="1" applyAlignment="1" applyProtection="1">
      <alignment horizontal="centerContinuous" vertical="center" wrapText="1"/>
      <protection hidden="1"/>
    </xf>
    <xf numFmtId="0" fontId="12" fillId="0" borderId="0" xfId="0" applyFont="1" applyFill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9" fillId="0" borderId="0" xfId="0" applyFont="1" applyFill="1" applyAlignment="1" applyProtection="1">
      <protection hidden="1"/>
    </xf>
    <xf numFmtId="0" fontId="16" fillId="0" borderId="0" xfId="0" applyFont="1" applyFill="1" applyAlignment="1" applyProtection="1">
      <alignment horizontal="centerContinuous" vertical="center" wrapText="1"/>
      <protection hidden="1"/>
    </xf>
    <xf numFmtId="0" fontId="8" fillId="0" borderId="0" xfId="0" applyFont="1" applyFill="1" applyAlignment="1" applyProtection="1">
      <alignment horizontal="centerContinuous" vertical="center" wrapText="1"/>
      <protection hidden="1"/>
    </xf>
    <xf numFmtId="0" fontId="9" fillId="0" borderId="0" xfId="0" applyFont="1" applyFill="1" applyAlignment="1" applyProtection="1">
      <alignment horizontal="center"/>
      <protection hidden="1"/>
    </xf>
    <xf numFmtId="0" fontId="3" fillId="0" borderId="0" xfId="0" applyFont="1" applyFill="1" applyAlignment="1" applyProtection="1">
      <alignment horizontal="left"/>
      <protection hidden="1"/>
    </xf>
    <xf numFmtId="0" fontId="3" fillId="0" borderId="0" xfId="0" applyFont="1" applyFill="1" applyAlignment="1" applyProtection="1">
      <alignment horizontal="centerContinuous" vertical="center" wrapText="1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8" fillId="0" borderId="0" xfId="0" quotePrefix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Continuous" vertical="center"/>
      <protection hidden="1"/>
    </xf>
    <xf numFmtId="0" fontId="8" fillId="0" borderId="0" xfId="0" applyFont="1" applyFill="1" applyProtection="1">
      <protection hidden="1"/>
    </xf>
    <xf numFmtId="0" fontId="9" fillId="0" borderId="0" xfId="0" applyFont="1" applyFill="1" applyAlignment="1" applyProtection="1">
      <alignment horizontal="left" vertical="center"/>
      <protection hidden="1"/>
    </xf>
    <xf numFmtId="1" fontId="18" fillId="0" borderId="0" xfId="0" applyNumberFormat="1" applyFont="1" applyFill="1" applyAlignment="1" applyProtection="1">
      <alignment horizontal="centerContinuous" vertical="center" wrapText="1"/>
      <protection hidden="1"/>
    </xf>
    <xf numFmtId="1" fontId="19" fillId="0" borderId="0" xfId="0" applyNumberFormat="1" applyFont="1" applyFill="1" applyAlignment="1" applyProtection="1">
      <alignment horizontal="centerContinuous" vertical="center" wrapText="1"/>
      <protection hidden="1"/>
    </xf>
    <xf numFmtId="0" fontId="17" fillId="0" borderId="0" xfId="0" applyFont="1" applyProtection="1">
      <protection hidden="1"/>
    </xf>
    <xf numFmtId="0" fontId="17" fillId="0" borderId="0" xfId="0" applyFont="1" applyAlignment="1" applyProtection="1">
      <protection hidden="1"/>
    </xf>
    <xf numFmtId="0" fontId="17" fillId="0" borderId="0" xfId="0" applyFont="1" applyFill="1" applyAlignment="1" applyProtection="1">
      <protection hidden="1"/>
    </xf>
    <xf numFmtId="0" fontId="17" fillId="0" borderId="0" xfId="0" quotePrefix="1" applyFont="1" applyFill="1" applyAlignment="1" applyProtection="1">
      <alignment vertical="center"/>
      <protection hidden="1"/>
    </xf>
    <xf numFmtId="0" fontId="17" fillId="0" borderId="0" xfId="0" applyFont="1" applyFill="1" applyAlignment="1" applyProtection="1">
      <alignment horizontal="center"/>
      <protection hidden="1"/>
    </xf>
    <xf numFmtId="0" fontId="18" fillId="0" borderId="0" xfId="0" applyFont="1" applyAlignment="1" applyProtection="1">
      <alignment horizontal="centerContinuous" vertical="center" wrapText="1"/>
      <protection locked="0"/>
    </xf>
    <xf numFmtId="0" fontId="2" fillId="0" borderId="0" xfId="0" applyFont="1" applyFill="1" applyProtection="1">
      <protection hidden="1"/>
    </xf>
    <xf numFmtId="0" fontId="2" fillId="0" borderId="0" xfId="0" applyFont="1" applyProtection="1">
      <protection hidden="1"/>
    </xf>
    <xf numFmtId="0" fontId="2" fillId="2" borderId="0" xfId="12" applyFont="1" applyFill="1" applyAlignment="1">
      <alignment horizontal="left" vertical="top" wrapText="1"/>
    </xf>
    <xf numFmtId="0" fontId="2" fillId="2" borderId="0" xfId="12" applyFont="1" applyFill="1" applyAlignment="1">
      <alignment wrapText="1"/>
    </xf>
    <xf numFmtId="0" fontId="2" fillId="2" borderId="0" xfId="12" applyFont="1" applyFill="1"/>
    <xf numFmtId="0" fontId="4" fillId="2" borderId="0" xfId="12" applyFont="1" applyFill="1" applyAlignment="1">
      <alignment horizontal="centerContinuous" vertical="center" wrapText="1"/>
    </xf>
    <xf numFmtId="0" fontId="2" fillId="2" borderId="0" xfId="12" applyFont="1" applyFill="1" applyAlignment="1">
      <alignment horizontal="center" vertical="center"/>
    </xf>
    <xf numFmtId="0" fontId="7" fillId="2" borderId="2" xfId="12" applyFont="1" applyFill="1" applyBorder="1" applyAlignment="1">
      <alignment horizontal="center" vertical="center"/>
    </xf>
    <xf numFmtId="1" fontId="14" fillId="0" borderId="0" xfId="12" applyNumberFormat="1" applyFont="1" applyAlignment="1">
      <alignment horizontal="centerContinuous" vertical="center" wrapText="1"/>
    </xf>
    <xf numFmtId="1" fontId="5" fillId="0" borderId="0" xfId="12" applyNumberFormat="1" applyFont="1" applyAlignment="1">
      <alignment horizontal="centerContinuous" vertical="center" wrapText="1"/>
    </xf>
    <xf numFmtId="0" fontId="5" fillId="0" borderId="0" xfId="12" applyFont="1" applyAlignment="1">
      <alignment horizontal="centerContinuous" vertical="center"/>
    </xf>
    <xf numFmtId="0" fontId="7" fillId="0" borderId="3" xfId="0" applyFont="1" applyBorder="1" applyAlignment="1" applyProtection="1">
      <alignment horizontal="centerContinuous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/>
      <protection hidden="1"/>
    </xf>
    <xf numFmtId="0" fontId="9" fillId="0" borderId="0" xfId="0" applyFont="1" applyBorder="1" applyAlignment="1" applyProtection="1">
      <alignment horizontal="center"/>
      <protection hidden="1"/>
    </xf>
    <xf numFmtId="0" fontId="9" fillId="0" borderId="10" xfId="0" applyFont="1" applyBorder="1" applyAlignment="1" applyProtection="1">
      <alignment horizontal="center"/>
      <protection hidden="1"/>
    </xf>
    <xf numFmtId="0" fontId="9" fillId="0" borderId="11" xfId="0" applyFont="1" applyBorder="1" applyAlignment="1" applyProtection="1">
      <alignment horizontal="center"/>
      <protection hidden="1"/>
    </xf>
    <xf numFmtId="0" fontId="9" fillId="0" borderId="4" xfId="0" applyFont="1" applyBorder="1" applyAlignment="1" applyProtection="1">
      <alignment horizontal="center"/>
      <protection hidden="1"/>
    </xf>
    <xf numFmtId="0" fontId="9" fillId="0" borderId="9" xfId="0" applyFont="1" applyBorder="1" applyAlignment="1" applyProtection="1">
      <alignment horizontal="center"/>
      <protection hidden="1"/>
    </xf>
    <xf numFmtId="0" fontId="25" fillId="3" borderId="13" xfId="13" applyFont="1" applyFill="1" applyBorder="1" applyAlignment="1">
      <alignment horizontal="center" vertical="center"/>
    </xf>
    <xf numFmtId="0" fontId="21" fillId="4" borderId="14" xfId="11" applyFont="1" applyFill="1" applyBorder="1"/>
    <xf numFmtId="0" fontId="21" fillId="4" borderId="15" xfId="11" applyFont="1" applyFill="1" applyBorder="1"/>
    <xf numFmtId="0" fontId="2" fillId="0" borderId="16" xfId="11" applyBorder="1"/>
    <xf numFmtId="0" fontId="21" fillId="4" borderId="17" xfId="11" applyFont="1" applyFill="1" applyBorder="1"/>
    <xf numFmtId="0" fontId="2" fillId="0" borderId="18" xfId="11" applyBorder="1"/>
    <xf numFmtId="0" fontId="21" fillId="4" borderId="19" xfId="11" applyFont="1" applyFill="1" applyBorder="1"/>
    <xf numFmtId="0" fontId="2" fillId="0" borderId="20" xfId="11" applyBorder="1"/>
    <xf numFmtId="0" fontId="2" fillId="0" borderId="20" xfId="11" applyFont="1" applyBorder="1"/>
    <xf numFmtId="0" fontId="2" fillId="0" borderId="21" xfId="11" applyFont="1" applyFill="1" applyBorder="1"/>
    <xf numFmtId="0" fontId="9" fillId="0" borderId="22" xfId="0" applyFont="1" applyBorder="1" applyAlignment="1" applyProtection="1">
      <alignment horizontal="center"/>
      <protection hidden="1"/>
    </xf>
    <xf numFmtId="0" fontId="9" fillId="0" borderId="23" xfId="0" applyFont="1" applyBorder="1" applyAlignment="1" applyProtection="1">
      <alignment horizontal="center"/>
      <protection hidden="1"/>
    </xf>
    <xf numFmtId="0" fontId="2" fillId="0" borderId="25" xfId="11" applyFont="1" applyFill="1" applyBorder="1"/>
    <xf numFmtId="0" fontId="2" fillId="0" borderId="26" xfId="11" applyFont="1" applyFill="1" applyBorder="1"/>
    <xf numFmtId="0" fontId="2" fillId="0" borderId="27" xfId="11" applyFont="1" applyFill="1" applyBorder="1"/>
    <xf numFmtId="0" fontId="7" fillId="0" borderId="4" xfId="0" applyFont="1" applyBorder="1" applyAlignment="1" applyProtection="1">
      <alignment horizontal="centerContinuous"/>
      <protection hidden="1"/>
    </xf>
    <xf numFmtId="0" fontId="7" fillId="2" borderId="0" xfId="12" applyFont="1" applyFill="1" applyBorder="1" applyAlignment="1">
      <alignment vertical="center"/>
    </xf>
    <xf numFmtId="181" fontId="13" fillId="2" borderId="0" xfId="7" applyNumberFormat="1" applyFont="1" applyFill="1" applyBorder="1" applyAlignment="1"/>
    <xf numFmtId="10" fontId="5" fillId="2" borderId="34" xfId="12" applyNumberFormat="1" applyFont="1" applyFill="1" applyBorder="1" applyAlignment="1">
      <alignment horizontal="center" vertical="center" wrapText="1"/>
    </xf>
    <xf numFmtId="10" fontId="5" fillId="2" borderId="56" xfId="12" applyNumberFormat="1" applyFont="1" applyFill="1" applyBorder="1" applyAlignment="1">
      <alignment horizontal="center" vertical="center" wrapText="1"/>
    </xf>
    <xf numFmtId="0" fontId="2" fillId="2" borderId="49" xfId="12" applyFont="1" applyFill="1" applyBorder="1"/>
    <xf numFmtId="0" fontId="2" fillId="2" borderId="50" xfId="12" applyFont="1" applyFill="1" applyBorder="1"/>
    <xf numFmtId="0" fontId="2" fillId="0" borderId="50" xfId="12" applyFont="1" applyFill="1" applyBorder="1"/>
    <xf numFmtId="0" fontId="2" fillId="2" borderId="53" xfId="12" applyFont="1" applyFill="1" applyBorder="1"/>
    <xf numFmtId="0" fontId="2" fillId="0" borderId="53" xfId="12" applyFont="1" applyFill="1" applyBorder="1"/>
    <xf numFmtId="0" fontId="5" fillId="0" borderId="50" xfId="12" applyFont="1" applyFill="1" applyBorder="1" applyAlignment="1">
      <alignment horizontal="right" vertical="center"/>
    </xf>
    <xf numFmtId="0" fontId="5" fillId="0" borderId="49" xfId="12" applyFont="1" applyFill="1" applyBorder="1" applyAlignment="1">
      <alignment horizontal="left" vertical="center"/>
    </xf>
    <xf numFmtId="0" fontId="5" fillId="0" borderId="50" xfId="12" applyFont="1" applyFill="1" applyBorder="1" applyAlignment="1">
      <alignment vertical="center"/>
    </xf>
    <xf numFmtId="0" fontId="5" fillId="0" borderId="49" xfId="12" applyFont="1" applyFill="1" applyBorder="1" applyAlignment="1">
      <alignment horizontal="center" vertical="center" wrapText="1"/>
    </xf>
    <xf numFmtId="0" fontId="5" fillId="0" borderId="50" xfId="12" applyFont="1" applyFill="1" applyBorder="1" applyAlignment="1">
      <alignment horizontal="center" vertical="center" wrapText="1"/>
    </xf>
    <xf numFmtId="0" fontId="5" fillId="0" borderId="52" xfId="12" applyFont="1" applyFill="1" applyBorder="1" applyAlignment="1">
      <alignment horizontal="center" vertical="center" wrapText="1"/>
    </xf>
    <xf numFmtId="0" fontId="5" fillId="0" borderId="53" xfId="12" applyFont="1" applyFill="1" applyBorder="1" applyAlignment="1">
      <alignment horizontal="center" vertical="center" wrapText="1"/>
    </xf>
    <xf numFmtId="0" fontId="5" fillId="0" borderId="53" xfId="12" applyFont="1" applyFill="1" applyBorder="1" applyAlignment="1">
      <alignment horizontal="right" vertical="center"/>
    </xf>
    <xf numFmtId="179" fontId="5" fillId="0" borderId="45" xfId="6" applyNumberFormat="1" applyFont="1" applyFill="1" applyBorder="1" applyAlignment="1" applyProtection="1">
      <alignment vertical="center"/>
      <protection locked="0"/>
    </xf>
    <xf numFmtId="167" fontId="5" fillId="0" borderId="57" xfId="6" applyNumberFormat="1" applyFont="1" applyFill="1" applyBorder="1" applyAlignment="1" applyProtection="1">
      <alignment vertical="center"/>
      <protection locked="0"/>
    </xf>
    <xf numFmtId="181" fontId="5" fillId="2" borderId="51" xfId="7" applyNumberFormat="1" applyFont="1" applyFill="1" applyBorder="1" applyAlignment="1"/>
    <xf numFmtId="181" fontId="5" fillId="2" borderId="45" xfId="7" applyNumberFormat="1" applyFont="1" applyFill="1" applyBorder="1" applyAlignment="1"/>
    <xf numFmtId="182" fontId="5" fillId="2" borderId="51" xfId="7" applyNumberFormat="1" applyFont="1" applyFill="1" applyBorder="1" applyAlignment="1"/>
    <xf numFmtId="181" fontId="5" fillId="2" borderId="54" xfId="7" applyNumberFormat="1" applyFont="1" applyFill="1" applyBorder="1" applyAlignment="1"/>
    <xf numFmtId="0" fontId="5" fillId="0" borderId="51" xfId="0" applyFont="1" applyBorder="1" applyAlignment="1">
      <alignment horizontal="center" vertical="center"/>
    </xf>
    <xf numFmtId="0" fontId="5" fillId="2" borderId="51" xfId="12" applyFont="1" applyFill="1" applyBorder="1" applyAlignment="1">
      <alignment horizontal="center"/>
    </xf>
    <xf numFmtId="10" fontId="5" fillId="2" borderId="51" xfId="12" applyNumberFormat="1" applyFont="1" applyFill="1" applyBorder="1" applyAlignment="1">
      <alignment horizontal="center" vertical="center" wrapText="1"/>
    </xf>
    <xf numFmtId="10" fontId="5" fillId="2" borderId="54" xfId="12" applyNumberFormat="1" applyFont="1" applyFill="1" applyBorder="1" applyAlignment="1">
      <alignment horizontal="center" vertical="center" wrapText="1"/>
    </xf>
    <xf numFmtId="0" fontId="7" fillId="2" borderId="4" xfId="12" applyFont="1" applyFill="1" applyBorder="1" applyAlignment="1">
      <alignment horizontal="center" vertical="center" wrapText="1"/>
    </xf>
    <xf numFmtId="4" fontId="7" fillId="2" borderId="2" xfId="12" applyNumberFormat="1" applyFont="1" applyFill="1" applyBorder="1" applyAlignment="1">
      <alignment horizontal="center" vertical="center"/>
    </xf>
    <xf numFmtId="1" fontId="5" fillId="2" borderId="51" xfId="12" applyNumberFormat="1" applyFont="1" applyFill="1" applyBorder="1" applyAlignment="1">
      <alignment horizontal="center" vertical="center" wrapText="1"/>
    </xf>
    <xf numFmtId="170" fontId="5" fillId="0" borderId="61" xfId="3" applyFont="1" applyFill="1" applyBorder="1" applyAlignment="1" applyProtection="1">
      <alignment horizontal="center" vertical="center" wrapText="1"/>
    </xf>
    <xf numFmtId="183" fontId="5" fillId="2" borderId="61" xfId="3" applyNumberFormat="1" applyFont="1" applyFill="1" applyBorder="1" applyAlignment="1" applyProtection="1">
      <alignment horizontal="center" vertical="center" wrapText="1"/>
    </xf>
    <xf numFmtId="0" fontId="5" fillId="2" borderId="0" xfId="12" applyFont="1" applyFill="1" applyBorder="1" applyAlignment="1">
      <alignment horizontal="right" vertical="center"/>
    </xf>
    <xf numFmtId="181" fontId="5" fillId="2" borderId="0" xfId="7" applyNumberFormat="1" applyFont="1" applyFill="1" applyBorder="1" applyAlignment="1"/>
    <xf numFmtId="0" fontId="0" fillId="0" borderId="0" xfId="0" applyAlignment="1">
      <alignment wrapText="1"/>
    </xf>
    <xf numFmtId="182" fontId="0" fillId="0" borderId="0" xfId="0" applyNumberFormat="1"/>
    <xf numFmtId="181" fontId="0" fillId="0" borderId="0" xfId="7" applyNumberFormat="1" applyFont="1"/>
    <xf numFmtId="1" fontId="6" fillId="0" borderId="32" xfId="0" applyNumberFormat="1" applyFont="1" applyFill="1" applyBorder="1" applyAlignment="1" applyProtection="1">
      <alignment horizontal="center" vertical="center"/>
      <protection hidden="1"/>
    </xf>
    <xf numFmtId="1" fontId="6" fillId="0" borderId="33" xfId="0" applyNumberFormat="1" applyFont="1" applyFill="1" applyBorder="1" applyAlignment="1" applyProtection="1">
      <alignment horizontal="center" vertical="center"/>
      <protection hidden="1"/>
    </xf>
    <xf numFmtId="3" fontId="6" fillId="0" borderId="33" xfId="0" applyNumberFormat="1" applyFont="1" applyBorder="1" applyAlignment="1">
      <alignment horizontal="center" vertical="center"/>
    </xf>
    <xf numFmtId="0" fontId="6" fillId="0" borderId="33" xfId="0" applyFont="1" applyBorder="1" applyAlignment="1" applyProtection="1">
      <alignment horizontal="center" vertical="center"/>
      <protection hidden="1"/>
    </xf>
    <xf numFmtId="3" fontId="5" fillId="5" borderId="28" xfId="11" applyNumberFormat="1" applyFont="1" applyFill="1" applyBorder="1" applyAlignment="1" applyProtection="1">
      <alignment horizontal="right"/>
      <protection hidden="1"/>
    </xf>
    <xf numFmtId="3" fontId="5" fillId="7" borderId="34" xfId="11" applyNumberFormat="1" applyFont="1" applyFill="1" applyBorder="1" applyAlignment="1" applyProtection="1">
      <alignment horizontal="right"/>
      <protection hidden="1"/>
    </xf>
    <xf numFmtId="3" fontId="5" fillId="6" borderId="29" xfId="11" applyNumberFormat="1" applyFont="1" applyFill="1" applyBorder="1" applyAlignment="1" applyProtection="1">
      <alignment horizontal="right"/>
      <protection hidden="1"/>
    </xf>
    <xf numFmtId="0" fontId="10" fillId="8" borderId="42" xfId="0" applyFont="1" applyFill="1" applyBorder="1" applyAlignment="1" applyProtection="1">
      <alignment horizontal="centerContinuous"/>
      <protection hidden="1"/>
    </xf>
    <xf numFmtId="1" fontId="5" fillId="2" borderId="44" xfId="12" applyNumberFormat="1" applyFont="1" applyFill="1" applyBorder="1" applyAlignment="1">
      <alignment horizontal="center" vertical="center" wrapText="1"/>
    </xf>
    <xf numFmtId="1" fontId="5" fillId="2" borderId="33" xfId="12" applyNumberFormat="1" applyFont="1" applyFill="1" applyBorder="1" applyAlignment="1">
      <alignment horizontal="center" vertical="center" wrapText="1"/>
    </xf>
    <xf numFmtId="1" fontId="5" fillId="2" borderId="33" xfId="12" applyNumberFormat="1" applyFont="1" applyFill="1" applyBorder="1" applyAlignment="1">
      <alignment horizontal="left" vertical="center" wrapText="1"/>
    </xf>
    <xf numFmtId="3" fontId="5" fillId="0" borderId="33" xfId="12" applyNumberFormat="1" applyFont="1" applyFill="1" applyBorder="1" applyAlignment="1">
      <alignment horizontal="center" vertical="center" wrapText="1"/>
    </xf>
    <xf numFmtId="185" fontId="5" fillId="0" borderId="33" xfId="12" applyNumberFormat="1" applyFont="1" applyFill="1" applyBorder="1" applyAlignment="1">
      <alignment horizontal="center" vertical="center" wrapText="1"/>
    </xf>
    <xf numFmtId="0" fontId="27" fillId="0" borderId="0" xfId="0" applyFont="1" applyAlignment="1" applyProtection="1">
      <alignment horizontal="center" vertical="center"/>
      <protection hidden="1"/>
    </xf>
    <xf numFmtId="0" fontId="9" fillId="0" borderId="8" xfId="0" applyFont="1" applyBorder="1" applyProtection="1">
      <protection hidden="1"/>
    </xf>
    <xf numFmtId="212" fontId="5" fillId="0" borderId="45" xfId="12" applyNumberFormat="1" applyFont="1" applyFill="1" applyBorder="1" applyAlignment="1">
      <alignment horizontal="center" vertical="center" wrapText="1"/>
    </xf>
    <xf numFmtId="172" fontId="17" fillId="0" borderId="0" xfId="0" applyNumberFormat="1" applyFont="1" applyFill="1" applyAlignment="1" applyProtection="1">
      <protection hidden="1"/>
    </xf>
    <xf numFmtId="172" fontId="2" fillId="0" borderId="0" xfId="0" applyNumberFormat="1" applyFont="1" applyFill="1" applyAlignment="1" applyProtection="1">
      <protection hidden="1"/>
    </xf>
    <xf numFmtId="0" fontId="5" fillId="0" borderId="95" xfId="0" applyFont="1" applyFill="1" applyBorder="1" applyAlignment="1" applyProtection="1">
      <alignment horizontal="center" vertical="center"/>
      <protection hidden="1"/>
    </xf>
    <xf numFmtId="0" fontId="5" fillId="0" borderId="95" xfId="0" quotePrefix="1" applyFont="1" applyFill="1" applyBorder="1" applyAlignment="1" applyProtection="1">
      <alignment horizontal="center" vertical="center"/>
      <protection hidden="1"/>
    </xf>
    <xf numFmtId="0" fontId="5" fillId="0" borderId="96" xfId="0" applyFont="1" applyFill="1" applyBorder="1" applyAlignment="1" applyProtection="1">
      <alignment horizontal="center" vertical="center" wrapText="1"/>
      <protection hidden="1"/>
    </xf>
    <xf numFmtId="0" fontId="5" fillId="0" borderId="94" xfId="0" quotePrefix="1" applyFont="1" applyFill="1" applyBorder="1" applyAlignment="1" applyProtection="1">
      <alignment horizontal="center" vertical="center"/>
      <protection hidden="1"/>
    </xf>
    <xf numFmtId="0" fontId="53" fillId="0" borderId="0" xfId="0" applyFont="1"/>
    <xf numFmtId="0" fontId="53" fillId="2" borderId="0" xfId="12" applyFont="1" applyFill="1"/>
    <xf numFmtId="0" fontId="53" fillId="2" borderId="0" xfId="12" applyFont="1" applyFill="1" applyAlignment="1">
      <alignment wrapText="1"/>
    </xf>
    <xf numFmtId="213" fontId="5" fillId="0" borderId="33" xfId="228" applyNumberFormat="1" applyFont="1" applyFill="1" applyBorder="1" applyAlignment="1">
      <alignment horizontal="center" vertical="center" wrapText="1"/>
    </xf>
    <xf numFmtId="0" fontId="0" fillId="42" borderId="0" xfId="0" applyFill="1"/>
    <xf numFmtId="213" fontId="5" fillId="2" borderId="33" xfId="12" applyNumberFormat="1" applyFont="1" applyFill="1" applyBorder="1" applyAlignment="1">
      <alignment horizontal="center" vertical="center" wrapText="1"/>
    </xf>
    <xf numFmtId="0" fontId="6" fillId="0" borderId="97" xfId="0" applyFont="1" applyBorder="1" applyAlignment="1" applyProtection="1">
      <alignment horizontal="center" vertical="center"/>
      <protection hidden="1"/>
    </xf>
    <xf numFmtId="0" fontId="9" fillId="0" borderId="24" xfId="0" applyFont="1" applyBorder="1" applyAlignment="1" applyProtection="1">
      <alignment horizontal="center"/>
      <protection hidden="1"/>
    </xf>
    <xf numFmtId="0" fontId="9" fillId="0" borderId="1" xfId="0" applyFont="1" applyBorder="1" applyAlignment="1" applyProtection="1">
      <alignment horizontal="center"/>
      <protection hidden="1"/>
    </xf>
    <xf numFmtId="0" fontId="2" fillId="0" borderId="0" xfId="0" applyFont="1" applyFill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9" fillId="0" borderId="47" xfId="0" applyFont="1" applyBorder="1" applyAlignment="1" applyProtection="1">
      <alignment horizontal="center"/>
      <protection hidden="1"/>
    </xf>
    <xf numFmtId="173" fontId="6" fillId="0" borderId="3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01" xfId="11" applyFont="1" applyFill="1" applyBorder="1"/>
    <xf numFmtId="0" fontId="2" fillId="0" borderId="102" xfId="11" applyFont="1" applyFill="1" applyBorder="1"/>
    <xf numFmtId="0" fontId="2" fillId="0" borderId="103" xfId="11" applyFont="1" applyFill="1" applyBorder="1"/>
    <xf numFmtId="0" fontId="25" fillId="3" borderId="5" xfId="13" applyFont="1" applyFill="1" applyBorder="1" applyAlignment="1">
      <alignment horizontal="center" vertical="center"/>
    </xf>
    <xf numFmtId="181" fontId="5" fillId="2" borderId="61" xfId="7" applyNumberFormat="1" applyFont="1" applyFill="1" applyBorder="1" applyAlignment="1">
      <alignment horizontal="center" vertical="center"/>
    </xf>
    <xf numFmtId="0" fontId="53" fillId="2" borderId="0" xfId="12" applyFont="1" applyFill="1" applyAlignment="1">
      <alignment horizontal="center" vertical="center"/>
    </xf>
    <xf numFmtId="0" fontId="55" fillId="42" borderId="38" xfId="12" applyFont="1" applyFill="1" applyBorder="1" applyAlignment="1">
      <alignment horizontal="center" vertical="center" wrapText="1"/>
    </xf>
    <xf numFmtId="0" fontId="56" fillId="42" borderId="38" xfId="12" applyFont="1" applyFill="1" applyBorder="1" applyAlignment="1">
      <alignment horizontal="center" vertical="center"/>
    </xf>
    <xf numFmtId="0" fontId="53" fillId="42" borderId="0" xfId="12" applyFont="1" applyFill="1" applyAlignment="1">
      <alignment horizontal="center" vertical="center"/>
    </xf>
    <xf numFmtId="184" fontId="53" fillId="2" borderId="0" xfId="12" applyNumberFormat="1" applyFont="1" applyFill="1" applyAlignment="1">
      <alignment horizontal="right" vertical="center"/>
    </xf>
    <xf numFmtId="170" fontId="53" fillId="2" borderId="0" xfId="3" applyFont="1" applyFill="1" applyAlignment="1">
      <alignment horizontal="center" vertical="center"/>
    </xf>
    <xf numFmtId="0" fontId="2" fillId="42" borderId="0" xfId="0" applyFont="1" applyFill="1"/>
    <xf numFmtId="0" fontId="53" fillId="0" borderId="0" xfId="0" applyFont="1" applyAlignment="1">
      <alignment horizontal="center" vertical="center"/>
    </xf>
    <xf numFmtId="0" fontId="53" fillId="2" borderId="0" xfId="12" applyFont="1" applyFill="1" applyAlignment="1">
      <alignment horizontal="center" vertical="center" wrapText="1"/>
    </xf>
    <xf numFmtId="184" fontId="53" fillId="0" borderId="0" xfId="0" applyNumberFormat="1" applyFont="1"/>
    <xf numFmtId="3" fontId="53" fillId="2" borderId="0" xfId="12" applyNumberFormat="1" applyFont="1" applyFill="1" applyAlignment="1">
      <alignment horizontal="center" vertical="center"/>
    </xf>
    <xf numFmtId="0" fontId="53" fillId="0" borderId="0" xfId="0" applyFont="1" applyAlignment="1">
      <alignment wrapText="1"/>
    </xf>
    <xf numFmtId="1" fontId="5" fillId="0" borderId="0" xfId="12" applyNumberFormat="1" applyFont="1" applyAlignment="1" applyProtection="1">
      <alignment horizontal="centerContinuous" vertical="center" wrapText="1"/>
      <protection hidden="1"/>
    </xf>
    <xf numFmtId="0" fontId="5" fillId="0" borderId="0" xfId="12" applyFont="1" applyAlignment="1" applyProtection="1">
      <alignment horizontal="centerContinuous" vertical="center"/>
      <protection hidden="1"/>
    </xf>
    <xf numFmtId="0" fontId="5" fillId="0" borderId="94" xfId="0" applyFont="1" applyFill="1" applyBorder="1" applyAlignment="1" applyProtection="1">
      <alignment horizontal="center" vertical="center"/>
      <protection hidden="1"/>
    </xf>
    <xf numFmtId="0" fontId="5" fillId="0" borderId="95" xfId="0" applyFont="1" applyFill="1" applyBorder="1" applyAlignment="1" applyProtection="1">
      <alignment horizontal="center" vertical="center" wrapText="1"/>
      <protection hidden="1"/>
    </xf>
    <xf numFmtId="0" fontId="2" fillId="0" borderId="44" xfId="0" applyFont="1" applyFill="1" applyBorder="1" applyAlignment="1" applyProtection="1">
      <alignment horizontal="center" vertical="center" wrapText="1"/>
      <protection hidden="1"/>
    </xf>
    <xf numFmtId="0" fontId="2" fillId="0" borderId="33" xfId="0" applyFont="1" applyFill="1" applyBorder="1" applyAlignment="1" applyProtection="1">
      <alignment horizontal="center" vertical="center" wrapText="1"/>
      <protection hidden="1"/>
    </xf>
    <xf numFmtId="0" fontId="2" fillId="0" borderId="33" xfId="0" applyFont="1" applyFill="1" applyBorder="1" applyAlignment="1" applyProtection="1">
      <alignment horizontal="justify" vertical="center" wrapText="1"/>
      <protection hidden="1"/>
    </xf>
    <xf numFmtId="171" fontId="2" fillId="0" borderId="33" xfId="0" applyNumberFormat="1" applyFont="1" applyFill="1" applyBorder="1" applyAlignment="1" applyProtection="1">
      <alignment horizontal="right" vertical="center"/>
      <protection hidden="1"/>
    </xf>
    <xf numFmtId="4" fontId="2" fillId="0" borderId="33" xfId="0" applyNumberFormat="1" applyFont="1" applyFill="1" applyBorder="1" applyAlignment="1" applyProtection="1">
      <alignment horizontal="right" vertical="center"/>
      <protection hidden="1"/>
    </xf>
    <xf numFmtId="4" fontId="2" fillId="0" borderId="45" xfId="7" applyNumberFormat="1" applyFont="1" applyFill="1" applyBorder="1" applyAlignment="1" applyProtection="1">
      <alignment vertical="center"/>
      <protection hidden="1"/>
    </xf>
    <xf numFmtId="4" fontId="2" fillId="0" borderId="44" xfId="0" applyNumberFormat="1" applyFont="1" applyFill="1" applyBorder="1" applyAlignment="1" applyProtection="1">
      <alignment horizontal="right" vertical="center"/>
      <protection hidden="1"/>
    </xf>
    <xf numFmtId="172" fontId="2" fillId="0" borderId="33" xfId="0" applyNumberFormat="1" applyFont="1" applyFill="1" applyBorder="1" applyAlignment="1" applyProtection="1">
      <alignment horizontal="right" vertical="center"/>
      <protection hidden="1"/>
    </xf>
    <xf numFmtId="3" fontId="2" fillId="0" borderId="43" xfId="0" applyNumberFormat="1" applyFont="1" applyFill="1" applyBorder="1" applyAlignment="1" applyProtection="1">
      <alignment horizontal="centerContinuous" vertical="center"/>
      <protection hidden="1"/>
    </xf>
    <xf numFmtId="0" fontId="2" fillId="0" borderId="77" xfId="0" applyFont="1" applyFill="1" applyBorder="1" applyAlignment="1" applyProtection="1">
      <alignment horizontal="center" vertical="center" wrapText="1"/>
      <protection hidden="1"/>
    </xf>
    <xf numFmtId="3" fontId="2" fillId="0" borderId="37" xfId="0" applyNumberFormat="1" applyFont="1" applyFill="1" applyBorder="1" applyAlignment="1" applyProtection="1">
      <alignment horizontal="centerContinuous" vertical="center"/>
      <protection hidden="1"/>
    </xf>
    <xf numFmtId="3" fontId="2" fillId="42" borderId="37" xfId="0" applyNumberFormat="1" applyFont="1" applyFill="1" applyBorder="1" applyAlignment="1" applyProtection="1">
      <alignment horizontal="centerContinuous" vertical="center"/>
      <protection hidden="1"/>
    </xf>
    <xf numFmtId="214" fontId="2" fillId="0" borderId="37" xfId="0" applyNumberFormat="1" applyFont="1" applyFill="1" applyBorder="1" applyAlignment="1" applyProtection="1">
      <alignment horizontal="centerContinuous" vertical="center"/>
      <protection hidden="1"/>
    </xf>
    <xf numFmtId="3" fontId="2" fillId="0" borderId="37" xfId="0" applyNumberFormat="1" applyFont="1" applyFill="1" applyBorder="1" applyAlignment="1" applyProtection="1">
      <alignment horizontal="right" vertical="center"/>
      <protection hidden="1"/>
    </xf>
    <xf numFmtId="0" fontId="13" fillId="8" borderId="39" xfId="0" applyFont="1" applyFill="1" applyBorder="1" applyAlignment="1" applyProtection="1">
      <alignment horizontal="centerContinuous" vertical="center"/>
      <protection hidden="1"/>
    </xf>
    <xf numFmtId="0" fontId="10" fillId="8" borderId="40" xfId="0" applyFont="1" applyFill="1" applyBorder="1" applyAlignment="1" applyProtection="1">
      <alignment horizontal="centerContinuous"/>
      <protection hidden="1"/>
    </xf>
    <xf numFmtId="0" fontId="13" fillId="8" borderId="41" xfId="0" applyFont="1" applyFill="1" applyBorder="1" applyAlignment="1" applyProtection="1">
      <alignment horizontal="centerContinuous" vertical="center"/>
      <protection hidden="1"/>
    </xf>
    <xf numFmtId="3" fontId="10" fillId="8" borderId="40" xfId="0" applyNumberFormat="1" applyFont="1" applyFill="1" applyBorder="1" applyAlignment="1" applyProtection="1">
      <alignment horizontal="centerContinuous" vertical="center"/>
      <protection hidden="1"/>
    </xf>
    <xf numFmtId="0" fontId="5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46" borderId="12" xfId="0" applyFont="1" applyFill="1" applyBorder="1" applyAlignment="1" applyProtection="1">
      <alignment horizontal="center" vertical="center" wrapText="1"/>
      <protection locked="0"/>
    </xf>
    <xf numFmtId="0" fontId="5" fillId="46" borderId="100" xfId="0" applyFont="1" applyFill="1" applyBorder="1" applyAlignment="1" applyProtection="1">
      <alignment horizontal="center" vertical="center" wrapText="1"/>
      <protection hidden="1"/>
    </xf>
    <xf numFmtId="0" fontId="5" fillId="46" borderId="106" xfId="0" applyFont="1" applyFill="1" applyBorder="1" applyAlignment="1" applyProtection="1">
      <alignment horizontal="center" vertical="center" wrapText="1"/>
      <protection locked="0"/>
    </xf>
    <xf numFmtId="3" fontId="5" fillId="46" borderId="31" xfId="11" applyNumberFormat="1" applyFont="1" applyFill="1" applyBorder="1" applyAlignment="1" applyProtection="1">
      <alignment horizontal="right"/>
      <protection hidden="1"/>
    </xf>
    <xf numFmtId="0" fontId="5" fillId="47" borderId="5" xfId="11" applyFont="1" applyFill="1" applyBorder="1" applyAlignment="1" applyProtection="1">
      <alignment horizontal="center"/>
      <protection hidden="1"/>
    </xf>
    <xf numFmtId="0" fontId="5" fillId="49" borderId="6" xfId="11" applyFont="1" applyFill="1" applyBorder="1" applyAlignment="1" applyProtection="1">
      <alignment horizontal="center"/>
      <protection hidden="1"/>
    </xf>
    <xf numFmtId="0" fontId="51" fillId="48" borderId="30" xfId="11" applyFont="1" applyFill="1" applyBorder="1" applyAlignment="1" applyProtection="1">
      <alignment horizontal="center"/>
      <protection hidden="1"/>
    </xf>
    <xf numFmtId="0" fontId="5" fillId="46" borderId="7" xfId="11" applyFont="1" applyFill="1" applyBorder="1" applyAlignment="1" applyProtection="1">
      <alignment horizontal="center"/>
      <protection hidden="1"/>
    </xf>
    <xf numFmtId="0" fontId="13" fillId="46" borderId="40" xfId="12" applyFont="1" applyFill="1" applyBorder="1" applyAlignment="1">
      <alignment horizontal="center" vertical="center" wrapText="1"/>
    </xf>
    <xf numFmtId="0" fontId="13" fillId="46" borderId="62" xfId="12" applyFont="1" applyFill="1" applyBorder="1" applyAlignment="1">
      <alignment horizontal="center" vertical="center" wrapText="1"/>
    </xf>
    <xf numFmtId="0" fontId="13" fillId="46" borderId="63" xfId="12" applyFont="1" applyFill="1" applyBorder="1" applyAlignment="1">
      <alignment horizontal="center" vertical="center" wrapText="1"/>
    </xf>
    <xf numFmtId="0" fontId="13" fillId="46" borderId="35" xfId="12" applyFont="1" applyFill="1" applyBorder="1" applyAlignment="1">
      <alignment horizontal="center" vertical="center" wrapText="1"/>
    </xf>
    <xf numFmtId="0" fontId="13" fillId="46" borderId="35" xfId="12" applyFont="1" applyFill="1" applyBorder="1" applyAlignment="1">
      <alignment horizontal="center" vertical="center"/>
    </xf>
    <xf numFmtId="0" fontId="13" fillId="46" borderId="55" xfId="12" applyFont="1" applyFill="1" applyBorder="1" applyAlignment="1">
      <alignment horizontal="center" vertical="center"/>
    </xf>
    <xf numFmtId="0" fontId="5" fillId="46" borderId="51" xfId="12" applyFont="1" applyFill="1" applyBorder="1" applyAlignment="1">
      <alignment horizontal="center" vertical="center"/>
    </xf>
    <xf numFmtId="0" fontId="5" fillId="46" borderId="46" xfId="0" applyFont="1" applyFill="1" applyBorder="1" applyAlignment="1" applyProtection="1">
      <alignment horizontal="right" vertical="center"/>
      <protection hidden="1"/>
    </xf>
    <xf numFmtId="0" fontId="5" fillId="46" borderId="47" xfId="0" applyFont="1" applyFill="1" applyBorder="1" applyAlignment="1" applyProtection="1">
      <alignment horizontal="right" vertical="center"/>
      <protection hidden="1"/>
    </xf>
    <xf numFmtId="0" fontId="5" fillId="46" borderId="47" xfId="0" quotePrefix="1" applyFont="1" applyFill="1" applyBorder="1" applyAlignment="1" applyProtection="1">
      <alignment horizontal="right" vertical="center"/>
      <protection hidden="1"/>
    </xf>
    <xf numFmtId="4" fontId="51" fillId="46" borderId="47" xfId="0" applyNumberFormat="1" applyFont="1" applyFill="1" applyBorder="1" applyAlignment="1" applyProtection="1">
      <alignment horizontal="right" vertical="center"/>
      <protection hidden="1"/>
    </xf>
    <xf numFmtId="4" fontId="5" fillId="46" borderId="47" xfId="0" applyNumberFormat="1" applyFont="1" applyFill="1" applyBorder="1" applyAlignment="1" applyProtection="1">
      <alignment horizontal="right" vertical="center"/>
      <protection hidden="1"/>
    </xf>
    <xf numFmtId="4" fontId="5" fillId="46" borderId="48" xfId="7" applyNumberFormat="1" applyFont="1" applyFill="1" applyBorder="1" applyAlignment="1" applyProtection="1">
      <alignment horizontal="right" vertical="center"/>
      <protection hidden="1"/>
    </xf>
    <xf numFmtId="4" fontId="5" fillId="46" borderId="51" xfId="7" applyNumberFormat="1" applyFont="1" applyFill="1" applyBorder="1" applyAlignment="1" applyProtection="1">
      <alignment horizontal="right" vertical="center"/>
      <protection hidden="1"/>
    </xf>
    <xf numFmtId="0" fontId="5" fillId="46" borderId="49" xfId="0" applyFont="1" applyFill="1" applyBorder="1" applyAlignment="1" applyProtection="1">
      <alignment horizontal="right" vertical="center"/>
      <protection hidden="1"/>
    </xf>
    <xf numFmtId="0" fontId="5" fillId="46" borderId="50" xfId="0" applyFont="1" applyFill="1" applyBorder="1" applyAlignment="1" applyProtection="1">
      <alignment horizontal="right" vertical="center"/>
      <protection hidden="1"/>
    </xf>
    <xf numFmtId="0" fontId="5" fillId="46" borderId="50" xfId="0" quotePrefix="1" applyFont="1" applyFill="1" applyBorder="1" applyAlignment="1" applyProtection="1">
      <alignment horizontal="right" vertical="center"/>
      <protection hidden="1"/>
    </xf>
    <xf numFmtId="4" fontId="5" fillId="46" borderId="50" xfId="0" applyNumberFormat="1" applyFont="1" applyFill="1" applyBorder="1" applyAlignment="1" applyProtection="1">
      <alignment horizontal="right" vertical="center"/>
      <protection hidden="1"/>
    </xf>
    <xf numFmtId="174" fontId="5" fillId="46" borderId="51" xfId="7" applyNumberFormat="1" applyFont="1" applyFill="1" applyBorder="1" applyAlignment="1" applyProtection="1">
      <alignment horizontal="right" vertical="center"/>
      <protection hidden="1"/>
    </xf>
    <xf numFmtId="0" fontId="5" fillId="46" borderId="52" xfId="0" applyFont="1" applyFill="1" applyBorder="1" applyAlignment="1" applyProtection="1">
      <alignment horizontal="right" vertical="center"/>
      <protection hidden="1"/>
    </xf>
    <xf numFmtId="0" fontId="5" fillId="46" borderId="53" xfId="0" applyFont="1" applyFill="1" applyBorder="1" applyAlignment="1" applyProtection="1">
      <alignment horizontal="right" vertical="center"/>
      <protection hidden="1"/>
    </xf>
    <xf numFmtId="0" fontId="5" fillId="46" borderId="53" xfId="0" quotePrefix="1" applyFont="1" applyFill="1" applyBorder="1" applyAlignment="1" applyProtection="1">
      <alignment horizontal="right" vertical="center"/>
      <protection hidden="1"/>
    </xf>
    <xf numFmtId="4" fontId="5" fillId="46" borderId="53" xfId="0" applyNumberFormat="1" applyFont="1" applyFill="1" applyBorder="1" applyAlignment="1" applyProtection="1">
      <alignment horizontal="right" vertical="center"/>
      <protection hidden="1"/>
    </xf>
    <xf numFmtId="4" fontId="5" fillId="46" borderId="54" xfId="7" applyNumberFormat="1" applyFont="1" applyFill="1" applyBorder="1" applyAlignment="1" applyProtection="1">
      <alignment horizontal="right" vertical="center"/>
      <protection hidden="1"/>
    </xf>
    <xf numFmtId="0" fontId="7" fillId="50" borderId="0" xfId="0" applyFont="1" applyFill="1" applyAlignment="1" applyProtection="1">
      <alignment horizontal="center" vertical="center"/>
      <protection hidden="1"/>
    </xf>
    <xf numFmtId="0" fontId="7" fillId="51" borderId="0" xfId="0" applyFont="1" applyFill="1" applyAlignment="1" applyProtection="1">
      <alignment horizontal="center" vertical="center"/>
      <protection hidden="1"/>
    </xf>
    <xf numFmtId="4" fontId="4" fillId="2" borderId="0" xfId="12" applyNumberFormat="1" applyFont="1" applyFill="1" applyAlignment="1">
      <alignment horizontal="centerContinuous" vertical="center" wrapText="1"/>
    </xf>
    <xf numFmtId="41" fontId="2" fillId="2" borderId="0" xfId="229" applyFont="1" applyFill="1" applyBorder="1"/>
    <xf numFmtId="0" fontId="58" fillId="2" borderId="0" xfId="12" applyFont="1" applyFill="1" applyBorder="1"/>
    <xf numFmtId="0" fontId="2" fillId="2" borderId="0" xfId="12" applyFont="1" applyFill="1" applyBorder="1"/>
    <xf numFmtId="0" fontId="58" fillId="0" borderId="0" xfId="0" applyFont="1" applyBorder="1"/>
    <xf numFmtId="0" fontId="0" fillId="0" borderId="0" xfId="0" applyBorder="1"/>
    <xf numFmtId="0" fontId="58" fillId="2" borderId="0" xfId="12" applyFont="1" applyFill="1" applyBorder="1" applyAlignment="1">
      <alignment wrapText="1"/>
    </xf>
    <xf numFmtId="0" fontId="2" fillId="2" borderId="0" xfId="12" applyFont="1" applyFill="1" applyBorder="1" applyAlignment="1">
      <alignment wrapText="1"/>
    </xf>
    <xf numFmtId="0" fontId="2" fillId="0" borderId="0" xfId="0" applyFont="1" applyBorder="1"/>
    <xf numFmtId="2" fontId="5" fillId="2" borderId="51" xfId="7" applyNumberFormat="1" applyFont="1" applyFill="1" applyBorder="1" applyAlignment="1"/>
    <xf numFmtId="215" fontId="13" fillId="46" borderId="65" xfId="7" applyNumberFormat="1" applyFont="1" applyFill="1" applyBorder="1" applyAlignment="1">
      <alignment horizontal="center" vertical="center" wrapText="1"/>
    </xf>
    <xf numFmtId="0" fontId="11" fillId="2" borderId="80" xfId="12" applyFont="1" applyFill="1" applyBorder="1" applyAlignment="1">
      <alignment horizontal="center" vertical="center" wrapText="1"/>
    </xf>
    <xf numFmtId="0" fontId="11" fillId="2" borderId="79" xfId="12" applyFont="1" applyFill="1" applyBorder="1" applyAlignment="1">
      <alignment horizontal="center" vertical="center" wrapText="1"/>
    </xf>
    <xf numFmtId="0" fontId="2" fillId="0" borderId="10" xfId="0" applyFont="1" applyBorder="1" applyAlignment="1" applyProtection="1">
      <protection hidden="1"/>
    </xf>
    <xf numFmtId="1" fontId="5" fillId="2" borderId="108" xfId="12" applyNumberFormat="1" applyFont="1" applyFill="1" applyBorder="1" applyAlignment="1">
      <alignment horizontal="center" vertical="center" wrapText="1"/>
    </xf>
    <xf numFmtId="1" fontId="5" fillId="2" borderId="109" xfId="12" applyNumberFormat="1" applyFont="1" applyFill="1" applyBorder="1" applyAlignment="1">
      <alignment horizontal="center" vertical="center" wrapText="1"/>
    </xf>
    <xf numFmtId="1" fontId="5" fillId="2" borderId="109" xfId="12" applyNumberFormat="1" applyFont="1" applyFill="1" applyBorder="1" applyAlignment="1">
      <alignment horizontal="left" vertical="center" wrapText="1"/>
    </xf>
    <xf numFmtId="3" fontId="5" fillId="0" borderId="109" xfId="12" applyNumberFormat="1" applyFont="1" applyFill="1" applyBorder="1" applyAlignment="1">
      <alignment horizontal="center" vertical="center" wrapText="1"/>
    </xf>
    <xf numFmtId="213" fontId="5" fillId="0" borderId="109" xfId="228" applyNumberFormat="1" applyFont="1" applyFill="1" applyBorder="1" applyAlignment="1">
      <alignment horizontal="center" vertical="center" wrapText="1"/>
    </xf>
    <xf numFmtId="185" fontId="5" fillId="0" borderId="109" xfId="12" applyNumberFormat="1" applyFont="1" applyFill="1" applyBorder="1" applyAlignment="1">
      <alignment horizontal="center" vertical="center" wrapText="1"/>
    </xf>
    <xf numFmtId="213" fontId="5" fillId="2" borderId="109" xfId="12" applyNumberFormat="1" applyFont="1" applyFill="1" applyBorder="1" applyAlignment="1">
      <alignment horizontal="center" vertical="center" wrapText="1"/>
    </xf>
    <xf numFmtId="212" fontId="5" fillId="0" borderId="110" xfId="12" applyNumberFormat="1" applyFont="1" applyFill="1" applyBorder="1" applyAlignment="1">
      <alignment horizontal="center" vertical="center" wrapText="1"/>
    </xf>
    <xf numFmtId="0" fontId="13" fillId="52" borderId="39" xfId="12" applyFont="1" applyFill="1" applyBorder="1" applyAlignment="1">
      <alignment horizontal="center" vertical="center" wrapText="1"/>
    </xf>
    <xf numFmtId="0" fontId="13" fillId="52" borderId="40" xfId="12" applyFont="1" applyFill="1" applyBorder="1" applyAlignment="1">
      <alignment horizontal="center" vertical="center" wrapText="1"/>
    </xf>
    <xf numFmtId="0" fontId="13" fillId="52" borderId="40" xfId="12" applyFont="1" applyFill="1" applyBorder="1" applyAlignment="1">
      <alignment horizontal="center" vertical="center"/>
    </xf>
    <xf numFmtId="0" fontId="13" fillId="52" borderId="65" xfId="12" applyFont="1" applyFill="1" applyBorder="1" applyAlignment="1">
      <alignment horizontal="center" vertical="center"/>
    </xf>
    <xf numFmtId="0" fontId="2" fillId="0" borderId="0" xfId="0" applyFont="1"/>
    <xf numFmtId="0" fontId="5" fillId="46" borderId="43" xfId="0" applyFont="1" applyFill="1" applyBorder="1" applyAlignment="1" applyProtection="1">
      <alignment horizontal="centerContinuous" vertical="center" wrapText="1"/>
      <protection hidden="1"/>
    </xf>
    <xf numFmtId="0" fontId="5" fillId="46" borderId="4" xfId="0" applyFont="1" applyFill="1" applyBorder="1" applyAlignment="1" applyProtection="1">
      <alignment horizontal="centerContinuous" vertical="center" wrapText="1"/>
      <protection hidden="1"/>
    </xf>
    <xf numFmtId="171" fontId="5" fillId="46" borderId="4" xfId="0" applyNumberFormat="1" applyFont="1" applyFill="1" applyBorder="1" applyAlignment="1" applyProtection="1">
      <alignment horizontal="centerContinuous" vertical="center" wrapText="1"/>
      <protection hidden="1"/>
    </xf>
    <xf numFmtId="181" fontId="5" fillId="46" borderId="36" xfId="7" applyNumberFormat="1" applyFont="1" applyFill="1" applyBorder="1" applyAlignment="1" applyProtection="1">
      <alignment vertical="center" wrapText="1"/>
      <protection hidden="1"/>
    </xf>
    <xf numFmtId="0" fontId="5" fillId="47" borderId="58" xfId="0" applyFont="1" applyFill="1" applyBorder="1" applyAlignment="1" applyProtection="1">
      <alignment horizontal="centerContinuous" vertical="center" wrapText="1"/>
      <protection hidden="1"/>
    </xf>
    <xf numFmtId="181" fontId="5" fillId="47" borderId="59" xfId="7" applyNumberFormat="1" applyFont="1" applyFill="1" applyBorder="1" applyAlignment="1" applyProtection="1">
      <alignment vertical="center" wrapText="1"/>
      <protection hidden="1"/>
    </xf>
    <xf numFmtId="172" fontId="13" fillId="0" borderId="38" xfId="9" applyNumberFormat="1" applyFont="1" applyFill="1" applyBorder="1" applyAlignment="1" applyProtection="1">
      <alignment horizontal="center" vertical="center"/>
      <protection hidden="1"/>
    </xf>
    <xf numFmtId="4" fontId="5" fillId="0" borderId="51" xfId="7" applyNumberFormat="1" applyFont="1" applyFill="1" applyBorder="1" applyAlignment="1" applyProtection="1">
      <alignment horizontal="right" vertical="center"/>
      <protection hidden="1"/>
    </xf>
    <xf numFmtId="0" fontId="5" fillId="0" borderId="96" xfId="0" applyFont="1" applyFill="1" applyBorder="1" applyAlignment="1" applyProtection="1">
      <alignment horizontal="center" vertical="center"/>
      <protection hidden="1"/>
    </xf>
    <xf numFmtId="0" fontId="5" fillId="47" borderId="111" xfId="0" applyFont="1" applyFill="1" applyBorder="1" applyAlignment="1" applyProtection="1">
      <alignment horizontal="centerContinuous" vertical="center" wrapText="1"/>
      <protection hidden="1"/>
    </xf>
    <xf numFmtId="3" fontId="2" fillId="0" borderId="93" xfId="7" applyNumberFormat="1" applyFont="1" applyFill="1" applyBorder="1" applyAlignment="1" applyProtection="1">
      <alignment horizontal="center" vertical="center"/>
      <protection hidden="1"/>
    </xf>
    <xf numFmtId="3" fontId="2" fillId="0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/>
      <protection hidden="1"/>
    </xf>
    <xf numFmtId="3" fontId="2" fillId="0" borderId="0" xfId="7" applyNumberFormat="1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 applyFill="1" applyBorder="1" applyAlignment="1" applyProtection="1">
      <alignment horizontal="center" vertical="center"/>
      <protection hidden="1"/>
    </xf>
    <xf numFmtId="3" fontId="2" fillId="0" borderId="0" xfId="0" applyNumberFormat="1" applyFont="1" applyFill="1" applyBorder="1" applyAlignment="1" applyProtection="1">
      <alignment horizontal="right" vertical="center"/>
      <protection hidden="1"/>
    </xf>
    <xf numFmtId="0" fontId="10" fillId="0" borderId="113" xfId="0" applyFont="1" applyFill="1" applyBorder="1" applyProtection="1">
      <protection hidden="1"/>
    </xf>
    <xf numFmtId="172" fontId="13" fillId="0" borderId="112" xfId="9" applyNumberFormat="1" applyFont="1" applyFill="1" applyBorder="1" applyAlignment="1" applyProtection="1">
      <alignment horizontal="center" vertical="center"/>
      <protection hidden="1"/>
    </xf>
    <xf numFmtId="3" fontId="2" fillId="0" borderId="114" xfId="7" applyNumberFormat="1" applyFont="1" applyFill="1" applyBorder="1" applyAlignment="1" applyProtection="1">
      <alignment horizontal="center" vertical="center"/>
      <protection hidden="1"/>
    </xf>
    <xf numFmtId="0" fontId="2" fillId="53" borderId="0" xfId="0" applyFont="1" applyFill="1" applyBorder="1"/>
    <xf numFmtId="0" fontId="2" fillId="53" borderId="0" xfId="0" applyFont="1" applyFill="1" applyBorder="1" applyAlignment="1">
      <alignment horizontal="center"/>
    </xf>
    <xf numFmtId="0" fontId="13" fillId="55" borderId="48" xfId="12" applyFont="1" applyFill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 wrapText="1"/>
    </xf>
    <xf numFmtId="168" fontId="59" fillId="46" borderId="63" xfId="175" applyNumberFormat="1" applyFont="1" applyFill="1" applyBorder="1" applyAlignment="1">
      <alignment horizontal="center" vertical="center" wrapText="1"/>
    </xf>
    <xf numFmtId="168" fontId="59" fillId="46" borderId="55" xfId="175" applyNumberFormat="1" applyFont="1" applyFill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/>
    </xf>
    <xf numFmtId="0" fontId="13" fillId="56" borderId="65" xfId="12" applyFont="1" applyFill="1" applyBorder="1" applyAlignment="1">
      <alignment horizontal="center" vertical="center" wrapText="1"/>
    </xf>
    <xf numFmtId="1" fontId="5" fillId="0" borderId="0" xfId="12" applyNumberFormat="1" applyFont="1" applyFill="1" applyBorder="1" applyAlignment="1">
      <alignment horizontal="center" vertical="center" wrapText="1"/>
    </xf>
    <xf numFmtId="1" fontId="5" fillId="0" borderId="0" xfId="12" applyNumberFormat="1" applyFont="1" applyFill="1" applyBorder="1" applyAlignment="1">
      <alignment horizontal="left" vertical="center" wrapText="1"/>
    </xf>
    <xf numFmtId="3" fontId="5" fillId="0" borderId="0" xfId="12" applyNumberFormat="1" applyFont="1" applyFill="1" applyBorder="1" applyAlignment="1">
      <alignment horizontal="center" vertical="center" wrapText="1"/>
    </xf>
    <xf numFmtId="168" fontId="59" fillId="0" borderId="56" xfId="175" applyNumberFormat="1" applyFont="1" applyFill="1" applyBorder="1" applyAlignment="1">
      <alignment horizontal="center" vertical="center"/>
    </xf>
    <xf numFmtId="0" fontId="60" fillId="53" borderId="0" xfId="12" applyFont="1" applyFill="1" applyBorder="1" applyAlignment="1">
      <alignment horizontal="center" vertical="center"/>
    </xf>
    <xf numFmtId="0" fontId="60" fillId="53" borderId="0" xfId="12" applyFont="1" applyFill="1" applyBorder="1"/>
    <xf numFmtId="216" fontId="54" fillId="53" borderId="37" xfId="230" applyNumberFormat="1" applyFont="1" applyFill="1" applyBorder="1" applyAlignment="1">
      <alignment vertical="center"/>
    </xf>
    <xf numFmtId="170" fontId="60" fillId="53" borderId="0" xfId="3" applyFont="1" applyFill="1" applyBorder="1" applyAlignment="1">
      <alignment horizontal="center" vertical="center"/>
    </xf>
    <xf numFmtId="216" fontId="22" fillId="57" borderId="115" xfId="230" applyNumberFormat="1" applyFont="1" applyFill="1" applyBorder="1" applyAlignment="1">
      <alignment vertical="center"/>
    </xf>
    <xf numFmtId="217" fontId="61" fillId="53" borderId="0" xfId="12" applyNumberFormat="1" applyFont="1" applyFill="1" applyBorder="1" applyAlignment="1">
      <alignment horizontal="center" vertical="center"/>
    </xf>
    <xf numFmtId="218" fontId="61" fillId="53" borderId="0" xfId="192" applyNumberFormat="1" applyFont="1" applyFill="1" applyBorder="1"/>
    <xf numFmtId="0" fontId="61" fillId="53" borderId="0" xfId="12" applyFont="1" applyFill="1" applyBorder="1"/>
    <xf numFmtId="219" fontId="54" fillId="57" borderId="116" xfId="230" applyNumberFormat="1" applyFont="1" applyFill="1" applyBorder="1" applyAlignment="1">
      <alignment horizontal="center" vertical="center"/>
    </xf>
    <xf numFmtId="0" fontId="61" fillId="53" borderId="0" xfId="12" applyFont="1" applyFill="1" applyBorder="1" applyAlignment="1">
      <alignment horizontal="center" vertical="center"/>
    </xf>
    <xf numFmtId="170" fontId="22" fillId="53" borderId="81" xfId="3" applyFont="1" applyFill="1" applyBorder="1" applyAlignment="1">
      <alignment horizontal="right" vertical="center"/>
    </xf>
    <xf numFmtId="216" fontId="54" fillId="53" borderId="115" xfId="230" applyNumberFormat="1" applyFont="1" applyFill="1" applyBorder="1" applyAlignment="1">
      <alignment horizontal="center" vertical="center"/>
    </xf>
    <xf numFmtId="0" fontId="4" fillId="58" borderId="81" xfId="12" applyFont="1" applyFill="1" applyBorder="1" applyAlignment="1">
      <alignment horizontal="center" vertical="center"/>
    </xf>
    <xf numFmtId="0" fontId="4" fillId="58" borderId="48" xfId="12" applyFont="1" applyFill="1" applyBorder="1" applyAlignment="1">
      <alignment horizontal="center" vertical="center"/>
    </xf>
    <xf numFmtId="170" fontId="62" fillId="59" borderId="43" xfId="3" applyFont="1" applyFill="1" applyBorder="1" applyAlignment="1">
      <alignment horizontal="center" vertical="center" wrapText="1"/>
    </xf>
    <xf numFmtId="170" fontId="62" fillId="59" borderId="36" xfId="3" applyFont="1" applyFill="1" applyBorder="1" applyAlignment="1">
      <alignment horizontal="center" vertical="center" wrapText="1"/>
    </xf>
    <xf numFmtId="170" fontId="22" fillId="53" borderId="77" xfId="3" applyFont="1" applyFill="1" applyBorder="1" applyAlignment="1">
      <alignment horizontal="right" vertical="center"/>
    </xf>
    <xf numFmtId="3" fontId="54" fillId="60" borderId="117" xfId="12" applyNumberFormat="1" applyFont="1" applyFill="1" applyBorder="1" applyAlignment="1">
      <alignment horizontal="center" vertical="center"/>
    </xf>
    <xf numFmtId="218" fontId="54" fillId="60" borderId="63" xfId="192" applyNumberFormat="1" applyFont="1" applyFill="1" applyBorder="1" applyAlignment="1">
      <alignment horizontal="center" vertical="center"/>
    </xf>
    <xf numFmtId="170" fontId="62" fillId="59" borderId="37" xfId="3" applyFont="1" applyFill="1" applyBorder="1" applyAlignment="1">
      <alignment horizontal="center" vertical="center" wrapText="1"/>
    </xf>
    <xf numFmtId="170" fontId="62" fillId="59" borderId="118" xfId="3" applyFont="1" applyFill="1" applyBorder="1" applyAlignment="1">
      <alignment horizontal="center" vertical="center" wrapText="1"/>
    </xf>
    <xf numFmtId="170" fontId="22" fillId="53" borderId="78" xfId="3" applyFont="1" applyFill="1" applyBorder="1" applyAlignment="1">
      <alignment horizontal="right" vertical="center"/>
    </xf>
    <xf numFmtId="216" fontId="54" fillId="53" borderId="38" xfId="230" applyNumberFormat="1" applyFont="1" applyFill="1" applyBorder="1" applyAlignment="1">
      <alignment horizontal="center" vertical="center"/>
    </xf>
    <xf numFmtId="3" fontId="54" fillId="60" borderId="119" xfId="12" applyNumberFormat="1" applyFont="1" applyFill="1" applyBorder="1" applyAlignment="1">
      <alignment horizontal="center" vertical="center"/>
    </xf>
    <xf numFmtId="218" fontId="54" fillId="60" borderId="55" xfId="192" applyNumberFormat="1" applyFont="1" applyFill="1" applyBorder="1" applyAlignment="1">
      <alignment horizontal="center" vertical="center"/>
    </xf>
    <xf numFmtId="170" fontId="62" fillId="59" borderId="120" xfId="3" applyFont="1" applyFill="1" applyBorder="1" applyAlignment="1">
      <alignment horizontal="center" vertical="center" wrapText="1"/>
    </xf>
    <xf numFmtId="170" fontId="62" fillId="59" borderId="121" xfId="3" applyFont="1" applyFill="1" applyBorder="1" applyAlignment="1">
      <alignment horizontal="center" vertical="center" wrapText="1"/>
    </xf>
    <xf numFmtId="168" fontId="63" fillId="61" borderId="122" xfId="175" applyNumberFormat="1" applyFont="1" applyFill="1" applyBorder="1" applyAlignment="1">
      <alignment horizontal="center"/>
    </xf>
    <xf numFmtId="168" fontId="63" fillId="61" borderId="123" xfId="175" applyNumberFormat="1" applyFont="1" applyFill="1" applyBorder="1" applyAlignment="1">
      <alignment horizontal="center"/>
    </xf>
    <xf numFmtId="168" fontId="63" fillId="61" borderId="124" xfId="175" applyNumberFormat="1" applyFont="1" applyFill="1" applyBorder="1" applyAlignment="1">
      <alignment horizontal="center"/>
    </xf>
    <xf numFmtId="0" fontId="59" fillId="61" borderId="115" xfId="175" applyFont="1" applyFill="1" applyBorder="1" applyAlignment="1">
      <alignment horizontal="center" vertical="center" wrapText="1"/>
    </xf>
    <xf numFmtId="168" fontId="64" fillId="62" borderId="81" xfId="175" applyNumberFormat="1" applyFont="1" applyFill="1" applyBorder="1"/>
    <xf numFmtId="0" fontId="59" fillId="62" borderId="82" xfId="175" applyFont="1" applyFill="1" applyBorder="1" applyAlignment="1">
      <alignment horizontal="center" vertical="center"/>
    </xf>
    <xf numFmtId="0" fontId="59" fillId="62" borderId="48" xfId="175" applyFont="1" applyFill="1" applyBorder="1" applyAlignment="1">
      <alignment horizontal="center" vertical="center" wrapText="1"/>
    </xf>
    <xf numFmtId="0" fontId="59" fillId="61" borderId="98" xfId="175" applyFont="1" applyFill="1" applyBorder="1" applyAlignment="1">
      <alignment horizontal="center" vertical="center" wrapText="1"/>
    </xf>
    <xf numFmtId="0" fontId="63" fillId="62" borderId="77" xfId="175" applyFont="1" applyFill="1" applyBorder="1" applyAlignment="1">
      <alignment horizontal="center" vertical="center"/>
    </xf>
    <xf numFmtId="220" fontId="63" fillId="62" borderId="56" xfId="192" applyNumberFormat="1" applyFont="1" applyFill="1" applyBorder="1" applyAlignment="1">
      <alignment horizontal="center" vertical="center"/>
    </xf>
    <xf numFmtId="221" fontId="63" fillId="62" borderId="56" xfId="192" applyNumberFormat="1" applyFont="1" applyFill="1" applyBorder="1" applyAlignment="1">
      <alignment horizontal="center" vertical="center"/>
    </xf>
    <xf numFmtId="222" fontId="65" fillId="62" borderId="56" xfId="192" applyNumberFormat="1" applyFont="1" applyFill="1" applyBorder="1" applyAlignment="1">
      <alignment horizontal="center" vertical="center"/>
    </xf>
    <xf numFmtId="0" fontId="59" fillId="62" borderId="51" xfId="175" applyFont="1" applyFill="1" applyBorder="1" applyAlignment="1">
      <alignment horizontal="center" vertical="center" wrapText="1"/>
    </xf>
    <xf numFmtId="0" fontId="59" fillId="62" borderId="54" xfId="175" applyFont="1" applyFill="1" applyBorder="1" applyAlignment="1">
      <alignment horizontal="center" vertical="center" wrapText="1"/>
    </xf>
    <xf numFmtId="0" fontId="59" fillId="61" borderId="116" xfId="175" applyFont="1" applyFill="1" applyBorder="1" applyAlignment="1">
      <alignment horizontal="center" vertical="center" wrapText="1"/>
    </xf>
    <xf numFmtId="218" fontId="59" fillId="0" borderId="125" xfId="192" applyNumberFormat="1" applyFont="1" applyFill="1" applyBorder="1" applyAlignment="1">
      <alignment horizontal="center" vertical="center"/>
    </xf>
    <xf numFmtId="218" fontId="59" fillId="0" borderId="64" xfId="192" applyNumberFormat="1" applyFont="1" applyFill="1" applyBorder="1" applyAlignment="1">
      <alignment horizontal="center" vertical="center"/>
    </xf>
    <xf numFmtId="218" fontId="64" fillId="0" borderId="64" xfId="192" applyNumberFormat="1" applyFont="1" applyFill="1" applyBorder="1" applyAlignment="1">
      <alignment horizontal="center" vertical="center"/>
    </xf>
    <xf numFmtId="0" fontId="65" fillId="0" borderId="126" xfId="175" applyFont="1" applyFill="1" applyBorder="1" applyAlignment="1">
      <alignment horizontal="center" vertical="center"/>
    </xf>
    <xf numFmtId="0" fontId="66" fillId="62" borderId="115" xfId="175" applyFont="1" applyFill="1" applyBorder="1" applyAlignment="1">
      <alignment horizontal="center" vertical="center" wrapText="1"/>
    </xf>
    <xf numFmtId="218" fontId="65" fillId="0" borderId="51" xfId="192" applyNumberFormat="1" applyFont="1" applyFill="1" applyBorder="1" applyAlignment="1">
      <alignment horizontal="center" vertical="center"/>
    </xf>
    <xf numFmtId="10" fontId="67" fillId="62" borderId="116" xfId="192" applyNumberFormat="1" applyFont="1" applyFill="1" applyBorder="1" applyAlignment="1">
      <alignment horizontal="center" vertical="center"/>
    </xf>
    <xf numFmtId="0" fontId="65" fillId="0" borderId="51" xfId="175" applyFont="1" applyFill="1" applyBorder="1" applyAlignment="1">
      <alignment horizontal="center" vertical="center"/>
    </xf>
    <xf numFmtId="0" fontId="68" fillId="62" borderId="98" xfId="175" applyFont="1" applyFill="1" applyBorder="1" applyAlignment="1">
      <alignment horizontal="center" vertical="center" wrapText="1"/>
    </xf>
    <xf numFmtId="218" fontId="69" fillId="62" borderId="98" xfId="175" applyNumberFormat="1" applyFont="1" applyFill="1" applyBorder="1" applyAlignment="1">
      <alignment horizontal="center" vertical="center"/>
    </xf>
    <xf numFmtId="218" fontId="70" fillId="58" borderId="115" xfId="175" applyNumberFormat="1" applyFont="1" applyFill="1" applyBorder="1" applyAlignment="1">
      <alignment horizontal="center" vertical="center"/>
    </xf>
    <xf numFmtId="218" fontId="71" fillId="58" borderId="116" xfId="175" applyNumberFormat="1" applyFont="1" applyFill="1" applyBorder="1" applyAlignment="1">
      <alignment horizontal="center" vertical="center"/>
    </xf>
    <xf numFmtId="0" fontId="2" fillId="0" borderId="0" xfId="175"/>
    <xf numFmtId="0" fontId="2" fillId="0" borderId="0" xfId="12" applyFont="1" applyFill="1" applyBorder="1"/>
    <xf numFmtId="1" fontId="5" fillId="2" borderId="127" xfId="12" applyNumberFormat="1" applyFont="1" applyFill="1" applyBorder="1" applyAlignment="1">
      <alignment horizontal="center" vertical="center" wrapText="1"/>
    </xf>
    <xf numFmtId="3" fontId="5" fillId="0" borderId="128" xfId="12" applyNumberFormat="1" applyFont="1" applyFill="1" applyBorder="1" applyAlignment="1">
      <alignment horizontal="center" vertical="center" wrapText="1"/>
    </xf>
    <xf numFmtId="0" fontId="72" fillId="52" borderId="40" xfId="12" applyFont="1" applyFill="1" applyBorder="1" applyAlignment="1">
      <alignment horizontal="center" vertical="center" wrapText="1"/>
    </xf>
    <xf numFmtId="1" fontId="5" fillId="2" borderId="129" xfId="12" applyNumberFormat="1" applyFont="1" applyFill="1" applyBorder="1" applyAlignment="1">
      <alignment horizontal="center" vertical="center" wrapText="1"/>
    </xf>
    <xf numFmtId="1" fontId="5" fillId="2" borderId="130" xfId="12" applyNumberFormat="1" applyFont="1" applyFill="1" applyBorder="1" applyAlignment="1">
      <alignment horizontal="left" vertical="center" wrapText="1"/>
    </xf>
    <xf numFmtId="3" fontId="5" fillId="0" borderId="131" xfId="12" applyNumberFormat="1" applyFont="1" applyFill="1" applyBorder="1" applyAlignment="1">
      <alignment horizontal="center" vertical="center" wrapText="1"/>
    </xf>
    <xf numFmtId="1" fontId="5" fillId="2" borderId="132" xfId="12" applyNumberFormat="1" applyFont="1" applyFill="1" applyBorder="1" applyAlignment="1">
      <alignment horizontal="center" vertical="center" wrapText="1"/>
    </xf>
    <xf numFmtId="1" fontId="5" fillId="2" borderId="133" xfId="12" applyNumberFormat="1" applyFont="1" applyFill="1" applyBorder="1" applyAlignment="1">
      <alignment horizontal="left" vertical="center" wrapText="1"/>
    </xf>
    <xf numFmtId="3" fontId="5" fillId="0" borderId="134" xfId="12" applyNumberFormat="1" applyFont="1" applyFill="1" applyBorder="1" applyAlignment="1">
      <alignment horizontal="center" vertical="center" wrapText="1"/>
    </xf>
    <xf numFmtId="4" fontId="2" fillId="0" borderId="49" xfId="0" applyNumberFormat="1" applyFont="1" applyFill="1" applyBorder="1" applyAlignment="1" applyProtection="1">
      <alignment horizontal="right" vertical="center"/>
      <protection hidden="1"/>
    </xf>
    <xf numFmtId="3" fontId="51" fillId="41" borderId="49" xfId="0" applyNumberFormat="1" applyFont="1" applyFill="1" applyBorder="1" applyAlignment="1" applyProtection="1">
      <alignment horizontal="centerContinuous" vertical="center"/>
      <protection hidden="1"/>
    </xf>
    <xf numFmtId="3" fontId="51" fillId="0" borderId="49" xfId="0" applyNumberFormat="1" applyFont="1" applyFill="1" applyBorder="1" applyAlignment="1" applyProtection="1">
      <alignment horizontal="centerContinuous" vertical="center"/>
      <protection hidden="1"/>
    </xf>
    <xf numFmtId="3" fontId="2" fillId="0" borderId="50" xfId="7" applyNumberFormat="1" applyFont="1" applyFill="1" applyBorder="1" applyAlignment="1" applyProtection="1">
      <alignment horizontal="center" vertical="center"/>
      <protection hidden="1"/>
    </xf>
    <xf numFmtId="4" fontId="5" fillId="47" borderId="59" xfId="7" applyNumberFormat="1" applyFont="1" applyFill="1" applyBorder="1" applyAlignment="1" applyProtection="1">
      <alignment horizontal="right" vertical="center"/>
      <protection hidden="1"/>
    </xf>
    <xf numFmtId="4" fontId="5" fillId="42" borderId="33" xfId="7" applyNumberFormat="1" applyFont="1" applyFill="1" applyBorder="1" applyAlignment="1" applyProtection="1">
      <alignment horizontal="right" vertical="center"/>
      <protection hidden="1"/>
    </xf>
    <xf numFmtId="174" fontId="5" fillId="0" borderId="33" xfId="0" applyNumberFormat="1" applyFont="1" applyBorder="1" applyAlignment="1" applyProtection="1">
      <alignment horizontal="right" vertical="center"/>
      <protection hidden="1"/>
    </xf>
    <xf numFmtId="174" fontId="5" fillId="0" borderId="33" xfId="0" applyNumberFormat="1" applyFont="1" applyFill="1" applyBorder="1" applyAlignment="1" applyProtection="1">
      <alignment horizontal="right" vertical="center"/>
      <protection hidden="1"/>
    </xf>
    <xf numFmtId="174" fontId="5" fillId="47" borderId="33" xfId="0" applyNumberFormat="1" applyFont="1" applyFill="1" applyBorder="1" applyAlignment="1" applyProtection="1">
      <alignment horizontal="right" vertical="center"/>
      <protection hidden="1"/>
    </xf>
    <xf numFmtId="4" fontId="5" fillId="47" borderId="33" xfId="7" applyNumberFormat="1" applyFont="1" applyFill="1" applyBorder="1" applyAlignment="1" applyProtection="1">
      <alignment horizontal="right" vertical="center"/>
      <protection hidden="1"/>
    </xf>
    <xf numFmtId="4" fontId="5" fillId="47" borderId="135" xfId="7" applyNumberFormat="1" applyFont="1" applyFill="1" applyBorder="1" applyAlignment="1" applyProtection="1">
      <alignment horizontal="right" vertical="center"/>
      <protection hidden="1"/>
    </xf>
    <xf numFmtId="172" fontId="5" fillId="43" borderId="33" xfId="0" applyNumberFormat="1" applyFont="1" applyFill="1" applyBorder="1" applyAlignment="1" applyProtection="1">
      <alignment horizontal="right" vertical="center"/>
      <protection hidden="1"/>
    </xf>
    <xf numFmtId="213" fontId="5" fillId="44" borderId="95" xfId="228" applyNumberFormat="1" applyFont="1" applyFill="1" applyBorder="1" applyAlignment="1" applyProtection="1">
      <alignment horizontal="center" vertical="center"/>
      <protection hidden="1"/>
    </xf>
    <xf numFmtId="0" fontId="5" fillId="0" borderId="50" xfId="12" applyFont="1" applyBorder="1" applyAlignment="1">
      <alignment horizontal="right" vertical="center"/>
    </xf>
    <xf numFmtId="0" fontId="5" fillId="0" borderId="50" xfId="12" applyFont="1" applyBorder="1" applyAlignment="1">
      <alignment vertical="center"/>
    </xf>
    <xf numFmtId="0" fontId="13" fillId="55" borderId="84" xfId="12" applyFont="1" applyFill="1" applyBorder="1" applyAlignment="1">
      <alignment horizontal="center" vertical="center" wrapText="1"/>
    </xf>
    <xf numFmtId="223" fontId="6" fillId="55" borderId="61" xfId="12" applyNumberFormat="1" applyFont="1" applyFill="1" applyBorder="1" applyAlignment="1">
      <alignment horizontal="center"/>
    </xf>
    <xf numFmtId="225" fontId="22" fillId="63" borderId="61" xfId="12" applyNumberFormat="1" applyFont="1" applyFill="1" applyBorder="1" applyAlignment="1">
      <alignment horizontal="center"/>
    </xf>
    <xf numFmtId="0" fontId="5" fillId="63" borderId="85" xfId="12" applyFont="1" applyFill="1" applyBorder="1" applyAlignment="1">
      <alignment horizontal="center" vertical="center"/>
    </xf>
    <xf numFmtId="0" fontId="2" fillId="0" borderId="136" xfId="11" applyFont="1" applyFill="1" applyBorder="1"/>
    <xf numFmtId="0" fontId="75" fillId="0" borderId="0" xfId="0" applyFont="1" applyAlignment="1" applyProtection="1">
      <alignment horizontal="center" vertical="center"/>
      <protection hidden="1"/>
    </xf>
    <xf numFmtId="1" fontId="76" fillId="0" borderId="0" xfId="12" applyNumberFormat="1" applyFont="1" applyAlignment="1">
      <alignment horizontal="centerContinuous" vertical="center" wrapText="1"/>
    </xf>
    <xf numFmtId="0" fontId="2" fillId="46" borderId="77" xfId="0" applyFont="1" applyFill="1" applyBorder="1" applyAlignment="1" applyProtection="1">
      <alignment horizontal="center" vertical="center" wrapText="1"/>
      <protection hidden="1"/>
    </xf>
    <xf numFmtId="0" fontId="2" fillId="46" borderId="0" xfId="0" applyFont="1" applyFill="1" applyProtection="1">
      <protection hidden="1"/>
    </xf>
    <xf numFmtId="0" fontId="17" fillId="0" borderId="0" xfId="0" quotePrefix="1" applyFont="1" applyFill="1" applyBorder="1" applyAlignment="1" applyProtection="1">
      <alignment vertical="center"/>
      <protection hidden="1"/>
    </xf>
    <xf numFmtId="172" fontId="17" fillId="0" borderId="0" xfId="0" applyNumberFormat="1" applyFont="1" applyFill="1" applyBorder="1" applyAlignment="1" applyProtection="1">
      <protection hidden="1"/>
    </xf>
    <xf numFmtId="172" fontId="2" fillId="0" borderId="0" xfId="0" applyNumberFormat="1" applyFont="1" applyFill="1" applyBorder="1" applyAlignment="1" applyProtection="1">
      <protection hidden="1"/>
    </xf>
    <xf numFmtId="0" fontId="17" fillId="0" borderId="0" xfId="0" applyFont="1" applyFill="1" applyBorder="1" applyAlignment="1" applyProtection="1">
      <protection hidden="1"/>
    </xf>
    <xf numFmtId="0" fontId="17" fillId="0" borderId="0" xfId="0" applyFont="1" applyBorder="1" applyAlignment="1" applyProtection="1">
      <protection hidden="1"/>
    </xf>
    <xf numFmtId="0" fontId="8" fillId="0" borderId="0" xfId="0" applyFont="1" applyBorder="1" applyProtection="1">
      <protection hidden="1"/>
    </xf>
    <xf numFmtId="0" fontId="8" fillId="0" borderId="0" xfId="0" applyFont="1" applyFill="1" applyBorder="1" applyProtection="1">
      <protection hidden="1"/>
    </xf>
    <xf numFmtId="0" fontId="2" fillId="53" borderId="0" xfId="12" applyFill="1"/>
    <xf numFmtId="216" fontId="22" fillId="64" borderId="115" xfId="230" applyNumberFormat="1" applyFont="1" applyFill="1" applyBorder="1" applyAlignment="1">
      <alignment vertical="center"/>
    </xf>
    <xf numFmtId="217" fontId="61" fillId="53" borderId="0" xfId="12" applyNumberFormat="1" applyFont="1" applyFill="1" applyAlignment="1">
      <alignment horizontal="center" vertical="center"/>
    </xf>
    <xf numFmtId="0" fontId="61" fillId="53" borderId="0" xfId="12" applyFont="1" applyFill="1"/>
    <xf numFmtId="219" fontId="54" fillId="64" borderId="116" xfId="230" applyNumberFormat="1" applyFont="1" applyFill="1" applyBorder="1" applyAlignment="1">
      <alignment horizontal="center" vertical="center"/>
    </xf>
    <xf numFmtId="0" fontId="61" fillId="53" borderId="0" xfId="12" applyFont="1" applyFill="1" applyAlignment="1">
      <alignment horizontal="center" vertical="center"/>
    </xf>
    <xf numFmtId="0" fontId="4" fillId="64" borderId="81" xfId="12" applyFont="1" applyFill="1" applyBorder="1" applyAlignment="1">
      <alignment horizontal="center" vertical="center"/>
    </xf>
    <xf numFmtId="0" fontId="4" fillId="64" borderId="48" xfId="12" applyFont="1" applyFill="1" applyBorder="1" applyAlignment="1">
      <alignment horizontal="center" vertical="center"/>
    </xf>
    <xf numFmtId="0" fontId="59" fillId="0" borderId="125" xfId="192" applyNumberFormat="1" applyFont="1" applyFill="1" applyBorder="1" applyAlignment="1">
      <alignment horizontal="center" vertical="center"/>
    </xf>
    <xf numFmtId="0" fontId="59" fillId="0" borderId="64" xfId="192" applyNumberFormat="1" applyFont="1" applyFill="1" applyBorder="1" applyAlignment="1">
      <alignment horizontal="center" vertical="center"/>
    </xf>
    <xf numFmtId="0" fontId="64" fillId="0" borderId="64" xfId="192" applyNumberFormat="1" applyFont="1" applyFill="1" applyBorder="1" applyAlignment="1">
      <alignment horizontal="center" vertical="center"/>
    </xf>
    <xf numFmtId="218" fontId="70" fillId="64" borderId="115" xfId="175" applyNumberFormat="1" applyFont="1" applyFill="1" applyBorder="1" applyAlignment="1">
      <alignment horizontal="center" vertical="center"/>
    </xf>
    <xf numFmtId="218" fontId="71" fillId="64" borderId="116" xfId="175" applyNumberFormat="1" applyFont="1" applyFill="1" applyBorder="1" applyAlignment="1">
      <alignment horizontal="center" vertical="center"/>
    </xf>
    <xf numFmtId="0" fontId="59" fillId="0" borderId="81" xfId="192" applyNumberFormat="1" applyFont="1" applyFill="1" applyBorder="1" applyAlignment="1">
      <alignment horizontal="center" vertical="center"/>
    </xf>
    <xf numFmtId="0" fontId="59" fillId="0" borderId="82" xfId="192" applyNumberFormat="1" applyFont="1" applyFill="1" applyBorder="1" applyAlignment="1">
      <alignment horizontal="center" vertical="center"/>
    </xf>
    <xf numFmtId="0" fontId="64" fillId="0" borderId="82" xfId="192" applyNumberFormat="1" applyFont="1" applyFill="1" applyBorder="1" applyAlignment="1">
      <alignment horizontal="center" vertical="center"/>
    </xf>
    <xf numFmtId="168" fontId="59" fillId="0" borderId="81" xfId="175" applyNumberFormat="1" applyFont="1" applyBorder="1" applyAlignment="1">
      <alignment horizontal="center" vertical="center"/>
    </xf>
    <xf numFmtId="168" fontId="59" fillId="0" borderId="77" xfId="175" applyNumberFormat="1" applyFont="1" applyBorder="1" applyAlignment="1">
      <alignment horizontal="center" vertical="center"/>
    </xf>
    <xf numFmtId="0" fontId="13" fillId="56" borderId="4" xfId="12" applyFont="1" applyFill="1" applyBorder="1" applyAlignment="1">
      <alignment vertical="center" wrapText="1"/>
    </xf>
    <xf numFmtId="0" fontId="13" fillId="56" borderId="36" xfId="12" applyFont="1" applyFill="1" applyBorder="1" applyAlignment="1">
      <alignment vertical="center" wrapText="1"/>
    </xf>
    <xf numFmtId="0" fontId="59" fillId="62" borderId="137" xfId="175" applyFont="1" applyFill="1" applyBorder="1" applyAlignment="1">
      <alignment horizontal="center" vertical="center"/>
    </xf>
    <xf numFmtId="222" fontId="65" fillId="62" borderId="92" xfId="192" applyNumberFormat="1" applyFont="1" applyFill="1" applyBorder="1" applyAlignment="1">
      <alignment horizontal="center" vertical="center"/>
    </xf>
    <xf numFmtId="219" fontId="54" fillId="57" borderId="120" xfId="230" applyNumberFormat="1" applyFont="1" applyFill="1" applyBorder="1" applyAlignment="1">
      <alignment horizontal="center" vertical="center"/>
    </xf>
    <xf numFmtId="0" fontId="64" fillId="0" borderId="137" xfId="192" applyNumberFormat="1" applyFont="1" applyFill="1" applyBorder="1" applyAlignment="1">
      <alignment horizontal="center" vertical="center"/>
    </xf>
    <xf numFmtId="0" fontId="64" fillId="0" borderId="138" xfId="192" applyNumberFormat="1" applyFont="1" applyFill="1" applyBorder="1" applyAlignment="1">
      <alignment horizontal="center" vertical="center"/>
    </xf>
    <xf numFmtId="0" fontId="13" fillId="56" borderId="43" xfId="12" applyFont="1" applyFill="1" applyBorder="1" applyAlignment="1">
      <alignment vertical="center" wrapText="1"/>
    </xf>
    <xf numFmtId="0" fontId="65" fillId="65" borderId="139" xfId="175" applyFont="1" applyFill="1" applyBorder="1" applyAlignment="1">
      <alignment horizontal="center" vertical="center"/>
    </xf>
    <xf numFmtId="218" fontId="65" fillId="65" borderId="140" xfId="192" applyNumberFormat="1" applyFont="1" applyFill="1" applyBorder="1" applyAlignment="1">
      <alignment horizontal="center" vertical="center"/>
    </xf>
    <xf numFmtId="0" fontId="65" fillId="66" borderId="140" xfId="175" applyFont="1" applyFill="1" applyBorder="1" applyAlignment="1">
      <alignment horizontal="center" vertical="center"/>
    </xf>
    <xf numFmtId="218" fontId="65" fillId="66" borderId="140" xfId="192" applyNumberFormat="1" applyFont="1" applyFill="1" applyBorder="1" applyAlignment="1">
      <alignment horizontal="center" vertical="center"/>
    </xf>
    <xf numFmtId="218" fontId="65" fillId="66" borderId="141" xfId="192" applyNumberFormat="1" applyFont="1" applyFill="1" applyBorder="1" applyAlignment="1">
      <alignment horizontal="center" vertical="center"/>
    </xf>
    <xf numFmtId="0" fontId="60" fillId="53" borderId="0" xfId="12" applyFont="1" applyFill="1"/>
    <xf numFmtId="0" fontId="13" fillId="0" borderId="0" xfId="12" applyFont="1" applyFill="1" applyBorder="1" applyAlignment="1">
      <alignment horizontal="center" vertical="center" wrapText="1"/>
    </xf>
    <xf numFmtId="0" fontId="13" fillId="0" borderId="0" xfId="12" applyFont="1" applyFill="1" applyBorder="1" applyAlignment="1">
      <alignment horizontal="center" vertical="center"/>
    </xf>
    <xf numFmtId="1" fontId="3" fillId="0" borderId="0" xfId="12" applyNumberFormat="1" applyFont="1" applyAlignment="1">
      <alignment horizontal="center" vertical="center" wrapText="1"/>
    </xf>
    <xf numFmtId="1" fontId="5" fillId="0" borderId="0" xfId="12" applyNumberFormat="1" applyFont="1" applyAlignment="1">
      <alignment horizontal="center" vertical="center" wrapText="1"/>
    </xf>
    <xf numFmtId="0" fontId="5" fillId="46" borderId="22" xfId="11" applyFont="1" applyFill="1" applyBorder="1" applyAlignment="1" applyProtection="1">
      <alignment horizontal="center" vertical="center" wrapText="1"/>
      <protection hidden="1"/>
    </xf>
    <xf numFmtId="0" fontId="5" fillId="46" borderId="24" xfId="11" applyFont="1" applyFill="1" applyBorder="1" applyAlignment="1" applyProtection="1">
      <alignment horizontal="center" vertical="center" wrapText="1"/>
      <protection hidden="1"/>
    </xf>
    <xf numFmtId="0" fontId="5" fillId="46" borderId="8" xfId="11" applyFont="1" applyFill="1" applyBorder="1" applyAlignment="1" applyProtection="1">
      <alignment horizontal="center" vertical="center" wrapText="1"/>
      <protection hidden="1"/>
    </xf>
    <xf numFmtId="0" fontId="5" fillId="46" borderId="9" xfId="11" applyFont="1" applyFill="1" applyBorder="1" applyAlignment="1" applyProtection="1">
      <alignment horizontal="center" vertical="center" wrapText="1"/>
      <protection hidden="1"/>
    </xf>
    <xf numFmtId="0" fontId="5" fillId="46" borderId="10" xfId="11" applyFont="1" applyFill="1" applyBorder="1" applyAlignment="1" applyProtection="1">
      <alignment horizontal="center" vertical="center" wrapText="1"/>
      <protection hidden="1"/>
    </xf>
    <xf numFmtId="0" fontId="5" fillId="46" borderId="1" xfId="11" applyFont="1" applyFill="1" applyBorder="1" applyAlignment="1" applyProtection="1">
      <alignment horizontal="center" vertical="center" wrapText="1"/>
      <protection hidden="1"/>
    </xf>
    <xf numFmtId="0" fontId="5" fillId="46" borderId="68" xfId="0" applyFont="1" applyFill="1" applyBorder="1" applyAlignment="1" applyProtection="1">
      <alignment horizontal="center" vertical="center" wrapText="1"/>
      <protection hidden="1"/>
    </xf>
    <xf numFmtId="0" fontId="5" fillId="46" borderId="69" xfId="0" applyFont="1" applyFill="1" applyBorder="1" applyAlignment="1" applyProtection="1">
      <alignment horizontal="center" vertical="center" wrapText="1"/>
      <protection hidden="1"/>
    </xf>
    <xf numFmtId="0" fontId="5" fillId="46" borderId="70" xfId="0" applyFont="1" applyFill="1" applyBorder="1" applyAlignment="1" applyProtection="1">
      <alignment horizontal="center" vertical="center" textRotation="90" wrapText="1"/>
      <protection hidden="1"/>
    </xf>
    <xf numFmtId="0" fontId="5" fillId="46" borderId="71" xfId="0" applyFont="1" applyFill="1" applyBorder="1" applyAlignment="1" applyProtection="1">
      <alignment horizontal="center" vertical="center" textRotation="90" wrapText="1"/>
      <protection hidden="1"/>
    </xf>
    <xf numFmtId="0" fontId="5" fillId="46" borderId="67" xfId="0" applyFont="1" applyFill="1" applyBorder="1" applyAlignment="1" applyProtection="1">
      <alignment horizontal="center" vertical="center" wrapText="1"/>
      <protection hidden="1"/>
    </xf>
    <xf numFmtId="0" fontId="5" fillId="46" borderId="35" xfId="0" applyFont="1" applyFill="1" applyBorder="1" applyAlignment="1" applyProtection="1">
      <alignment horizontal="center" vertical="center" wrapText="1"/>
      <protection hidden="1"/>
    </xf>
    <xf numFmtId="0" fontId="5" fillId="46" borderId="67" xfId="0" applyFont="1" applyFill="1" applyBorder="1" applyAlignment="1" applyProtection="1">
      <alignment horizontal="center" vertical="center" textRotation="90" wrapText="1"/>
      <protection hidden="1"/>
    </xf>
    <xf numFmtId="0" fontId="5" fillId="46" borderId="35" xfId="0" applyFont="1" applyFill="1" applyBorder="1" applyAlignment="1" applyProtection="1">
      <alignment horizontal="center" vertical="center" textRotation="90" wrapText="1"/>
      <protection hidden="1"/>
    </xf>
    <xf numFmtId="0" fontId="5" fillId="3" borderId="24" xfId="0" applyFont="1" applyFill="1" applyBorder="1" applyAlignment="1" applyProtection="1">
      <alignment horizontal="center" vertical="center" wrapText="1"/>
      <protection hidden="1"/>
    </xf>
    <xf numFmtId="0" fontId="5" fillId="3" borderId="104" xfId="0" applyFont="1" applyFill="1" applyBorder="1" applyAlignment="1" applyProtection="1">
      <alignment horizontal="center" vertical="center" wrapText="1"/>
      <protection hidden="1"/>
    </xf>
    <xf numFmtId="0" fontId="5" fillId="46" borderId="66" xfId="0" applyFont="1" applyFill="1" applyBorder="1" applyAlignment="1" applyProtection="1">
      <alignment horizontal="center" vertical="center" wrapText="1"/>
      <protection locked="0"/>
    </xf>
    <xf numFmtId="0" fontId="5" fillId="46" borderId="99" xfId="0" applyFont="1" applyFill="1" applyBorder="1" applyAlignment="1" applyProtection="1">
      <alignment horizontal="center" vertical="center" wrapText="1"/>
      <protection locked="0"/>
    </xf>
    <xf numFmtId="0" fontId="5" fillId="46" borderId="105" xfId="0" applyFont="1" applyFill="1" applyBorder="1" applyAlignment="1" applyProtection="1">
      <alignment horizontal="center" vertical="center" wrapText="1"/>
      <protection locked="0"/>
    </xf>
    <xf numFmtId="0" fontId="5" fillId="0" borderId="0" xfId="12" applyFont="1" applyAlignment="1">
      <alignment horizontal="center" vertical="center"/>
    </xf>
    <xf numFmtId="0" fontId="5" fillId="0" borderId="11" xfId="12" applyFont="1" applyBorder="1" applyAlignment="1">
      <alignment horizontal="center" vertical="center"/>
    </xf>
    <xf numFmtId="0" fontId="9" fillId="0" borderId="107" xfId="0" applyFont="1" applyBorder="1" applyAlignment="1" applyProtection="1">
      <alignment horizontal="center"/>
      <protection hidden="1"/>
    </xf>
    <xf numFmtId="0" fontId="5" fillId="0" borderId="53" xfId="0" applyFont="1" applyFill="1" applyBorder="1" applyAlignment="1" applyProtection="1">
      <alignment horizontal="right" vertical="center" wrapText="1"/>
      <protection hidden="1"/>
    </xf>
    <xf numFmtId="0" fontId="5" fillId="0" borderId="83" xfId="0" applyFont="1" applyFill="1" applyBorder="1" applyAlignment="1" applyProtection="1">
      <alignment horizontal="right" vertical="center" wrapText="1"/>
      <protection hidden="1"/>
    </xf>
    <xf numFmtId="1" fontId="5" fillId="0" borderId="0" xfId="12" applyNumberFormat="1" applyFont="1" applyAlignment="1" applyProtection="1">
      <alignment horizontal="center" vertical="center" wrapText="1"/>
      <protection hidden="1"/>
    </xf>
    <xf numFmtId="0" fontId="5" fillId="0" borderId="0" xfId="12" applyFont="1" applyAlignment="1" applyProtection="1">
      <alignment horizontal="center" vertical="center"/>
      <protection hidden="1"/>
    </xf>
    <xf numFmtId="3" fontId="4" fillId="0" borderId="72" xfId="0" applyNumberFormat="1" applyFont="1" applyFill="1" applyBorder="1" applyAlignment="1" applyProtection="1">
      <alignment horizontal="center" vertical="center"/>
      <protection hidden="1"/>
    </xf>
    <xf numFmtId="1" fontId="3" fillId="0" borderId="0" xfId="0" quotePrefix="1" applyNumberFormat="1" applyFont="1" applyFill="1" applyAlignment="1" applyProtection="1">
      <alignment horizontal="center" vertical="center" wrapText="1"/>
      <protection hidden="1"/>
    </xf>
    <xf numFmtId="1" fontId="3" fillId="0" borderId="0" xfId="12" applyNumberFormat="1" applyFont="1" applyAlignment="1" applyProtection="1">
      <alignment horizontal="center" vertical="center" wrapText="1"/>
      <protection hidden="1"/>
    </xf>
    <xf numFmtId="1" fontId="3" fillId="0" borderId="0" xfId="0" quotePrefix="1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3" fontId="4" fillId="0" borderId="8" xfId="0" applyNumberFormat="1" applyFont="1" applyFill="1" applyBorder="1" applyAlignment="1" applyProtection="1">
      <alignment horizontal="center" vertical="center"/>
      <protection hidden="1"/>
    </xf>
    <xf numFmtId="3" fontId="4" fillId="0" borderId="0" xfId="0" applyNumberFormat="1" applyFont="1" applyFill="1" applyBorder="1" applyAlignment="1" applyProtection="1">
      <alignment horizontal="center" vertical="center"/>
      <protection hidden="1"/>
    </xf>
    <xf numFmtId="0" fontId="22" fillId="46" borderId="0" xfId="0" applyFont="1" applyFill="1" applyAlignment="1" applyProtection="1">
      <alignment horizontal="center" vertical="center" wrapText="1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0" fontId="8" fillId="0" borderId="22" xfId="0" applyFont="1" applyFill="1" applyBorder="1" applyAlignment="1" applyProtection="1">
      <alignment horizontal="justify" vertical="center" wrapText="1"/>
      <protection hidden="1"/>
    </xf>
    <xf numFmtId="0" fontId="8" fillId="0" borderId="23" xfId="0" applyFont="1" applyFill="1" applyBorder="1" applyAlignment="1" applyProtection="1">
      <alignment horizontal="justify" vertical="center" wrapText="1"/>
      <protection hidden="1"/>
    </xf>
    <xf numFmtId="0" fontId="8" fillId="0" borderId="8" xfId="0" applyFont="1" applyFill="1" applyBorder="1" applyAlignment="1" applyProtection="1">
      <alignment horizontal="justify" vertical="center" wrapText="1"/>
      <protection hidden="1"/>
    </xf>
    <xf numFmtId="0" fontId="8" fillId="0" borderId="0" xfId="0" applyFont="1" applyFill="1" applyBorder="1" applyAlignment="1" applyProtection="1">
      <alignment horizontal="justify" vertical="center" wrapText="1"/>
      <protection hidden="1"/>
    </xf>
    <xf numFmtId="0" fontId="8" fillId="0" borderId="10" xfId="0" applyFont="1" applyFill="1" applyBorder="1" applyAlignment="1" applyProtection="1">
      <alignment horizontal="justify" vertical="center" wrapText="1"/>
      <protection hidden="1"/>
    </xf>
    <xf numFmtId="0" fontId="8" fillId="0" borderId="11" xfId="0" applyFont="1" applyFill="1" applyBorder="1" applyAlignment="1" applyProtection="1">
      <alignment horizontal="justify" vertical="center" wrapText="1"/>
      <protection hidden="1"/>
    </xf>
    <xf numFmtId="1" fontId="73" fillId="0" borderId="73" xfId="0" quotePrefix="1" applyNumberFormat="1" applyFont="1" applyFill="1" applyBorder="1" applyAlignment="1" applyProtection="1">
      <alignment horizontal="center" vertical="center" wrapText="1"/>
      <protection hidden="1"/>
    </xf>
    <xf numFmtId="1" fontId="73" fillId="0" borderId="74" xfId="0" quotePrefix="1" applyNumberFormat="1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Fill="1" applyBorder="1" applyAlignment="1" applyProtection="1">
      <alignment horizontal="center" vertical="center" wrapText="1"/>
      <protection hidden="1"/>
    </xf>
    <xf numFmtId="0" fontId="5" fillId="43" borderId="39" xfId="0" applyFont="1" applyFill="1" applyBorder="1" applyAlignment="1" applyProtection="1">
      <alignment horizontal="center" vertical="center"/>
      <protection hidden="1"/>
    </xf>
    <xf numFmtId="0" fontId="5" fillId="43" borderId="40" xfId="0" applyFont="1" applyFill="1" applyBorder="1" applyAlignment="1" applyProtection="1">
      <alignment horizontal="center" vertical="center"/>
      <protection hidden="1"/>
    </xf>
    <xf numFmtId="0" fontId="5" fillId="43" borderId="65" xfId="0" applyFont="1" applyFill="1" applyBorder="1" applyAlignment="1" applyProtection="1">
      <alignment horizontal="center" vertical="center"/>
      <protection hidden="1"/>
    </xf>
    <xf numFmtId="0" fontId="5" fillId="44" borderId="39" xfId="0" applyFont="1" applyFill="1" applyBorder="1" applyAlignment="1" applyProtection="1">
      <alignment horizontal="center" vertical="center"/>
      <protection hidden="1"/>
    </xf>
    <xf numFmtId="0" fontId="5" fillId="44" borderId="40" xfId="0" applyFont="1" applyFill="1" applyBorder="1" applyAlignment="1" applyProtection="1">
      <alignment horizontal="center" vertical="center"/>
      <protection hidden="1"/>
    </xf>
    <xf numFmtId="0" fontId="5" fillId="44" borderId="65" xfId="0" applyFont="1" applyFill="1" applyBorder="1" applyAlignment="1" applyProtection="1">
      <alignment horizontal="center" vertical="center"/>
      <protection hidden="1"/>
    </xf>
    <xf numFmtId="0" fontId="5" fillId="45" borderId="39" xfId="0" applyFont="1" applyFill="1" applyBorder="1" applyAlignment="1" applyProtection="1">
      <alignment horizontal="center" vertical="center" wrapText="1"/>
      <protection hidden="1"/>
    </xf>
    <xf numFmtId="0" fontId="5" fillId="45" borderId="40" xfId="0" applyFont="1" applyFill="1" applyBorder="1" applyAlignment="1" applyProtection="1">
      <alignment horizontal="center" vertical="center" wrapText="1"/>
      <protection hidden="1"/>
    </xf>
    <xf numFmtId="0" fontId="5" fillId="45" borderId="65" xfId="0" applyFont="1" applyFill="1" applyBorder="1" applyAlignment="1" applyProtection="1">
      <alignment horizontal="center" vertical="center" wrapText="1"/>
      <protection hidden="1"/>
    </xf>
    <xf numFmtId="0" fontId="5" fillId="45" borderId="39" xfId="0" quotePrefix="1" applyFont="1" applyFill="1" applyBorder="1" applyAlignment="1" applyProtection="1">
      <alignment horizontal="center" vertical="center"/>
      <protection hidden="1"/>
    </xf>
    <xf numFmtId="0" fontId="5" fillId="45" borderId="40" xfId="0" quotePrefix="1" applyFont="1" applyFill="1" applyBorder="1" applyAlignment="1" applyProtection="1">
      <alignment horizontal="center" vertical="center"/>
      <protection hidden="1"/>
    </xf>
    <xf numFmtId="0" fontId="2" fillId="46" borderId="50" xfId="0" applyFont="1" applyFill="1" applyBorder="1" applyAlignment="1" applyProtection="1">
      <alignment horizontal="right" vertical="center" wrapText="1"/>
      <protection hidden="1"/>
    </xf>
    <xf numFmtId="0" fontId="2" fillId="0" borderId="92" xfId="0" applyFont="1" applyFill="1" applyBorder="1" applyAlignment="1" applyProtection="1">
      <alignment horizontal="right" vertical="center" wrapText="1"/>
      <protection hidden="1"/>
    </xf>
    <xf numFmtId="0" fontId="2" fillId="0" borderId="50" xfId="0" applyFont="1" applyFill="1" applyBorder="1" applyAlignment="1" applyProtection="1">
      <alignment horizontal="right" vertical="center" wrapText="1"/>
      <protection hidden="1"/>
    </xf>
    <xf numFmtId="0" fontId="5" fillId="46" borderId="50" xfId="0" applyFont="1" applyFill="1" applyBorder="1" applyAlignment="1" applyProtection="1">
      <alignment horizontal="right" vertical="center" wrapText="1"/>
      <protection hidden="1"/>
    </xf>
    <xf numFmtId="0" fontId="5" fillId="46" borderId="34" xfId="0" applyFont="1" applyFill="1" applyBorder="1" applyAlignment="1" applyProtection="1">
      <alignment horizontal="right" vertical="center" wrapText="1"/>
      <protection hidden="1"/>
    </xf>
    <xf numFmtId="0" fontId="5" fillId="0" borderId="50" xfId="0" applyFont="1" applyFill="1" applyBorder="1" applyAlignment="1" applyProtection="1">
      <alignment horizontal="right" vertical="center" wrapText="1"/>
      <protection hidden="1"/>
    </xf>
    <xf numFmtId="0" fontId="5" fillId="0" borderId="34" xfId="0" applyFont="1" applyFill="1" applyBorder="1" applyAlignment="1" applyProtection="1">
      <alignment horizontal="right" vertical="center" wrapText="1"/>
      <protection hidden="1"/>
    </xf>
    <xf numFmtId="4" fontId="7" fillId="46" borderId="75" xfId="0" applyNumberFormat="1" applyFont="1" applyFill="1" applyBorder="1" applyAlignment="1" applyProtection="1">
      <alignment horizontal="center" vertical="center" wrapText="1"/>
      <protection hidden="1"/>
    </xf>
    <xf numFmtId="4" fontId="7" fillId="46" borderId="76" xfId="0" applyNumberFormat="1" applyFont="1" applyFill="1" applyBorder="1" applyAlignment="1" applyProtection="1">
      <alignment horizontal="center" vertical="center" wrapText="1"/>
      <protection hidden="1"/>
    </xf>
    <xf numFmtId="4" fontId="7" fillId="46" borderId="27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12" applyFont="1" applyBorder="1" applyAlignment="1">
      <alignment horizontal="center" vertical="center" wrapText="1"/>
    </xf>
    <xf numFmtId="0" fontId="11" fillId="2" borderId="62" xfId="12" applyFont="1" applyFill="1" applyBorder="1" applyAlignment="1">
      <alignment horizontal="center" vertical="center" wrapText="1"/>
    </xf>
    <xf numFmtId="0" fontId="11" fillId="2" borderId="80" xfId="12" applyFont="1" applyFill="1" applyBorder="1" applyAlignment="1">
      <alignment horizontal="center" vertical="center" wrapText="1"/>
    </xf>
    <xf numFmtId="0" fontId="13" fillId="46" borderId="46" xfId="12" applyFont="1" applyFill="1" applyBorder="1" applyAlignment="1">
      <alignment horizontal="left" vertical="center" wrapText="1"/>
    </xf>
    <xf numFmtId="0" fontId="13" fillId="46" borderId="47" xfId="12" applyFont="1" applyFill="1" applyBorder="1" applyAlignment="1">
      <alignment horizontal="left" vertical="center" wrapText="1"/>
    </xf>
    <xf numFmtId="0" fontId="13" fillId="46" borderId="84" xfId="12" applyFont="1" applyFill="1" applyBorder="1" applyAlignment="1">
      <alignment horizontal="left" vertical="center" wrapText="1"/>
    </xf>
    <xf numFmtId="0" fontId="13" fillId="46" borderId="49" xfId="12" applyFont="1" applyFill="1" applyBorder="1" applyAlignment="1">
      <alignment horizontal="left" vertical="center" wrapText="1"/>
    </xf>
    <xf numFmtId="0" fontId="13" fillId="46" borderId="50" xfId="12" applyFont="1" applyFill="1" applyBorder="1" applyAlignment="1">
      <alignment horizontal="left" vertical="center" wrapText="1"/>
    </xf>
    <xf numFmtId="0" fontId="13" fillId="46" borderId="61" xfId="12" applyFont="1" applyFill="1" applyBorder="1" applyAlignment="1">
      <alignment horizontal="left" vertical="center" wrapText="1"/>
    </xf>
    <xf numFmtId="181" fontId="13" fillId="46" borderId="40" xfId="7" applyNumberFormat="1" applyFont="1" applyFill="1" applyBorder="1" applyAlignment="1">
      <alignment horizontal="center" vertical="center" wrapText="1"/>
    </xf>
    <xf numFmtId="0" fontId="13" fillId="46" borderId="81" xfId="12" applyFont="1" applyFill="1" applyBorder="1" applyAlignment="1">
      <alignment horizontal="center" vertical="center" wrapText="1"/>
    </xf>
    <xf numFmtId="0" fontId="13" fillId="46" borderId="82" xfId="12" applyFont="1" applyFill="1" applyBorder="1" applyAlignment="1">
      <alignment horizontal="center" vertical="center" wrapText="1"/>
    </xf>
    <xf numFmtId="0" fontId="13" fillId="46" borderId="48" xfId="12" applyFont="1" applyFill="1" applyBorder="1" applyAlignment="1">
      <alignment horizontal="center" vertical="center" wrapText="1"/>
    </xf>
    <xf numFmtId="0" fontId="11" fillId="2" borderId="29" xfId="12" applyFont="1" applyFill="1" applyBorder="1" applyAlignment="1">
      <alignment horizontal="center" vertical="center" wrapText="1"/>
    </xf>
    <xf numFmtId="0" fontId="11" fillId="2" borderId="79" xfId="12" applyFont="1" applyFill="1" applyBorder="1" applyAlignment="1">
      <alignment horizontal="center" vertical="center" wrapText="1"/>
    </xf>
    <xf numFmtId="0" fontId="5" fillId="2" borderId="49" xfId="12" applyFont="1" applyFill="1" applyBorder="1" applyAlignment="1">
      <alignment horizontal="right" vertical="center"/>
    </xf>
    <xf numFmtId="0" fontId="5" fillId="2" borderId="50" xfId="12" applyFont="1" applyFill="1" applyBorder="1" applyAlignment="1">
      <alignment horizontal="right" vertical="center"/>
    </xf>
    <xf numFmtId="0" fontId="5" fillId="2" borderId="34" xfId="12" applyFont="1" applyFill="1" applyBorder="1" applyAlignment="1">
      <alignment horizontal="right" vertical="center"/>
    </xf>
    <xf numFmtId="0" fontId="13" fillId="46" borderId="77" xfId="12" applyFont="1" applyFill="1" applyBorder="1" applyAlignment="1">
      <alignment horizontal="center" vertical="center" wrapText="1"/>
    </xf>
    <xf numFmtId="0" fontId="13" fillId="46" borderId="78" xfId="12" applyFont="1" applyFill="1" applyBorder="1" applyAlignment="1">
      <alignment horizontal="center" vertical="center" wrapText="1"/>
    </xf>
    <xf numFmtId="0" fontId="13" fillId="46" borderId="56" xfId="12" applyFont="1" applyFill="1" applyBorder="1" applyAlignment="1">
      <alignment horizontal="center" vertical="center" wrapText="1"/>
    </xf>
    <xf numFmtId="0" fontId="13" fillId="46" borderId="12" xfId="12" applyFont="1" applyFill="1" applyBorder="1" applyAlignment="1">
      <alignment horizontal="center" vertical="center" wrapText="1"/>
    </xf>
    <xf numFmtId="0" fontId="13" fillId="46" borderId="56" xfId="12" applyFont="1" applyFill="1" applyBorder="1" applyAlignment="1">
      <alignment horizontal="center" vertical="center"/>
    </xf>
    <xf numFmtId="0" fontId="13" fillId="46" borderId="12" xfId="12" applyFont="1" applyFill="1" applyBorder="1" applyAlignment="1">
      <alignment horizontal="center" vertical="center"/>
    </xf>
    <xf numFmtId="0" fontId="13" fillId="46" borderId="58" xfId="12" applyFont="1" applyFill="1" applyBorder="1" applyAlignment="1">
      <alignment horizontal="center" vertical="center" wrapText="1"/>
    </xf>
    <xf numFmtId="0" fontId="13" fillId="46" borderId="59" xfId="12" applyFont="1" applyFill="1" applyBorder="1" applyAlignment="1">
      <alignment horizontal="center" vertical="center" wrapText="1"/>
    </xf>
    <xf numFmtId="0" fontId="13" fillId="46" borderId="60" xfId="12" applyFont="1" applyFill="1" applyBorder="1" applyAlignment="1">
      <alignment horizontal="center" vertical="center" wrapText="1"/>
    </xf>
    <xf numFmtId="0" fontId="5" fillId="2" borderId="52" xfId="12" applyFont="1" applyFill="1" applyBorder="1" applyAlignment="1">
      <alignment horizontal="right" vertical="center"/>
    </xf>
    <xf numFmtId="0" fontId="5" fillId="2" borderId="53" xfId="12" applyFont="1" applyFill="1" applyBorder="1" applyAlignment="1">
      <alignment horizontal="right" vertical="center"/>
    </xf>
    <xf numFmtId="0" fontId="5" fillId="2" borderId="83" xfId="12" applyFont="1" applyFill="1" applyBorder="1" applyAlignment="1">
      <alignment horizontal="right" vertical="center"/>
    </xf>
    <xf numFmtId="0" fontId="13" fillId="46" borderId="39" xfId="12" applyFont="1" applyFill="1" applyBorder="1" applyAlignment="1">
      <alignment horizontal="center" vertical="center" wrapText="1"/>
    </xf>
    <xf numFmtId="0" fontId="13" fillId="46" borderId="40" xfId="12" applyFont="1" applyFill="1" applyBorder="1" applyAlignment="1">
      <alignment horizontal="center" vertical="center" wrapText="1"/>
    </xf>
    <xf numFmtId="4" fontId="5" fillId="2" borderId="77" xfId="12" applyNumberFormat="1" applyFont="1" applyFill="1" applyBorder="1" applyAlignment="1">
      <alignment horizontal="right" vertical="center" wrapText="1"/>
    </xf>
    <xf numFmtId="4" fontId="5" fillId="2" borderId="56" xfId="12" applyNumberFormat="1" applyFont="1" applyFill="1" applyBorder="1" applyAlignment="1">
      <alignment horizontal="right" vertical="center" wrapText="1"/>
    </xf>
    <xf numFmtId="4" fontId="5" fillId="2" borderId="78" xfId="12" applyNumberFormat="1" applyFont="1" applyFill="1" applyBorder="1" applyAlignment="1">
      <alignment horizontal="right" vertical="center" wrapText="1"/>
    </xf>
    <xf numFmtId="4" fontId="5" fillId="2" borderId="12" xfId="12" applyNumberFormat="1" applyFont="1" applyFill="1" applyBorder="1" applyAlignment="1">
      <alignment horizontal="right" vertical="center" wrapText="1"/>
    </xf>
    <xf numFmtId="0" fontId="5" fillId="46" borderId="77" xfId="12" applyFont="1" applyFill="1" applyBorder="1" applyAlignment="1">
      <alignment horizontal="center" vertical="center" wrapText="1"/>
    </xf>
    <xf numFmtId="0" fontId="5" fillId="46" borderId="56" xfId="12" applyFont="1" applyFill="1" applyBorder="1" applyAlignment="1">
      <alignment horizontal="center" vertical="center" wrapText="1"/>
    </xf>
    <xf numFmtId="0" fontId="13" fillId="46" borderId="111" xfId="12" applyFont="1" applyFill="1" applyBorder="1" applyAlignment="1">
      <alignment horizontal="center" vertical="center" wrapText="1"/>
    </xf>
    <xf numFmtId="0" fontId="13" fillId="46" borderId="47" xfId="12" applyFont="1" applyFill="1" applyBorder="1" applyAlignment="1">
      <alignment horizontal="center" vertical="center" wrapText="1"/>
    </xf>
    <xf numFmtId="0" fontId="13" fillId="46" borderId="84" xfId="12" applyFont="1" applyFill="1" applyBorder="1" applyAlignment="1">
      <alignment horizontal="center" vertical="center" wrapText="1"/>
    </xf>
    <xf numFmtId="0" fontId="5" fillId="0" borderId="50" xfId="12" applyFont="1" applyBorder="1" applyAlignment="1">
      <alignment horizontal="center" vertical="center"/>
    </xf>
    <xf numFmtId="0" fontId="5" fillId="2" borderId="53" xfId="12" applyFont="1" applyFill="1" applyBorder="1" applyAlignment="1">
      <alignment horizontal="center" vertical="center"/>
    </xf>
    <xf numFmtId="0" fontId="5" fillId="2" borderId="85" xfId="12" applyFont="1" applyFill="1" applyBorder="1" applyAlignment="1">
      <alignment horizontal="center" vertical="center"/>
    </xf>
    <xf numFmtId="0" fontId="5" fillId="0" borderId="53" xfId="12" applyFont="1" applyBorder="1" applyAlignment="1">
      <alignment horizontal="center" vertical="center"/>
    </xf>
    <xf numFmtId="0" fontId="13" fillId="55" borderId="43" xfId="12" applyFont="1" applyFill="1" applyBorder="1" applyAlignment="1">
      <alignment horizontal="center" vertical="center" wrapText="1"/>
    </xf>
    <xf numFmtId="0" fontId="13" fillId="55" borderId="36" xfId="12" applyFont="1" applyFill="1" applyBorder="1" applyAlignment="1">
      <alignment horizontal="center" vertical="center" wrapText="1"/>
    </xf>
    <xf numFmtId="0" fontId="13" fillId="55" borderId="37" xfId="12" applyFont="1" applyFill="1" applyBorder="1" applyAlignment="1">
      <alignment horizontal="center" vertical="center" wrapText="1"/>
    </xf>
    <xf numFmtId="0" fontId="13" fillId="55" borderId="118" xfId="12" applyFont="1" applyFill="1" applyBorder="1" applyAlignment="1">
      <alignment horizontal="center" vertical="center" wrapText="1"/>
    </xf>
    <xf numFmtId="224" fontId="74" fillId="63" borderId="37" xfId="12" applyNumberFormat="1" applyFont="1" applyFill="1" applyBorder="1" applyAlignment="1">
      <alignment horizontal="center" vertical="center"/>
    </xf>
    <xf numFmtId="224" fontId="74" fillId="63" borderId="118" xfId="12" applyNumberFormat="1" applyFont="1" applyFill="1" applyBorder="1" applyAlignment="1">
      <alignment horizontal="center" vertical="center"/>
    </xf>
    <xf numFmtId="224" fontId="74" fillId="63" borderId="120" xfId="12" applyNumberFormat="1" applyFont="1" applyFill="1" applyBorder="1" applyAlignment="1">
      <alignment horizontal="center" vertical="center"/>
    </xf>
    <xf numFmtId="224" fontId="74" fillId="63" borderId="121" xfId="12" applyNumberFormat="1" applyFont="1" applyFill="1" applyBorder="1" applyAlignment="1">
      <alignment horizontal="center" vertical="center"/>
    </xf>
    <xf numFmtId="0" fontId="66" fillId="64" borderId="115" xfId="175" applyFont="1" applyFill="1" applyBorder="1" applyAlignment="1">
      <alignment horizontal="center" vertical="center" wrapText="1"/>
    </xf>
    <xf numFmtId="0" fontId="66" fillId="64" borderId="98" xfId="175" applyFont="1" applyFill="1" applyBorder="1" applyAlignment="1">
      <alignment horizontal="center" vertical="center" wrapText="1"/>
    </xf>
    <xf numFmtId="168" fontId="63" fillId="64" borderId="43" xfId="175" applyNumberFormat="1" applyFont="1" applyFill="1" applyBorder="1" applyAlignment="1">
      <alignment horizontal="center" vertical="center"/>
    </xf>
    <xf numFmtId="168" fontId="63" fillId="64" borderId="4" xfId="175" applyNumberFormat="1" applyFont="1" applyFill="1" applyBorder="1" applyAlignment="1">
      <alignment horizontal="center" vertical="center"/>
    </xf>
    <xf numFmtId="168" fontId="63" fillId="64" borderId="36" xfId="175" applyNumberFormat="1" applyFont="1" applyFill="1" applyBorder="1" applyAlignment="1">
      <alignment horizontal="center" vertical="center"/>
    </xf>
    <xf numFmtId="170" fontId="62" fillId="62" borderId="43" xfId="3" applyFont="1" applyFill="1" applyBorder="1" applyAlignment="1">
      <alignment horizontal="center" vertical="center" wrapText="1"/>
    </xf>
    <xf numFmtId="170" fontId="62" fillId="62" borderId="36" xfId="3" applyFont="1" applyFill="1" applyBorder="1" applyAlignment="1">
      <alignment horizontal="center" vertical="center" wrapText="1"/>
    </xf>
    <xf numFmtId="170" fontId="62" fillId="62" borderId="37" xfId="3" applyFont="1" applyFill="1" applyBorder="1" applyAlignment="1">
      <alignment horizontal="center" vertical="center" wrapText="1"/>
    </xf>
    <xf numFmtId="170" fontId="62" fillId="62" borderId="118" xfId="3" applyFont="1" applyFill="1" applyBorder="1" applyAlignment="1">
      <alignment horizontal="center" vertical="center" wrapText="1"/>
    </xf>
    <xf numFmtId="170" fontId="62" fillId="62" borderId="120" xfId="3" applyFont="1" applyFill="1" applyBorder="1" applyAlignment="1">
      <alignment horizontal="center" vertical="center" wrapText="1"/>
    </xf>
    <xf numFmtId="170" fontId="62" fillId="62" borderId="121" xfId="3" applyFont="1" applyFill="1" applyBorder="1" applyAlignment="1">
      <alignment horizontal="center" vertical="center" wrapText="1"/>
    </xf>
    <xf numFmtId="3" fontId="77" fillId="60" borderId="117" xfId="12" applyNumberFormat="1" applyFont="1" applyFill="1" applyBorder="1" applyAlignment="1">
      <alignment horizontal="center" vertical="center"/>
    </xf>
    <xf numFmtId="3" fontId="77" fillId="60" borderId="119" xfId="12" applyNumberFormat="1" applyFont="1" applyFill="1" applyBorder="1" applyAlignment="1">
      <alignment horizontal="center" vertical="center"/>
    </xf>
    <xf numFmtId="218" fontId="54" fillId="60" borderId="63" xfId="192" applyNumberFormat="1" applyFont="1" applyFill="1" applyBorder="1" applyAlignment="1">
      <alignment horizontal="center" vertical="center"/>
    </xf>
    <xf numFmtId="218" fontId="54" fillId="60" borderId="55" xfId="192" applyNumberFormat="1" applyFont="1" applyFill="1" applyBorder="1" applyAlignment="1">
      <alignment horizontal="center" vertical="center"/>
    </xf>
    <xf numFmtId="168" fontId="59" fillId="64" borderId="142" xfId="175" applyNumberFormat="1" applyFont="1" applyFill="1" applyBorder="1" applyAlignment="1">
      <alignment horizontal="center" vertical="center" wrapText="1"/>
    </xf>
    <xf numFmtId="168" fontId="59" fillId="64" borderId="98" xfId="175" applyNumberFormat="1" applyFont="1" applyFill="1" applyBorder="1" applyAlignment="1">
      <alignment horizontal="center" vertical="center" wrapText="1"/>
    </xf>
    <xf numFmtId="168" fontId="59" fillId="64" borderId="116" xfId="175" applyNumberFormat="1" applyFont="1" applyFill="1" applyBorder="1" applyAlignment="1">
      <alignment horizontal="center" vertical="center" wrapText="1"/>
    </xf>
    <xf numFmtId="0" fontId="59" fillId="62" borderId="115" xfId="175" applyFont="1" applyFill="1" applyBorder="1" applyAlignment="1">
      <alignment horizontal="center" vertical="center" wrapText="1"/>
    </xf>
    <xf numFmtId="0" fontId="59" fillId="62" borderId="98" xfId="175" applyFont="1" applyFill="1" applyBorder="1" applyAlignment="1">
      <alignment horizontal="center" vertical="center" wrapText="1"/>
    </xf>
    <xf numFmtId="0" fontId="59" fillId="62" borderId="116" xfId="175" applyFont="1" applyFill="1" applyBorder="1" applyAlignment="1">
      <alignment horizontal="center" vertical="center" wrapText="1"/>
    </xf>
    <xf numFmtId="0" fontId="59" fillId="64" borderId="115" xfId="175" applyFont="1" applyFill="1" applyBorder="1" applyAlignment="1">
      <alignment horizontal="center" vertical="center" wrapText="1"/>
    </xf>
    <xf numFmtId="0" fontId="59" fillId="64" borderId="98" xfId="175" applyFont="1" applyFill="1" applyBorder="1" applyAlignment="1">
      <alignment horizontal="center" vertical="center" wrapText="1"/>
    </xf>
    <xf numFmtId="0" fontId="59" fillId="64" borderId="116" xfId="175" applyFont="1" applyFill="1" applyBorder="1" applyAlignment="1">
      <alignment horizontal="center" vertical="center" wrapText="1"/>
    </xf>
    <xf numFmtId="0" fontId="5" fillId="54" borderId="0" xfId="0" applyFont="1" applyFill="1" applyBorder="1" applyAlignment="1">
      <alignment horizontal="center" vertical="center"/>
    </xf>
  </cellXfs>
  <cellStyles count="231">
    <cellStyle name="2-decimales" xfId="27" xr:uid="{00000000-0005-0000-0000-000006000000}"/>
    <cellStyle name="20% - Accent1" xfId="21" xr:uid="{00000000-0005-0000-0000-000000000000}"/>
    <cellStyle name="20% - Accent2" xfId="22" xr:uid="{00000000-0005-0000-0000-000001000000}"/>
    <cellStyle name="20% - Accent3" xfId="23" xr:uid="{00000000-0005-0000-0000-000002000000}"/>
    <cellStyle name="20% - Accent4" xfId="24" xr:uid="{00000000-0005-0000-0000-000003000000}"/>
    <cellStyle name="20% - Accent5" xfId="25" xr:uid="{00000000-0005-0000-0000-000004000000}"/>
    <cellStyle name="20% - Accent6" xfId="26" xr:uid="{00000000-0005-0000-0000-000005000000}"/>
    <cellStyle name="40% - Accent1" xfId="28" xr:uid="{00000000-0005-0000-0000-000007000000}"/>
    <cellStyle name="40% - Accent2" xfId="29" xr:uid="{00000000-0005-0000-0000-000008000000}"/>
    <cellStyle name="40% - Accent3" xfId="30" xr:uid="{00000000-0005-0000-0000-000009000000}"/>
    <cellStyle name="40% - Accent4" xfId="31" xr:uid="{00000000-0005-0000-0000-00000A000000}"/>
    <cellStyle name="40% - Accent5" xfId="32" xr:uid="{00000000-0005-0000-0000-00000B000000}"/>
    <cellStyle name="40% - Accent6" xfId="33" xr:uid="{00000000-0005-0000-0000-00000C000000}"/>
    <cellStyle name="60% - Accent1" xfId="34" xr:uid="{00000000-0005-0000-0000-00000D000000}"/>
    <cellStyle name="60% - Accent2" xfId="35" xr:uid="{00000000-0005-0000-0000-00000E000000}"/>
    <cellStyle name="60% - Accent3" xfId="36" xr:uid="{00000000-0005-0000-0000-00000F000000}"/>
    <cellStyle name="60% - Accent4" xfId="37" xr:uid="{00000000-0005-0000-0000-000010000000}"/>
    <cellStyle name="60% - Accent5" xfId="38" xr:uid="{00000000-0005-0000-0000-000011000000}"/>
    <cellStyle name="60% - Accent6" xfId="39" xr:uid="{00000000-0005-0000-0000-000012000000}"/>
    <cellStyle name="Accent1" xfId="40" xr:uid="{00000000-0005-0000-0000-000013000000}"/>
    <cellStyle name="Accent2" xfId="41" xr:uid="{00000000-0005-0000-0000-000014000000}"/>
    <cellStyle name="Accent3" xfId="42" xr:uid="{00000000-0005-0000-0000-000015000000}"/>
    <cellStyle name="Accent4" xfId="43" xr:uid="{00000000-0005-0000-0000-000016000000}"/>
    <cellStyle name="Accent5" xfId="44" xr:uid="{00000000-0005-0000-0000-000017000000}"/>
    <cellStyle name="Accent6" xfId="45" xr:uid="{00000000-0005-0000-0000-000018000000}"/>
    <cellStyle name="Bad" xfId="46" xr:uid="{00000000-0005-0000-0000-000019000000}"/>
    <cellStyle name="Calculation" xfId="47" xr:uid="{00000000-0005-0000-0000-00001A000000}"/>
    <cellStyle name="Check Cell" xfId="48" xr:uid="{00000000-0005-0000-0000-00001B000000}"/>
    <cellStyle name="CIENTOS" xfId="49" xr:uid="{00000000-0005-0000-0000-00001C000000}"/>
    <cellStyle name="CIENTOS 2D" xfId="50" xr:uid="{00000000-0005-0000-0000-00001D000000}"/>
    <cellStyle name="CIENTOS 3D" xfId="51" xr:uid="{00000000-0005-0000-0000-00001E000000}"/>
    <cellStyle name="CIENTOS 4D" xfId="52" xr:uid="{00000000-0005-0000-0000-00001F000000}"/>
    <cellStyle name="CIENTOS_ANALISIS UNITARIO CONCRETO DE 3000 PSI Y VARIOS (ACERO GRADO 60)" xfId="53" xr:uid="{00000000-0005-0000-0000-000020000000}"/>
    <cellStyle name="Comma" xfId="54" xr:uid="{00000000-0005-0000-0000-000021000000}"/>
    <cellStyle name="Comma0" xfId="55" xr:uid="{00000000-0005-0000-0000-000022000000}"/>
    <cellStyle name="Comma0 - Modelo5" xfId="56" xr:uid="{00000000-0005-0000-0000-000023000000}"/>
    <cellStyle name="Comma1 - Modelo1" xfId="57" xr:uid="{00000000-0005-0000-0000-000024000000}"/>
    <cellStyle name="Curren - Modelo2" xfId="58" xr:uid="{00000000-0005-0000-0000-000025000000}"/>
    <cellStyle name="Currency" xfId="59" xr:uid="{00000000-0005-0000-0000-000026000000}"/>
    <cellStyle name="Currency0" xfId="60" xr:uid="{00000000-0005-0000-0000-000027000000}"/>
    <cellStyle name="Date" xfId="61" xr:uid="{00000000-0005-0000-0000-000028000000}"/>
    <cellStyle name="Énfasis 1" xfId="62" xr:uid="{00000000-0005-0000-0000-000029000000}"/>
    <cellStyle name="Énfasis 2" xfId="63" xr:uid="{00000000-0005-0000-0000-00002A000000}"/>
    <cellStyle name="Énfasis 3" xfId="64" xr:uid="{00000000-0005-0000-0000-00002B000000}"/>
    <cellStyle name="Énfasis1 - 20%" xfId="65" xr:uid="{00000000-0005-0000-0000-00002C000000}"/>
    <cellStyle name="Énfasis1 - 40%" xfId="66" xr:uid="{00000000-0005-0000-0000-00002D000000}"/>
    <cellStyle name="Énfasis1 - 60%" xfId="67" xr:uid="{00000000-0005-0000-0000-00002E000000}"/>
    <cellStyle name="Énfasis2 - 20%" xfId="68" xr:uid="{00000000-0005-0000-0000-00002F000000}"/>
    <cellStyle name="Énfasis2 - 40%" xfId="69" xr:uid="{00000000-0005-0000-0000-000030000000}"/>
    <cellStyle name="Énfasis2 - 60%" xfId="70" xr:uid="{00000000-0005-0000-0000-000031000000}"/>
    <cellStyle name="Énfasis3 - 20%" xfId="71" xr:uid="{00000000-0005-0000-0000-000032000000}"/>
    <cellStyle name="Énfasis3 - 40%" xfId="72" xr:uid="{00000000-0005-0000-0000-000033000000}"/>
    <cellStyle name="Énfasis3 - 60%" xfId="73" xr:uid="{00000000-0005-0000-0000-000034000000}"/>
    <cellStyle name="Énfasis4 - 20%" xfId="74" xr:uid="{00000000-0005-0000-0000-000035000000}"/>
    <cellStyle name="Énfasis4 - 40%" xfId="75" xr:uid="{00000000-0005-0000-0000-000036000000}"/>
    <cellStyle name="Énfasis4 - 60%" xfId="76" xr:uid="{00000000-0005-0000-0000-000037000000}"/>
    <cellStyle name="Énfasis5 - 20%" xfId="77" xr:uid="{00000000-0005-0000-0000-000038000000}"/>
    <cellStyle name="Énfasis5 - 40%" xfId="78" xr:uid="{00000000-0005-0000-0000-000039000000}"/>
    <cellStyle name="Énfasis5 - 60%" xfId="79" xr:uid="{00000000-0005-0000-0000-00003A000000}"/>
    <cellStyle name="Énfasis6 - 20%" xfId="80" xr:uid="{00000000-0005-0000-0000-00003B000000}"/>
    <cellStyle name="Énfasis6 - 40%" xfId="81" xr:uid="{00000000-0005-0000-0000-00003C000000}"/>
    <cellStyle name="Énfasis6 - 60%" xfId="82" xr:uid="{00000000-0005-0000-0000-00003D000000}"/>
    <cellStyle name="ENTERO" xfId="83" xr:uid="{00000000-0005-0000-0000-00003E000000}"/>
    <cellStyle name="Estilo 1" xfId="1" xr:uid="{00000000-0005-0000-0000-00003F000000}"/>
    <cellStyle name="Euro" xfId="2" xr:uid="{00000000-0005-0000-0000-000040000000}"/>
    <cellStyle name="Euro 2" xfId="84" xr:uid="{00000000-0005-0000-0000-000041000000}"/>
    <cellStyle name="Euro 3" xfId="212" xr:uid="{00000000-0005-0000-0000-000042000000}"/>
    <cellStyle name="Explanatory Text" xfId="85" xr:uid="{00000000-0005-0000-0000-000043000000}"/>
    <cellStyle name="F2" xfId="86" xr:uid="{00000000-0005-0000-0000-000044000000}"/>
    <cellStyle name="F3" xfId="87" xr:uid="{00000000-0005-0000-0000-000045000000}"/>
    <cellStyle name="F4" xfId="88" xr:uid="{00000000-0005-0000-0000-000046000000}"/>
    <cellStyle name="F5" xfId="89" xr:uid="{00000000-0005-0000-0000-000047000000}"/>
    <cellStyle name="F6" xfId="90" xr:uid="{00000000-0005-0000-0000-000048000000}"/>
    <cellStyle name="F7" xfId="91" xr:uid="{00000000-0005-0000-0000-000049000000}"/>
    <cellStyle name="F8" xfId="92" xr:uid="{00000000-0005-0000-0000-00004A000000}"/>
    <cellStyle name="Fixed" xfId="93" xr:uid="{00000000-0005-0000-0000-00004B000000}"/>
    <cellStyle name="Good" xfId="94" xr:uid="{00000000-0005-0000-0000-00004C000000}"/>
    <cellStyle name="GRADOSMINSEG" xfId="95" xr:uid="{00000000-0005-0000-0000-00004D000000}"/>
    <cellStyle name="Heading 1" xfId="96" xr:uid="{00000000-0005-0000-0000-00004E000000}"/>
    <cellStyle name="Heading 2" xfId="97" xr:uid="{00000000-0005-0000-0000-00004F000000}"/>
    <cellStyle name="Heading 3" xfId="98" xr:uid="{00000000-0005-0000-0000-000050000000}"/>
    <cellStyle name="Heading 4" xfId="99" xr:uid="{00000000-0005-0000-0000-000051000000}"/>
    <cellStyle name="Heading1" xfId="100" xr:uid="{00000000-0005-0000-0000-000052000000}"/>
    <cellStyle name="Heading2" xfId="101" xr:uid="{00000000-0005-0000-0000-000053000000}"/>
    <cellStyle name="Hipervínculo 2" xfId="102" xr:uid="{00000000-0005-0000-0000-000054000000}"/>
    <cellStyle name="Input" xfId="103" xr:uid="{00000000-0005-0000-0000-000055000000}"/>
    <cellStyle name="Linked Cell" xfId="104" xr:uid="{00000000-0005-0000-0000-000056000000}"/>
    <cellStyle name="MILE DE MILLONES" xfId="105" xr:uid="{00000000-0005-0000-0000-000057000000}"/>
    <cellStyle name="MILES" xfId="106" xr:uid="{00000000-0005-0000-0000-000058000000}"/>
    <cellStyle name="Millares" xfId="3" builtinId="3"/>
    <cellStyle name="Millares [0]" xfId="229" builtinId="6"/>
    <cellStyle name="Millares [0] 2" xfId="107" xr:uid="{00000000-0005-0000-0000-00005A000000}"/>
    <cellStyle name="Millares [0] 2 2" xfId="214" xr:uid="{00000000-0005-0000-0000-00005B000000}"/>
    <cellStyle name="Millares [0] 3" xfId="108" xr:uid="{00000000-0005-0000-0000-00005C000000}"/>
    <cellStyle name="Millares [0] 3 2" xfId="109" xr:uid="{00000000-0005-0000-0000-00005D000000}"/>
    <cellStyle name="Millares [0] 4" xfId="110" xr:uid="{00000000-0005-0000-0000-00005E000000}"/>
    <cellStyle name="Millares [0] 4 2" xfId="111" xr:uid="{00000000-0005-0000-0000-00005F000000}"/>
    <cellStyle name="Millares [0] 5" xfId="112" xr:uid="{00000000-0005-0000-0000-000060000000}"/>
    <cellStyle name="Millares [0] 5 2" xfId="113" xr:uid="{00000000-0005-0000-0000-000061000000}"/>
    <cellStyle name="Millares 10" xfId="114" xr:uid="{00000000-0005-0000-0000-000062000000}"/>
    <cellStyle name="Millares 10 2" xfId="115" xr:uid="{00000000-0005-0000-0000-000063000000}"/>
    <cellStyle name="Millares 10 3" xfId="116" xr:uid="{00000000-0005-0000-0000-000064000000}"/>
    <cellStyle name="Millares 10 4" xfId="117" xr:uid="{00000000-0005-0000-0000-000065000000}"/>
    <cellStyle name="Millares 10 5" xfId="118" xr:uid="{00000000-0005-0000-0000-000066000000}"/>
    <cellStyle name="Millares 10 6" xfId="119" xr:uid="{00000000-0005-0000-0000-000067000000}"/>
    <cellStyle name="Millares 11" xfId="120" xr:uid="{00000000-0005-0000-0000-000068000000}"/>
    <cellStyle name="Millares 12" xfId="121" xr:uid="{00000000-0005-0000-0000-000069000000}"/>
    <cellStyle name="Millares 13" xfId="122" xr:uid="{00000000-0005-0000-0000-00006A000000}"/>
    <cellStyle name="Millares 14" xfId="123" xr:uid="{00000000-0005-0000-0000-00006B000000}"/>
    <cellStyle name="Millares 15" xfId="124" xr:uid="{00000000-0005-0000-0000-00006C000000}"/>
    <cellStyle name="Millares 16" xfId="125" xr:uid="{00000000-0005-0000-0000-00006D000000}"/>
    <cellStyle name="Millares 17" xfId="126" xr:uid="{00000000-0005-0000-0000-00006E000000}"/>
    <cellStyle name="Millares 18" xfId="127" xr:uid="{00000000-0005-0000-0000-00006F000000}"/>
    <cellStyle name="Millares 19" xfId="128" xr:uid="{00000000-0005-0000-0000-000070000000}"/>
    <cellStyle name="Millares 2" xfId="4" xr:uid="{00000000-0005-0000-0000-000071000000}"/>
    <cellStyle name="Millares 2 2" xfId="129" xr:uid="{00000000-0005-0000-0000-000072000000}"/>
    <cellStyle name="Millares 2 2 2" xfId="217" xr:uid="{00000000-0005-0000-0000-000073000000}"/>
    <cellStyle name="Millares 2 3" xfId="130" xr:uid="{00000000-0005-0000-0000-000074000000}"/>
    <cellStyle name="Millares 2 4" xfId="19" xr:uid="{00000000-0005-0000-0000-000075000000}"/>
    <cellStyle name="Millares 2 5" xfId="216" xr:uid="{00000000-0005-0000-0000-000076000000}"/>
    <cellStyle name="Millares 20" xfId="131" xr:uid="{00000000-0005-0000-0000-000077000000}"/>
    <cellStyle name="Millares 21" xfId="132" xr:uid="{00000000-0005-0000-0000-000078000000}"/>
    <cellStyle name="Millares 22" xfId="133" xr:uid="{00000000-0005-0000-0000-000079000000}"/>
    <cellStyle name="Millares 23" xfId="134" xr:uid="{00000000-0005-0000-0000-00007A000000}"/>
    <cellStyle name="Millares 24" xfId="135" xr:uid="{00000000-0005-0000-0000-00007B000000}"/>
    <cellStyle name="Millares 25" xfId="136" xr:uid="{00000000-0005-0000-0000-00007C000000}"/>
    <cellStyle name="Millares 26" xfId="137" xr:uid="{00000000-0005-0000-0000-00007D000000}"/>
    <cellStyle name="Millares 27" xfId="138" xr:uid="{00000000-0005-0000-0000-00007E000000}"/>
    <cellStyle name="Millares 28" xfId="139" xr:uid="{00000000-0005-0000-0000-00007F000000}"/>
    <cellStyle name="Millares 29" xfId="140" xr:uid="{00000000-0005-0000-0000-000080000000}"/>
    <cellStyle name="Millares 3" xfId="5" xr:uid="{00000000-0005-0000-0000-000081000000}"/>
    <cellStyle name="Millares 3 2" xfId="142" xr:uid="{00000000-0005-0000-0000-000082000000}"/>
    <cellStyle name="Millares 3 3" xfId="143" xr:uid="{00000000-0005-0000-0000-000083000000}"/>
    <cellStyle name="Millares 3 4" xfId="141" xr:uid="{00000000-0005-0000-0000-000084000000}"/>
    <cellStyle name="Millares 3_6._Presupuesto General Señalización" xfId="144" xr:uid="{00000000-0005-0000-0000-000085000000}"/>
    <cellStyle name="Millares 30" xfId="145" xr:uid="{00000000-0005-0000-0000-000086000000}"/>
    <cellStyle name="Millares 31" xfId="146" xr:uid="{00000000-0005-0000-0000-000087000000}"/>
    <cellStyle name="Millares 32" xfId="147" xr:uid="{00000000-0005-0000-0000-000088000000}"/>
    <cellStyle name="Millares 33" xfId="148" xr:uid="{00000000-0005-0000-0000-000089000000}"/>
    <cellStyle name="Millares 34" xfId="149" xr:uid="{00000000-0005-0000-0000-00008A000000}"/>
    <cellStyle name="Millares 35" xfId="150" xr:uid="{00000000-0005-0000-0000-00008B000000}"/>
    <cellStyle name="Millares 36" xfId="16" xr:uid="{00000000-0005-0000-0000-00008C000000}"/>
    <cellStyle name="Millares 37" xfId="184" xr:uid="{00000000-0005-0000-0000-00008D000000}"/>
    <cellStyle name="Millares 38" xfId="223" xr:uid="{00000000-0005-0000-0000-00008E000000}"/>
    <cellStyle name="Millares 39" xfId="213" xr:uid="{00000000-0005-0000-0000-00008F000000}"/>
    <cellStyle name="Millares 4" xfId="151" xr:uid="{00000000-0005-0000-0000-000090000000}"/>
    <cellStyle name="Millares 4 2" xfId="152" xr:uid="{00000000-0005-0000-0000-000091000000}"/>
    <cellStyle name="Millares 40" xfId="215" xr:uid="{00000000-0005-0000-0000-000092000000}"/>
    <cellStyle name="Millares 5" xfId="153" xr:uid="{00000000-0005-0000-0000-000093000000}"/>
    <cellStyle name="Millares 5 2" xfId="154" xr:uid="{00000000-0005-0000-0000-000094000000}"/>
    <cellStyle name="Millares 6" xfId="155" xr:uid="{00000000-0005-0000-0000-000095000000}"/>
    <cellStyle name="Millares 6 2" xfId="156" xr:uid="{00000000-0005-0000-0000-000096000000}"/>
    <cellStyle name="Millares 7" xfId="157" xr:uid="{00000000-0005-0000-0000-000097000000}"/>
    <cellStyle name="Millares 7 2" xfId="218" xr:uid="{00000000-0005-0000-0000-000098000000}"/>
    <cellStyle name="Millares 8" xfId="158" xr:uid="{00000000-0005-0000-0000-000099000000}"/>
    <cellStyle name="Millares 8 2" xfId="159" xr:uid="{00000000-0005-0000-0000-00009A000000}"/>
    <cellStyle name="Millares 8 3" xfId="160" xr:uid="{00000000-0005-0000-0000-00009B000000}"/>
    <cellStyle name="Millares 8 4" xfId="161" xr:uid="{00000000-0005-0000-0000-00009C000000}"/>
    <cellStyle name="Millares 8 5" xfId="162" xr:uid="{00000000-0005-0000-0000-00009D000000}"/>
    <cellStyle name="Millares 8 6" xfId="163" xr:uid="{00000000-0005-0000-0000-00009E000000}"/>
    <cellStyle name="Millares 8 7" xfId="164" xr:uid="{00000000-0005-0000-0000-00009F000000}"/>
    <cellStyle name="Millares 9" xfId="165" xr:uid="{00000000-0005-0000-0000-0000A0000000}"/>
    <cellStyle name="Millares_PtosLicitacionesSRTaño03" xfId="6" xr:uid="{00000000-0005-0000-0000-0000A1000000}"/>
    <cellStyle name="MILLONES" xfId="166" xr:uid="{00000000-0005-0000-0000-0000A2000000}"/>
    <cellStyle name="Moneda" xfId="7" builtinId="4"/>
    <cellStyle name="Moneda [0] 2" xfId="230" xr:uid="{C8A9AAC3-FA7B-43F7-BCE7-2F5849D767EF}"/>
    <cellStyle name="Moneda [00]" xfId="167" xr:uid="{00000000-0005-0000-0000-0000A4000000}"/>
    <cellStyle name="Moneda [2]" xfId="168" xr:uid="{00000000-0005-0000-0000-0000A5000000}"/>
    <cellStyle name="Moneda 12" xfId="169" xr:uid="{00000000-0005-0000-0000-0000A6000000}"/>
    <cellStyle name="Moneda 2" xfId="8" xr:uid="{00000000-0005-0000-0000-0000A7000000}"/>
    <cellStyle name="Moneda 2 2" xfId="170" xr:uid="{00000000-0005-0000-0000-0000A8000000}"/>
    <cellStyle name="Moneda 2 3" xfId="225" xr:uid="{00000000-0005-0000-0000-0000A9000000}"/>
    <cellStyle name="Moneda 3" xfId="171" xr:uid="{00000000-0005-0000-0000-0000AA000000}"/>
    <cellStyle name="Moneda 3 2" xfId="172" xr:uid="{00000000-0005-0000-0000-0000AB000000}"/>
    <cellStyle name="Moneda 3 3" xfId="220" xr:uid="{00000000-0005-0000-0000-0000AC000000}"/>
    <cellStyle name="Moneda 4" xfId="173" xr:uid="{00000000-0005-0000-0000-0000AD000000}"/>
    <cellStyle name="Moneda 5" xfId="17" xr:uid="{00000000-0005-0000-0000-0000AE000000}"/>
    <cellStyle name="Moneda 6" xfId="182" xr:uid="{00000000-0005-0000-0000-0000AF000000}"/>
    <cellStyle name="Moneda 7" xfId="222" xr:uid="{00000000-0005-0000-0000-0000B0000000}"/>
    <cellStyle name="Moneda 8" xfId="219" xr:uid="{00000000-0005-0000-0000-0000B1000000}"/>
    <cellStyle name="Moneda 9" xfId="211" xr:uid="{00000000-0005-0000-0000-0000B2000000}"/>
    <cellStyle name="Moneda_PtosLicitacionesSRTaño03" xfId="9" xr:uid="{00000000-0005-0000-0000-0000B3000000}"/>
    <cellStyle name="No. punto" xfId="174" xr:uid="{00000000-0005-0000-0000-0000B4000000}"/>
    <cellStyle name="Normal" xfId="0" builtinId="0"/>
    <cellStyle name="Normal 10" xfId="227" xr:uid="{00000000-0005-0000-0000-0000B6000000}"/>
    <cellStyle name="Normal 2" xfId="10" xr:uid="{00000000-0005-0000-0000-0000B7000000}"/>
    <cellStyle name="Normal 2 10" xfId="175" xr:uid="{00000000-0005-0000-0000-0000B8000000}"/>
    <cellStyle name="Normal 2 10 2" xfId="176" xr:uid="{00000000-0005-0000-0000-0000B9000000}"/>
    <cellStyle name="Normal 2 10 3" xfId="177" xr:uid="{00000000-0005-0000-0000-0000BA000000}"/>
    <cellStyle name="Normal 2 2" xfId="11" xr:uid="{00000000-0005-0000-0000-0000BB000000}"/>
    <cellStyle name="Normal 2 2 2" xfId="178" xr:uid="{00000000-0005-0000-0000-0000BC000000}"/>
    <cellStyle name="Normal 2 3" xfId="179" xr:uid="{00000000-0005-0000-0000-0000BD000000}"/>
    <cellStyle name="Normal 2 4" xfId="180" xr:uid="{00000000-0005-0000-0000-0000BE000000}"/>
    <cellStyle name="Normal 2_INFORME CTO. 52-2009 CONSORCIO H.L." xfId="181" xr:uid="{00000000-0005-0000-0000-0000BF000000}"/>
    <cellStyle name="Normal 3" xfId="12" xr:uid="{00000000-0005-0000-0000-0000C0000000}"/>
    <cellStyle name="Normal 3 2" xfId="183" xr:uid="{00000000-0005-0000-0000-0000C1000000}"/>
    <cellStyle name="Normal 4" xfId="13" xr:uid="{00000000-0005-0000-0000-0000C2000000}"/>
    <cellStyle name="Normal 4 2" xfId="221" xr:uid="{00000000-0005-0000-0000-0000C3000000}"/>
    <cellStyle name="Normal 5" xfId="185" xr:uid="{00000000-0005-0000-0000-0000C4000000}"/>
    <cellStyle name="Normal 5 2" xfId="186" xr:uid="{00000000-0005-0000-0000-0000C5000000}"/>
    <cellStyle name="Normal 5 3" xfId="187" xr:uid="{00000000-0005-0000-0000-0000C6000000}"/>
    <cellStyle name="Normal 6" xfId="15" xr:uid="{00000000-0005-0000-0000-0000C7000000}"/>
    <cellStyle name="Normal 7" xfId="20" xr:uid="{00000000-0005-0000-0000-0000C8000000}"/>
    <cellStyle name="Normal 8" xfId="224" xr:uid="{00000000-0005-0000-0000-0000C9000000}"/>
    <cellStyle name="Normal 9" xfId="226" xr:uid="{00000000-0005-0000-0000-0000CA000000}"/>
    <cellStyle name="Note" xfId="188" xr:uid="{00000000-0005-0000-0000-0000CB000000}"/>
    <cellStyle name="Output" xfId="189" xr:uid="{00000000-0005-0000-0000-0000CC000000}"/>
    <cellStyle name="Percen - Modelo3" xfId="190" xr:uid="{00000000-0005-0000-0000-0000CD000000}"/>
    <cellStyle name="Percent" xfId="191" xr:uid="{00000000-0005-0000-0000-0000CE000000}"/>
    <cellStyle name="Porcentaje" xfId="228" builtinId="5"/>
    <cellStyle name="Porcentaje 2" xfId="192" xr:uid="{00000000-0005-0000-0000-0000D0000000}"/>
    <cellStyle name="Porcentaje 3" xfId="18" xr:uid="{00000000-0005-0000-0000-0000D1000000}"/>
    <cellStyle name="Porcentual 2" xfId="14" xr:uid="{00000000-0005-0000-0000-0000D2000000}"/>
    <cellStyle name="Porcentual 2 2" xfId="193" xr:uid="{00000000-0005-0000-0000-0000D3000000}"/>
    <cellStyle name="Porcentual 2 2 2" xfId="194" xr:uid="{00000000-0005-0000-0000-0000D4000000}"/>
    <cellStyle name="Porcentual 2 3" xfId="195" xr:uid="{00000000-0005-0000-0000-0000D5000000}"/>
    <cellStyle name="Porcentual 2 4" xfId="196" xr:uid="{00000000-0005-0000-0000-0000D6000000}"/>
    <cellStyle name="Porcentual 2 5" xfId="197" xr:uid="{00000000-0005-0000-0000-0000D7000000}"/>
    <cellStyle name="Porcentual 2 6" xfId="198" xr:uid="{00000000-0005-0000-0000-0000D8000000}"/>
    <cellStyle name="Porcentual 3" xfId="199" xr:uid="{00000000-0005-0000-0000-0000D9000000}"/>
    <cellStyle name="Porcentual 3 2" xfId="200" xr:uid="{00000000-0005-0000-0000-0000DA000000}"/>
    <cellStyle name="Porcentual 4" xfId="201" xr:uid="{00000000-0005-0000-0000-0000DB000000}"/>
    <cellStyle name="Porcentual 4 2" xfId="202" xr:uid="{00000000-0005-0000-0000-0000DC000000}"/>
    <cellStyle name="Porcentual 5" xfId="203" xr:uid="{00000000-0005-0000-0000-0000DD000000}"/>
    <cellStyle name="Porcentual 5 2" xfId="204" xr:uid="{00000000-0005-0000-0000-0000DE000000}"/>
    <cellStyle name="Porcentual 6" xfId="205" xr:uid="{00000000-0005-0000-0000-0000DF000000}"/>
    <cellStyle name="Porcentual 7" xfId="206" xr:uid="{00000000-0005-0000-0000-0000E0000000}"/>
    <cellStyle name="Title" xfId="207" xr:uid="{00000000-0005-0000-0000-0000E1000000}"/>
    <cellStyle name="TITULO" xfId="208" xr:uid="{00000000-0005-0000-0000-0000E2000000}"/>
    <cellStyle name="Título de hoja" xfId="209" xr:uid="{00000000-0005-0000-0000-0000E3000000}"/>
    <cellStyle name="Warning Text" xfId="210" xr:uid="{00000000-0005-0000-0000-0000E4000000}"/>
  </cellStyles>
  <dxfs count="219"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FAF0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FAF0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ill>
        <patternFill>
          <bgColor rgb="FFFFC8C8"/>
        </patternFill>
      </fill>
    </dxf>
    <dxf>
      <fill>
        <patternFill>
          <bgColor rgb="FFCCFFCC"/>
        </patternFill>
      </fill>
    </dxf>
    <dxf>
      <fill>
        <patternFill>
          <bgColor theme="0" tint="-0.24994659260841701"/>
        </patternFill>
      </fill>
    </dxf>
    <dxf>
      <fill>
        <patternFill>
          <bgColor rgb="FF4DD34D"/>
        </patternFill>
      </fill>
    </dxf>
    <dxf>
      <fill>
        <patternFill>
          <bgColor theme="6" tint="-0.24994659260841701"/>
        </patternFill>
      </fill>
    </dxf>
    <dxf>
      <font>
        <b/>
        <i val="0"/>
        <color auto="1"/>
      </font>
      <fill>
        <patternFill>
          <bgColor rgb="FFCCFFFF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ont>
        <b/>
        <i val="0"/>
        <color theme="3" tint="-0.24994659260841701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49"/>
        </patternFill>
      </fill>
    </dxf>
    <dxf>
      <font>
        <b/>
        <i val="0"/>
        <color rgb="FFFF0000"/>
      </font>
      <fill>
        <patternFill>
          <bgColor rgb="FFFF96CC"/>
        </patternFill>
      </fill>
    </dxf>
    <dxf>
      <font>
        <b/>
        <i val="0"/>
      </font>
      <fill>
        <patternFill>
          <bgColor rgb="FFCCFFCC"/>
        </patternFill>
      </fill>
    </dxf>
    <dxf>
      <font>
        <b/>
        <i val="0"/>
        <color rgb="FF0000FF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fill>
        <patternFill>
          <bgColor rgb="FFFFC8C8"/>
        </patternFill>
      </fill>
    </dxf>
    <dxf>
      <font>
        <b/>
        <i val="0"/>
        <condense val="0"/>
        <extend val="0"/>
        <color indexed="10"/>
      </font>
      <fill>
        <patternFill>
          <bgColor indexed="45"/>
        </patternFill>
      </fill>
    </dxf>
    <dxf>
      <font>
        <b/>
        <i val="0"/>
        <color auto="1"/>
      </font>
      <fill>
        <patternFill>
          <bgColor rgb="FFC8FAF0"/>
        </patternFill>
      </fill>
    </dxf>
    <dxf>
      <font>
        <b/>
        <i val="0"/>
        <color rgb="FFFF0000"/>
      </font>
      <fill>
        <patternFill>
          <bgColor rgb="FFFFD5FF"/>
        </patternFill>
      </fill>
    </dxf>
    <dxf>
      <font>
        <b/>
        <i val="0"/>
        <color rgb="FF0000FF"/>
      </font>
      <fill>
        <patternFill>
          <bgColor rgb="FF66FFFF"/>
        </patternFill>
      </fill>
    </dxf>
    <dxf>
      <font>
        <b/>
        <i val="0"/>
        <color rgb="FFFF0000"/>
      </font>
      <fill>
        <patternFill>
          <bgColor rgb="FFFFE1FF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C8FAF0"/>
        </patternFill>
      </fill>
    </dxf>
  </dxfs>
  <tableStyles count="0" defaultTableStyle="TableStyleMedium9" defaultPivotStyle="PivotStyleLight16"/>
  <colors>
    <mruColors>
      <color rgb="FFC8B4C8"/>
      <color rgb="FF0000FF"/>
      <color rgb="FFCCFFCC"/>
      <color rgb="FF4DD34D"/>
      <color rgb="FFCCFFFF"/>
      <color rgb="FF64C864"/>
      <color rgb="FF00B050"/>
      <color rgb="FFB498D0"/>
      <color rgb="FFC8FAF0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superfinanciera.gov.co/publicacion/60819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259770</xdr:colOff>
      <xdr:row>12</xdr:row>
      <xdr:rowOff>95253</xdr:rowOff>
    </xdr:from>
    <xdr:to>
      <xdr:col>9</xdr:col>
      <xdr:colOff>909201</xdr:colOff>
      <xdr:row>12</xdr:row>
      <xdr:rowOff>744682</xdr:rowOff>
    </xdr:to>
    <xdr:sp macro="[0]!VERIFICAR" textlink="">
      <xdr:nvSpPr>
        <xdr:cNvPr id="17" name="Elipse 16">
          <a:extLst>
            <a:ext uri="{FF2B5EF4-FFF2-40B4-BE49-F238E27FC236}">
              <a16:creationId xmlns:a16="http://schemas.microsoft.com/office/drawing/2014/main" id="{37306A00-9B80-43FB-A073-2ACBFA1C498B}"/>
            </a:ext>
          </a:extLst>
        </xdr:cNvPr>
        <xdr:cNvSpPr/>
      </xdr:nvSpPr>
      <xdr:spPr bwMode="auto">
        <a:xfrm>
          <a:off x="10676656" y="3671458"/>
          <a:ext cx="649431" cy="649429"/>
        </a:xfrm>
        <a:prstGeom prst="ellipse">
          <a:avLst/>
        </a:prstGeom>
        <a:solidFill>
          <a:srgbClr val="9BBB59">
            <a:lumMod val="40000"/>
            <a:lumOff val="6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VERIFICAR NOMBRES</a:t>
          </a:r>
        </a:p>
      </xdr:txBody>
    </xdr:sp>
    <xdr:clientData/>
  </xdr:twoCellAnchor>
  <xdr:twoCellAnchor>
    <xdr:from>
      <xdr:col>10</xdr:col>
      <xdr:colOff>303061</xdr:colOff>
      <xdr:row>12</xdr:row>
      <xdr:rowOff>95249</xdr:rowOff>
    </xdr:from>
    <xdr:to>
      <xdr:col>10</xdr:col>
      <xdr:colOff>952492</xdr:colOff>
      <xdr:row>12</xdr:row>
      <xdr:rowOff>744678</xdr:rowOff>
    </xdr:to>
    <xdr:sp macro="[0]!OCULTAR" textlink="">
      <xdr:nvSpPr>
        <xdr:cNvPr id="18" name="Elipse 17">
          <a:extLst>
            <a:ext uri="{FF2B5EF4-FFF2-40B4-BE49-F238E27FC236}">
              <a16:creationId xmlns:a16="http://schemas.microsoft.com/office/drawing/2014/main" id="{F91C545E-1FFF-4A5C-AD9C-8C8F48BF8098}"/>
            </a:ext>
          </a:extLst>
        </xdr:cNvPr>
        <xdr:cNvSpPr/>
      </xdr:nvSpPr>
      <xdr:spPr bwMode="auto">
        <a:xfrm>
          <a:off x="11767697" y="3671454"/>
          <a:ext cx="649431" cy="649429"/>
        </a:xfrm>
        <a:prstGeom prst="ellipse">
          <a:avLst/>
        </a:prstGeom>
        <a:solidFill>
          <a:srgbClr val="8064A2">
            <a:lumMod val="20000"/>
            <a:lumOff val="80000"/>
          </a:srgb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horz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OCULTAR VERIFICAR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164630</xdr:rowOff>
    </xdr:from>
    <xdr:to>
      <xdr:col>6</xdr:col>
      <xdr:colOff>1188000</xdr:colOff>
      <xdr:row>10</xdr:row>
      <xdr:rowOff>11297</xdr:rowOff>
    </xdr:to>
    <xdr:sp macro="[0]!MOVILIZAR" textlink="">
      <xdr:nvSpPr>
        <xdr:cNvPr id="2" name="Rectángulo 1">
          <a:extLst>
            <a:ext uri="{FF2B5EF4-FFF2-40B4-BE49-F238E27FC236}">
              <a16:creationId xmlns:a16="http://schemas.microsoft.com/office/drawing/2014/main" id="{555BEF3F-C75F-4DAE-928B-6D1C895FAB20}"/>
            </a:ext>
          </a:extLst>
        </xdr:cNvPr>
        <xdr:cNvSpPr>
          <a:spLocks noChangeArrowheads="1"/>
        </xdr:cNvSpPr>
      </xdr:nvSpPr>
      <xdr:spPr bwMode="auto">
        <a:xfrm>
          <a:off x="5785556" y="2340093"/>
          <a:ext cx="1188000" cy="270000"/>
        </a:xfrm>
        <a:prstGeom prst="rect">
          <a:avLst/>
        </a:prstGeom>
        <a:noFill/>
        <a:ln>
          <a:noFill/>
        </a:ln>
      </xdr:spPr>
    </xdr:sp>
    <xdr:clientData/>
  </xdr:twoCellAnchor>
  <xdr:twoCellAnchor>
    <xdr:from>
      <xdr:col>6</xdr:col>
      <xdr:colOff>1184240</xdr:colOff>
      <xdr:row>8</xdr:row>
      <xdr:rowOff>164631</xdr:rowOff>
    </xdr:from>
    <xdr:to>
      <xdr:col>8</xdr:col>
      <xdr:colOff>15129</xdr:colOff>
      <xdr:row>10</xdr:row>
      <xdr:rowOff>11298</xdr:rowOff>
    </xdr:to>
    <xdr:sp macro="[0]!INMOVILIZA" textlink="">
      <xdr:nvSpPr>
        <xdr:cNvPr id="3" name="Rectángulo 2">
          <a:extLst>
            <a:ext uri="{FF2B5EF4-FFF2-40B4-BE49-F238E27FC236}">
              <a16:creationId xmlns:a16="http://schemas.microsoft.com/office/drawing/2014/main" id="{3559E6D8-A5CE-4FCB-8150-E491826CE87D}"/>
            </a:ext>
          </a:extLst>
        </xdr:cNvPr>
        <xdr:cNvSpPr>
          <a:spLocks noChangeArrowheads="1"/>
        </xdr:cNvSpPr>
      </xdr:nvSpPr>
      <xdr:spPr bwMode="auto">
        <a:xfrm>
          <a:off x="6969796" y="2340094"/>
          <a:ext cx="1512000" cy="270000"/>
        </a:xfrm>
        <a:prstGeom prst="rect">
          <a:avLst/>
        </a:prstGeom>
        <a:noFill/>
        <a:ln>
          <a:noFill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227533</xdr:colOff>
      <xdr:row>12</xdr:row>
      <xdr:rowOff>12276</xdr:rowOff>
    </xdr:from>
    <xdr:to>
      <xdr:col>4</xdr:col>
      <xdr:colOff>430945</xdr:colOff>
      <xdr:row>12</xdr:row>
      <xdr:rowOff>171026</xdr:rowOff>
    </xdr:to>
    <xdr:pic>
      <xdr:nvPicPr>
        <xdr:cNvPr id="423999" name="1 Imagen" descr="Exportable a varios formatos - TRM diari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3F7806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60866" y="2626359"/>
          <a:ext cx="203412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WINDOWS10/Desktop/1-Copia%20de%20Copia%20de%20PARA%20AYUDACopia%20de%200682020-V2%20ELEGIBILIDAD%20LP-DO-SRN-027-2020%20JESUS(Recuperado%20autom&#225;ticamente)(Recuperado%20autom&#225;ticament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B"/>
      <sheetName val="RESUMEN"/>
      <sheetName val="VR-PROP"/>
      <sheetName val="Hoja2"/>
      <sheetName val="FORMULA"/>
      <sheetName val="ELEGIBILIDAD"/>
      <sheetName val="FORMULA (2)"/>
      <sheetName val="EJERCICIO"/>
      <sheetName val="Listas"/>
      <sheetName val="Hoj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B2" t="str">
            <v>DIRECCIÓN GENERAL</v>
          </cell>
          <cell r="C2" t="str">
            <v>ADMISIBLE</v>
          </cell>
          <cell r="D2" t="str">
            <v>MEDIANA CON VALOR ABSOLUTO</v>
          </cell>
        </row>
        <row r="3">
          <cell r="B3" t="str">
            <v>SECRETARIA GENERAL - SUBDIRECCIÓN ADMINISTRATIVA</v>
          </cell>
          <cell r="C3" t="str">
            <v>NO ADMISIBLE</v>
          </cell>
          <cell r="D3" t="str">
            <v>MEDIA GEOMÉTRICA CON PRESUPUESTO OFICIAL</v>
          </cell>
        </row>
        <row r="4">
          <cell r="B4" t="str">
            <v>SECRETARIA GENERAL - SUBDIRECCIÓN FINANCIERA</v>
          </cell>
          <cell r="C4" t="str">
            <v>RECHAZO</v>
          </cell>
          <cell r="D4" t="str">
            <v>MEDIA ARITMÉTICA ALTA</v>
          </cell>
        </row>
        <row r="5">
          <cell r="B5" t="str">
            <v>DIRECCIÓN OPERATIVA - DIRECCIONES TERRITORIALES</v>
          </cell>
          <cell r="D5" t="str">
            <v>MEDIA ARITMÉTICA BAJA</v>
          </cell>
        </row>
        <row r="6">
          <cell r="B6" t="str">
            <v>DIRECCIÓN OPERATIVA - GERENCIA DE GRANDES PROYECTOS</v>
          </cell>
          <cell r="D6" t="str">
            <v>MENOR VALOR</v>
          </cell>
        </row>
        <row r="7">
          <cell r="B7" t="str">
            <v>DIRECCIÓN OPERATIVA - GRUPO PLAN 2500</v>
          </cell>
          <cell r="D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 - GRUPO TÚNEL DE LA LÍNEA</v>
          </cell>
        </row>
        <row r="16">
          <cell r="B16" t="str">
            <v>DIRECCIÓN OPERATIVA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99982-FE9B-4A84-B459-DB925282ED65}">
  <sheetPr codeName="Hoja5">
    <tabColor theme="8" tint="-0.499984740745262"/>
    <pageSetUpPr fitToPage="1"/>
  </sheetPr>
  <dimension ref="A1:O76"/>
  <sheetViews>
    <sheetView showGridLines="0" topLeftCell="B1" zoomScale="130" zoomScaleNormal="130" workbookViewId="0">
      <selection activeCell="E1" sqref="E1:L1048576"/>
    </sheetView>
  </sheetViews>
  <sheetFormatPr baseColWidth="10" defaultColWidth="11.5" defaultRowHeight="13"/>
  <cols>
    <col min="1" max="1" width="2.6640625" style="36" customWidth="1"/>
    <col min="2" max="2" width="8.33203125" style="36" customWidth="1"/>
    <col min="3" max="3" width="44.33203125" style="36" customWidth="1"/>
    <col min="4" max="4" width="21.5" style="36" customWidth="1"/>
    <col min="5" max="5" width="1.6640625" style="36" customWidth="1"/>
    <col min="6" max="6" width="20.6640625" style="36" customWidth="1"/>
    <col min="7" max="11" width="40.6640625" style="36" customWidth="1"/>
    <col min="12" max="13" width="25.6640625" style="36" customWidth="1"/>
    <col min="14" max="16384" width="11.5" style="36"/>
  </cols>
  <sheetData>
    <row r="1" spans="1:15" ht="17" thickBot="1">
      <c r="A1" s="36">
        <v>1</v>
      </c>
      <c r="B1" s="42">
        <v>2</v>
      </c>
      <c r="C1" s="37">
        <v>3</v>
      </c>
      <c r="D1" s="37">
        <v>4</v>
      </c>
      <c r="E1" s="36">
        <v>5</v>
      </c>
    </row>
    <row r="2" spans="1:15" ht="14">
      <c r="B2" s="400"/>
      <c r="C2" s="400"/>
      <c r="D2" s="400"/>
      <c r="F2" s="262"/>
    </row>
    <row r="3" spans="1:15" ht="15" customHeight="1">
      <c r="B3" s="400"/>
      <c r="C3" s="401"/>
      <c r="D3" s="263"/>
      <c r="F3" s="264" t="s">
        <v>128</v>
      </c>
    </row>
    <row r="4" spans="1:15" ht="22.5" customHeight="1" thickBot="1">
      <c r="B4" s="400"/>
      <c r="C4" s="401"/>
      <c r="D4" s="263"/>
      <c r="F4" s="265"/>
    </row>
    <row r="5" spans="1:15" ht="6.75" customHeight="1" thickBot="1">
      <c r="B5" s="263"/>
      <c r="C5" s="266"/>
      <c r="D5" s="263"/>
      <c r="F5" s="267"/>
    </row>
    <row r="6" spans="1:15" ht="26.25" customHeight="1">
      <c r="B6" s="268"/>
      <c r="C6" s="269"/>
      <c r="D6" s="270"/>
      <c r="F6" s="271" t="e">
        <f>IF(D6&gt;$I$36,"PROPUESTA VALIDA","PROPUESTA BAJA")</f>
        <v>#NUM!</v>
      </c>
    </row>
    <row r="7" spans="1:15" ht="26.25" customHeight="1">
      <c r="B7" s="268"/>
      <c r="C7" s="269"/>
      <c r="D7" s="270"/>
      <c r="F7" s="271" t="e">
        <f t="shared" ref="F7:F70" si="0">IF(D7&gt;$I$36,"PROPUESTA VALIDA","PROPUESTA BAJA")</f>
        <v>#NUM!</v>
      </c>
    </row>
    <row r="8" spans="1:15" ht="26.25" customHeight="1">
      <c r="B8" s="268"/>
      <c r="C8" s="269"/>
      <c r="D8" s="270"/>
      <c r="F8" s="271" t="e">
        <f t="shared" si="0"/>
        <v>#NUM!</v>
      </c>
    </row>
    <row r="9" spans="1:15" ht="26.25" customHeight="1">
      <c r="B9" s="268"/>
      <c r="C9" s="269"/>
      <c r="D9" s="270"/>
      <c r="F9" s="271" t="e">
        <f t="shared" si="0"/>
        <v>#NUM!</v>
      </c>
    </row>
    <row r="10" spans="1:15" s="127" customFormat="1" ht="26.25" customHeight="1">
      <c r="A10" s="36"/>
      <c r="B10" s="268"/>
      <c r="C10" s="269"/>
      <c r="D10" s="270"/>
      <c r="F10" s="271" t="e">
        <f t="shared" si="0"/>
        <v>#NUM!</v>
      </c>
      <c r="G10" s="36"/>
      <c r="H10" s="36"/>
      <c r="I10" s="36"/>
      <c r="J10" s="36"/>
      <c r="K10" s="36"/>
      <c r="L10" s="36"/>
      <c r="M10" s="36"/>
      <c r="N10" s="36"/>
      <c r="O10" s="36"/>
    </row>
    <row r="11" spans="1:15" s="127" customFormat="1" ht="26.25" customHeight="1">
      <c r="A11" s="36"/>
      <c r="B11" s="268"/>
      <c r="C11" s="269"/>
      <c r="D11" s="270"/>
      <c r="F11" s="271" t="e">
        <f t="shared" si="0"/>
        <v>#NUM!</v>
      </c>
      <c r="G11" s="36"/>
      <c r="H11" s="36"/>
      <c r="I11" s="36"/>
      <c r="J11" s="36"/>
      <c r="K11" s="36"/>
      <c r="L11" s="36"/>
      <c r="M11" s="36"/>
      <c r="N11" s="36"/>
      <c r="O11" s="36"/>
    </row>
    <row r="12" spans="1:15" s="127" customFormat="1" ht="26.25" customHeight="1">
      <c r="A12" s="36"/>
      <c r="B12" s="268"/>
      <c r="C12" s="269"/>
      <c r="D12" s="270"/>
      <c r="F12" s="271" t="e">
        <f t="shared" si="0"/>
        <v>#NUM!</v>
      </c>
      <c r="G12" s="36"/>
      <c r="H12" s="36"/>
      <c r="I12" s="36"/>
      <c r="J12" s="36"/>
      <c r="K12" s="36"/>
      <c r="L12" s="36"/>
      <c r="M12" s="36"/>
      <c r="N12" s="36"/>
      <c r="O12" s="36"/>
    </row>
    <row r="13" spans="1:15" s="127" customFormat="1" ht="26.25" customHeight="1">
      <c r="A13" s="36"/>
      <c r="B13" s="268"/>
      <c r="C13" s="269"/>
      <c r="D13" s="270"/>
      <c r="F13" s="271" t="e">
        <f t="shared" si="0"/>
        <v>#NUM!</v>
      </c>
      <c r="G13" s="36"/>
      <c r="H13" s="36"/>
      <c r="I13" s="36"/>
      <c r="J13" s="36"/>
      <c r="K13" s="36"/>
      <c r="L13" s="36"/>
      <c r="M13" s="36"/>
      <c r="N13" s="36"/>
      <c r="O13" s="36"/>
    </row>
    <row r="14" spans="1:15" s="127" customFormat="1" ht="26.25" customHeight="1">
      <c r="A14" s="36"/>
      <c r="B14" s="268"/>
      <c r="C14" s="269"/>
      <c r="D14" s="270"/>
      <c r="F14" s="271" t="e">
        <f t="shared" si="0"/>
        <v>#NUM!</v>
      </c>
      <c r="G14" s="36"/>
      <c r="H14" s="36"/>
      <c r="I14" s="36"/>
      <c r="J14" s="36"/>
      <c r="K14" s="36"/>
      <c r="L14" s="36"/>
      <c r="M14" s="36"/>
      <c r="N14" s="36"/>
      <c r="O14" s="36"/>
    </row>
    <row r="15" spans="1:15" s="127" customFormat="1" ht="26.25" customHeight="1">
      <c r="A15" s="36"/>
      <c r="B15" s="268"/>
      <c r="C15" s="269"/>
      <c r="D15" s="270"/>
      <c r="F15" s="271" t="e">
        <f t="shared" si="0"/>
        <v>#NUM!</v>
      </c>
      <c r="G15" s="36"/>
      <c r="H15" s="36"/>
      <c r="I15" s="36"/>
      <c r="J15" s="36"/>
      <c r="K15" s="36"/>
      <c r="L15" s="36"/>
      <c r="M15" s="36"/>
      <c r="N15" s="36"/>
      <c r="O15" s="36"/>
    </row>
    <row r="16" spans="1:15" s="127" customFormat="1" ht="26.25" customHeight="1">
      <c r="A16" s="36"/>
      <c r="B16" s="268"/>
      <c r="C16" s="269"/>
      <c r="D16" s="270"/>
      <c r="F16" s="271" t="e">
        <f t="shared" si="0"/>
        <v>#NUM!</v>
      </c>
      <c r="G16" s="36"/>
      <c r="H16" s="36"/>
      <c r="I16" s="36"/>
      <c r="J16" s="36"/>
      <c r="K16" s="36"/>
      <c r="L16" s="36"/>
      <c r="M16" s="36"/>
      <c r="N16" s="36"/>
      <c r="O16" s="36"/>
    </row>
    <row r="17" spans="1:15" s="127" customFormat="1" ht="26.25" customHeight="1">
      <c r="A17" s="36"/>
      <c r="B17" s="268"/>
      <c r="C17" s="269"/>
      <c r="D17" s="270"/>
      <c r="F17" s="271" t="e">
        <f t="shared" si="0"/>
        <v>#NUM!</v>
      </c>
      <c r="G17" s="272"/>
      <c r="H17" s="272"/>
      <c r="I17" s="273"/>
      <c r="J17" s="273"/>
      <c r="K17" s="273"/>
      <c r="L17" s="273"/>
      <c r="M17" s="36"/>
      <c r="N17" s="36"/>
      <c r="O17" s="36"/>
    </row>
    <row r="18" spans="1:15" s="127" customFormat="1" ht="26.25" customHeight="1">
      <c r="A18" s="36"/>
      <c r="B18" s="268"/>
      <c r="C18" s="269"/>
      <c r="D18" s="270"/>
      <c r="F18" s="271" t="e">
        <f t="shared" si="0"/>
        <v>#NUM!</v>
      </c>
      <c r="G18" s="274"/>
      <c r="H18" s="272"/>
      <c r="I18" s="273"/>
      <c r="J18" s="273"/>
      <c r="K18" s="273"/>
      <c r="L18" s="273"/>
      <c r="M18" s="36"/>
      <c r="N18" s="36"/>
      <c r="O18" s="36"/>
    </row>
    <row r="19" spans="1:15" s="127" customFormat="1" ht="26.25" customHeight="1">
      <c r="A19" s="36"/>
      <c r="B19" s="268"/>
      <c r="C19" s="269"/>
      <c r="D19" s="270"/>
      <c r="F19" s="271" t="e">
        <f t="shared" si="0"/>
        <v>#NUM!</v>
      </c>
      <c r="G19" s="275">
        <v>12517051</v>
      </c>
      <c r="H19" s="275" t="s">
        <v>129</v>
      </c>
      <c r="I19" s="275" t="s">
        <v>129</v>
      </c>
      <c r="J19" s="275" t="s">
        <v>129</v>
      </c>
      <c r="K19" s="275">
        <v>0</v>
      </c>
      <c r="L19" s="275"/>
      <c r="M19" s="36"/>
      <c r="N19" s="36"/>
      <c r="O19" s="36"/>
    </row>
    <row r="20" spans="1:15" s="127" customFormat="1" ht="26.25" customHeight="1">
      <c r="A20" s="36"/>
      <c r="B20" s="268"/>
      <c r="C20" s="269"/>
      <c r="D20" s="270"/>
      <c r="F20" s="271" t="e">
        <f t="shared" si="0"/>
        <v>#NUM!</v>
      </c>
      <c r="G20" s="275">
        <v>19572440</v>
      </c>
      <c r="H20" s="275" t="s">
        <v>129</v>
      </c>
      <c r="I20" s="275" t="s">
        <v>129</v>
      </c>
      <c r="J20" s="275" t="s">
        <v>129</v>
      </c>
      <c r="K20" s="275">
        <v>0</v>
      </c>
      <c r="L20" s="275"/>
      <c r="M20" s="36"/>
      <c r="N20" s="36"/>
      <c r="O20" s="36"/>
    </row>
    <row r="21" spans="1:15" s="127" customFormat="1" ht="26.25" customHeight="1">
      <c r="A21" s="36"/>
      <c r="B21" s="268"/>
      <c r="C21" s="269"/>
      <c r="D21" s="270"/>
      <c r="F21" s="271" t="e">
        <f t="shared" si="0"/>
        <v>#NUM!</v>
      </c>
      <c r="G21" s="275">
        <v>8230777</v>
      </c>
      <c r="H21" s="275" t="s">
        <v>129</v>
      </c>
      <c r="I21" s="275" t="s">
        <v>129</v>
      </c>
      <c r="J21" s="275" t="s">
        <v>129</v>
      </c>
      <c r="K21" s="275">
        <v>0</v>
      </c>
      <c r="L21" s="275"/>
      <c r="M21" s="36"/>
      <c r="N21" s="36"/>
      <c r="O21" s="36"/>
    </row>
    <row r="22" spans="1:15" s="127" customFormat="1" ht="26.25" customHeight="1">
      <c r="A22" s="36"/>
      <c r="B22" s="268"/>
      <c r="C22" s="269"/>
      <c r="D22" s="270"/>
      <c r="F22" s="271" t="e">
        <f t="shared" si="0"/>
        <v>#NUM!</v>
      </c>
      <c r="G22" s="275">
        <v>8599889</v>
      </c>
      <c r="H22" s="275">
        <v>4100122</v>
      </c>
      <c r="I22" s="275" t="s">
        <v>129</v>
      </c>
      <c r="J22" s="275" t="s">
        <v>129</v>
      </c>
      <c r="K22" s="275">
        <v>0</v>
      </c>
      <c r="L22" s="275"/>
      <c r="M22" s="36"/>
      <c r="N22" s="36"/>
      <c r="O22" s="36"/>
    </row>
    <row r="23" spans="1:15" s="127" customFormat="1" ht="26.25" customHeight="1">
      <c r="A23" s="36"/>
      <c r="B23" s="268"/>
      <c r="C23" s="269"/>
      <c r="D23" s="270"/>
      <c r="F23" s="271" t="e">
        <f t="shared" si="0"/>
        <v>#NUM!</v>
      </c>
      <c r="G23" s="275">
        <v>13016907</v>
      </c>
      <c r="H23" s="275" t="s">
        <v>129</v>
      </c>
      <c r="I23" s="275" t="s">
        <v>129</v>
      </c>
      <c r="J23" s="275" t="s">
        <v>129</v>
      </c>
      <c r="K23" s="275">
        <v>-14846.380000114441</v>
      </c>
      <c r="L23" s="275"/>
      <c r="M23" s="36"/>
      <c r="N23" s="36"/>
      <c r="O23" s="36"/>
    </row>
    <row r="24" spans="1:15" s="127" customFormat="1" ht="26.25" customHeight="1">
      <c r="A24" s="36"/>
      <c r="B24" s="268"/>
      <c r="C24" s="269"/>
      <c r="D24" s="270"/>
      <c r="F24" s="271" t="e">
        <f t="shared" si="0"/>
        <v>#NUM!</v>
      </c>
      <c r="G24" s="275">
        <v>18624297</v>
      </c>
      <c r="H24" s="275">
        <v>8517140</v>
      </c>
      <c r="I24" s="275" t="s">
        <v>129</v>
      </c>
      <c r="J24" s="275" t="s">
        <v>129</v>
      </c>
      <c r="K24" s="275">
        <v>0</v>
      </c>
      <c r="L24" s="275"/>
      <c r="M24" s="36"/>
      <c r="N24" s="36"/>
      <c r="O24" s="36"/>
    </row>
    <row r="25" spans="1:15" s="127" customFormat="1" ht="26.25" customHeight="1">
      <c r="A25" s="36"/>
      <c r="B25" s="268"/>
      <c r="C25" s="269"/>
      <c r="D25" s="270"/>
      <c r="F25" s="271" t="e">
        <f t="shared" si="0"/>
        <v>#NUM!</v>
      </c>
      <c r="G25" s="275">
        <v>15366493</v>
      </c>
      <c r="H25" s="275" t="s">
        <v>129</v>
      </c>
      <c r="I25" s="275" t="s">
        <v>129</v>
      </c>
      <c r="J25" s="275" t="s">
        <v>129</v>
      </c>
      <c r="K25" s="275">
        <v>0</v>
      </c>
      <c r="L25" s="275"/>
    </row>
    <row r="26" spans="1:15" s="127" customFormat="1" ht="26.25" customHeight="1">
      <c r="A26" s="36"/>
      <c r="B26" s="268"/>
      <c r="C26" s="269"/>
      <c r="D26" s="270"/>
      <c r="F26" s="271" t="e">
        <f t="shared" si="0"/>
        <v>#NUM!</v>
      </c>
      <c r="G26" s="275">
        <v>0</v>
      </c>
      <c r="H26" s="275">
        <v>5259336</v>
      </c>
      <c r="I26" s="275" t="s">
        <v>129</v>
      </c>
      <c r="J26" s="275" t="s">
        <v>129</v>
      </c>
      <c r="K26" s="275">
        <v>-137385</v>
      </c>
      <c r="L26" s="275"/>
    </row>
    <row r="27" spans="1:15" s="127" customFormat="1" ht="26.25" customHeight="1">
      <c r="A27" s="36"/>
      <c r="B27" s="268"/>
      <c r="C27" s="269"/>
      <c r="D27" s="270"/>
      <c r="E27" s="127" t="str">
        <f>IF(COUNTIF(G27:J27,"&gt;"&amp;$L$32),B27,"")</f>
        <v/>
      </c>
      <c r="F27" s="271" t="e">
        <f t="shared" si="0"/>
        <v>#NUM!</v>
      </c>
      <c r="G27" s="275" t="e">
        <v>#VALUE!</v>
      </c>
      <c r="H27" s="275">
        <v>5259336</v>
      </c>
      <c r="I27" s="275" t="s">
        <v>129</v>
      </c>
      <c r="J27" s="275" t="s">
        <v>129</v>
      </c>
      <c r="K27" s="275">
        <v>-797969</v>
      </c>
      <c r="L27" s="275"/>
    </row>
    <row r="28" spans="1:15" s="127" customFormat="1" ht="26.25" customHeight="1">
      <c r="A28" s="36"/>
      <c r="B28" s="268"/>
      <c r="C28" s="269"/>
      <c r="D28" s="270"/>
      <c r="E28" s="127" t="str">
        <f t="shared" ref="E28:E70" si="1">IF(COUNTIF(G28:J28,"&gt;"&amp;$L$32),B28,"")</f>
        <v/>
      </c>
      <c r="F28" s="271" t="e">
        <f t="shared" si="0"/>
        <v>#NUM!</v>
      </c>
      <c r="G28" s="275">
        <v>142621754</v>
      </c>
      <c r="H28" s="275">
        <v>154733629</v>
      </c>
      <c r="I28" s="275" t="s">
        <v>129</v>
      </c>
      <c r="J28" s="275" t="s">
        <v>129</v>
      </c>
      <c r="K28" s="275">
        <v>0</v>
      </c>
      <c r="L28" s="275"/>
    </row>
    <row r="29" spans="1:15" s="127" customFormat="1" ht="26.25" customHeight="1">
      <c r="A29" s="36"/>
      <c r="B29" s="268"/>
      <c r="C29" s="269"/>
      <c r="D29" s="270"/>
      <c r="E29" s="127" t="str">
        <f t="shared" si="1"/>
        <v/>
      </c>
      <c r="F29" s="271" t="e">
        <f t="shared" si="0"/>
        <v>#NUM!</v>
      </c>
      <c r="G29" s="275">
        <v>47648676</v>
      </c>
      <c r="H29" s="275">
        <v>12111875</v>
      </c>
      <c r="I29" s="275" t="s">
        <v>129</v>
      </c>
      <c r="J29" s="275" t="s">
        <v>129</v>
      </c>
      <c r="K29" s="275">
        <v>0</v>
      </c>
      <c r="L29" s="275"/>
    </row>
    <row r="30" spans="1:15" s="127" customFormat="1" ht="26.25" customHeight="1">
      <c r="A30" s="36"/>
      <c r="B30" s="268"/>
      <c r="C30" s="269"/>
      <c r="D30" s="270"/>
      <c r="E30" s="127" t="str">
        <f t="shared" si="1"/>
        <v/>
      </c>
      <c r="F30" s="271" t="e">
        <f t="shared" si="0"/>
        <v>#NUM!</v>
      </c>
      <c r="G30" s="275" t="e">
        <v>#VALUE!</v>
      </c>
      <c r="H30" s="275" t="s">
        <v>129</v>
      </c>
      <c r="I30" s="275" t="s">
        <v>129</v>
      </c>
      <c r="J30" s="275" t="s">
        <v>129</v>
      </c>
      <c r="K30" s="275">
        <v>0</v>
      </c>
      <c r="L30" s="275"/>
    </row>
    <row r="31" spans="1:15" s="127" customFormat="1" ht="26.25" customHeight="1">
      <c r="A31" s="36"/>
      <c r="B31" s="268"/>
      <c r="C31" s="269"/>
      <c r="D31" s="270"/>
      <c r="E31" s="127" t="str">
        <f t="shared" si="1"/>
        <v/>
      </c>
      <c r="F31" s="271" t="e">
        <f t="shared" si="0"/>
        <v>#NUM!</v>
      </c>
      <c r="G31" s="275">
        <v>19036932</v>
      </c>
      <c r="H31" s="275">
        <v>51547085</v>
      </c>
      <c r="I31" s="275" t="s">
        <v>129</v>
      </c>
      <c r="J31" s="275" t="s">
        <v>129</v>
      </c>
      <c r="K31" s="275">
        <v>0</v>
      </c>
      <c r="L31" s="275"/>
    </row>
    <row r="32" spans="1:15" s="127" customFormat="1" ht="26.25" customHeight="1" thickBot="1">
      <c r="A32" s="36"/>
      <c r="B32" s="268"/>
      <c r="C32" s="269"/>
      <c r="D32" s="270"/>
      <c r="E32" s="127" t="str">
        <f t="shared" si="1"/>
        <v/>
      </c>
      <c r="F32" s="271" t="e">
        <f t="shared" si="0"/>
        <v>#NUM!</v>
      </c>
      <c r="G32" s="275" t="e">
        <v>#VALUE!</v>
      </c>
      <c r="H32" s="275">
        <v>32510153</v>
      </c>
      <c r="I32" s="275" t="s">
        <v>129</v>
      </c>
      <c r="J32" s="275" t="s">
        <v>129</v>
      </c>
      <c r="K32" s="275">
        <v>551258</v>
      </c>
      <c r="L32" s="275"/>
    </row>
    <row r="33" spans="1:15" s="127" customFormat="1" ht="26.25" customHeight="1">
      <c r="A33" s="36"/>
      <c r="B33" s="268"/>
      <c r="C33" s="269"/>
      <c r="D33" s="270"/>
      <c r="E33" s="127" t="str">
        <f t="shared" si="1"/>
        <v/>
      </c>
      <c r="F33" s="271" t="e">
        <f t="shared" si="0"/>
        <v>#NUM!</v>
      </c>
      <c r="G33" s="276" t="s">
        <v>0</v>
      </c>
      <c r="H33" s="277"/>
      <c r="I33" s="278"/>
      <c r="J33" s="279"/>
      <c r="K33" s="275">
        <v>0</v>
      </c>
      <c r="L33" s="275"/>
    </row>
    <row r="34" spans="1:15" s="127" customFormat="1" ht="26.25" customHeight="1" thickBot="1">
      <c r="A34" s="36"/>
      <c r="B34" s="268"/>
      <c r="C34" s="269"/>
      <c r="D34" s="270"/>
      <c r="E34" s="127" t="str">
        <f t="shared" si="1"/>
        <v/>
      </c>
      <c r="F34" s="271" t="e">
        <f t="shared" si="0"/>
        <v>#NUM!</v>
      </c>
      <c r="G34" s="280">
        <f>D5</f>
        <v>0</v>
      </c>
      <c r="H34" s="281"/>
      <c r="I34" s="279"/>
      <c r="J34" s="279"/>
      <c r="K34" s="275">
        <v>0</v>
      </c>
      <c r="L34" s="275"/>
    </row>
    <row r="35" spans="1:15" s="127" customFormat="1" ht="26.25" customHeight="1" thickBot="1">
      <c r="A35" s="36"/>
      <c r="B35" s="268"/>
      <c r="C35" s="269"/>
      <c r="D35" s="270"/>
      <c r="E35" s="127" t="str">
        <f t="shared" si="1"/>
        <v/>
      </c>
      <c r="F35" s="271" t="e">
        <f t="shared" si="0"/>
        <v>#NUM!</v>
      </c>
      <c r="G35" s="282" t="s">
        <v>130</v>
      </c>
      <c r="H35" s="283" t="e">
        <f>AVERAGE(D6:D35)</f>
        <v>#DIV/0!</v>
      </c>
      <c r="I35" s="284" t="s">
        <v>131</v>
      </c>
      <c r="J35" s="285" t="s">
        <v>132</v>
      </c>
      <c r="K35" s="286" t="str">
        <f>IFERROR(IF(MAX(G42:J70)&lt;L47,"DESPUES DE APLICAR LA GUIA DE COLOMBIA COMPRA EFICIENTE, SE DETERMINA QUE NINGUNA OFERTA SE ENCUENTRA EN LA CONDICION DE OFERTA ARTIFICIALMENTE BAJA"," SE DEBE REQUERIR A LOS PROPONENTES: "&amp;E27 &amp;", "&amp;E28 &amp;", "&amp;E29 &amp;", "&amp; E30 &amp; ", "&amp;E31 &amp;", "&amp;E32 &amp; ", "&amp;E33 &amp; ", "&amp;E34 &amp;", "&amp;E35 &amp; ","&amp;E36 &amp;", "&amp;E37 &amp;", "&amp;E38 &amp;", "&amp; E39 &amp; ", "&amp;E40 &amp;", "&amp;E41 &amp; ", "&amp;E42 &amp; ", "&amp;E43 &amp;", "&amp; E44),"")</f>
        <v/>
      </c>
      <c r="L35" s="287"/>
    </row>
    <row r="36" spans="1:15" s="127" customFormat="1" ht="26.25" customHeight="1" thickBot="1">
      <c r="A36" s="36"/>
      <c r="B36" s="268"/>
      <c r="C36" s="269"/>
      <c r="D36" s="270"/>
      <c r="E36" s="127" t="str">
        <f t="shared" si="1"/>
        <v/>
      </c>
      <c r="F36" s="271" t="e">
        <f t="shared" si="0"/>
        <v>#NUM!</v>
      </c>
      <c r="G36" s="288" t="s">
        <v>133</v>
      </c>
      <c r="H36" s="283" t="e">
        <f>MEDIAN(D6:D35)</f>
        <v>#NUM!</v>
      </c>
      <c r="I36" s="289" t="e">
        <f>H36-H37</f>
        <v>#NUM!</v>
      </c>
      <c r="J36" s="290" t="e">
        <f>1-(I36/J41)</f>
        <v>#NUM!</v>
      </c>
      <c r="K36" s="291"/>
      <c r="L36" s="292"/>
    </row>
    <row r="37" spans="1:15" s="127" customFormat="1" ht="26.25" customHeight="1" thickBot="1">
      <c r="A37" s="36"/>
      <c r="B37" s="268"/>
      <c r="C37" s="269"/>
      <c r="D37" s="270"/>
      <c r="E37" s="127" t="str">
        <f t="shared" si="1"/>
        <v/>
      </c>
      <c r="F37" s="271" t="e">
        <f t="shared" si="0"/>
        <v>#NUM!</v>
      </c>
      <c r="G37" s="293" t="s">
        <v>134</v>
      </c>
      <c r="H37" s="294" t="e">
        <f>_xlfn.STDEV.P(D6:D35)</f>
        <v>#DIV/0!</v>
      </c>
      <c r="I37" s="295"/>
      <c r="J37" s="296"/>
      <c r="K37" s="297"/>
      <c r="L37" s="298"/>
    </row>
    <row r="38" spans="1:15" s="127" customFormat="1" ht="26.25" customHeight="1" thickBot="1">
      <c r="A38" s="36"/>
      <c r="B38" s="268"/>
      <c r="C38" s="269"/>
      <c r="D38" s="270"/>
      <c r="E38" s="127" t="str">
        <f t="shared" si="1"/>
        <v/>
      </c>
      <c r="F38" s="271" t="e">
        <f t="shared" si="0"/>
        <v>#NUM!</v>
      </c>
      <c r="G38" s="299" t="s">
        <v>135</v>
      </c>
      <c r="H38" s="300"/>
      <c r="I38" s="300"/>
      <c r="J38" s="300"/>
      <c r="K38" s="301"/>
      <c r="L38" s="302" t="s">
        <v>136</v>
      </c>
    </row>
    <row r="39" spans="1:15" s="127" customFormat="1" ht="26.25" customHeight="1">
      <c r="A39" s="36"/>
      <c r="B39" s="268"/>
      <c r="C39" s="269"/>
      <c r="D39" s="270"/>
      <c r="E39" s="127" t="str">
        <f t="shared" si="1"/>
        <v/>
      </c>
      <c r="F39" s="271" t="e">
        <f t="shared" si="0"/>
        <v>#NUM!</v>
      </c>
      <c r="G39" s="303"/>
      <c r="H39" s="304" t="s">
        <v>137</v>
      </c>
      <c r="I39" s="304" t="s">
        <v>138</v>
      </c>
      <c r="J39" s="304" t="s">
        <v>0</v>
      </c>
      <c r="K39" s="305" t="s">
        <v>139</v>
      </c>
      <c r="L39" s="306"/>
    </row>
    <row r="40" spans="1:15" s="127" customFormat="1" ht="26.25" customHeight="1">
      <c r="A40" s="36"/>
      <c r="B40" s="268"/>
      <c r="C40" s="269"/>
      <c r="D40" s="270"/>
      <c r="E40" s="127" t="str">
        <f t="shared" si="1"/>
        <v/>
      </c>
      <c r="F40" s="271" t="e">
        <f t="shared" si="0"/>
        <v>#NUM!</v>
      </c>
      <c r="G40" s="307" t="s">
        <v>140</v>
      </c>
      <c r="H40" s="308" t="e">
        <f>(J41-H41)/J41</f>
        <v>#DIV/0!</v>
      </c>
      <c r="I40" s="309" t="e">
        <f>(J41-I41)/J41</f>
        <v>#NUM!</v>
      </c>
      <c r="J40" s="310" t="e">
        <f>(J41-I36)/J41</f>
        <v>#NUM!</v>
      </c>
      <c r="K40" s="311"/>
      <c r="L40" s="306"/>
    </row>
    <row r="41" spans="1:15" s="127" customFormat="1" ht="26.25" customHeight="1" thickBot="1">
      <c r="A41" s="36"/>
      <c r="B41" s="268"/>
      <c r="C41" s="269"/>
      <c r="D41" s="270"/>
      <c r="E41" s="127" t="str">
        <f t="shared" si="1"/>
        <v/>
      </c>
      <c r="F41" s="271" t="e">
        <f t="shared" si="0"/>
        <v>#NUM!</v>
      </c>
      <c r="G41" s="280" t="e">
        <f>I36</f>
        <v>#NUM!</v>
      </c>
      <c r="H41" s="280" t="e">
        <f>H35</f>
        <v>#DIV/0!</v>
      </c>
      <c r="I41" s="280" t="e">
        <f>H36</f>
        <v>#NUM!</v>
      </c>
      <c r="J41" s="280">
        <f>G34</f>
        <v>0</v>
      </c>
      <c r="K41" s="312"/>
      <c r="L41" s="313"/>
    </row>
    <row r="42" spans="1:15" ht="26.25" customHeight="1">
      <c r="B42" s="268"/>
      <c r="C42" s="269"/>
      <c r="D42" s="270"/>
      <c r="E42" s="127" t="str">
        <f>IF(COUNTIF(G42:J42,"&gt;"&amp;$L$32),"No."&amp;B42&amp;",  ","")</f>
        <v/>
      </c>
      <c r="F42" s="271" t="e">
        <f t="shared" si="0"/>
        <v>#NUM!</v>
      </c>
      <c r="G42" s="314" t="e">
        <f>1-(D42/$G$41)</f>
        <v>#NUM!</v>
      </c>
      <c r="H42" s="315" t="e">
        <f>1-(D42/$H$41)</f>
        <v>#DIV/0!</v>
      </c>
      <c r="I42" s="316" t="e">
        <f>1-(D42/$I$41)</f>
        <v>#NUM!</v>
      </c>
      <c r="J42" s="316" t="e">
        <f>1-(D42/$J$41)</f>
        <v>#DIV/0!</v>
      </c>
      <c r="K42" s="317" t="s">
        <v>141</v>
      </c>
      <c r="L42" s="318" t="s">
        <v>142</v>
      </c>
      <c r="M42" s="127"/>
      <c r="N42" s="127"/>
      <c r="O42" s="127"/>
    </row>
    <row r="43" spans="1:15" ht="26.25" customHeight="1" thickBot="1">
      <c r="B43" s="268"/>
      <c r="C43" s="269"/>
      <c r="D43" s="270"/>
      <c r="E43" s="127" t="str">
        <f t="shared" ref="E43:E50" si="2">IF(COUNTIF(G43:J43,"&gt;"&amp;$L$32),"No."&amp;B43&amp;",  ","")</f>
        <v/>
      </c>
      <c r="F43" s="271" t="e">
        <f t="shared" si="0"/>
        <v>#NUM!</v>
      </c>
      <c r="G43" s="314" t="e">
        <f t="shared" ref="G43:G70" si="3">1-(D43/$G$41)</f>
        <v>#NUM!</v>
      </c>
      <c r="H43" s="315" t="e">
        <f t="shared" ref="H43:H70" si="4">1-(D43/$H$41)</f>
        <v>#DIV/0!</v>
      </c>
      <c r="I43" s="316" t="e">
        <f t="shared" ref="I43:I70" si="5">1-(D43/$I$41)</f>
        <v>#NUM!</v>
      </c>
      <c r="J43" s="316" t="e">
        <f t="shared" ref="J43:J70" si="6">1-(D43/$J$41)</f>
        <v>#DIV/0!</v>
      </c>
      <c r="K43" s="319">
        <v>0.113371142807664</v>
      </c>
      <c r="L43" s="320">
        <v>0.03</v>
      </c>
      <c r="M43" s="127"/>
      <c r="N43" s="127"/>
      <c r="O43" s="127"/>
    </row>
    <row r="44" spans="1:15" ht="26.25" customHeight="1">
      <c r="B44" s="268"/>
      <c r="C44" s="269"/>
      <c r="D44" s="270"/>
      <c r="E44" s="127" t="str">
        <f t="shared" si="2"/>
        <v/>
      </c>
      <c r="F44" s="271" t="e">
        <f t="shared" si="0"/>
        <v>#NUM!</v>
      </c>
      <c r="G44" s="314" t="e">
        <f t="shared" si="3"/>
        <v>#NUM!</v>
      </c>
      <c r="H44" s="315" t="e">
        <f t="shared" si="4"/>
        <v>#DIV/0!</v>
      </c>
      <c r="I44" s="316" t="e">
        <f t="shared" si="5"/>
        <v>#NUM!</v>
      </c>
      <c r="J44" s="316" t="e">
        <f t="shared" si="6"/>
        <v>#DIV/0!</v>
      </c>
      <c r="K44" s="321" t="s">
        <v>143</v>
      </c>
      <c r="L44" s="322" t="s">
        <v>136</v>
      </c>
      <c r="M44" s="127"/>
      <c r="N44" s="127"/>
      <c r="O44" s="127"/>
    </row>
    <row r="45" spans="1:15" ht="26.25" customHeight="1" thickBot="1">
      <c r="B45" s="268"/>
      <c r="C45" s="269"/>
      <c r="D45" s="270"/>
      <c r="E45" s="127" t="str">
        <f t="shared" si="2"/>
        <v/>
      </c>
      <c r="F45" s="271" t="e">
        <f t="shared" si="0"/>
        <v>#NUM!</v>
      </c>
      <c r="G45" s="314" t="e">
        <f t="shared" si="3"/>
        <v>#NUM!</v>
      </c>
      <c r="H45" s="315" t="e">
        <f t="shared" si="4"/>
        <v>#DIV/0!</v>
      </c>
      <c r="I45" s="316" t="e">
        <f t="shared" si="5"/>
        <v>#NUM!</v>
      </c>
      <c r="J45" s="316" t="e">
        <f t="shared" si="6"/>
        <v>#DIV/0!</v>
      </c>
      <c r="K45" s="319">
        <v>0.1157212157046858</v>
      </c>
      <c r="L45" s="323">
        <f>AVERAGE(K42:K47)</f>
        <v>0.12271663986972385</v>
      </c>
      <c r="M45" s="127"/>
      <c r="N45" s="127"/>
      <c r="O45" s="127"/>
    </row>
    <row r="46" spans="1:15" ht="26.25" customHeight="1">
      <c r="B46" s="268"/>
      <c r="C46" s="269"/>
      <c r="D46" s="270"/>
      <c r="E46" s="127" t="str">
        <f t="shared" si="2"/>
        <v/>
      </c>
      <c r="F46" s="271" t="e">
        <f t="shared" si="0"/>
        <v>#NUM!</v>
      </c>
      <c r="G46" s="314" t="e">
        <f t="shared" si="3"/>
        <v>#NUM!</v>
      </c>
      <c r="H46" s="315" t="e">
        <f t="shared" si="4"/>
        <v>#DIV/0!</v>
      </c>
      <c r="I46" s="316" t="e">
        <f t="shared" si="5"/>
        <v>#NUM!</v>
      </c>
      <c r="J46" s="316" t="e">
        <f t="shared" si="6"/>
        <v>#DIV/0!</v>
      </c>
      <c r="K46" s="319" t="s">
        <v>144</v>
      </c>
      <c r="L46" s="324" t="s">
        <v>145</v>
      </c>
      <c r="M46" s="127"/>
      <c r="N46" s="127"/>
      <c r="O46" s="127"/>
    </row>
    <row r="47" spans="1:15" ht="26.25" customHeight="1" thickBot="1">
      <c r="B47" s="268"/>
      <c r="C47" s="269"/>
      <c r="D47" s="270"/>
      <c r="E47" s="127" t="str">
        <f t="shared" si="2"/>
        <v/>
      </c>
      <c r="F47" s="271" t="e">
        <f t="shared" si="0"/>
        <v>#NUM!</v>
      </c>
      <c r="G47" s="314" t="e">
        <f t="shared" si="3"/>
        <v>#NUM!</v>
      </c>
      <c r="H47" s="315" t="e">
        <f t="shared" si="4"/>
        <v>#DIV/0!</v>
      </c>
      <c r="I47" s="316" t="e">
        <f t="shared" si="5"/>
        <v>#NUM!</v>
      </c>
      <c r="J47" s="316" t="e">
        <f t="shared" si="6"/>
        <v>#DIV/0!</v>
      </c>
      <c r="K47" s="319">
        <v>0.13905756109682174</v>
      </c>
      <c r="L47" s="325">
        <f>L43+L45</f>
        <v>0.15271663986972384</v>
      </c>
      <c r="M47" s="127"/>
      <c r="N47" s="127"/>
      <c r="O47" s="127"/>
    </row>
    <row r="48" spans="1:15" ht="26.25" customHeight="1">
      <c r="B48" s="268"/>
      <c r="C48" s="269"/>
      <c r="D48" s="270"/>
      <c r="E48" s="127" t="str">
        <f t="shared" si="2"/>
        <v/>
      </c>
      <c r="F48" s="271" t="e">
        <f t="shared" si="0"/>
        <v>#NUM!</v>
      </c>
      <c r="G48" s="314" t="e">
        <f t="shared" si="3"/>
        <v>#NUM!</v>
      </c>
      <c r="H48" s="315" t="e">
        <f t="shared" si="4"/>
        <v>#DIV/0!</v>
      </c>
      <c r="I48" s="316" t="e">
        <f t="shared" si="5"/>
        <v>#NUM!</v>
      </c>
      <c r="J48" s="316" t="e">
        <f t="shared" si="6"/>
        <v>#DIV/0!</v>
      </c>
      <c r="K48" s="275">
        <v>0</v>
      </c>
      <c r="L48" s="275"/>
      <c r="M48" s="127"/>
      <c r="N48" s="127"/>
      <c r="O48" s="127"/>
    </row>
    <row r="49" spans="1:15" ht="26.25" customHeight="1">
      <c r="B49" s="268"/>
      <c r="C49" s="269"/>
      <c r="D49" s="270"/>
      <c r="E49" s="127" t="str">
        <f t="shared" si="2"/>
        <v/>
      </c>
      <c r="F49" s="271" t="e">
        <f t="shared" si="0"/>
        <v>#NUM!</v>
      </c>
      <c r="G49" s="314" t="e">
        <f t="shared" si="3"/>
        <v>#NUM!</v>
      </c>
      <c r="H49" s="315" t="e">
        <f t="shared" si="4"/>
        <v>#DIV/0!</v>
      </c>
      <c r="I49" s="316" t="e">
        <f t="shared" si="5"/>
        <v>#NUM!</v>
      </c>
      <c r="J49" s="316" t="e">
        <f t="shared" si="6"/>
        <v>#DIV/0!</v>
      </c>
      <c r="K49" s="275">
        <v>0</v>
      </c>
      <c r="L49" s="275"/>
      <c r="M49" s="127"/>
      <c r="N49" s="127"/>
      <c r="O49" s="127"/>
    </row>
    <row r="50" spans="1:15" ht="26.25" customHeight="1">
      <c r="B50" s="268"/>
      <c r="C50" s="269"/>
      <c r="D50" s="270"/>
      <c r="E50" s="127" t="str">
        <f t="shared" si="2"/>
        <v/>
      </c>
      <c r="F50" s="271" t="e">
        <f t="shared" si="0"/>
        <v>#NUM!</v>
      </c>
      <c r="G50" s="314" t="e">
        <f t="shared" si="3"/>
        <v>#NUM!</v>
      </c>
      <c r="H50" s="315" t="e">
        <f t="shared" si="4"/>
        <v>#DIV/0!</v>
      </c>
      <c r="I50" s="316" t="e">
        <f t="shared" si="5"/>
        <v>#NUM!</v>
      </c>
      <c r="J50" s="316" t="e">
        <f t="shared" si="6"/>
        <v>#DIV/0!</v>
      </c>
      <c r="K50" s="275">
        <v>0</v>
      </c>
      <c r="L50" s="275"/>
      <c r="M50" s="127"/>
      <c r="N50" s="127"/>
      <c r="O50" s="127"/>
    </row>
    <row r="51" spans="1:15" s="326" customFormat="1" ht="6.75" customHeight="1">
      <c r="B51" s="268"/>
      <c r="C51" s="269"/>
      <c r="D51" s="270"/>
      <c r="E51" s="127" t="str">
        <f t="shared" si="1"/>
        <v/>
      </c>
      <c r="F51" s="271" t="e">
        <f t="shared" si="0"/>
        <v>#NUM!</v>
      </c>
      <c r="G51" s="314" t="e">
        <f t="shared" si="3"/>
        <v>#NUM!</v>
      </c>
      <c r="H51" s="315" t="e">
        <f t="shared" si="4"/>
        <v>#DIV/0!</v>
      </c>
      <c r="I51" s="316" t="e">
        <f t="shared" si="5"/>
        <v>#NUM!</v>
      </c>
      <c r="J51" s="316" t="e">
        <f t="shared" si="6"/>
        <v>#DIV/0!</v>
      </c>
      <c r="K51" s="36"/>
      <c r="L51" s="36"/>
      <c r="M51" s="127"/>
      <c r="N51" s="127"/>
      <c r="O51" s="127"/>
    </row>
    <row r="52" spans="1:15" ht="15">
      <c r="B52" s="268"/>
      <c r="C52" s="269"/>
      <c r="D52" s="270"/>
      <c r="E52" s="127" t="str">
        <f t="shared" si="1"/>
        <v/>
      </c>
      <c r="F52" s="271" t="e">
        <f t="shared" si="0"/>
        <v>#NUM!</v>
      </c>
      <c r="G52" s="314" t="e">
        <f t="shared" si="3"/>
        <v>#NUM!</v>
      </c>
      <c r="H52" s="315" t="e">
        <f t="shared" si="4"/>
        <v>#DIV/0!</v>
      </c>
      <c r="I52" s="316" t="e">
        <f t="shared" si="5"/>
        <v>#NUM!</v>
      </c>
      <c r="J52" s="316" t="e">
        <f t="shared" si="6"/>
        <v>#DIV/0!</v>
      </c>
      <c r="M52" s="127"/>
      <c r="N52" s="127"/>
      <c r="O52" s="127"/>
    </row>
    <row r="53" spans="1:15" ht="15">
      <c r="B53" s="268"/>
      <c r="C53" s="269"/>
      <c r="D53" s="270"/>
      <c r="E53" s="127" t="str">
        <f t="shared" si="1"/>
        <v/>
      </c>
      <c r="F53" s="271" t="e">
        <f t="shared" si="0"/>
        <v>#NUM!</v>
      </c>
      <c r="G53" s="314" t="e">
        <f t="shared" si="3"/>
        <v>#NUM!</v>
      </c>
      <c r="H53" s="315" t="e">
        <f t="shared" si="4"/>
        <v>#DIV/0!</v>
      </c>
      <c r="I53" s="316" t="e">
        <f t="shared" si="5"/>
        <v>#NUM!</v>
      </c>
      <c r="J53" s="316" t="e">
        <f t="shared" si="6"/>
        <v>#DIV/0!</v>
      </c>
      <c r="M53" s="127"/>
      <c r="N53" s="127"/>
      <c r="O53" s="127"/>
    </row>
    <row r="54" spans="1:15" ht="15">
      <c r="B54" s="268"/>
      <c r="C54" s="269"/>
      <c r="D54" s="270"/>
      <c r="E54" s="127" t="str">
        <f t="shared" si="1"/>
        <v/>
      </c>
      <c r="F54" s="271" t="e">
        <f t="shared" si="0"/>
        <v>#NUM!</v>
      </c>
      <c r="G54" s="314" t="e">
        <f t="shared" si="3"/>
        <v>#NUM!</v>
      </c>
      <c r="H54" s="315" t="e">
        <f t="shared" si="4"/>
        <v>#DIV/0!</v>
      </c>
      <c r="I54" s="316" t="e">
        <f t="shared" si="5"/>
        <v>#NUM!</v>
      </c>
      <c r="J54" s="316" t="e">
        <f t="shared" si="6"/>
        <v>#DIV/0!</v>
      </c>
      <c r="M54" s="127"/>
      <c r="N54" s="127"/>
      <c r="O54" s="127"/>
    </row>
    <row r="55" spans="1:15" s="144" customFormat="1" ht="15">
      <c r="A55" s="36"/>
      <c r="B55" s="268"/>
      <c r="C55" s="269"/>
      <c r="D55" s="270"/>
      <c r="E55" s="127" t="str">
        <f t="shared" si="1"/>
        <v/>
      </c>
      <c r="F55" s="271" t="e">
        <f t="shared" si="0"/>
        <v>#NUM!</v>
      </c>
      <c r="G55" s="314" t="e">
        <f t="shared" si="3"/>
        <v>#NUM!</v>
      </c>
      <c r="H55" s="315" t="e">
        <f t="shared" si="4"/>
        <v>#DIV/0!</v>
      </c>
      <c r="I55" s="316" t="e">
        <f t="shared" si="5"/>
        <v>#NUM!</v>
      </c>
      <c r="J55" s="316" t="e">
        <f t="shared" si="6"/>
        <v>#DIV/0!</v>
      </c>
      <c r="K55" s="36"/>
      <c r="L55" s="36"/>
      <c r="M55" s="127"/>
      <c r="N55" s="127"/>
      <c r="O55" s="127"/>
    </row>
    <row r="56" spans="1:15" s="144" customFormat="1" ht="15">
      <c r="A56" s="36"/>
      <c r="B56" s="268"/>
      <c r="C56" s="269"/>
      <c r="D56" s="270"/>
      <c r="E56" s="127" t="str">
        <f t="shared" si="1"/>
        <v/>
      </c>
      <c r="F56" s="271" t="e">
        <f t="shared" si="0"/>
        <v>#NUM!</v>
      </c>
      <c r="G56" s="314" t="e">
        <f t="shared" si="3"/>
        <v>#NUM!</v>
      </c>
      <c r="H56" s="315" t="e">
        <f t="shared" si="4"/>
        <v>#DIV/0!</v>
      </c>
      <c r="I56" s="316" t="e">
        <f t="shared" si="5"/>
        <v>#NUM!</v>
      </c>
      <c r="J56" s="316" t="e">
        <f t="shared" si="6"/>
        <v>#DIV/0!</v>
      </c>
      <c r="K56" s="36"/>
      <c r="L56" s="36"/>
      <c r="M56" s="127"/>
      <c r="N56" s="127"/>
      <c r="O56" s="127"/>
    </row>
    <row r="57" spans="1:15" s="144" customFormat="1" ht="15">
      <c r="A57" s="36"/>
      <c r="B57" s="268"/>
      <c r="C57" s="269"/>
      <c r="D57" s="270"/>
      <c r="E57" s="127" t="str">
        <f t="shared" si="1"/>
        <v/>
      </c>
      <c r="F57" s="271" t="e">
        <f t="shared" si="0"/>
        <v>#NUM!</v>
      </c>
      <c r="G57" s="314" t="e">
        <f t="shared" si="3"/>
        <v>#NUM!</v>
      </c>
      <c r="H57" s="315" t="e">
        <f t="shared" si="4"/>
        <v>#DIV/0!</v>
      </c>
      <c r="I57" s="316" t="e">
        <f t="shared" si="5"/>
        <v>#NUM!</v>
      </c>
      <c r="J57" s="316" t="e">
        <f t="shared" si="6"/>
        <v>#DIV/0!</v>
      </c>
      <c r="K57" s="36"/>
      <c r="L57" s="36"/>
      <c r="M57" s="36"/>
      <c r="N57" s="36"/>
      <c r="O57" s="36"/>
    </row>
    <row r="58" spans="1:15" s="144" customFormat="1" ht="15">
      <c r="A58" s="36"/>
      <c r="B58" s="268"/>
      <c r="C58" s="269"/>
      <c r="D58" s="270"/>
      <c r="E58" s="127" t="str">
        <f t="shared" si="1"/>
        <v/>
      </c>
      <c r="F58" s="271" t="e">
        <f t="shared" si="0"/>
        <v>#NUM!</v>
      </c>
      <c r="G58" s="314" t="e">
        <f t="shared" si="3"/>
        <v>#NUM!</v>
      </c>
      <c r="H58" s="315" t="e">
        <f t="shared" si="4"/>
        <v>#DIV/0!</v>
      </c>
      <c r="I58" s="316" t="e">
        <f t="shared" si="5"/>
        <v>#NUM!</v>
      </c>
      <c r="J58" s="316" t="e">
        <f t="shared" si="6"/>
        <v>#DIV/0!</v>
      </c>
      <c r="K58" s="36"/>
      <c r="L58" s="36"/>
      <c r="M58" s="36"/>
      <c r="N58" s="36"/>
      <c r="O58" s="36"/>
    </row>
    <row r="59" spans="1:15" s="144" customFormat="1" ht="15">
      <c r="A59" s="36"/>
      <c r="B59" s="268"/>
      <c r="C59" s="269"/>
      <c r="D59" s="270"/>
      <c r="E59" s="127" t="str">
        <f t="shared" si="1"/>
        <v/>
      </c>
      <c r="F59" s="271" t="e">
        <f t="shared" si="0"/>
        <v>#NUM!</v>
      </c>
      <c r="G59" s="314" t="e">
        <f t="shared" si="3"/>
        <v>#NUM!</v>
      </c>
      <c r="H59" s="315" t="e">
        <f t="shared" si="4"/>
        <v>#DIV/0!</v>
      </c>
      <c r="I59" s="316" t="e">
        <f t="shared" si="5"/>
        <v>#NUM!</v>
      </c>
      <c r="J59" s="316" t="e">
        <f t="shared" si="6"/>
        <v>#DIV/0!</v>
      </c>
      <c r="K59" s="36"/>
      <c r="L59" s="36"/>
      <c r="M59" s="36"/>
      <c r="N59" s="36"/>
      <c r="O59" s="36"/>
    </row>
    <row r="60" spans="1:15" s="144" customFormat="1" ht="15">
      <c r="A60" s="36"/>
      <c r="B60" s="268"/>
      <c r="C60" s="269"/>
      <c r="D60" s="270"/>
      <c r="E60" s="127" t="str">
        <f t="shared" si="1"/>
        <v/>
      </c>
      <c r="F60" s="271" t="e">
        <f t="shared" si="0"/>
        <v>#NUM!</v>
      </c>
      <c r="G60" s="314" t="e">
        <f t="shared" si="3"/>
        <v>#NUM!</v>
      </c>
      <c r="H60" s="315" t="e">
        <f t="shared" si="4"/>
        <v>#DIV/0!</v>
      </c>
      <c r="I60" s="316" t="e">
        <f t="shared" si="5"/>
        <v>#NUM!</v>
      </c>
      <c r="J60" s="316" t="e">
        <f t="shared" si="6"/>
        <v>#DIV/0!</v>
      </c>
      <c r="K60" s="36"/>
      <c r="L60" s="36"/>
      <c r="M60" s="36"/>
      <c r="N60" s="36"/>
      <c r="O60" s="36"/>
    </row>
    <row r="61" spans="1:15" s="144" customFormat="1" ht="15">
      <c r="A61" s="36"/>
      <c r="B61" s="268"/>
      <c r="C61" s="269"/>
      <c r="D61" s="270"/>
      <c r="E61" s="127" t="str">
        <f t="shared" si="1"/>
        <v/>
      </c>
      <c r="F61" s="271" t="e">
        <f t="shared" si="0"/>
        <v>#NUM!</v>
      </c>
      <c r="G61" s="314" t="e">
        <f t="shared" si="3"/>
        <v>#NUM!</v>
      </c>
      <c r="H61" s="315" t="e">
        <f t="shared" si="4"/>
        <v>#DIV/0!</v>
      </c>
      <c r="I61" s="316" t="e">
        <f t="shared" si="5"/>
        <v>#NUM!</v>
      </c>
      <c r="J61" s="316" t="e">
        <f t="shared" si="6"/>
        <v>#DIV/0!</v>
      </c>
      <c r="K61" s="36"/>
      <c r="L61" s="36"/>
      <c r="M61" s="36"/>
      <c r="N61" s="36"/>
      <c r="O61" s="36"/>
    </row>
    <row r="62" spans="1:15" ht="15">
      <c r="B62" s="268"/>
      <c r="C62" s="269"/>
      <c r="D62" s="270"/>
      <c r="E62" s="127" t="str">
        <f t="shared" si="1"/>
        <v/>
      </c>
      <c r="F62" s="271" t="e">
        <f t="shared" si="0"/>
        <v>#NUM!</v>
      </c>
      <c r="G62" s="314" t="e">
        <f t="shared" si="3"/>
        <v>#NUM!</v>
      </c>
      <c r="H62" s="315" t="e">
        <f t="shared" si="4"/>
        <v>#DIV/0!</v>
      </c>
      <c r="I62" s="316" t="e">
        <f t="shared" si="5"/>
        <v>#NUM!</v>
      </c>
      <c r="J62" s="316" t="e">
        <f t="shared" si="6"/>
        <v>#DIV/0!</v>
      </c>
    </row>
    <row r="63" spans="1:15" ht="15">
      <c r="B63" s="268"/>
      <c r="C63" s="269"/>
      <c r="D63" s="270"/>
      <c r="E63" s="127" t="str">
        <f t="shared" si="1"/>
        <v/>
      </c>
      <c r="F63" s="271" t="e">
        <f t="shared" si="0"/>
        <v>#NUM!</v>
      </c>
      <c r="G63" s="314" t="e">
        <f t="shared" si="3"/>
        <v>#NUM!</v>
      </c>
      <c r="H63" s="315" t="e">
        <f t="shared" si="4"/>
        <v>#DIV/0!</v>
      </c>
      <c r="I63" s="316" t="e">
        <f t="shared" si="5"/>
        <v>#NUM!</v>
      </c>
      <c r="J63" s="316" t="e">
        <f t="shared" si="6"/>
        <v>#DIV/0!</v>
      </c>
    </row>
    <row r="64" spans="1:15" ht="15">
      <c r="B64" s="268"/>
      <c r="C64" s="269"/>
      <c r="D64" s="270"/>
      <c r="E64" s="127" t="str">
        <f t="shared" si="1"/>
        <v/>
      </c>
      <c r="F64" s="271" t="e">
        <f t="shared" si="0"/>
        <v>#NUM!</v>
      </c>
      <c r="G64" s="314" t="e">
        <f t="shared" si="3"/>
        <v>#NUM!</v>
      </c>
      <c r="H64" s="315" t="e">
        <f t="shared" si="4"/>
        <v>#DIV/0!</v>
      </c>
      <c r="I64" s="316" t="e">
        <f t="shared" si="5"/>
        <v>#NUM!</v>
      </c>
      <c r="J64" s="316" t="e">
        <f t="shared" si="6"/>
        <v>#DIV/0!</v>
      </c>
    </row>
    <row r="65" spans="2:15" ht="15">
      <c r="B65" s="268"/>
      <c r="C65" s="269"/>
      <c r="D65" s="270"/>
      <c r="E65" s="127" t="str">
        <f t="shared" si="1"/>
        <v/>
      </c>
      <c r="F65" s="271" t="e">
        <f t="shared" si="0"/>
        <v>#NUM!</v>
      </c>
      <c r="G65" s="314" t="e">
        <f t="shared" si="3"/>
        <v>#NUM!</v>
      </c>
      <c r="H65" s="315" t="e">
        <f t="shared" si="4"/>
        <v>#DIV/0!</v>
      </c>
      <c r="I65" s="316" t="e">
        <f t="shared" si="5"/>
        <v>#NUM!</v>
      </c>
      <c r="J65" s="316" t="e">
        <f t="shared" si="6"/>
        <v>#DIV/0!</v>
      </c>
    </row>
    <row r="66" spans="2:15" ht="15">
      <c r="B66" s="268"/>
      <c r="C66" s="269"/>
      <c r="D66" s="270"/>
      <c r="E66" s="127" t="str">
        <f t="shared" si="1"/>
        <v/>
      </c>
      <c r="F66" s="271" t="e">
        <f t="shared" si="0"/>
        <v>#NUM!</v>
      </c>
      <c r="G66" s="314" t="e">
        <f t="shared" si="3"/>
        <v>#NUM!</v>
      </c>
      <c r="H66" s="315" t="e">
        <f t="shared" si="4"/>
        <v>#DIV/0!</v>
      </c>
      <c r="I66" s="316" t="e">
        <f t="shared" si="5"/>
        <v>#NUM!</v>
      </c>
      <c r="J66" s="316" t="e">
        <f t="shared" si="6"/>
        <v>#DIV/0!</v>
      </c>
      <c r="M66" s="326"/>
      <c r="N66" s="326"/>
      <c r="O66" s="326"/>
    </row>
    <row r="67" spans="2:15" ht="15">
      <c r="B67" s="268"/>
      <c r="C67" s="269"/>
      <c r="D67" s="270"/>
      <c r="E67" s="127" t="str">
        <f t="shared" si="1"/>
        <v/>
      </c>
      <c r="F67" s="271" t="e">
        <f t="shared" si="0"/>
        <v>#NUM!</v>
      </c>
      <c r="G67" s="314" t="e">
        <f t="shared" si="3"/>
        <v>#NUM!</v>
      </c>
      <c r="H67" s="315" t="e">
        <f t="shared" si="4"/>
        <v>#DIV/0!</v>
      </c>
      <c r="I67" s="316" t="e">
        <f t="shared" si="5"/>
        <v>#NUM!</v>
      </c>
      <c r="J67" s="316" t="e">
        <f t="shared" si="6"/>
        <v>#DIV/0!</v>
      </c>
    </row>
    <row r="68" spans="2:15" ht="15">
      <c r="B68" s="268"/>
      <c r="C68" s="269"/>
      <c r="D68" s="270"/>
      <c r="E68" s="127" t="str">
        <f t="shared" si="1"/>
        <v/>
      </c>
      <c r="F68" s="271" t="e">
        <f t="shared" si="0"/>
        <v>#NUM!</v>
      </c>
      <c r="G68" s="314" t="e">
        <f t="shared" si="3"/>
        <v>#NUM!</v>
      </c>
      <c r="H68" s="315" t="e">
        <f t="shared" si="4"/>
        <v>#DIV/0!</v>
      </c>
      <c r="I68" s="316" t="e">
        <f t="shared" si="5"/>
        <v>#NUM!</v>
      </c>
      <c r="J68" s="316" t="e">
        <f t="shared" si="6"/>
        <v>#DIV/0!</v>
      </c>
    </row>
    <row r="69" spans="2:15" ht="15">
      <c r="B69" s="268"/>
      <c r="C69" s="269"/>
      <c r="D69" s="270"/>
      <c r="E69" s="127" t="str">
        <f t="shared" si="1"/>
        <v/>
      </c>
      <c r="F69" s="271" t="e">
        <f t="shared" si="0"/>
        <v>#NUM!</v>
      </c>
      <c r="G69" s="314" t="e">
        <f t="shared" si="3"/>
        <v>#NUM!</v>
      </c>
      <c r="H69" s="315" t="e">
        <f t="shared" si="4"/>
        <v>#DIV/0!</v>
      </c>
      <c r="I69" s="316" t="e">
        <f t="shared" si="5"/>
        <v>#NUM!</v>
      </c>
      <c r="J69" s="316" t="e">
        <f t="shared" si="6"/>
        <v>#DIV/0!</v>
      </c>
    </row>
    <row r="70" spans="2:15" ht="15">
      <c r="B70" s="268"/>
      <c r="C70" s="269"/>
      <c r="D70" s="270"/>
      <c r="E70" s="127" t="str">
        <f t="shared" si="1"/>
        <v/>
      </c>
      <c r="F70" s="271" t="e">
        <f t="shared" si="0"/>
        <v>#NUM!</v>
      </c>
      <c r="G70" s="314" t="e">
        <f t="shared" si="3"/>
        <v>#NUM!</v>
      </c>
      <c r="H70" s="315" t="e">
        <f t="shared" si="4"/>
        <v>#DIV/0!</v>
      </c>
      <c r="I70" s="316" t="e">
        <f t="shared" si="5"/>
        <v>#NUM!</v>
      </c>
      <c r="J70" s="316" t="e">
        <f t="shared" si="6"/>
        <v>#DIV/0!</v>
      </c>
      <c r="M70" s="144"/>
      <c r="N70" s="144"/>
      <c r="O70" s="144"/>
    </row>
    <row r="71" spans="2:15">
      <c r="B71" s="327"/>
      <c r="C71" s="327"/>
      <c r="D71" s="327"/>
      <c r="M71" s="144"/>
      <c r="N71" s="144"/>
      <c r="O71" s="144"/>
    </row>
    <row r="72" spans="2:15">
      <c r="B72" s="327"/>
      <c r="C72" s="327"/>
      <c r="D72" s="327"/>
      <c r="M72" s="144"/>
      <c r="N72" s="144"/>
      <c r="O72" s="144"/>
    </row>
    <row r="73" spans="2:15">
      <c r="B73" s="327"/>
      <c r="C73" s="327"/>
      <c r="D73" s="327"/>
      <c r="M73" s="144"/>
      <c r="N73" s="144"/>
      <c r="O73" s="144"/>
    </row>
    <row r="74" spans="2:15">
      <c r="B74" s="327"/>
      <c r="C74" s="327"/>
      <c r="D74" s="327"/>
      <c r="M74" s="144"/>
      <c r="N74" s="144"/>
      <c r="O74" s="144"/>
    </row>
    <row r="75" spans="2:15">
      <c r="B75" s="327"/>
      <c r="C75" s="327"/>
      <c r="D75" s="327"/>
      <c r="M75" s="144"/>
      <c r="N75" s="144"/>
      <c r="O75" s="144"/>
    </row>
    <row r="76" spans="2:15">
      <c r="B76" s="327"/>
      <c r="C76" s="327"/>
      <c r="D76" s="327"/>
      <c r="M76" s="144"/>
      <c r="N76" s="144"/>
      <c r="O76" s="144"/>
    </row>
  </sheetData>
  <sheetProtection selectLockedCells="1"/>
  <dataConsolidate/>
  <mergeCells count="3">
    <mergeCell ref="B2:D2"/>
    <mergeCell ref="B3:B4"/>
    <mergeCell ref="C3:C4"/>
  </mergeCells>
  <conditionalFormatting sqref="B6:D70">
    <cfRule type="expression" dxfId="218" priority="8" stopIfTrue="1">
      <formula>MOD(ROW(),2)</formula>
    </cfRule>
  </conditionalFormatting>
  <conditionalFormatting sqref="D6:D70">
    <cfRule type="cellIs" dxfId="217" priority="7" stopIfTrue="1" operator="equal">
      <formula>"NO ADMISIBLE"</formula>
    </cfRule>
  </conditionalFormatting>
  <conditionalFormatting sqref="D6:D70">
    <cfRule type="cellIs" dxfId="216" priority="6" stopIfTrue="1" operator="equal">
      <formula>"DESCARTADO"</formula>
    </cfRule>
  </conditionalFormatting>
  <conditionalFormatting sqref="D6:D70">
    <cfRule type="cellIs" dxfId="215" priority="5" stopIfTrue="1" operator="equal">
      <formula>"NO ADMISIBLE"</formula>
    </cfRule>
  </conditionalFormatting>
  <conditionalFormatting sqref="D6:D70">
    <cfRule type="cellIs" dxfId="214" priority="4" stopIfTrue="1" operator="equal">
      <formula>"DESCARTADO"</formula>
    </cfRule>
  </conditionalFormatting>
  <conditionalFormatting sqref="F6:F70">
    <cfRule type="cellIs" dxfId="213" priority="2" operator="equal">
      <formula>"PROPUESTA BAJA"</formula>
    </cfRule>
    <cfRule type="cellIs" dxfId="212" priority="3" operator="equal">
      <formula>"PROPUESTA VALIDA"</formula>
    </cfRule>
  </conditionalFormatting>
  <conditionalFormatting sqref="G42:J70">
    <cfRule type="cellIs" dxfId="211" priority="1" operator="greaterThan">
      <formula>$L$47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">
    <tabColor rgb="FFFFFF00"/>
  </sheetPr>
  <dimension ref="A1:L274"/>
  <sheetViews>
    <sheetView showGridLines="0" tabSelected="1" zoomScale="140" zoomScaleNormal="140" workbookViewId="0">
      <selection activeCell="D12" sqref="D12:D13"/>
    </sheetView>
  </sheetViews>
  <sheetFormatPr baseColWidth="10" defaultColWidth="0" defaultRowHeight="13" zeroHeight="1"/>
  <cols>
    <col min="1" max="1" width="3" style="1" customWidth="1"/>
    <col min="2" max="2" width="7.1640625" style="1" customWidth="1"/>
    <col min="3" max="3" width="7" style="1" customWidth="1"/>
    <col min="4" max="4" width="60.33203125" style="1" customWidth="1"/>
    <col min="5" max="5" width="15.6640625" style="1" customWidth="1"/>
    <col min="6" max="7" width="13.5" style="12" customWidth="1"/>
    <col min="8" max="8" width="21.5" style="12" customWidth="1"/>
    <col min="9" max="9" width="15.6640625" style="12" hidden="1" customWidth="1"/>
    <col min="10" max="10" width="15.6640625" style="1" customWidth="1"/>
    <col min="11" max="11" width="19.6640625" style="1" hidden="1" customWidth="1"/>
    <col min="12" max="12" width="11.5" style="1" customWidth="1"/>
    <col min="13" max="16384" width="11.5" style="1" hidden="1"/>
  </cols>
  <sheetData>
    <row r="1" spans="1:11" s="26" customFormat="1" ht="20" customHeight="1">
      <c r="B1" s="402" t="s">
        <v>20</v>
      </c>
      <c r="C1" s="402"/>
      <c r="D1" s="402"/>
      <c r="E1" s="402"/>
      <c r="F1" s="402"/>
      <c r="G1" s="402"/>
      <c r="H1" s="402"/>
      <c r="I1" s="402"/>
    </row>
    <row r="2" spans="1:11" s="26" customFormat="1" ht="20" customHeight="1">
      <c r="B2" s="403" t="s">
        <v>21</v>
      </c>
      <c r="C2" s="403"/>
      <c r="D2" s="403"/>
      <c r="E2" s="403"/>
      <c r="F2" s="403"/>
      <c r="G2" s="403"/>
      <c r="H2" s="403"/>
      <c r="I2" s="403"/>
    </row>
    <row r="3" spans="1:11" s="26" customFormat="1" ht="20" customHeight="1">
      <c r="B3" s="403" t="s">
        <v>87</v>
      </c>
      <c r="C3" s="403"/>
      <c r="D3" s="403"/>
      <c r="E3" s="403"/>
      <c r="F3" s="403"/>
      <c r="G3" s="403"/>
      <c r="H3" s="403"/>
      <c r="I3" s="403"/>
    </row>
    <row r="4" spans="1:11" s="26" customFormat="1" ht="18">
      <c r="B4" s="403" t="s">
        <v>83</v>
      </c>
      <c r="C4" s="403"/>
      <c r="D4" s="403"/>
      <c r="E4" s="403"/>
      <c r="F4" s="403"/>
      <c r="G4" s="403"/>
      <c r="H4" s="403"/>
      <c r="I4" s="403"/>
    </row>
    <row r="5" spans="1:11" s="26" customFormat="1" ht="25.5" customHeight="1">
      <c r="A5" s="31"/>
      <c r="B5" s="403" t="s">
        <v>151</v>
      </c>
      <c r="C5" s="403"/>
      <c r="D5" s="403"/>
      <c r="E5" s="403"/>
      <c r="F5" s="403"/>
      <c r="G5" s="403"/>
      <c r="H5" s="403"/>
      <c r="I5" s="403"/>
    </row>
    <row r="6" spans="1:11" s="26" customFormat="1" ht="18">
      <c r="A6" s="31"/>
      <c r="B6" s="358" t="s">
        <v>153</v>
      </c>
      <c r="C6" s="41"/>
      <c r="D6" s="40"/>
      <c r="E6" s="40"/>
      <c r="F6" s="40"/>
      <c r="G6" s="40"/>
      <c r="H6" s="40"/>
      <c r="I6" s="40"/>
    </row>
    <row r="7" spans="1:11" s="26" customFormat="1" ht="53.25" customHeight="1">
      <c r="A7" s="31"/>
      <c r="B7" s="403" t="s">
        <v>152</v>
      </c>
      <c r="C7" s="403"/>
      <c r="D7" s="403"/>
      <c r="E7" s="403"/>
      <c r="F7" s="403"/>
      <c r="G7" s="403"/>
      <c r="H7" s="403"/>
      <c r="I7" s="403"/>
    </row>
    <row r="8" spans="1:11" s="26" customFormat="1" ht="18">
      <c r="A8" s="31"/>
      <c r="B8" s="41"/>
      <c r="C8" s="41"/>
      <c r="D8" s="40"/>
      <c r="E8" s="40"/>
      <c r="F8" s="40"/>
      <c r="G8" s="40"/>
      <c r="H8" s="40"/>
      <c r="I8" s="40"/>
    </row>
    <row r="9" spans="1:11" s="26" customFormat="1" ht="18">
      <c r="A9" s="31"/>
      <c r="B9" s="41"/>
      <c r="C9" s="41"/>
      <c r="D9" s="40"/>
      <c r="E9" s="40"/>
      <c r="F9" s="40"/>
      <c r="G9" s="40"/>
      <c r="H9" s="40"/>
      <c r="I9" s="40"/>
    </row>
    <row r="10" spans="1:11" ht="13.5" customHeight="1">
      <c r="B10" s="423" t="s">
        <v>24</v>
      </c>
      <c r="C10" s="423"/>
      <c r="D10" s="423"/>
      <c r="E10" s="423"/>
      <c r="F10" s="423"/>
      <c r="G10" s="423"/>
      <c r="H10" s="423"/>
      <c r="I10" s="423"/>
    </row>
    <row r="11" spans="1:11" ht="13.5" customHeight="1" thickBot="1">
      <c r="B11" s="424" t="s">
        <v>16</v>
      </c>
      <c r="C11" s="424"/>
      <c r="D11" s="424"/>
      <c r="E11" s="424"/>
      <c r="F11" s="424"/>
      <c r="G11" s="424"/>
      <c r="H11" s="424"/>
      <c r="I11" s="424"/>
    </row>
    <row r="12" spans="1:11" ht="41.25" customHeight="1" thickTop="1">
      <c r="B12" s="412" t="s">
        <v>31</v>
      </c>
      <c r="C12" s="416" t="s">
        <v>66</v>
      </c>
      <c r="D12" s="410" t="s">
        <v>67</v>
      </c>
      <c r="E12" s="414" t="s">
        <v>17</v>
      </c>
      <c r="F12" s="420" t="s">
        <v>18</v>
      </c>
      <c r="G12" s="421"/>
      <c r="H12" s="422"/>
      <c r="I12" s="418"/>
    </row>
    <row r="13" spans="1:11" ht="59.25" customHeight="1" thickBot="1">
      <c r="B13" s="413"/>
      <c r="C13" s="417"/>
      <c r="D13" s="411"/>
      <c r="E13" s="415"/>
      <c r="F13" s="180" t="s">
        <v>62</v>
      </c>
      <c r="G13" s="181" t="s">
        <v>68</v>
      </c>
      <c r="H13" s="182" t="s">
        <v>102</v>
      </c>
      <c r="I13" s="419"/>
    </row>
    <row r="14" spans="1:11" ht="4.5" customHeight="1">
      <c r="B14" s="43"/>
      <c r="C14" s="66"/>
      <c r="D14" s="44"/>
      <c r="E14" s="44"/>
      <c r="F14" s="49"/>
      <c r="G14" s="49"/>
      <c r="H14" s="137"/>
      <c r="I14" s="49"/>
      <c r="J14" s="118"/>
    </row>
    <row r="15" spans="1:11">
      <c r="B15" s="104">
        <v>1</v>
      </c>
      <c r="C15" s="105">
        <v>2</v>
      </c>
      <c r="D15" s="138" t="s">
        <v>293</v>
      </c>
      <c r="E15" s="106" t="s">
        <v>8</v>
      </c>
      <c r="F15" s="107">
        <v>10</v>
      </c>
      <c r="G15" s="107">
        <v>19</v>
      </c>
      <c r="H15" s="132">
        <v>1</v>
      </c>
      <c r="I15" s="107"/>
      <c r="J15" s="118"/>
      <c r="K15" s="179" t="s">
        <v>303</v>
      </c>
    </row>
    <row r="16" spans="1:11">
      <c r="B16" s="104">
        <v>2</v>
      </c>
      <c r="C16" s="105">
        <v>4</v>
      </c>
      <c r="D16" s="138" t="s">
        <v>294</v>
      </c>
      <c r="E16" s="106" t="s">
        <v>9</v>
      </c>
      <c r="F16" s="107">
        <v>10</v>
      </c>
      <c r="G16" s="107">
        <v>19</v>
      </c>
      <c r="H16" s="132">
        <v>1</v>
      </c>
      <c r="I16" s="107"/>
      <c r="J16" s="118"/>
      <c r="K16" s="179" t="s">
        <v>303</v>
      </c>
    </row>
    <row r="17" spans="2:11">
      <c r="B17" s="104">
        <v>3</v>
      </c>
      <c r="C17" s="105">
        <v>6</v>
      </c>
      <c r="D17" s="138" t="s">
        <v>295</v>
      </c>
      <c r="E17" s="106" t="s">
        <v>9</v>
      </c>
      <c r="F17" s="107">
        <v>10</v>
      </c>
      <c r="G17" s="107">
        <v>19</v>
      </c>
      <c r="H17" s="132">
        <v>1</v>
      </c>
      <c r="I17" s="107"/>
      <c r="J17" s="118"/>
      <c r="K17" s="179" t="s">
        <v>303</v>
      </c>
    </row>
    <row r="18" spans="2:11">
      <c r="B18" s="104">
        <v>4</v>
      </c>
      <c r="C18" s="105">
        <v>7</v>
      </c>
      <c r="D18" s="138" t="s">
        <v>296</v>
      </c>
      <c r="E18" s="106" t="s">
        <v>12</v>
      </c>
      <c r="F18" s="107">
        <v>10</v>
      </c>
      <c r="G18" s="107">
        <v>19</v>
      </c>
      <c r="H18" s="132">
        <v>1</v>
      </c>
      <c r="I18" s="107"/>
      <c r="J18" s="118"/>
      <c r="K18" s="179" t="s">
        <v>303</v>
      </c>
    </row>
    <row r="19" spans="2:11" ht="5.25" customHeight="1" thickBot="1">
      <c r="B19" s="227"/>
      <c r="C19" s="425"/>
      <c r="D19" s="425"/>
      <c r="E19" s="425"/>
      <c r="F19" s="425"/>
      <c r="G19" s="425"/>
      <c r="H19" s="425"/>
      <c r="I19" s="46"/>
      <c r="J19" s="118"/>
    </row>
    <row r="20" spans="2:11" ht="14" thickTop="1">
      <c r="B20" s="404" t="s">
        <v>19</v>
      </c>
      <c r="C20" s="405"/>
      <c r="D20" s="108" t="s">
        <v>9</v>
      </c>
      <c r="E20" s="184">
        <v>2</v>
      </c>
      <c r="F20" s="61"/>
      <c r="G20" s="62"/>
      <c r="H20" s="133"/>
      <c r="I20" s="133"/>
    </row>
    <row r="21" spans="2:11">
      <c r="B21" s="406"/>
      <c r="C21" s="407"/>
      <c r="D21" s="109" t="s">
        <v>8</v>
      </c>
      <c r="E21" s="185">
        <v>1</v>
      </c>
      <c r="F21" s="45"/>
      <c r="G21" s="46"/>
      <c r="H21" s="50"/>
      <c r="I21" s="50"/>
    </row>
    <row r="22" spans="2:11">
      <c r="B22" s="406"/>
      <c r="C22" s="407"/>
      <c r="D22" s="110" t="s">
        <v>12</v>
      </c>
      <c r="E22" s="186">
        <v>1</v>
      </c>
      <c r="F22" s="45"/>
      <c r="G22" s="46"/>
      <c r="H22" s="50"/>
      <c r="I22" s="50"/>
    </row>
    <row r="23" spans="2:11" ht="14" thickBot="1">
      <c r="B23" s="408"/>
      <c r="C23" s="409"/>
      <c r="D23" s="183" t="s">
        <v>33</v>
      </c>
      <c r="E23" s="187">
        <v>4</v>
      </c>
      <c r="F23" s="47"/>
      <c r="G23" s="48"/>
      <c r="H23" s="134"/>
      <c r="I23" s="134"/>
    </row>
    <row r="24" spans="2:11" ht="3" customHeight="1" thickTop="1">
      <c r="B24" s="178" t="s">
        <v>117</v>
      </c>
    </row>
    <row r="25" spans="2:11"/>
    <row r="26" spans="2:11"/>
    <row r="27" spans="2:11"/>
    <row r="28" spans="2:11"/>
    <row r="29" spans="2:11"/>
    <row r="30" spans="2:11"/>
    <row r="31" spans="2:11"/>
    <row r="32" spans="2:11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</sheetData>
  <sheetProtection selectLockedCells="1"/>
  <mergeCells count="16">
    <mergeCell ref="B20:C23"/>
    <mergeCell ref="B4:I4"/>
    <mergeCell ref="D12:D13"/>
    <mergeCell ref="B12:B13"/>
    <mergeCell ref="E12:E13"/>
    <mergeCell ref="C12:C13"/>
    <mergeCell ref="I12:I13"/>
    <mergeCell ref="F12:H12"/>
    <mergeCell ref="B10:I10"/>
    <mergeCell ref="B11:I11"/>
    <mergeCell ref="C19:H19"/>
    <mergeCell ref="B1:I1"/>
    <mergeCell ref="B2:I2"/>
    <mergeCell ref="B3:I3"/>
    <mergeCell ref="B5:I5"/>
    <mergeCell ref="B7:I7"/>
  </mergeCells>
  <phoneticPr fontId="0" type="noConversion"/>
  <conditionalFormatting sqref="B15:I18">
    <cfRule type="expression" dxfId="210" priority="38">
      <formula>MOD(ROW(),2)</formula>
    </cfRule>
  </conditionalFormatting>
  <conditionalFormatting sqref="E21">
    <cfRule type="cellIs" dxfId="209" priority="21" operator="greaterThan">
      <formula>0</formula>
    </cfRule>
  </conditionalFormatting>
  <conditionalFormatting sqref="E15:E18 D21:E21">
    <cfRule type="cellIs" dxfId="208" priority="19" operator="equal">
      <formula>"NO ADMISIBLE"</formula>
    </cfRule>
  </conditionalFormatting>
  <conditionalFormatting sqref="F15:H18">
    <cfRule type="cellIs" dxfId="207" priority="12" operator="equal">
      <formula>0</formula>
    </cfRule>
  </conditionalFormatting>
  <conditionalFormatting sqref="I15:I18">
    <cfRule type="cellIs" dxfId="206" priority="11" operator="equal">
      <formula>"NO"</formula>
    </cfRule>
  </conditionalFormatting>
  <conditionalFormatting sqref="K15:K18">
    <cfRule type="cellIs" dxfId="205" priority="9" operator="notEqual">
      <formula>"CORRECTO"</formula>
    </cfRule>
    <cfRule type="cellIs" dxfId="204" priority="10" operator="equal">
      <formula>"CORRECTO"</formula>
    </cfRule>
  </conditionalFormatting>
  <conditionalFormatting sqref="E15:E18 D20:E20">
    <cfRule type="cellIs" dxfId="203" priority="20" stopIfTrue="1" operator="equal">
      <formula>"ADMISIBLE"</formula>
    </cfRule>
  </conditionalFormatting>
  <conditionalFormatting sqref="E15:E18 D22:E22">
    <cfRule type="cellIs" dxfId="202" priority="18" operator="equal">
      <formula>"RECHAZO"</formula>
    </cfRule>
  </conditionalFormatting>
  <dataValidations disablePrompts="1" count="2">
    <dataValidation type="list" allowBlank="1" showInputMessage="1" showErrorMessage="1" sqref="B4:C4" xr:uid="{00000000-0002-0000-0000-000000000000}">
      <formula1>DEPENDENCIAS</formula1>
    </dataValidation>
    <dataValidation type="list" allowBlank="1" showInputMessage="1" showErrorMessage="1" sqref="E15:E18" xr:uid="{00000000-0002-0000-0000-000001000000}">
      <formula1>RESULTADO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53" orientation="portrait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1">
    <tabColor theme="9" tint="-0.249977111117893"/>
  </sheetPr>
  <dimension ref="A1:V120"/>
  <sheetViews>
    <sheetView showGridLines="0" zoomScaleNormal="100" zoomScaleSheetLayoutView="93" workbookViewId="0">
      <selection activeCell="B3" sqref="B3:H3"/>
    </sheetView>
  </sheetViews>
  <sheetFormatPr baseColWidth="10" defaultColWidth="11.5" defaultRowHeight="13" zeroHeight="1"/>
  <cols>
    <col min="1" max="1" width="2.6640625" style="1" customWidth="1"/>
    <col min="2" max="2" width="5.1640625" style="10" customWidth="1"/>
    <col min="3" max="3" width="9.5" style="10" customWidth="1"/>
    <col min="4" max="4" width="45.6640625" style="1" customWidth="1"/>
    <col min="5" max="5" width="10.1640625" style="1" customWidth="1"/>
    <col min="6" max="6" width="13.5" style="1" customWidth="1"/>
    <col min="7" max="7" width="18" style="7" customWidth="1"/>
    <col min="8" max="8" width="22.1640625" style="1" customWidth="1"/>
    <col min="9" max="10" width="21.1640625" style="7" customWidth="1"/>
    <col min="11" max="11" width="21.1640625" style="11" customWidth="1"/>
    <col min="12" max="13" width="21.1640625" style="7" customWidth="1"/>
    <col min="14" max="14" width="21.1640625" style="11" customWidth="1"/>
    <col min="15" max="16" width="21.1640625" style="7" customWidth="1"/>
    <col min="17" max="17" width="21.1640625" style="11" customWidth="1"/>
    <col min="18" max="19" width="21.1640625" style="7" customWidth="1"/>
    <col min="20" max="20" width="21.1640625" style="11" customWidth="1"/>
    <col min="21" max="22" width="21.1640625" style="7" customWidth="1"/>
    <col min="23" max="60" width="11.5" style="1" customWidth="1"/>
    <col min="61" max="16384" width="11.5" style="1"/>
  </cols>
  <sheetData>
    <row r="1" spans="1:22" s="27" customFormat="1" ht="20" customHeight="1">
      <c r="A1" s="28"/>
      <c r="B1" s="432" t="s">
        <v>20</v>
      </c>
      <c r="C1" s="432"/>
      <c r="D1" s="432"/>
      <c r="E1" s="432"/>
      <c r="F1" s="432"/>
      <c r="G1" s="432"/>
      <c r="H1" s="432"/>
      <c r="I1" s="29"/>
      <c r="J1" s="28"/>
      <c r="K1" s="30"/>
      <c r="L1" s="29"/>
      <c r="M1" s="28"/>
      <c r="N1" s="30"/>
      <c r="O1" s="29"/>
      <c r="P1" s="28"/>
      <c r="Q1" s="30"/>
      <c r="R1" s="29"/>
      <c r="S1" s="28"/>
      <c r="T1" s="30"/>
      <c r="U1" s="29"/>
      <c r="V1" s="28"/>
    </row>
    <row r="2" spans="1:22" s="27" customFormat="1" ht="20" customHeight="1">
      <c r="A2" s="28"/>
      <c r="B2" s="428" t="s">
        <v>21</v>
      </c>
      <c r="C2" s="428"/>
      <c r="D2" s="428"/>
      <c r="E2" s="428"/>
      <c r="F2" s="428"/>
      <c r="G2" s="428"/>
      <c r="H2" s="428"/>
      <c r="I2" s="29"/>
      <c r="J2" s="28"/>
      <c r="K2" s="30"/>
      <c r="L2" s="29"/>
      <c r="M2" s="28"/>
      <c r="N2" s="30"/>
      <c r="O2" s="29"/>
      <c r="P2" s="28"/>
      <c r="Q2" s="30"/>
      <c r="R2" s="29"/>
      <c r="S2" s="28"/>
      <c r="T2" s="30"/>
      <c r="U2" s="29"/>
      <c r="V2" s="28"/>
    </row>
    <row r="3" spans="1:22" s="27" customFormat="1" ht="20" customHeight="1">
      <c r="A3" s="28"/>
      <c r="B3" s="428" t="s">
        <v>87</v>
      </c>
      <c r="C3" s="428"/>
      <c r="D3" s="428"/>
      <c r="E3" s="428"/>
      <c r="F3" s="428"/>
      <c r="G3" s="428"/>
      <c r="H3" s="428"/>
      <c r="I3" s="29"/>
      <c r="J3" s="120"/>
      <c r="K3" s="30"/>
      <c r="L3" s="29"/>
      <c r="M3" s="120"/>
      <c r="N3" s="30"/>
      <c r="O3" s="29"/>
      <c r="P3" s="120"/>
      <c r="Q3" s="30"/>
      <c r="R3" s="29"/>
      <c r="S3" s="120"/>
      <c r="T3" s="30"/>
      <c r="U3" s="361"/>
      <c r="V3" s="362"/>
    </row>
    <row r="4" spans="1:22" s="27" customFormat="1" ht="20" customHeight="1">
      <c r="A4" s="28"/>
      <c r="B4" s="428" t="s">
        <v>83</v>
      </c>
      <c r="C4" s="428"/>
      <c r="D4" s="428"/>
      <c r="E4" s="428"/>
      <c r="F4" s="428"/>
      <c r="G4" s="428"/>
      <c r="H4" s="428"/>
      <c r="I4" s="29"/>
      <c r="J4" s="121"/>
      <c r="K4" s="30"/>
      <c r="L4" s="29"/>
      <c r="M4" s="121"/>
      <c r="N4" s="30"/>
      <c r="O4" s="29"/>
      <c r="P4" s="121"/>
      <c r="Q4" s="30"/>
      <c r="R4" s="29"/>
      <c r="S4" s="121"/>
      <c r="T4" s="30"/>
      <c r="U4" s="361"/>
      <c r="V4" s="363"/>
    </row>
    <row r="5" spans="1:22" s="27" customFormat="1" ht="20" customHeight="1">
      <c r="A5" s="28"/>
      <c r="B5" s="428" t="s">
        <v>151</v>
      </c>
      <c r="C5" s="428"/>
      <c r="D5" s="428"/>
      <c r="E5" s="428"/>
      <c r="F5" s="428"/>
      <c r="G5" s="428"/>
      <c r="H5" s="428"/>
      <c r="I5" s="29"/>
      <c r="J5" s="28"/>
      <c r="K5" s="30"/>
      <c r="L5" s="29"/>
      <c r="M5" s="28"/>
      <c r="N5" s="30"/>
      <c r="O5" s="29"/>
      <c r="P5" s="28"/>
      <c r="Q5" s="30"/>
      <c r="R5" s="29"/>
      <c r="S5" s="28"/>
      <c r="T5" s="30"/>
      <c r="U5" s="361"/>
      <c r="V5" s="364"/>
    </row>
    <row r="6" spans="1:22" s="27" customFormat="1" ht="18" hidden="1" customHeight="1">
      <c r="A6" s="28"/>
      <c r="B6" s="156"/>
      <c r="C6" s="24"/>
      <c r="D6" s="25"/>
      <c r="E6" s="25"/>
      <c r="F6" s="25"/>
      <c r="G6" s="25"/>
      <c r="H6" s="25"/>
      <c r="I6" s="29"/>
      <c r="J6" s="28"/>
      <c r="K6" s="30"/>
      <c r="L6" s="29"/>
      <c r="M6" s="28"/>
      <c r="N6" s="30"/>
      <c r="O6" s="29"/>
      <c r="P6" s="28"/>
      <c r="Q6" s="30"/>
      <c r="R6" s="29"/>
      <c r="S6" s="28"/>
      <c r="T6" s="30"/>
      <c r="U6" s="361"/>
      <c r="V6" s="364"/>
    </row>
    <row r="7" spans="1:22" s="27" customFormat="1" ht="36.75" customHeight="1" thickBot="1">
      <c r="A7" s="28"/>
      <c r="B7" s="428" t="s">
        <v>152</v>
      </c>
      <c r="C7" s="428"/>
      <c r="D7" s="428"/>
      <c r="E7" s="428"/>
      <c r="F7" s="428"/>
      <c r="G7" s="428"/>
      <c r="H7" s="428"/>
      <c r="I7" s="29"/>
      <c r="J7" s="28"/>
      <c r="K7" s="30"/>
      <c r="L7" s="29"/>
      <c r="M7" s="28"/>
      <c r="N7" s="30"/>
      <c r="O7" s="29"/>
      <c r="P7" s="28"/>
      <c r="Q7" s="30"/>
      <c r="R7" s="29"/>
      <c r="S7" s="28"/>
      <c r="T7" s="30"/>
      <c r="U7" s="361"/>
      <c r="V7" s="364"/>
    </row>
    <row r="8" spans="1:22" s="27" customFormat="1" ht="19" hidden="1" customHeight="1" thickBot="1">
      <c r="U8" s="365"/>
      <c r="V8" s="365"/>
    </row>
    <row r="9" spans="1:22" s="12" customFormat="1" ht="14" hidden="1" customHeight="1" thickBot="1">
      <c r="A9" s="16"/>
      <c r="B9" s="429" t="s">
        <v>115</v>
      </c>
      <c r="C9" s="429"/>
      <c r="D9" s="429"/>
      <c r="E9" s="429"/>
      <c r="F9" s="429"/>
      <c r="G9" s="429"/>
      <c r="H9" s="429"/>
      <c r="I9" s="20"/>
      <c r="J9" s="19"/>
      <c r="K9" s="19"/>
      <c r="L9" s="20"/>
      <c r="M9" s="19"/>
      <c r="N9" s="19"/>
      <c r="O9" s="20"/>
      <c r="P9" s="19"/>
      <c r="Q9" s="19"/>
      <c r="R9" s="20"/>
      <c r="S9" s="19"/>
      <c r="T9" s="19"/>
      <c r="U9" s="20"/>
      <c r="V9" s="19"/>
    </row>
    <row r="10" spans="1:22" s="3" customFormat="1" ht="20" customHeight="1" thickTop="1" thickBot="1">
      <c r="A10" s="13"/>
      <c r="B10" s="157"/>
      <c r="C10" s="8"/>
      <c r="D10" s="14"/>
      <c r="E10" s="15"/>
      <c r="F10" s="15"/>
      <c r="G10" s="212" t="s">
        <v>118</v>
      </c>
      <c r="H10" s="213" t="s">
        <v>119</v>
      </c>
      <c r="I10" s="430" t="s">
        <v>8</v>
      </c>
      <c r="J10" s="430"/>
      <c r="K10" s="430"/>
      <c r="L10" s="430" t="s">
        <v>9</v>
      </c>
      <c r="M10" s="430"/>
      <c r="N10" s="430"/>
      <c r="O10" s="430" t="s">
        <v>9</v>
      </c>
      <c r="P10" s="430"/>
      <c r="Q10" s="430"/>
      <c r="R10" s="430" t="s">
        <v>12</v>
      </c>
      <c r="S10" s="430"/>
      <c r="T10" s="430"/>
      <c r="U10" s="435"/>
      <c r="V10" s="436"/>
    </row>
    <row r="11" spans="1:22" s="4" customFormat="1" ht="20.25" customHeight="1" thickTop="1">
      <c r="A11" s="17"/>
      <c r="B11" s="437"/>
      <c r="C11" s="437"/>
      <c r="D11" s="437"/>
      <c r="E11" s="437"/>
      <c r="F11" s="437"/>
      <c r="G11" s="437"/>
      <c r="H11" s="437"/>
      <c r="I11" s="431">
        <v>2</v>
      </c>
      <c r="J11" s="431"/>
      <c r="K11" s="431"/>
      <c r="L11" s="431">
        <v>4</v>
      </c>
      <c r="M11" s="431"/>
      <c r="N11" s="431"/>
      <c r="O11" s="431">
        <v>6</v>
      </c>
      <c r="P11" s="431"/>
      <c r="Q11" s="431"/>
      <c r="R11" s="431">
        <v>7</v>
      </c>
      <c r="S11" s="431"/>
      <c r="T11" s="431"/>
      <c r="U11" s="433"/>
      <c r="V11" s="433"/>
    </row>
    <row r="12" spans="1:22" s="5" customFormat="1" ht="17.25" customHeight="1" thickBot="1">
      <c r="A12" s="23"/>
      <c r="B12" s="438" t="s">
        <v>0</v>
      </c>
      <c r="C12" s="438"/>
      <c r="D12" s="438"/>
      <c r="E12" s="438"/>
      <c r="F12" s="438"/>
      <c r="G12" s="438"/>
      <c r="H12" s="438"/>
      <c r="I12" s="447" t="s">
        <v>293</v>
      </c>
      <c r="J12" s="447"/>
      <c r="K12" s="447"/>
      <c r="L12" s="434" t="s">
        <v>294</v>
      </c>
      <c r="M12" s="434"/>
      <c r="N12" s="434"/>
      <c r="O12" s="434" t="s">
        <v>295</v>
      </c>
      <c r="P12" s="434"/>
      <c r="Q12" s="434"/>
      <c r="R12" s="434" t="s">
        <v>296</v>
      </c>
      <c r="S12" s="434"/>
      <c r="T12" s="434"/>
      <c r="U12" s="434"/>
      <c r="V12" s="434"/>
    </row>
    <row r="13" spans="1:22" ht="30.5" customHeight="1" thickBot="1">
      <c r="A13" s="6"/>
      <c r="B13" s="454"/>
      <c r="C13" s="455"/>
      <c r="D13" s="455"/>
      <c r="E13" s="455"/>
      <c r="F13" s="455"/>
      <c r="G13" s="455"/>
      <c r="H13" s="456"/>
      <c r="I13" s="457"/>
      <c r="J13" s="458"/>
      <c r="K13" s="458"/>
      <c r="L13" s="457"/>
      <c r="M13" s="458"/>
      <c r="N13" s="458"/>
      <c r="O13" s="457"/>
      <c r="P13" s="458"/>
      <c r="Q13" s="458"/>
      <c r="R13" s="457"/>
      <c r="S13" s="458"/>
      <c r="T13" s="458"/>
      <c r="U13" s="366"/>
      <c r="V13" s="366"/>
    </row>
    <row r="14" spans="1:22" ht="36" customHeight="1" thickBot="1">
      <c r="A14" s="6"/>
      <c r="B14" s="158" t="s">
        <v>10</v>
      </c>
      <c r="C14" s="159" t="s">
        <v>13</v>
      </c>
      <c r="D14" s="122" t="s">
        <v>103</v>
      </c>
      <c r="E14" s="122" t="s">
        <v>1</v>
      </c>
      <c r="F14" s="123" t="s">
        <v>7</v>
      </c>
      <c r="G14" s="122" t="s">
        <v>2</v>
      </c>
      <c r="H14" s="124" t="s">
        <v>34</v>
      </c>
      <c r="I14" s="125" t="s">
        <v>2</v>
      </c>
      <c r="J14" s="122" t="s">
        <v>3</v>
      </c>
      <c r="K14" s="249" t="s">
        <v>4</v>
      </c>
      <c r="L14" s="125" t="s">
        <v>2</v>
      </c>
      <c r="M14" s="122" t="s">
        <v>3</v>
      </c>
      <c r="N14" s="249" t="s">
        <v>4</v>
      </c>
      <c r="O14" s="125" t="s">
        <v>2</v>
      </c>
      <c r="P14" s="122" t="s">
        <v>3</v>
      </c>
      <c r="Q14" s="249" t="s">
        <v>4</v>
      </c>
      <c r="R14" s="125" t="s">
        <v>2</v>
      </c>
      <c r="S14" s="122" t="s">
        <v>3</v>
      </c>
      <c r="T14" s="249" t="s">
        <v>4</v>
      </c>
      <c r="U14" s="367"/>
      <c r="V14" s="367"/>
    </row>
    <row r="15" spans="1:22" ht="20.25" customHeight="1">
      <c r="A15" s="6"/>
      <c r="B15" s="241" t="s">
        <v>104</v>
      </c>
      <c r="C15" s="242"/>
      <c r="D15" s="242"/>
      <c r="E15" s="242"/>
      <c r="F15" s="243"/>
      <c r="G15" s="242"/>
      <c r="H15" s="244">
        <v>32710824136</v>
      </c>
      <c r="I15" s="245"/>
      <c r="J15" s="246">
        <v>0</v>
      </c>
      <c r="K15" s="250"/>
      <c r="L15" s="245"/>
      <c r="M15" s="246">
        <v>28927535040</v>
      </c>
      <c r="N15" s="250"/>
      <c r="O15" s="245"/>
      <c r="P15" s="246">
        <v>30740298895</v>
      </c>
      <c r="Q15" s="250"/>
      <c r="R15" s="245"/>
      <c r="S15" s="246">
        <v>0</v>
      </c>
      <c r="T15" s="250"/>
    </row>
    <row r="16" spans="1:22" ht="30.5" customHeight="1">
      <c r="A16" s="6"/>
      <c r="B16" s="160">
        <v>1</v>
      </c>
      <c r="C16" s="161" t="s">
        <v>154</v>
      </c>
      <c r="D16" s="162" t="s">
        <v>163</v>
      </c>
      <c r="E16" s="161" t="s">
        <v>164</v>
      </c>
      <c r="F16" s="163">
        <v>5</v>
      </c>
      <c r="G16" s="164">
        <v>1187326</v>
      </c>
      <c r="H16" s="165">
        <v>5936630</v>
      </c>
      <c r="I16" s="166"/>
      <c r="J16" s="167">
        <v>0</v>
      </c>
      <c r="K16" s="251" t="s">
        <v>301</v>
      </c>
      <c r="L16" s="166">
        <v>1187320</v>
      </c>
      <c r="M16" s="167">
        <v>5936600</v>
      </c>
      <c r="N16" s="251" t="s">
        <v>302</v>
      </c>
      <c r="O16" s="166">
        <v>1187326</v>
      </c>
      <c r="P16" s="167">
        <v>5936630</v>
      </c>
      <c r="Q16" s="251" t="s">
        <v>302</v>
      </c>
      <c r="R16" s="166"/>
      <c r="S16" s="167">
        <v>0</v>
      </c>
      <c r="T16" s="251" t="s">
        <v>301</v>
      </c>
    </row>
    <row r="17" spans="1:20" ht="30.5" customHeight="1">
      <c r="A17" s="6"/>
      <c r="B17" s="160">
        <v>2</v>
      </c>
      <c r="C17" s="161" t="s">
        <v>155</v>
      </c>
      <c r="D17" s="162" t="s">
        <v>165</v>
      </c>
      <c r="E17" s="161" t="s">
        <v>166</v>
      </c>
      <c r="F17" s="163">
        <v>1495</v>
      </c>
      <c r="G17" s="164">
        <v>113989</v>
      </c>
      <c r="H17" s="165">
        <v>170413555</v>
      </c>
      <c r="I17" s="166"/>
      <c r="J17" s="167">
        <v>0</v>
      </c>
      <c r="K17" s="251" t="s">
        <v>301</v>
      </c>
      <c r="L17" s="166">
        <v>113980</v>
      </c>
      <c r="M17" s="167">
        <v>170400100</v>
      </c>
      <c r="N17" s="251" t="s">
        <v>302</v>
      </c>
      <c r="O17" s="166">
        <v>113989</v>
      </c>
      <c r="P17" s="167">
        <v>170413555</v>
      </c>
      <c r="Q17" s="251" t="s">
        <v>302</v>
      </c>
      <c r="R17" s="166"/>
      <c r="S17" s="167">
        <v>0</v>
      </c>
      <c r="T17" s="251" t="s">
        <v>301</v>
      </c>
    </row>
    <row r="18" spans="1:20" ht="30.5" customHeight="1">
      <c r="A18" s="6"/>
      <c r="B18" s="160">
        <v>3</v>
      </c>
      <c r="C18" s="161" t="s">
        <v>156</v>
      </c>
      <c r="D18" s="162" t="s">
        <v>167</v>
      </c>
      <c r="E18" s="161" t="s">
        <v>168</v>
      </c>
      <c r="F18" s="163">
        <v>20</v>
      </c>
      <c r="G18" s="164">
        <v>95701</v>
      </c>
      <c r="H18" s="165">
        <v>1914020</v>
      </c>
      <c r="I18" s="166"/>
      <c r="J18" s="167">
        <v>0</v>
      </c>
      <c r="K18" s="251" t="s">
        <v>301</v>
      </c>
      <c r="L18" s="166">
        <v>95700</v>
      </c>
      <c r="M18" s="167">
        <v>1914000</v>
      </c>
      <c r="N18" s="251" t="s">
        <v>302</v>
      </c>
      <c r="O18" s="166">
        <v>95701</v>
      </c>
      <c r="P18" s="167">
        <v>1914020</v>
      </c>
      <c r="Q18" s="251" t="s">
        <v>302</v>
      </c>
      <c r="R18" s="166"/>
      <c r="S18" s="167">
        <v>0</v>
      </c>
      <c r="T18" s="251" t="s">
        <v>301</v>
      </c>
    </row>
    <row r="19" spans="1:20" ht="30.5" customHeight="1">
      <c r="A19" s="6"/>
      <c r="B19" s="160">
        <v>4</v>
      </c>
      <c r="C19" s="161" t="s">
        <v>157</v>
      </c>
      <c r="D19" s="162" t="s">
        <v>169</v>
      </c>
      <c r="E19" s="161" t="s">
        <v>166</v>
      </c>
      <c r="F19" s="163">
        <v>395252</v>
      </c>
      <c r="G19" s="164">
        <v>10642</v>
      </c>
      <c r="H19" s="165">
        <v>4206271784</v>
      </c>
      <c r="I19" s="166"/>
      <c r="J19" s="167">
        <v>0</v>
      </c>
      <c r="K19" s="251" t="s">
        <v>301</v>
      </c>
      <c r="L19" s="166">
        <v>9640</v>
      </c>
      <c r="M19" s="167">
        <v>3810229280</v>
      </c>
      <c r="N19" s="251" t="s">
        <v>302</v>
      </c>
      <c r="O19" s="166">
        <v>10000</v>
      </c>
      <c r="P19" s="167">
        <v>3952520000</v>
      </c>
      <c r="Q19" s="251" t="s">
        <v>302</v>
      </c>
      <c r="R19" s="166"/>
      <c r="S19" s="167">
        <v>0</v>
      </c>
      <c r="T19" s="251" t="s">
        <v>301</v>
      </c>
    </row>
    <row r="20" spans="1:20" ht="30.5" customHeight="1">
      <c r="A20" s="6"/>
      <c r="B20" s="160">
        <v>5</v>
      </c>
      <c r="C20" s="161" t="s">
        <v>158</v>
      </c>
      <c r="D20" s="162" t="s">
        <v>170</v>
      </c>
      <c r="E20" s="161" t="s">
        <v>166</v>
      </c>
      <c r="F20" s="163">
        <v>147834</v>
      </c>
      <c r="G20" s="164">
        <v>12579</v>
      </c>
      <c r="H20" s="165">
        <v>1859603886</v>
      </c>
      <c r="I20" s="166"/>
      <c r="J20" s="167">
        <v>0</v>
      </c>
      <c r="K20" s="251" t="s">
        <v>301</v>
      </c>
      <c r="L20" s="166">
        <v>9570</v>
      </c>
      <c r="M20" s="167">
        <v>1414771380</v>
      </c>
      <c r="N20" s="251" t="s">
        <v>302</v>
      </c>
      <c r="O20" s="166">
        <v>12579</v>
      </c>
      <c r="P20" s="167">
        <v>1859603886</v>
      </c>
      <c r="Q20" s="251" t="s">
        <v>302</v>
      </c>
      <c r="R20" s="166"/>
      <c r="S20" s="167">
        <v>0</v>
      </c>
      <c r="T20" s="251" t="s">
        <v>301</v>
      </c>
    </row>
    <row r="21" spans="1:20" ht="30.5" customHeight="1">
      <c r="A21" s="6"/>
      <c r="B21" s="160">
        <v>6</v>
      </c>
      <c r="C21" s="161" t="s">
        <v>159</v>
      </c>
      <c r="D21" s="162" t="s">
        <v>171</v>
      </c>
      <c r="E21" s="161" t="s">
        <v>166</v>
      </c>
      <c r="F21" s="163">
        <v>64762</v>
      </c>
      <c r="G21" s="164">
        <v>62892</v>
      </c>
      <c r="H21" s="165">
        <v>4073011704</v>
      </c>
      <c r="I21" s="166"/>
      <c r="J21" s="167">
        <v>0</v>
      </c>
      <c r="K21" s="251" t="s">
        <v>301</v>
      </c>
      <c r="L21" s="166">
        <v>42890</v>
      </c>
      <c r="M21" s="167">
        <v>2777642180</v>
      </c>
      <c r="N21" s="251" t="s">
        <v>302</v>
      </c>
      <c r="O21" s="166">
        <v>62892</v>
      </c>
      <c r="P21" s="167">
        <v>4073011704</v>
      </c>
      <c r="Q21" s="251" t="s">
        <v>302</v>
      </c>
      <c r="R21" s="166"/>
      <c r="S21" s="167">
        <v>0</v>
      </c>
      <c r="T21" s="251" t="s">
        <v>301</v>
      </c>
    </row>
    <row r="22" spans="1:20" ht="30.5" customHeight="1">
      <c r="A22" s="6"/>
      <c r="B22" s="160">
        <v>7</v>
      </c>
      <c r="C22" s="161" t="s">
        <v>160</v>
      </c>
      <c r="D22" s="162" t="s">
        <v>172</v>
      </c>
      <c r="E22" s="161" t="s">
        <v>166</v>
      </c>
      <c r="F22" s="163">
        <v>1050000</v>
      </c>
      <c r="G22" s="164">
        <v>10642</v>
      </c>
      <c r="H22" s="165">
        <v>11174100000</v>
      </c>
      <c r="I22" s="166"/>
      <c r="J22" s="167">
        <v>0</v>
      </c>
      <c r="K22" s="251" t="s">
        <v>301</v>
      </c>
      <c r="L22" s="166">
        <v>9540</v>
      </c>
      <c r="M22" s="167">
        <v>10017000000</v>
      </c>
      <c r="N22" s="251" t="s">
        <v>302</v>
      </c>
      <c r="O22" s="166">
        <v>10000</v>
      </c>
      <c r="P22" s="167">
        <v>10500000000</v>
      </c>
      <c r="Q22" s="251" t="s">
        <v>302</v>
      </c>
      <c r="R22" s="166"/>
      <c r="S22" s="167">
        <v>0</v>
      </c>
      <c r="T22" s="251" t="s">
        <v>301</v>
      </c>
    </row>
    <row r="23" spans="1:20" ht="30.5" customHeight="1">
      <c r="A23" s="6"/>
      <c r="B23" s="160">
        <v>8</v>
      </c>
      <c r="C23" s="161" t="s">
        <v>161</v>
      </c>
      <c r="D23" s="162" t="s">
        <v>173</v>
      </c>
      <c r="E23" s="161" t="s">
        <v>166</v>
      </c>
      <c r="F23" s="163">
        <v>87100</v>
      </c>
      <c r="G23" s="164">
        <v>9747</v>
      </c>
      <c r="H23" s="165">
        <v>848963700</v>
      </c>
      <c r="I23" s="166"/>
      <c r="J23" s="167">
        <v>0</v>
      </c>
      <c r="K23" s="251" t="s">
        <v>301</v>
      </c>
      <c r="L23" s="166">
        <v>9740</v>
      </c>
      <c r="M23" s="167">
        <v>848354000</v>
      </c>
      <c r="N23" s="251" t="s">
        <v>302</v>
      </c>
      <c r="O23" s="166">
        <v>9747</v>
      </c>
      <c r="P23" s="167">
        <v>848963700</v>
      </c>
      <c r="Q23" s="251" t="s">
        <v>302</v>
      </c>
      <c r="R23" s="166"/>
      <c r="S23" s="167">
        <v>0</v>
      </c>
      <c r="T23" s="251" t="s">
        <v>301</v>
      </c>
    </row>
    <row r="24" spans="1:20" ht="30.5" customHeight="1" thickBot="1">
      <c r="A24" s="6"/>
      <c r="B24" s="160">
        <v>9</v>
      </c>
      <c r="C24" s="161" t="s">
        <v>162</v>
      </c>
      <c r="D24" s="162" t="s">
        <v>174</v>
      </c>
      <c r="E24" s="161" t="s">
        <v>166</v>
      </c>
      <c r="F24" s="163">
        <v>790503</v>
      </c>
      <c r="G24" s="164">
        <v>13119</v>
      </c>
      <c r="H24" s="165">
        <v>10370608857</v>
      </c>
      <c r="I24" s="166"/>
      <c r="J24" s="167">
        <v>0</v>
      </c>
      <c r="K24" s="251" t="s">
        <v>301</v>
      </c>
      <c r="L24" s="166">
        <v>12500</v>
      </c>
      <c r="M24" s="167">
        <v>9881287500</v>
      </c>
      <c r="N24" s="251" t="s">
        <v>302</v>
      </c>
      <c r="O24" s="166">
        <v>11800</v>
      </c>
      <c r="P24" s="167">
        <v>9327935400</v>
      </c>
      <c r="Q24" s="251" t="s">
        <v>302</v>
      </c>
      <c r="R24" s="166"/>
      <c r="S24" s="167">
        <v>0</v>
      </c>
      <c r="T24" s="251" t="s">
        <v>301</v>
      </c>
    </row>
    <row r="25" spans="1:20" ht="20.5" customHeight="1">
      <c r="A25" s="6"/>
      <c r="B25" s="241" t="s">
        <v>105</v>
      </c>
      <c r="C25" s="242"/>
      <c r="D25" s="242"/>
      <c r="E25" s="242"/>
      <c r="F25" s="243"/>
      <c r="G25" s="242"/>
      <c r="H25" s="244">
        <v>62550028125</v>
      </c>
      <c r="I25" s="245"/>
      <c r="J25" s="246">
        <v>0</v>
      </c>
      <c r="K25" s="250"/>
      <c r="L25" s="245"/>
      <c r="M25" s="246">
        <v>56378812500</v>
      </c>
      <c r="N25" s="250"/>
      <c r="O25" s="245"/>
      <c r="P25" s="246">
        <v>58515187500</v>
      </c>
      <c r="Q25" s="250"/>
      <c r="R25" s="245"/>
      <c r="S25" s="246">
        <v>0</v>
      </c>
      <c r="T25" s="250"/>
    </row>
    <row r="26" spans="1:20" ht="30.5" customHeight="1">
      <c r="A26" s="6"/>
      <c r="B26" s="160">
        <v>10</v>
      </c>
      <c r="C26" s="161" t="s">
        <v>175</v>
      </c>
      <c r="D26" s="162" t="s">
        <v>179</v>
      </c>
      <c r="E26" s="161" t="s">
        <v>180</v>
      </c>
      <c r="F26" s="163">
        <v>562500</v>
      </c>
      <c r="G26" s="164">
        <v>927</v>
      </c>
      <c r="H26" s="165">
        <v>521437500</v>
      </c>
      <c r="I26" s="166"/>
      <c r="J26" s="167">
        <v>0</v>
      </c>
      <c r="K26" s="251" t="s">
        <v>301</v>
      </c>
      <c r="L26" s="166">
        <v>920</v>
      </c>
      <c r="M26" s="167">
        <v>517500000</v>
      </c>
      <c r="N26" s="251" t="s">
        <v>302</v>
      </c>
      <c r="O26" s="166">
        <v>927</v>
      </c>
      <c r="P26" s="167">
        <v>521437500</v>
      </c>
      <c r="Q26" s="251" t="s">
        <v>302</v>
      </c>
      <c r="R26" s="166"/>
      <c r="S26" s="167">
        <v>0</v>
      </c>
      <c r="T26" s="251" t="s">
        <v>301</v>
      </c>
    </row>
    <row r="27" spans="1:20" ht="30.5" customHeight="1">
      <c r="A27" s="6"/>
      <c r="B27" s="160">
        <v>11</v>
      </c>
      <c r="C27" s="161" t="s">
        <v>176</v>
      </c>
      <c r="D27" s="162" t="s">
        <v>181</v>
      </c>
      <c r="E27" s="161" t="s">
        <v>166</v>
      </c>
      <c r="F27" s="163">
        <v>84375</v>
      </c>
      <c r="G27" s="164">
        <v>107163</v>
      </c>
      <c r="H27" s="165">
        <v>9041878125</v>
      </c>
      <c r="I27" s="166"/>
      <c r="J27" s="167">
        <v>0</v>
      </c>
      <c r="K27" s="251" t="s">
        <v>301</v>
      </c>
      <c r="L27" s="166">
        <v>105160</v>
      </c>
      <c r="M27" s="167">
        <v>8872875000</v>
      </c>
      <c r="N27" s="251" t="s">
        <v>302</v>
      </c>
      <c r="O27" s="166">
        <v>106000</v>
      </c>
      <c r="P27" s="167">
        <v>8943750000</v>
      </c>
      <c r="Q27" s="251" t="s">
        <v>302</v>
      </c>
      <c r="R27" s="166"/>
      <c r="S27" s="167">
        <v>0</v>
      </c>
      <c r="T27" s="251" t="s">
        <v>301</v>
      </c>
    </row>
    <row r="28" spans="1:20" ht="30.5" customHeight="1">
      <c r="A28" s="6"/>
      <c r="B28" s="160">
        <v>12</v>
      </c>
      <c r="C28" s="161" t="s">
        <v>177</v>
      </c>
      <c r="D28" s="162" t="s">
        <v>182</v>
      </c>
      <c r="E28" s="161" t="s">
        <v>166</v>
      </c>
      <c r="F28" s="163">
        <v>168750</v>
      </c>
      <c r="G28" s="164">
        <v>182592</v>
      </c>
      <c r="H28" s="165">
        <v>30812400000</v>
      </c>
      <c r="I28" s="166"/>
      <c r="J28" s="167">
        <v>0</v>
      </c>
      <c r="K28" s="251" t="s">
        <v>301</v>
      </c>
      <c r="L28" s="166">
        <v>163050</v>
      </c>
      <c r="M28" s="167">
        <v>27514687500</v>
      </c>
      <c r="N28" s="251" t="s">
        <v>302</v>
      </c>
      <c r="O28" s="166">
        <v>170000</v>
      </c>
      <c r="P28" s="167">
        <v>28687500000</v>
      </c>
      <c r="Q28" s="251" t="s">
        <v>302</v>
      </c>
      <c r="R28" s="166"/>
      <c r="S28" s="167">
        <v>0</v>
      </c>
      <c r="T28" s="251" t="s">
        <v>301</v>
      </c>
    </row>
    <row r="29" spans="1:20" ht="30.5" customHeight="1" thickBot="1">
      <c r="A29" s="6"/>
      <c r="B29" s="160">
        <v>13</v>
      </c>
      <c r="C29" s="161" t="s">
        <v>178</v>
      </c>
      <c r="D29" s="162" t="s">
        <v>183</v>
      </c>
      <c r="E29" s="161" t="s">
        <v>166</v>
      </c>
      <c r="F29" s="163">
        <v>112500</v>
      </c>
      <c r="G29" s="164">
        <v>197105</v>
      </c>
      <c r="H29" s="165">
        <v>22174312500</v>
      </c>
      <c r="I29" s="166"/>
      <c r="J29" s="167">
        <v>0</v>
      </c>
      <c r="K29" s="251" t="s">
        <v>301</v>
      </c>
      <c r="L29" s="166">
        <v>173100</v>
      </c>
      <c r="M29" s="167">
        <v>19473750000</v>
      </c>
      <c r="N29" s="251" t="s">
        <v>302</v>
      </c>
      <c r="O29" s="166">
        <v>181000</v>
      </c>
      <c r="P29" s="167">
        <v>20362500000</v>
      </c>
      <c r="Q29" s="251" t="s">
        <v>302</v>
      </c>
      <c r="R29" s="166"/>
      <c r="S29" s="167">
        <v>0</v>
      </c>
      <c r="T29" s="251" t="s">
        <v>301</v>
      </c>
    </row>
    <row r="30" spans="1:20" ht="22.5" customHeight="1">
      <c r="A30" s="6"/>
      <c r="B30" s="241" t="s">
        <v>106</v>
      </c>
      <c r="C30" s="242"/>
      <c r="D30" s="242"/>
      <c r="E30" s="242"/>
      <c r="F30" s="243"/>
      <c r="G30" s="242"/>
      <c r="H30" s="244">
        <v>59964241900</v>
      </c>
      <c r="I30" s="245"/>
      <c r="J30" s="246">
        <v>0</v>
      </c>
      <c r="K30" s="250"/>
      <c r="L30" s="245"/>
      <c r="M30" s="246">
        <v>55454169000</v>
      </c>
      <c r="N30" s="250"/>
      <c r="O30" s="245"/>
      <c r="P30" s="246">
        <v>56498322400</v>
      </c>
      <c r="Q30" s="250"/>
      <c r="R30" s="245"/>
      <c r="S30" s="246">
        <v>0</v>
      </c>
      <c r="T30" s="250"/>
    </row>
    <row r="31" spans="1:20" ht="40.5" customHeight="1">
      <c r="A31" s="6"/>
      <c r="B31" s="160">
        <v>14</v>
      </c>
      <c r="C31" s="161" t="s">
        <v>184</v>
      </c>
      <c r="D31" s="162" t="s">
        <v>189</v>
      </c>
      <c r="E31" s="161" t="s">
        <v>180</v>
      </c>
      <c r="F31" s="163">
        <v>600000</v>
      </c>
      <c r="G31" s="164">
        <v>2918</v>
      </c>
      <c r="H31" s="165">
        <v>1750800000</v>
      </c>
      <c r="I31" s="166"/>
      <c r="J31" s="167">
        <v>0</v>
      </c>
      <c r="K31" s="251" t="s">
        <v>301</v>
      </c>
      <c r="L31" s="166">
        <v>2910</v>
      </c>
      <c r="M31" s="167">
        <v>1746000000</v>
      </c>
      <c r="N31" s="251" t="s">
        <v>302</v>
      </c>
      <c r="O31" s="166">
        <v>2918</v>
      </c>
      <c r="P31" s="167">
        <v>1750800000</v>
      </c>
      <c r="Q31" s="251" t="s">
        <v>302</v>
      </c>
      <c r="R31" s="166"/>
      <c r="S31" s="167">
        <v>0</v>
      </c>
      <c r="T31" s="251" t="s">
        <v>301</v>
      </c>
    </row>
    <row r="32" spans="1:20" ht="30.5" customHeight="1">
      <c r="A32" s="6"/>
      <c r="B32" s="160">
        <v>15</v>
      </c>
      <c r="C32" s="161" t="s">
        <v>185</v>
      </c>
      <c r="D32" s="162" t="s">
        <v>190</v>
      </c>
      <c r="E32" s="161" t="s">
        <v>180</v>
      </c>
      <c r="F32" s="163">
        <v>80000</v>
      </c>
      <c r="G32" s="164">
        <v>1849</v>
      </c>
      <c r="H32" s="165">
        <v>147920000</v>
      </c>
      <c r="I32" s="166"/>
      <c r="J32" s="167">
        <v>0</v>
      </c>
      <c r="K32" s="251" t="s">
        <v>301</v>
      </c>
      <c r="L32" s="166">
        <v>1840</v>
      </c>
      <c r="M32" s="167">
        <v>147200000</v>
      </c>
      <c r="N32" s="251" t="s">
        <v>302</v>
      </c>
      <c r="O32" s="166">
        <v>1849</v>
      </c>
      <c r="P32" s="167">
        <v>147920000</v>
      </c>
      <c r="Q32" s="251" t="s">
        <v>302</v>
      </c>
      <c r="R32" s="166"/>
      <c r="S32" s="167">
        <v>0</v>
      </c>
      <c r="T32" s="251" t="s">
        <v>301</v>
      </c>
    </row>
    <row r="33" spans="1:20" ht="40.5" customHeight="1">
      <c r="A33" s="6"/>
      <c r="B33" s="160">
        <v>16</v>
      </c>
      <c r="C33" s="161" t="s">
        <v>186</v>
      </c>
      <c r="D33" s="162" t="s">
        <v>191</v>
      </c>
      <c r="E33" s="161" t="s">
        <v>166</v>
      </c>
      <c r="F33" s="163">
        <v>63750</v>
      </c>
      <c r="G33" s="164">
        <v>857396</v>
      </c>
      <c r="H33" s="165">
        <v>54658995000</v>
      </c>
      <c r="I33" s="166"/>
      <c r="J33" s="167">
        <v>0</v>
      </c>
      <c r="K33" s="251" t="s">
        <v>301</v>
      </c>
      <c r="L33" s="166">
        <v>790580</v>
      </c>
      <c r="M33" s="167">
        <v>50399475000</v>
      </c>
      <c r="N33" s="251" t="s">
        <v>302</v>
      </c>
      <c r="O33" s="166">
        <v>805000</v>
      </c>
      <c r="P33" s="167">
        <v>51318750000</v>
      </c>
      <c r="Q33" s="251" t="s">
        <v>302</v>
      </c>
      <c r="R33" s="166"/>
      <c r="S33" s="167">
        <v>0</v>
      </c>
      <c r="T33" s="251" t="s">
        <v>301</v>
      </c>
    </row>
    <row r="34" spans="1:20" ht="30.5" customHeight="1">
      <c r="A34" s="6"/>
      <c r="B34" s="160">
        <v>17</v>
      </c>
      <c r="C34" s="161" t="s">
        <v>187</v>
      </c>
      <c r="D34" s="162" t="s">
        <v>192</v>
      </c>
      <c r="E34" s="161" t="s">
        <v>166</v>
      </c>
      <c r="F34" s="163">
        <v>3500</v>
      </c>
      <c r="G34" s="164">
        <v>885907</v>
      </c>
      <c r="H34" s="165">
        <v>3100674500</v>
      </c>
      <c r="I34" s="166"/>
      <c r="J34" s="167">
        <v>0</v>
      </c>
      <c r="K34" s="251" t="s">
        <v>301</v>
      </c>
      <c r="L34" s="166">
        <v>815900</v>
      </c>
      <c r="M34" s="167">
        <v>2855650000</v>
      </c>
      <c r="N34" s="251" t="s">
        <v>302</v>
      </c>
      <c r="O34" s="166">
        <v>850000</v>
      </c>
      <c r="P34" s="167">
        <v>2975000000</v>
      </c>
      <c r="Q34" s="251" t="s">
        <v>302</v>
      </c>
      <c r="R34" s="166"/>
      <c r="S34" s="167">
        <v>0</v>
      </c>
      <c r="T34" s="251" t="s">
        <v>301</v>
      </c>
    </row>
    <row r="35" spans="1:20" ht="30.5" customHeight="1" thickBot="1">
      <c r="A35" s="6"/>
      <c r="B35" s="160">
        <v>18</v>
      </c>
      <c r="C35" s="161" t="s">
        <v>188</v>
      </c>
      <c r="D35" s="162" t="s">
        <v>193</v>
      </c>
      <c r="E35" s="161" t="s">
        <v>166</v>
      </c>
      <c r="F35" s="163">
        <v>4200</v>
      </c>
      <c r="G35" s="164">
        <v>72822</v>
      </c>
      <c r="H35" s="165">
        <v>305852400</v>
      </c>
      <c r="I35" s="166"/>
      <c r="J35" s="167">
        <v>0</v>
      </c>
      <c r="K35" s="251" t="s">
        <v>301</v>
      </c>
      <c r="L35" s="166">
        <v>72820</v>
      </c>
      <c r="M35" s="167">
        <v>305844000</v>
      </c>
      <c r="N35" s="251" t="s">
        <v>302</v>
      </c>
      <c r="O35" s="166">
        <v>72822</v>
      </c>
      <c r="P35" s="167">
        <v>305852400</v>
      </c>
      <c r="Q35" s="251" t="s">
        <v>302</v>
      </c>
      <c r="R35" s="166"/>
      <c r="S35" s="167">
        <v>0</v>
      </c>
      <c r="T35" s="251" t="s">
        <v>301</v>
      </c>
    </row>
    <row r="36" spans="1:20" ht="22.5" customHeight="1">
      <c r="A36" s="6"/>
      <c r="B36" s="241" t="s">
        <v>194</v>
      </c>
      <c r="C36" s="242"/>
      <c r="D36" s="242"/>
      <c r="E36" s="242"/>
      <c r="F36" s="243"/>
      <c r="G36" s="242"/>
      <c r="H36" s="244">
        <v>7710506250</v>
      </c>
      <c r="I36" s="245"/>
      <c r="J36" s="246">
        <v>0</v>
      </c>
      <c r="K36" s="250"/>
      <c r="L36" s="245"/>
      <c r="M36" s="246">
        <v>7522968750</v>
      </c>
      <c r="N36" s="250"/>
      <c r="O36" s="245"/>
      <c r="P36" s="246">
        <v>7546875000</v>
      </c>
      <c r="Q36" s="250"/>
      <c r="R36" s="245"/>
      <c r="S36" s="246">
        <v>0</v>
      </c>
      <c r="T36" s="250"/>
    </row>
    <row r="37" spans="1:20" ht="40.5" customHeight="1" thickBot="1">
      <c r="A37" s="6"/>
      <c r="B37" s="160">
        <v>20</v>
      </c>
      <c r="C37" s="161" t="s">
        <v>195</v>
      </c>
      <c r="D37" s="162" t="s">
        <v>196</v>
      </c>
      <c r="E37" s="161" t="s">
        <v>166</v>
      </c>
      <c r="F37" s="163">
        <v>9375</v>
      </c>
      <c r="G37" s="164">
        <v>822454</v>
      </c>
      <c r="H37" s="165">
        <v>7710506250</v>
      </c>
      <c r="I37" s="166"/>
      <c r="J37" s="167">
        <v>0</v>
      </c>
      <c r="K37" s="251" t="s">
        <v>301</v>
      </c>
      <c r="L37" s="166">
        <v>802450</v>
      </c>
      <c r="M37" s="167">
        <v>7522968750</v>
      </c>
      <c r="N37" s="251" t="s">
        <v>302</v>
      </c>
      <c r="O37" s="166">
        <v>805000</v>
      </c>
      <c r="P37" s="167">
        <v>7546875000</v>
      </c>
      <c r="Q37" s="251" t="s">
        <v>302</v>
      </c>
      <c r="R37" s="166"/>
      <c r="S37" s="167">
        <v>0</v>
      </c>
      <c r="T37" s="251" t="s">
        <v>301</v>
      </c>
    </row>
    <row r="38" spans="1:20" ht="22.5" customHeight="1">
      <c r="A38" s="6"/>
      <c r="B38" s="241" t="s">
        <v>252</v>
      </c>
      <c r="C38" s="242"/>
      <c r="D38" s="242"/>
      <c r="E38" s="242"/>
      <c r="F38" s="243"/>
      <c r="G38" s="242"/>
      <c r="H38" s="244">
        <v>90232114352</v>
      </c>
      <c r="I38" s="245"/>
      <c r="J38" s="246">
        <v>0</v>
      </c>
      <c r="K38" s="250"/>
      <c r="L38" s="245"/>
      <c r="M38" s="246">
        <v>87003950810</v>
      </c>
      <c r="N38" s="250"/>
      <c r="O38" s="245"/>
      <c r="P38" s="246">
        <v>86830620917</v>
      </c>
      <c r="Q38" s="250"/>
      <c r="R38" s="245"/>
      <c r="S38" s="246">
        <v>0</v>
      </c>
      <c r="T38" s="250"/>
    </row>
    <row r="39" spans="1:20" ht="30.5" customHeight="1">
      <c r="A39" s="6"/>
      <c r="B39" s="160">
        <v>21</v>
      </c>
      <c r="C39" s="161" t="s">
        <v>197</v>
      </c>
      <c r="D39" s="162" t="s">
        <v>223</v>
      </c>
      <c r="E39" s="161" t="s">
        <v>166</v>
      </c>
      <c r="F39" s="163">
        <v>12348</v>
      </c>
      <c r="G39" s="164">
        <v>32667</v>
      </c>
      <c r="H39" s="165">
        <v>403372116</v>
      </c>
      <c r="I39" s="166"/>
      <c r="J39" s="167">
        <v>0</v>
      </c>
      <c r="K39" s="251" t="s">
        <v>301</v>
      </c>
      <c r="L39" s="166">
        <v>32660</v>
      </c>
      <c r="M39" s="167">
        <v>403285680</v>
      </c>
      <c r="N39" s="251" t="s">
        <v>302</v>
      </c>
      <c r="O39" s="166">
        <v>32667</v>
      </c>
      <c r="P39" s="167">
        <v>403372116</v>
      </c>
      <c r="Q39" s="251" t="s">
        <v>302</v>
      </c>
      <c r="R39" s="166"/>
      <c r="S39" s="167">
        <v>0</v>
      </c>
      <c r="T39" s="251" t="s">
        <v>301</v>
      </c>
    </row>
    <row r="40" spans="1:20" ht="30.5" customHeight="1">
      <c r="A40" s="6"/>
      <c r="B40" s="160">
        <v>22</v>
      </c>
      <c r="C40" s="161" t="s">
        <v>198</v>
      </c>
      <c r="D40" s="162" t="s">
        <v>224</v>
      </c>
      <c r="E40" s="161" t="s">
        <v>166</v>
      </c>
      <c r="F40" s="163">
        <v>64762</v>
      </c>
      <c r="G40" s="164">
        <v>81882</v>
      </c>
      <c r="H40" s="165">
        <v>5302842084</v>
      </c>
      <c r="I40" s="166"/>
      <c r="J40" s="167">
        <v>0</v>
      </c>
      <c r="K40" s="251" t="s">
        <v>301</v>
      </c>
      <c r="L40" s="166">
        <v>61880</v>
      </c>
      <c r="M40" s="167">
        <v>4007472560</v>
      </c>
      <c r="N40" s="251" t="s">
        <v>302</v>
      </c>
      <c r="O40" s="166">
        <v>77500</v>
      </c>
      <c r="P40" s="167">
        <v>5019055000</v>
      </c>
      <c r="Q40" s="251" t="s">
        <v>302</v>
      </c>
      <c r="R40" s="166"/>
      <c r="S40" s="167">
        <v>0</v>
      </c>
      <c r="T40" s="251" t="s">
        <v>301</v>
      </c>
    </row>
    <row r="41" spans="1:20" ht="30.5" customHeight="1">
      <c r="A41" s="6"/>
      <c r="B41" s="160">
        <v>23</v>
      </c>
      <c r="C41" s="161" t="s">
        <v>199</v>
      </c>
      <c r="D41" s="162" t="s">
        <v>225</v>
      </c>
      <c r="E41" s="161" t="s">
        <v>166</v>
      </c>
      <c r="F41" s="163">
        <v>1000</v>
      </c>
      <c r="G41" s="164">
        <v>65247</v>
      </c>
      <c r="H41" s="165">
        <v>65247000</v>
      </c>
      <c r="I41" s="166"/>
      <c r="J41" s="167">
        <v>0</v>
      </c>
      <c r="K41" s="251" t="s">
        <v>301</v>
      </c>
      <c r="L41" s="166">
        <v>65240</v>
      </c>
      <c r="M41" s="167">
        <v>65240000</v>
      </c>
      <c r="N41" s="251" t="s">
        <v>302</v>
      </c>
      <c r="O41" s="166">
        <v>65247</v>
      </c>
      <c r="P41" s="167">
        <v>65247000</v>
      </c>
      <c r="Q41" s="251" t="s">
        <v>302</v>
      </c>
      <c r="R41" s="166"/>
      <c r="S41" s="167">
        <v>0</v>
      </c>
      <c r="T41" s="251" t="s">
        <v>301</v>
      </c>
    </row>
    <row r="42" spans="1:20" ht="30.5" customHeight="1">
      <c r="A42" s="6"/>
      <c r="B42" s="160">
        <v>24</v>
      </c>
      <c r="C42" s="161" t="s">
        <v>200</v>
      </c>
      <c r="D42" s="162" t="s">
        <v>226</v>
      </c>
      <c r="E42" s="161" t="s">
        <v>166</v>
      </c>
      <c r="F42" s="163">
        <v>1850</v>
      </c>
      <c r="G42" s="164">
        <v>75387</v>
      </c>
      <c r="H42" s="165">
        <v>139465950</v>
      </c>
      <c r="I42" s="166"/>
      <c r="J42" s="167">
        <v>0</v>
      </c>
      <c r="K42" s="251" t="s">
        <v>301</v>
      </c>
      <c r="L42" s="166">
        <v>75380</v>
      </c>
      <c r="M42" s="167">
        <v>139453000</v>
      </c>
      <c r="N42" s="251" t="s">
        <v>302</v>
      </c>
      <c r="O42" s="166">
        <v>75387</v>
      </c>
      <c r="P42" s="167">
        <v>139465950</v>
      </c>
      <c r="Q42" s="251" t="s">
        <v>302</v>
      </c>
      <c r="R42" s="166"/>
      <c r="S42" s="167">
        <v>0</v>
      </c>
      <c r="T42" s="251" t="s">
        <v>301</v>
      </c>
    </row>
    <row r="43" spans="1:20" ht="30.5" customHeight="1">
      <c r="A43" s="6"/>
      <c r="B43" s="160">
        <v>25</v>
      </c>
      <c r="C43" s="161" t="s">
        <v>201</v>
      </c>
      <c r="D43" s="162" t="s">
        <v>227</v>
      </c>
      <c r="E43" s="161" t="s">
        <v>166</v>
      </c>
      <c r="F43" s="163">
        <v>3000</v>
      </c>
      <c r="G43" s="164">
        <v>100737</v>
      </c>
      <c r="H43" s="165">
        <v>302211000</v>
      </c>
      <c r="I43" s="166"/>
      <c r="J43" s="167">
        <v>0</v>
      </c>
      <c r="K43" s="251" t="s">
        <v>301</v>
      </c>
      <c r="L43" s="166">
        <v>100730</v>
      </c>
      <c r="M43" s="167">
        <v>302190000</v>
      </c>
      <c r="N43" s="251" t="s">
        <v>302</v>
      </c>
      <c r="O43" s="166">
        <v>100737</v>
      </c>
      <c r="P43" s="167">
        <v>302211000</v>
      </c>
      <c r="Q43" s="251" t="s">
        <v>302</v>
      </c>
      <c r="R43" s="166"/>
      <c r="S43" s="167">
        <v>0</v>
      </c>
      <c r="T43" s="251" t="s">
        <v>301</v>
      </c>
    </row>
    <row r="44" spans="1:20" ht="30.5" customHeight="1">
      <c r="A44" s="6"/>
      <c r="B44" s="160">
        <v>26</v>
      </c>
      <c r="C44" s="161" t="s">
        <v>202</v>
      </c>
      <c r="D44" s="162" t="s">
        <v>228</v>
      </c>
      <c r="E44" s="161" t="s">
        <v>146</v>
      </c>
      <c r="F44" s="163">
        <v>289</v>
      </c>
      <c r="G44" s="164">
        <v>3021292</v>
      </c>
      <c r="H44" s="165">
        <v>873153388</v>
      </c>
      <c r="I44" s="166"/>
      <c r="J44" s="167">
        <v>0</v>
      </c>
      <c r="K44" s="251" t="s">
        <v>301</v>
      </c>
      <c r="L44" s="166">
        <v>3021290</v>
      </c>
      <c r="M44" s="167">
        <v>873152810</v>
      </c>
      <c r="N44" s="251" t="s">
        <v>302</v>
      </c>
      <c r="O44" s="166">
        <v>3021292</v>
      </c>
      <c r="P44" s="167">
        <v>873153388</v>
      </c>
      <c r="Q44" s="251" t="s">
        <v>302</v>
      </c>
      <c r="R44" s="166"/>
      <c r="S44" s="167">
        <v>0</v>
      </c>
      <c r="T44" s="251" t="s">
        <v>301</v>
      </c>
    </row>
    <row r="45" spans="1:20" ht="30.5" customHeight="1">
      <c r="A45" s="6"/>
      <c r="B45" s="160">
        <v>27</v>
      </c>
      <c r="C45" s="161" t="s">
        <v>203</v>
      </c>
      <c r="D45" s="162" t="s">
        <v>229</v>
      </c>
      <c r="E45" s="161" t="s">
        <v>166</v>
      </c>
      <c r="F45" s="163">
        <v>3366</v>
      </c>
      <c r="G45" s="164">
        <v>1314325</v>
      </c>
      <c r="H45" s="165">
        <v>4424017950</v>
      </c>
      <c r="I45" s="166"/>
      <c r="J45" s="167">
        <v>0</v>
      </c>
      <c r="K45" s="251" t="s">
        <v>301</v>
      </c>
      <c r="L45" s="166">
        <v>1304320</v>
      </c>
      <c r="M45" s="167">
        <v>4390341120</v>
      </c>
      <c r="N45" s="251" t="s">
        <v>302</v>
      </c>
      <c r="O45" s="166">
        <v>1250000</v>
      </c>
      <c r="P45" s="167">
        <v>4207500000</v>
      </c>
      <c r="Q45" s="251" t="s">
        <v>302</v>
      </c>
      <c r="R45" s="166"/>
      <c r="S45" s="167">
        <v>0</v>
      </c>
      <c r="T45" s="251" t="s">
        <v>301</v>
      </c>
    </row>
    <row r="46" spans="1:20" ht="30.5" customHeight="1">
      <c r="A46" s="6"/>
      <c r="B46" s="160">
        <v>28</v>
      </c>
      <c r="C46" s="161" t="s">
        <v>204</v>
      </c>
      <c r="D46" s="162" t="s">
        <v>230</v>
      </c>
      <c r="E46" s="161" t="s">
        <v>166</v>
      </c>
      <c r="F46" s="163">
        <v>8976</v>
      </c>
      <c r="G46" s="164">
        <v>863300</v>
      </c>
      <c r="H46" s="165">
        <v>7748980800</v>
      </c>
      <c r="I46" s="166"/>
      <c r="J46" s="167">
        <v>0</v>
      </c>
      <c r="K46" s="251" t="s">
        <v>301</v>
      </c>
      <c r="L46" s="166">
        <v>800290</v>
      </c>
      <c r="M46" s="167">
        <v>7183403040</v>
      </c>
      <c r="N46" s="251" t="s">
        <v>302</v>
      </c>
      <c r="O46" s="166">
        <v>835000</v>
      </c>
      <c r="P46" s="167">
        <v>7494960000</v>
      </c>
      <c r="Q46" s="251" t="s">
        <v>302</v>
      </c>
      <c r="R46" s="166"/>
      <c r="S46" s="167">
        <v>0</v>
      </c>
      <c r="T46" s="251" t="s">
        <v>301</v>
      </c>
    </row>
    <row r="47" spans="1:20" ht="30.5" customHeight="1">
      <c r="A47" s="6"/>
      <c r="B47" s="160">
        <v>29</v>
      </c>
      <c r="C47" s="161" t="s">
        <v>205</v>
      </c>
      <c r="D47" s="162" t="s">
        <v>231</v>
      </c>
      <c r="E47" s="161" t="s">
        <v>166</v>
      </c>
      <c r="F47" s="163">
        <v>7293</v>
      </c>
      <c r="G47" s="164">
        <v>1025435</v>
      </c>
      <c r="H47" s="165">
        <v>7478497455</v>
      </c>
      <c r="I47" s="166"/>
      <c r="J47" s="167">
        <v>0</v>
      </c>
      <c r="K47" s="251" t="s">
        <v>301</v>
      </c>
      <c r="L47" s="166">
        <v>1020430</v>
      </c>
      <c r="M47" s="167">
        <v>7441995990</v>
      </c>
      <c r="N47" s="251" t="s">
        <v>302</v>
      </c>
      <c r="O47" s="166">
        <v>975000</v>
      </c>
      <c r="P47" s="167">
        <v>7110675000</v>
      </c>
      <c r="Q47" s="251" t="s">
        <v>302</v>
      </c>
      <c r="R47" s="166"/>
      <c r="S47" s="167">
        <v>0</v>
      </c>
      <c r="T47" s="251" t="s">
        <v>301</v>
      </c>
    </row>
    <row r="48" spans="1:20" ht="30.5" customHeight="1">
      <c r="A48" s="6"/>
      <c r="B48" s="160">
        <v>30</v>
      </c>
      <c r="C48" s="161" t="s">
        <v>206</v>
      </c>
      <c r="D48" s="162" t="s">
        <v>232</v>
      </c>
      <c r="E48" s="161" t="s">
        <v>166</v>
      </c>
      <c r="F48" s="163">
        <v>4488</v>
      </c>
      <c r="G48" s="164">
        <v>1176912</v>
      </c>
      <c r="H48" s="165">
        <v>5281981056</v>
      </c>
      <c r="I48" s="166"/>
      <c r="J48" s="167">
        <v>0</v>
      </c>
      <c r="K48" s="251" t="s">
        <v>301</v>
      </c>
      <c r="L48" s="166">
        <v>1176910</v>
      </c>
      <c r="M48" s="167">
        <v>5281972080</v>
      </c>
      <c r="N48" s="251" t="s">
        <v>302</v>
      </c>
      <c r="O48" s="166">
        <v>1100000</v>
      </c>
      <c r="P48" s="167">
        <v>4936800000</v>
      </c>
      <c r="Q48" s="251" t="s">
        <v>302</v>
      </c>
      <c r="R48" s="166"/>
      <c r="S48" s="167">
        <v>0</v>
      </c>
      <c r="T48" s="251" t="s">
        <v>301</v>
      </c>
    </row>
    <row r="49" spans="1:20" ht="30.5" customHeight="1">
      <c r="A49" s="6"/>
      <c r="B49" s="160">
        <v>31</v>
      </c>
      <c r="C49" s="161" t="s">
        <v>207</v>
      </c>
      <c r="D49" s="162" t="s">
        <v>233</v>
      </c>
      <c r="E49" s="161" t="s">
        <v>166</v>
      </c>
      <c r="F49" s="163">
        <v>13915</v>
      </c>
      <c r="G49" s="164">
        <v>726074</v>
      </c>
      <c r="H49" s="165">
        <v>10103319710</v>
      </c>
      <c r="I49" s="166"/>
      <c r="J49" s="167">
        <v>0</v>
      </c>
      <c r="K49" s="251" t="s">
        <v>301</v>
      </c>
      <c r="L49" s="166">
        <v>700070</v>
      </c>
      <c r="M49" s="167">
        <v>9741474050</v>
      </c>
      <c r="N49" s="251" t="s">
        <v>302</v>
      </c>
      <c r="O49" s="166">
        <v>700000</v>
      </c>
      <c r="P49" s="167">
        <v>9740500000</v>
      </c>
      <c r="Q49" s="251" t="s">
        <v>302</v>
      </c>
      <c r="R49" s="166"/>
      <c r="S49" s="167">
        <v>0</v>
      </c>
      <c r="T49" s="251" t="s">
        <v>301</v>
      </c>
    </row>
    <row r="50" spans="1:20" ht="30.5" customHeight="1">
      <c r="A50" s="6"/>
      <c r="B50" s="160">
        <v>32</v>
      </c>
      <c r="C50" s="161" t="s">
        <v>208</v>
      </c>
      <c r="D50" s="162" t="s">
        <v>234</v>
      </c>
      <c r="E50" s="161" t="s">
        <v>166</v>
      </c>
      <c r="F50" s="163">
        <v>4500</v>
      </c>
      <c r="G50" s="164">
        <v>516295</v>
      </c>
      <c r="H50" s="165">
        <v>2323327500</v>
      </c>
      <c r="I50" s="166"/>
      <c r="J50" s="167">
        <v>0</v>
      </c>
      <c r="K50" s="251" t="s">
        <v>301</v>
      </c>
      <c r="L50" s="166">
        <v>506290</v>
      </c>
      <c r="M50" s="167">
        <v>2278305000</v>
      </c>
      <c r="N50" s="251" t="s">
        <v>302</v>
      </c>
      <c r="O50" s="166">
        <v>485000</v>
      </c>
      <c r="P50" s="167">
        <v>2182500000</v>
      </c>
      <c r="Q50" s="251" t="s">
        <v>302</v>
      </c>
      <c r="R50" s="166"/>
      <c r="S50" s="167">
        <v>0</v>
      </c>
      <c r="T50" s="251" t="s">
        <v>301</v>
      </c>
    </row>
    <row r="51" spans="1:20" ht="30.5" customHeight="1">
      <c r="A51" s="6"/>
      <c r="B51" s="160">
        <v>33</v>
      </c>
      <c r="C51" s="161" t="s">
        <v>209</v>
      </c>
      <c r="D51" s="162" t="s">
        <v>235</v>
      </c>
      <c r="E51" s="161" t="s">
        <v>146</v>
      </c>
      <c r="F51" s="163">
        <v>260</v>
      </c>
      <c r="G51" s="164">
        <v>545130</v>
      </c>
      <c r="H51" s="165">
        <v>141733800</v>
      </c>
      <c r="I51" s="166"/>
      <c r="J51" s="167">
        <v>0</v>
      </c>
      <c r="K51" s="251" t="s">
        <v>301</v>
      </c>
      <c r="L51" s="166">
        <v>545120</v>
      </c>
      <c r="M51" s="167">
        <v>141731200</v>
      </c>
      <c r="N51" s="251" t="s">
        <v>302</v>
      </c>
      <c r="O51" s="166">
        <v>545130</v>
      </c>
      <c r="P51" s="167">
        <v>141733800</v>
      </c>
      <c r="Q51" s="251" t="s">
        <v>302</v>
      </c>
      <c r="R51" s="166"/>
      <c r="S51" s="167">
        <v>0</v>
      </c>
      <c r="T51" s="251" t="s">
        <v>301</v>
      </c>
    </row>
    <row r="52" spans="1:20" ht="30.5" customHeight="1">
      <c r="A52" s="6"/>
      <c r="B52" s="160">
        <v>34</v>
      </c>
      <c r="C52" s="161" t="s">
        <v>210</v>
      </c>
      <c r="D52" s="162" t="s">
        <v>236</v>
      </c>
      <c r="E52" s="161" t="s">
        <v>237</v>
      </c>
      <c r="F52" s="163">
        <v>4243627</v>
      </c>
      <c r="G52" s="164">
        <v>5378</v>
      </c>
      <c r="H52" s="165">
        <v>22822226006</v>
      </c>
      <c r="I52" s="166"/>
      <c r="J52" s="167">
        <v>0</v>
      </c>
      <c r="K52" s="251" t="s">
        <v>301</v>
      </c>
      <c r="L52" s="166">
        <v>5370</v>
      </c>
      <c r="M52" s="167">
        <v>22788276990</v>
      </c>
      <c r="N52" s="251" t="s">
        <v>302</v>
      </c>
      <c r="O52" s="166">
        <v>5378</v>
      </c>
      <c r="P52" s="167">
        <v>22822226006</v>
      </c>
      <c r="Q52" s="251" t="s">
        <v>302</v>
      </c>
      <c r="R52" s="166"/>
      <c r="S52" s="167">
        <v>0</v>
      </c>
      <c r="T52" s="251" t="s">
        <v>301</v>
      </c>
    </row>
    <row r="53" spans="1:20" ht="30.5" customHeight="1">
      <c r="A53" s="6"/>
      <c r="B53" s="160">
        <v>35</v>
      </c>
      <c r="C53" s="161" t="s">
        <v>211</v>
      </c>
      <c r="D53" s="162" t="s">
        <v>238</v>
      </c>
      <c r="E53" s="161" t="s">
        <v>239</v>
      </c>
      <c r="F53" s="163">
        <v>2121814</v>
      </c>
      <c r="G53" s="164">
        <v>2237</v>
      </c>
      <c r="H53" s="165">
        <v>4746497918</v>
      </c>
      <c r="I53" s="166"/>
      <c r="J53" s="167">
        <v>0</v>
      </c>
      <c r="K53" s="251" t="s">
        <v>301</v>
      </c>
      <c r="L53" s="166">
        <v>2220</v>
      </c>
      <c r="M53" s="167">
        <v>4710427080</v>
      </c>
      <c r="N53" s="251" t="s">
        <v>302</v>
      </c>
      <c r="O53" s="166">
        <v>2237</v>
      </c>
      <c r="P53" s="167">
        <v>4746497918</v>
      </c>
      <c r="Q53" s="251" t="s">
        <v>302</v>
      </c>
      <c r="R53" s="166"/>
      <c r="S53" s="167">
        <v>0</v>
      </c>
      <c r="T53" s="251" t="s">
        <v>301</v>
      </c>
    </row>
    <row r="54" spans="1:20" ht="30.5" customHeight="1">
      <c r="A54" s="6"/>
      <c r="B54" s="160">
        <v>36</v>
      </c>
      <c r="C54" s="161" t="s">
        <v>212</v>
      </c>
      <c r="D54" s="162" t="s">
        <v>240</v>
      </c>
      <c r="E54" s="161" t="s">
        <v>146</v>
      </c>
      <c r="F54" s="163">
        <v>2467</v>
      </c>
      <c r="G54" s="164">
        <v>641037</v>
      </c>
      <c r="H54" s="165">
        <v>1581438279</v>
      </c>
      <c r="I54" s="166"/>
      <c r="J54" s="167">
        <v>0</v>
      </c>
      <c r="K54" s="251" t="s">
        <v>301</v>
      </c>
      <c r="L54" s="166">
        <v>631030</v>
      </c>
      <c r="M54" s="167">
        <v>1556751010</v>
      </c>
      <c r="N54" s="251" t="s">
        <v>302</v>
      </c>
      <c r="O54" s="166">
        <v>641037</v>
      </c>
      <c r="P54" s="167">
        <v>1581438279</v>
      </c>
      <c r="Q54" s="251" t="s">
        <v>302</v>
      </c>
      <c r="R54" s="166"/>
      <c r="S54" s="167">
        <v>0</v>
      </c>
      <c r="T54" s="251" t="s">
        <v>301</v>
      </c>
    </row>
    <row r="55" spans="1:20" ht="30.5" customHeight="1">
      <c r="A55" s="6"/>
      <c r="B55" s="160">
        <v>37</v>
      </c>
      <c r="C55" s="161" t="s">
        <v>213</v>
      </c>
      <c r="D55" s="162" t="s">
        <v>241</v>
      </c>
      <c r="E55" s="161" t="s">
        <v>166</v>
      </c>
      <c r="F55" s="163">
        <v>4200</v>
      </c>
      <c r="G55" s="164">
        <v>371242</v>
      </c>
      <c r="H55" s="165">
        <v>1559216400</v>
      </c>
      <c r="I55" s="166"/>
      <c r="J55" s="167">
        <v>0</v>
      </c>
      <c r="K55" s="251" t="s">
        <v>301</v>
      </c>
      <c r="L55" s="166">
        <v>371240</v>
      </c>
      <c r="M55" s="167">
        <v>1559208000</v>
      </c>
      <c r="N55" s="251" t="s">
        <v>302</v>
      </c>
      <c r="O55" s="166">
        <v>371242</v>
      </c>
      <c r="P55" s="167">
        <v>1559216400</v>
      </c>
      <c r="Q55" s="251" t="s">
        <v>302</v>
      </c>
      <c r="R55" s="166"/>
      <c r="S55" s="167">
        <v>0</v>
      </c>
      <c r="T55" s="251" t="s">
        <v>301</v>
      </c>
    </row>
    <row r="56" spans="1:20" ht="30.5" customHeight="1">
      <c r="A56" s="6"/>
      <c r="B56" s="160">
        <v>38</v>
      </c>
      <c r="C56" s="161" t="s">
        <v>214</v>
      </c>
      <c r="D56" s="162" t="s">
        <v>242</v>
      </c>
      <c r="E56" s="161" t="s">
        <v>166</v>
      </c>
      <c r="F56" s="163">
        <v>2400</v>
      </c>
      <c r="G56" s="164">
        <v>795518</v>
      </c>
      <c r="H56" s="165">
        <v>1909243200</v>
      </c>
      <c r="I56" s="166"/>
      <c r="J56" s="167">
        <v>0</v>
      </c>
      <c r="K56" s="251" t="s">
        <v>301</v>
      </c>
      <c r="L56" s="166">
        <v>775510</v>
      </c>
      <c r="M56" s="167">
        <v>1861224000</v>
      </c>
      <c r="N56" s="251" t="s">
        <v>302</v>
      </c>
      <c r="O56" s="166">
        <v>730000</v>
      </c>
      <c r="P56" s="167">
        <v>1752000000</v>
      </c>
      <c r="Q56" s="251" t="s">
        <v>302</v>
      </c>
      <c r="R56" s="166"/>
      <c r="S56" s="167">
        <v>0</v>
      </c>
      <c r="T56" s="251" t="s">
        <v>301</v>
      </c>
    </row>
    <row r="57" spans="1:20" ht="30.5" customHeight="1">
      <c r="A57" s="6"/>
      <c r="B57" s="160">
        <v>39</v>
      </c>
      <c r="C57" s="161" t="s">
        <v>215</v>
      </c>
      <c r="D57" s="162" t="s">
        <v>243</v>
      </c>
      <c r="E57" s="161" t="s">
        <v>166</v>
      </c>
      <c r="F57" s="163">
        <v>11760</v>
      </c>
      <c r="G57" s="164">
        <v>638968</v>
      </c>
      <c r="H57" s="165">
        <v>7514263680</v>
      </c>
      <c r="I57" s="166"/>
      <c r="J57" s="167">
        <v>0</v>
      </c>
      <c r="K57" s="251" t="s">
        <v>301</v>
      </c>
      <c r="L57" s="166">
        <v>600960</v>
      </c>
      <c r="M57" s="167">
        <v>7067289600</v>
      </c>
      <c r="N57" s="251" t="s">
        <v>302</v>
      </c>
      <c r="O57" s="166">
        <v>600000</v>
      </c>
      <c r="P57" s="167">
        <v>7056000000</v>
      </c>
      <c r="Q57" s="251" t="s">
        <v>302</v>
      </c>
      <c r="R57" s="166"/>
      <c r="S57" s="167">
        <v>0</v>
      </c>
      <c r="T57" s="251" t="s">
        <v>301</v>
      </c>
    </row>
    <row r="58" spans="1:20" ht="30.5" customHeight="1">
      <c r="A58" s="6"/>
      <c r="B58" s="160">
        <v>40</v>
      </c>
      <c r="C58" s="161" t="s">
        <v>216</v>
      </c>
      <c r="D58" s="162" t="s">
        <v>244</v>
      </c>
      <c r="E58" s="161" t="s">
        <v>180</v>
      </c>
      <c r="F58" s="163">
        <v>6500</v>
      </c>
      <c r="G58" s="164">
        <v>7720</v>
      </c>
      <c r="H58" s="165">
        <v>50180000</v>
      </c>
      <c r="I58" s="166"/>
      <c r="J58" s="167">
        <v>0</v>
      </c>
      <c r="K58" s="251" t="s">
        <v>301</v>
      </c>
      <c r="L58" s="166">
        <v>7710</v>
      </c>
      <c r="M58" s="167">
        <v>50115000</v>
      </c>
      <c r="N58" s="251" t="s">
        <v>302</v>
      </c>
      <c r="O58" s="166">
        <v>7690</v>
      </c>
      <c r="P58" s="167">
        <v>49985000</v>
      </c>
      <c r="Q58" s="251" t="s">
        <v>302</v>
      </c>
      <c r="R58" s="166"/>
      <c r="S58" s="167">
        <v>0</v>
      </c>
      <c r="T58" s="251" t="s">
        <v>301</v>
      </c>
    </row>
    <row r="59" spans="1:20" ht="30.5" customHeight="1">
      <c r="A59" s="6"/>
      <c r="B59" s="160">
        <v>41</v>
      </c>
      <c r="C59" s="161" t="s">
        <v>217</v>
      </c>
      <c r="D59" s="162" t="s">
        <v>245</v>
      </c>
      <c r="E59" s="161" t="s">
        <v>166</v>
      </c>
      <c r="F59" s="163">
        <v>7500</v>
      </c>
      <c r="G59" s="164">
        <v>170378</v>
      </c>
      <c r="H59" s="165">
        <v>1277835000</v>
      </c>
      <c r="I59" s="166"/>
      <c r="J59" s="167">
        <v>0</v>
      </c>
      <c r="K59" s="251" t="s">
        <v>301</v>
      </c>
      <c r="L59" s="166">
        <v>160370</v>
      </c>
      <c r="M59" s="167">
        <v>1202775000</v>
      </c>
      <c r="N59" s="251" t="s">
        <v>302</v>
      </c>
      <c r="O59" s="166">
        <v>155000</v>
      </c>
      <c r="P59" s="167">
        <v>1162500000</v>
      </c>
      <c r="Q59" s="251" t="s">
        <v>302</v>
      </c>
      <c r="R59" s="166"/>
      <c r="S59" s="167">
        <v>0</v>
      </c>
      <c r="T59" s="251" t="s">
        <v>301</v>
      </c>
    </row>
    <row r="60" spans="1:20" ht="30.5" customHeight="1">
      <c r="A60" s="6"/>
      <c r="B60" s="160">
        <v>42</v>
      </c>
      <c r="C60" s="161" t="s">
        <v>218</v>
      </c>
      <c r="D60" s="162" t="s">
        <v>246</v>
      </c>
      <c r="E60" s="161" t="s">
        <v>166</v>
      </c>
      <c r="F60" s="163">
        <v>22500</v>
      </c>
      <c r="G60" s="164">
        <v>159088</v>
      </c>
      <c r="H60" s="165">
        <v>3579480000</v>
      </c>
      <c r="I60" s="166"/>
      <c r="J60" s="167">
        <v>0</v>
      </c>
      <c r="K60" s="251" t="s">
        <v>301</v>
      </c>
      <c r="L60" s="166">
        <v>149080</v>
      </c>
      <c r="M60" s="167">
        <v>3354300000</v>
      </c>
      <c r="N60" s="251" t="s">
        <v>302</v>
      </c>
      <c r="O60" s="166">
        <v>128000</v>
      </c>
      <c r="P60" s="167">
        <v>2880000000</v>
      </c>
      <c r="Q60" s="251" t="s">
        <v>302</v>
      </c>
      <c r="R60" s="166"/>
      <c r="S60" s="167">
        <v>0</v>
      </c>
      <c r="T60" s="251" t="s">
        <v>301</v>
      </c>
    </row>
    <row r="61" spans="1:20" ht="30.5" customHeight="1">
      <c r="A61" s="6"/>
      <c r="B61" s="160">
        <v>43</v>
      </c>
      <c r="C61" s="161" t="s">
        <v>219</v>
      </c>
      <c r="D61" s="162" t="s">
        <v>247</v>
      </c>
      <c r="E61" s="161" t="s">
        <v>166</v>
      </c>
      <c r="F61" s="163">
        <v>450</v>
      </c>
      <c r="G61" s="164">
        <v>205522</v>
      </c>
      <c r="H61" s="165">
        <v>92484900</v>
      </c>
      <c r="I61" s="166"/>
      <c r="J61" s="167">
        <v>0</v>
      </c>
      <c r="K61" s="251" t="s">
        <v>301</v>
      </c>
      <c r="L61" s="166">
        <v>205520</v>
      </c>
      <c r="M61" s="167">
        <v>92484000</v>
      </c>
      <c r="N61" s="251" t="s">
        <v>302</v>
      </c>
      <c r="O61" s="166">
        <v>205522</v>
      </c>
      <c r="P61" s="167">
        <v>92484900</v>
      </c>
      <c r="Q61" s="251" t="s">
        <v>302</v>
      </c>
      <c r="R61" s="166"/>
      <c r="S61" s="167">
        <v>0</v>
      </c>
      <c r="T61" s="251" t="s">
        <v>301</v>
      </c>
    </row>
    <row r="62" spans="1:20" ht="30.5" customHeight="1">
      <c r="A62" s="6"/>
      <c r="B62" s="160">
        <v>44</v>
      </c>
      <c r="C62" s="161" t="s">
        <v>220</v>
      </c>
      <c r="D62" s="162" t="s">
        <v>248</v>
      </c>
      <c r="E62" s="161" t="s">
        <v>146</v>
      </c>
      <c r="F62" s="163">
        <v>1500</v>
      </c>
      <c r="G62" s="164">
        <v>172087</v>
      </c>
      <c r="H62" s="165">
        <v>258130500</v>
      </c>
      <c r="I62" s="166"/>
      <c r="J62" s="167">
        <v>0</v>
      </c>
      <c r="K62" s="251" t="s">
        <v>301</v>
      </c>
      <c r="L62" s="166">
        <v>172080</v>
      </c>
      <c r="M62" s="167">
        <v>258120000</v>
      </c>
      <c r="N62" s="251" t="s">
        <v>302</v>
      </c>
      <c r="O62" s="166">
        <v>172087</v>
      </c>
      <c r="P62" s="167">
        <v>258130500</v>
      </c>
      <c r="Q62" s="251" t="s">
        <v>302</v>
      </c>
      <c r="R62" s="166"/>
      <c r="S62" s="167">
        <v>0</v>
      </c>
      <c r="T62" s="251" t="s">
        <v>301</v>
      </c>
    </row>
    <row r="63" spans="1:20" ht="30.5" customHeight="1">
      <c r="A63" s="6"/>
      <c r="B63" s="160">
        <v>45</v>
      </c>
      <c r="C63" s="161">
        <v>674.2</v>
      </c>
      <c r="D63" s="162" t="s">
        <v>249</v>
      </c>
      <c r="E63" s="161" t="s">
        <v>146</v>
      </c>
      <c r="F63" s="163">
        <v>460</v>
      </c>
      <c r="G63" s="164">
        <v>189466</v>
      </c>
      <c r="H63" s="165">
        <v>87154360</v>
      </c>
      <c r="I63" s="166"/>
      <c r="J63" s="167">
        <v>0</v>
      </c>
      <c r="K63" s="251" t="s">
        <v>301</v>
      </c>
      <c r="L63" s="166">
        <v>189460</v>
      </c>
      <c r="M63" s="167">
        <v>87151600</v>
      </c>
      <c r="N63" s="251" t="s">
        <v>302</v>
      </c>
      <c r="O63" s="166">
        <v>189466</v>
      </c>
      <c r="P63" s="167">
        <v>87154360</v>
      </c>
      <c r="Q63" s="251" t="s">
        <v>302</v>
      </c>
      <c r="R63" s="166"/>
      <c r="S63" s="167">
        <v>0</v>
      </c>
      <c r="T63" s="251" t="s">
        <v>301</v>
      </c>
    </row>
    <row r="64" spans="1:20" ht="30.5" customHeight="1">
      <c r="A64" s="6"/>
      <c r="B64" s="160">
        <v>46</v>
      </c>
      <c r="C64" s="161" t="s">
        <v>221</v>
      </c>
      <c r="D64" s="162" t="s">
        <v>250</v>
      </c>
      <c r="E64" s="161" t="s">
        <v>166</v>
      </c>
      <c r="F64" s="163">
        <v>600</v>
      </c>
      <c r="G64" s="164">
        <v>258873</v>
      </c>
      <c r="H64" s="165">
        <v>155323800</v>
      </c>
      <c r="I64" s="166"/>
      <c r="J64" s="167">
        <v>0</v>
      </c>
      <c r="K64" s="251" t="s">
        <v>301</v>
      </c>
      <c r="L64" s="166">
        <v>258870</v>
      </c>
      <c r="M64" s="167">
        <v>155322000</v>
      </c>
      <c r="N64" s="251" t="s">
        <v>302</v>
      </c>
      <c r="O64" s="166">
        <v>258873</v>
      </c>
      <c r="P64" s="167">
        <v>155323800</v>
      </c>
      <c r="Q64" s="251" t="s">
        <v>302</v>
      </c>
      <c r="R64" s="166"/>
      <c r="S64" s="167">
        <v>0</v>
      </c>
      <c r="T64" s="251" t="s">
        <v>301</v>
      </c>
    </row>
    <row r="65" spans="1:20" ht="30.5" customHeight="1" thickBot="1">
      <c r="A65" s="6"/>
      <c r="B65" s="160">
        <v>47</v>
      </c>
      <c r="C65" s="161" t="s">
        <v>222</v>
      </c>
      <c r="D65" s="162" t="s">
        <v>251</v>
      </c>
      <c r="E65" s="161" t="s">
        <v>180</v>
      </c>
      <c r="F65" s="163">
        <v>500</v>
      </c>
      <c r="G65" s="164">
        <v>20981</v>
      </c>
      <c r="H65" s="165">
        <v>10490500</v>
      </c>
      <c r="I65" s="166"/>
      <c r="J65" s="167">
        <v>0</v>
      </c>
      <c r="K65" s="251"/>
      <c r="L65" s="166">
        <v>20980</v>
      </c>
      <c r="M65" s="167">
        <v>10490000</v>
      </c>
      <c r="N65" s="251" t="s">
        <v>302</v>
      </c>
      <c r="O65" s="166">
        <v>20981</v>
      </c>
      <c r="P65" s="167">
        <v>10490500</v>
      </c>
      <c r="Q65" s="251" t="s">
        <v>302</v>
      </c>
      <c r="R65" s="166"/>
      <c r="S65" s="167">
        <v>0</v>
      </c>
      <c r="T65" s="251"/>
    </row>
    <row r="66" spans="1:20" ht="22.5" customHeight="1">
      <c r="A66" s="6"/>
      <c r="B66" s="241" t="s">
        <v>147</v>
      </c>
      <c r="C66" s="242"/>
      <c r="D66" s="242"/>
      <c r="E66" s="242"/>
      <c r="F66" s="243"/>
      <c r="G66" s="242"/>
      <c r="H66" s="244">
        <v>2192790650</v>
      </c>
      <c r="I66" s="245"/>
      <c r="J66" s="246">
        <v>0</v>
      </c>
      <c r="K66" s="250"/>
      <c r="L66" s="245"/>
      <c r="M66" s="246">
        <v>2164902000</v>
      </c>
      <c r="N66" s="250"/>
      <c r="O66" s="245"/>
      <c r="P66" s="246">
        <v>2192790650</v>
      </c>
      <c r="Q66" s="250"/>
      <c r="R66" s="245"/>
      <c r="S66" s="246">
        <v>0</v>
      </c>
      <c r="T66" s="250"/>
    </row>
    <row r="67" spans="1:20" ht="40.5" customHeight="1">
      <c r="A67" s="6"/>
      <c r="B67" s="160">
        <v>48</v>
      </c>
      <c r="C67" s="161" t="s">
        <v>253</v>
      </c>
      <c r="D67" s="162" t="s">
        <v>261</v>
      </c>
      <c r="E67" s="161" t="s">
        <v>146</v>
      </c>
      <c r="F67" s="163">
        <v>444000</v>
      </c>
      <c r="G67" s="164">
        <v>1794</v>
      </c>
      <c r="H67" s="165">
        <v>796536000</v>
      </c>
      <c r="I67" s="166"/>
      <c r="J67" s="167">
        <v>0</v>
      </c>
      <c r="K67" s="251" t="s">
        <v>301</v>
      </c>
      <c r="L67" s="166">
        <v>1750</v>
      </c>
      <c r="M67" s="167">
        <v>777000000</v>
      </c>
      <c r="N67" s="251" t="s">
        <v>302</v>
      </c>
      <c r="O67" s="166">
        <v>1794</v>
      </c>
      <c r="P67" s="167">
        <v>796536000</v>
      </c>
      <c r="Q67" s="251" t="s">
        <v>302</v>
      </c>
      <c r="R67" s="166"/>
      <c r="S67" s="167">
        <v>0</v>
      </c>
      <c r="T67" s="251" t="s">
        <v>301</v>
      </c>
    </row>
    <row r="68" spans="1:20" ht="40.5" customHeight="1">
      <c r="A68" s="6"/>
      <c r="B68" s="160">
        <v>49</v>
      </c>
      <c r="C68" s="161" t="s">
        <v>254</v>
      </c>
      <c r="D68" s="162" t="s">
        <v>262</v>
      </c>
      <c r="E68" s="161" t="s">
        <v>180</v>
      </c>
      <c r="F68" s="163">
        <v>2600</v>
      </c>
      <c r="G68" s="164">
        <v>22076</v>
      </c>
      <c r="H68" s="165">
        <v>57397600</v>
      </c>
      <c r="I68" s="166"/>
      <c r="J68" s="167">
        <v>0</v>
      </c>
      <c r="K68" s="251" t="s">
        <v>301</v>
      </c>
      <c r="L68" s="166">
        <v>22070</v>
      </c>
      <c r="M68" s="167">
        <v>57382000</v>
      </c>
      <c r="N68" s="251" t="s">
        <v>302</v>
      </c>
      <c r="O68" s="166">
        <v>22076</v>
      </c>
      <c r="P68" s="167">
        <v>57397600</v>
      </c>
      <c r="Q68" s="251" t="s">
        <v>302</v>
      </c>
      <c r="R68" s="166"/>
      <c r="S68" s="167">
        <v>0</v>
      </c>
      <c r="T68" s="251" t="s">
        <v>301</v>
      </c>
    </row>
    <row r="69" spans="1:20" ht="40.5" customHeight="1">
      <c r="A69" s="6"/>
      <c r="B69" s="160">
        <v>50</v>
      </c>
      <c r="C69" s="161" t="s">
        <v>255</v>
      </c>
      <c r="D69" s="162" t="s">
        <v>263</v>
      </c>
      <c r="E69" s="161" t="s">
        <v>180</v>
      </c>
      <c r="F69" s="163">
        <v>100</v>
      </c>
      <c r="G69" s="164">
        <v>59987</v>
      </c>
      <c r="H69" s="165">
        <v>5998700</v>
      </c>
      <c r="I69" s="166"/>
      <c r="J69" s="167">
        <v>0</v>
      </c>
      <c r="K69" s="251" t="s">
        <v>301</v>
      </c>
      <c r="L69" s="166">
        <v>59980</v>
      </c>
      <c r="M69" s="167">
        <v>5998000</v>
      </c>
      <c r="N69" s="251" t="s">
        <v>302</v>
      </c>
      <c r="O69" s="166">
        <v>59987</v>
      </c>
      <c r="P69" s="167">
        <v>5998700</v>
      </c>
      <c r="Q69" s="251" t="s">
        <v>302</v>
      </c>
      <c r="R69" s="166"/>
      <c r="S69" s="167">
        <v>0</v>
      </c>
      <c r="T69" s="251" t="s">
        <v>301</v>
      </c>
    </row>
    <row r="70" spans="1:20" ht="40.5" customHeight="1">
      <c r="A70" s="6"/>
      <c r="B70" s="160">
        <v>51</v>
      </c>
      <c r="C70" s="161" t="s">
        <v>256</v>
      </c>
      <c r="D70" s="162" t="s">
        <v>264</v>
      </c>
      <c r="E70" s="161" t="s">
        <v>168</v>
      </c>
      <c r="F70" s="163">
        <v>600</v>
      </c>
      <c r="G70" s="164">
        <v>398547</v>
      </c>
      <c r="H70" s="165">
        <v>239128200</v>
      </c>
      <c r="I70" s="166"/>
      <c r="J70" s="167">
        <v>0</v>
      </c>
      <c r="K70" s="251" t="s">
        <v>301</v>
      </c>
      <c r="L70" s="166">
        <v>390540</v>
      </c>
      <c r="M70" s="167">
        <v>234324000</v>
      </c>
      <c r="N70" s="251" t="s">
        <v>302</v>
      </c>
      <c r="O70" s="166">
        <v>398547</v>
      </c>
      <c r="P70" s="167">
        <v>239128200</v>
      </c>
      <c r="Q70" s="251" t="s">
        <v>302</v>
      </c>
      <c r="R70" s="166"/>
      <c r="S70" s="167">
        <v>0</v>
      </c>
      <c r="T70" s="251" t="s">
        <v>301</v>
      </c>
    </row>
    <row r="71" spans="1:20" ht="40.5" customHeight="1">
      <c r="A71" s="6"/>
      <c r="B71" s="160">
        <v>52</v>
      </c>
      <c r="C71" s="161" t="s">
        <v>257</v>
      </c>
      <c r="D71" s="162" t="s">
        <v>265</v>
      </c>
      <c r="E71" s="161" t="s">
        <v>168</v>
      </c>
      <c r="F71" s="163">
        <v>700</v>
      </c>
      <c r="G71" s="164">
        <v>505539</v>
      </c>
      <c r="H71" s="165">
        <v>353877300</v>
      </c>
      <c r="I71" s="166"/>
      <c r="J71" s="167">
        <v>0</v>
      </c>
      <c r="K71" s="251" t="s">
        <v>301</v>
      </c>
      <c r="L71" s="166">
        <v>500530</v>
      </c>
      <c r="M71" s="167">
        <v>350371000</v>
      </c>
      <c r="N71" s="251" t="s">
        <v>302</v>
      </c>
      <c r="O71" s="166">
        <v>505539</v>
      </c>
      <c r="P71" s="167">
        <v>353877300</v>
      </c>
      <c r="Q71" s="251" t="s">
        <v>302</v>
      </c>
      <c r="R71" s="166"/>
      <c r="S71" s="167">
        <v>0</v>
      </c>
      <c r="T71" s="251" t="s">
        <v>301</v>
      </c>
    </row>
    <row r="72" spans="1:20" ht="40.5" customHeight="1">
      <c r="A72" s="6"/>
      <c r="B72" s="160">
        <v>53</v>
      </c>
      <c r="C72" s="161" t="s">
        <v>258</v>
      </c>
      <c r="D72" s="162" t="s">
        <v>266</v>
      </c>
      <c r="E72" s="161" t="s">
        <v>146</v>
      </c>
      <c r="F72" s="163">
        <v>1500</v>
      </c>
      <c r="G72" s="164">
        <v>230532</v>
      </c>
      <c r="H72" s="165">
        <v>345798000</v>
      </c>
      <c r="I72" s="166"/>
      <c r="J72" s="167">
        <v>0</v>
      </c>
      <c r="K72" s="251" t="s">
        <v>301</v>
      </c>
      <c r="L72" s="166">
        <v>230530</v>
      </c>
      <c r="M72" s="167">
        <v>345795000</v>
      </c>
      <c r="N72" s="251" t="s">
        <v>302</v>
      </c>
      <c r="O72" s="166">
        <v>230532</v>
      </c>
      <c r="P72" s="167">
        <v>345798000</v>
      </c>
      <c r="Q72" s="251" t="s">
        <v>302</v>
      </c>
      <c r="R72" s="166"/>
      <c r="S72" s="167">
        <v>0</v>
      </c>
      <c r="T72" s="251" t="s">
        <v>301</v>
      </c>
    </row>
    <row r="73" spans="1:20" ht="40.5" customHeight="1">
      <c r="A73" s="6"/>
      <c r="B73" s="160">
        <v>54</v>
      </c>
      <c r="C73" s="161" t="s">
        <v>259</v>
      </c>
      <c r="D73" s="162" t="s">
        <v>267</v>
      </c>
      <c r="E73" s="161" t="s">
        <v>168</v>
      </c>
      <c r="F73" s="163">
        <v>1150</v>
      </c>
      <c r="G73" s="164">
        <v>103189</v>
      </c>
      <c r="H73" s="165">
        <v>118667350</v>
      </c>
      <c r="I73" s="166"/>
      <c r="J73" s="167">
        <v>0</v>
      </c>
      <c r="K73" s="251" t="s">
        <v>301</v>
      </c>
      <c r="L73" s="166">
        <v>103180</v>
      </c>
      <c r="M73" s="167">
        <v>118657000</v>
      </c>
      <c r="N73" s="251" t="s">
        <v>302</v>
      </c>
      <c r="O73" s="166">
        <v>103189</v>
      </c>
      <c r="P73" s="167">
        <v>118667350</v>
      </c>
      <c r="Q73" s="251" t="s">
        <v>302</v>
      </c>
      <c r="R73" s="166"/>
      <c r="S73" s="167">
        <v>0</v>
      </c>
      <c r="T73" s="251" t="s">
        <v>301</v>
      </c>
    </row>
    <row r="74" spans="1:20" ht="40.5" customHeight="1" thickBot="1">
      <c r="A74" s="6"/>
      <c r="B74" s="160">
        <v>55</v>
      </c>
      <c r="C74" s="161" t="s">
        <v>260</v>
      </c>
      <c r="D74" s="162" t="s">
        <v>268</v>
      </c>
      <c r="E74" s="161" t="s">
        <v>168</v>
      </c>
      <c r="F74" s="163">
        <v>12500</v>
      </c>
      <c r="G74" s="164">
        <v>22031</v>
      </c>
      <c r="H74" s="165">
        <v>275387500</v>
      </c>
      <c r="I74" s="166"/>
      <c r="J74" s="167">
        <v>0</v>
      </c>
      <c r="K74" s="251" t="s">
        <v>301</v>
      </c>
      <c r="L74" s="166">
        <v>22030</v>
      </c>
      <c r="M74" s="167">
        <v>275375000</v>
      </c>
      <c r="N74" s="251" t="s">
        <v>302</v>
      </c>
      <c r="O74" s="166">
        <v>22031</v>
      </c>
      <c r="P74" s="167">
        <v>275387500</v>
      </c>
      <c r="Q74" s="251" t="s">
        <v>302</v>
      </c>
      <c r="R74" s="166"/>
      <c r="S74" s="167">
        <v>0</v>
      </c>
      <c r="T74" s="251" t="s">
        <v>301</v>
      </c>
    </row>
    <row r="75" spans="1:20" ht="22.5" customHeight="1">
      <c r="A75" s="6"/>
      <c r="B75" s="241" t="s">
        <v>269</v>
      </c>
      <c r="C75" s="242"/>
      <c r="D75" s="242"/>
      <c r="E75" s="242"/>
      <c r="F75" s="243"/>
      <c r="G75" s="242"/>
      <c r="H75" s="244">
        <v>752002760</v>
      </c>
      <c r="I75" s="245"/>
      <c r="J75" s="246">
        <v>0</v>
      </c>
      <c r="K75" s="250"/>
      <c r="L75" s="245"/>
      <c r="M75" s="246">
        <v>646786800</v>
      </c>
      <c r="N75" s="250"/>
      <c r="O75" s="245"/>
      <c r="P75" s="246">
        <v>752002760</v>
      </c>
      <c r="Q75" s="250"/>
      <c r="R75" s="245"/>
      <c r="S75" s="246">
        <v>0</v>
      </c>
      <c r="T75" s="250"/>
    </row>
    <row r="76" spans="1:20" ht="30.5" customHeight="1">
      <c r="A76" s="6"/>
      <c r="B76" s="160">
        <v>54</v>
      </c>
      <c r="C76" s="161" t="s">
        <v>271</v>
      </c>
      <c r="D76" s="162" t="s">
        <v>274</v>
      </c>
      <c r="E76" s="161" t="s">
        <v>146</v>
      </c>
      <c r="F76" s="163">
        <v>5000</v>
      </c>
      <c r="G76" s="164">
        <v>17838</v>
      </c>
      <c r="H76" s="165">
        <v>89190000</v>
      </c>
      <c r="I76" s="166"/>
      <c r="J76" s="167">
        <v>0</v>
      </c>
      <c r="K76" s="251" t="s">
        <v>301</v>
      </c>
      <c r="L76" s="166">
        <v>17830</v>
      </c>
      <c r="M76" s="167">
        <v>89150000</v>
      </c>
      <c r="N76" s="251" t="s">
        <v>302</v>
      </c>
      <c r="O76" s="166">
        <v>17838</v>
      </c>
      <c r="P76" s="167">
        <v>89190000</v>
      </c>
      <c r="Q76" s="251" t="s">
        <v>302</v>
      </c>
      <c r="R76" s="166"/>
      <c r="S76" s="167">
        <v>0</v>
      </c>
      <c r="T76" s="251" t="s">
        <v>301</v>
      </c>
    </row>
    <row r="77" spans="1:20" ht="30.5" customHeight="1">
      <c r="A77" s="6"/>
      <c r="B77" s="160">
        <v>55</v>
      </c>
      <c r="C77" s="161" t="s">
        <v>272</v>
      </c>
      <c r="D77" s="162" t="s">
        <v>275</v>
      </c>
      <c r="E77" s="161" t="s">
        <v>146</v>
      </c>
      <c r="F77" s="163">
        <v>120</v>
      </c>
      <c r="G77" s="164">
        <v>29898</v>
      </c>
      <c r="H77" s="165">
        <v>3587760</v>
      </c>
      <c r="I77" s="166"/>
      <c r="J77" s="167">
        <v>0</v>
      </c>
      <c r="K77" s="251" t="s">
        <v>301</v>
      </c>
      <c r="L77" s="166">
        <v>29890</v>
      </c>
      <c r="M77" s="167">
        <v>3586800</v>
      </c>
      <c r="N77" s="251" t="s">
        <v>302</v>
      </c>
      <c r="O77" s="166">
        <v>29898</v>
      </c>
      <c r="P77" s="167">
        <v>3587760</v>
      </c>
      <c r="Q77" s="251" t="s">
        <v>302</v>
      </c>
      <c r="R77" s="166"/>
      <c r="S77" s="167">
        <v>0</v>
      </c>
      <c r="T77" s="251" t="s">
        <v>301</v>
      </c>
    </row>
    <row r="78" spans="1:20" ht="30.5" customHeight="1" thickBot="1">
      <c r="A78" s="6"/>
      <c r="B78" s="160">
        <v>56</v>
      </c>
      <c r="C78" s="161" t="s">
        <v>273</v>
      </c>
      <c r="D78" s="162" t="s">
        <v>276</v>
      </c>
      <c r="E78" s="161" t="s">
        <v>180</v>
      </c>
      <c r="F78" s="163">
        <v>35000</v>
      </c>
      <c r="G78" s="164">
        <v>18835</v>
      </c>
      <c r="H78" s="165">
        <v>659225000</v>
      </c>
      <c r="I78" s="166"/>
      <c r="J78" s="167">
        <v>0</v>
      </c>
      <c r="K78" s="251" t="s">
        <v>301</v>
      </c>
      <c r="L78" s="166">
        <v>15830</v>
      </c>
      <c r="M78" s="167">
        <v>554050000</v>
      </c>
      <c r="N78" s="251" t="s">
        <v>302</v>
      </c>
      <c r="O78" s="166">
        <v>18835</v>
      </c>
      <c r="P78" s="167">
        <v>659225000</v>
      </c>
      <c r="Q78" s="251" t="s">
        <v>302</v>
      </c>
      <c r="R78" s="166"/>
      <c r="S78" s="167">
        <v>0</v>
      </c>
      <c r="T78" s="251" t="s">
        <v>301</v>
      </c>
    </row>
    <row r="79" spans="1:20" ht="22.5" customHeight="1">
      <c r="A79" s="6"/>
      <c r="B79" s="241" t="s">
        <v>270</v>
      </c>
      <c r="C79" s="242"/>
      <c r="D79" s="242"/>
      <c r="E79" s="242"/>
      <c r="F79" s="243"/>
      <c r="G79" s="242"/>
      <c r="H79" s="244">
        <v>20029432475</v>
      </c>
      <c r="I79" s="245"/>
      <c r="J79" s="246">
        <v>0</v>
      </c>
      <c r="K79" s="250"/>
      <c r="L79" s="245"/>
      <c r="M79" s="246">
        <v>19274750210</v>
      </c>
      <c r="N79" s="250"/>
      <c r="O79" s="245"/>
      <c r="P79" s="246">
        <v>17463091340</v>
      </c>
      <c r="Q79" s="250"/>
      <c r="R79" s="245"/>
      <c r="S79" s="246">
        <v>0</v>
      </c>
      <c r="T79" s="250"/>
    </row>
    <row r="80" spans="1:20" ht="30.5" customHeight="1">
      <c r="A80" s="6"/>
      <c r="B80" s="160">
        <v>57</v>
      </c>
      <c r="C80" s="161">
        <v>900.1</v>
      </c>
      <c r="D80" s="162" t="s">
        <v>278</v>
      </c>
      <c r="E80" s="161" t="s">
        <v>279</v>
      </c>
      <c r="F80" s="163">
        <v>920000</v>
      </c>
      <c r="G80" s="164">
        <v>1057</v>
      </c>
      <c r="H80" s="165">
        <v>972440000</v>
      </c>
      <c r="I80" s="166"/>
      <c r="J80" s="167">
        <v>0</v>
      </c>
      <c r="K80" s="251" t="s">
        <v>301</v>
      </c>
      <c r="L80" s="166">
        <v>1030</v>
      </c>
      <c r="M80" s="167">
        <v>947600000</v>
      </c>
      <c r="N80" s="251" t="s">
        <v>302</v>
      </c>
      <c r="O80" s="166">
        <v>1000</v>
      </c>
      <c r="P80" s="167">
        <v>920000000</v>
      </c>
      <c r="Q80" s="251" t="s">
        <v>302</v>
      </c>
      <c r="R80" s="166"/>
      <c r="S80" s="167">
        <v>0</v>
      </c>
      <c r="T80" s="251" t="s">
        <v>301</v>
      </c>
    </row>
    <row r="81" spans="1:22" ht="30.5" customHeight="1">
      <c r="A81" s="6"/>
      <c r="B81" s="160">
        <v>58</v>
      </c>
      <c r="C81" s="161" t="s">
        <v>148</v>
      </c>
      <c r="D81" s="162" t="s">
        <v>280</v>
      </c>
      <c r="E81" s="161" t="s">
        <v>281</v>
      </c>
      <c r="F81" s="163">
        <v>15086417</v>
      </c>
      <c r="G81" s="164">
        <v>1175</v>
      </c>
      <c r="H81" s="165">
        <v>17726539975</v>
      </c>
      <c r="I81" s="166"/>
      <c r="J81" s="167">
        <v>0</v>
      </c>
      <c r="K81" s="251" t="s">
        <v>301</v>
      </c>
      <c r="L81" s="166">
        <v>1130</v>
      </c>
      <c r="M81" s="167">
        <v>17047651210</v>
      </c>
      <c r="N81" s="251" t="s">
        <v>302</v>
      </c>
      <c r="O81" s="166">
        <v>1020</v>
      </c>
      <c r="P81" s="167">
        <v>15388145340</v>
      </c>
      <c r="Q81" s="251" t="s">
        <v>302</v>
      </c>
      <c r="R81" s="166"/>
      <c r="S81" s="167">
        <v>0</v>
      </c>
      <c r="T81" s="251" t="s">
        <v>301</v>
      </c>
    </row>
    <row r="82" spans="1:22" ht="30.5" customHeight="1" thickBot="1">
      <c r="A82" s="6"/>
      <c r="B82" s="160">
        <v>59</v>
      </c>
      <c r="C82" s="161" t="s">
        <v>277</v>
      </c>
      <c r="D82" s="162" t="s">
        <v>282</v>
      </c>
      <c r="E82" s="161" t="s">
        <v>281</v>
      </c>
      <c r="F82" s="163">
        <v>1132300</v>
      </c>
      <c r="G82" s="164">
        <v>1175</v>
      </c>
      <c r="H82" s="165">
        <v>1330452500</v>
      </c>
      <c r="I82" s="337"/>
      <c r="J82" s="167">
        <v>0</v>
      </c>
      <c r="K82" s="340" t="s">
        <v>301</v>
      </c>
      <c r="L82" s="337">
        <v>1130</v>
      </c>
      <c r="M82" s="167">
        <v>1279499000</v>
      </c>
      <c r="N82" s="340" t="s">
        <v>302</v>
      </c>
      <c r="O82" s="337">
        <v>1020</v>
      </c>
      <c r="P82" s="167">
        <v>1154946000</v>
      </c>
      <c r="Q82" s="340" t="s">
        <v>302</v>
      </c>
      <c r="R82" s="337"/>
      <c r="S82" s="167">
        <v>0</v>
      </c>
      <c r="T82" s="340" t="s">
        <v>301</v>
      </c>
    </row>
    <row r="83" spans="1:22" ht="30.5" customHeight="1">
      <c r="A83" s="6"/>
      <c r="B83" s="195"/>
      <c r="C83" s="196"/>
      <c r="D83" s="197"/>
      <c r="E83" s="196"/>
      <c r="F83" s="198"/>
      <c r="G83" s="199" t="s">
        <v>124</v>
      </c>
      <c r="H83" s="200">
        <v>276141940648</v>
      </c>
      <c r="I83" s="168"/>
      <c r="J83" s="341">
        <v>0</v>
      </c>
      <c r="K83" s="252"/>
      <c r="L83" s="168"/>
      <c r="M83" s="341">
        <v>257373875110</v>
      </c>
      <c r="N83" s="252"/>
      <c r="O83" s="168"/>
      <c r="P83" s="341">
        <v>260539189462</v>
      </c>
      <c r="Q83" s="252"/>
      <c r="R83" s="168"/>
      <c r="S83" s="341">
        <v>0</v>
      </c>
      <c r="T83" s="252"/>
    </row>
    <row r="84" spans="1:22" ht="30.5" customHeight="1">
      <c r="A84" s="6"/>
      <c r="B84" s="160">
        <v>60</v>
      </c>
      <c r="C84" s="464" t="s">
        <v>125</v>
      </c>
      <c r="D84" s="464"/>
      <c r="E84" s="464"/>
      <c r="F84" s="464"/>
      <c r="G84" s="465"/>
      <c r="H84" s="248">
        <v>37539918536.000031</v>
      </c>
      <c r="I84" s="338" t="s">
        <v>91</v>
      </c>
      <c r="J84" s="342"/>
      <c r="K84" s="340" t="s">
        <v>301</v>
      </c>
      <c r="L84" s="338" t="s">
        <v>91</v>
      </c>
      <c r="M84" s="342">
        <v>37539918536</v>
      </c>
      <c r="N84" s="340" t="s">
        <v>302</v>
      </c>
      <c r="O84" s="338" t="s">
        <v>91</v>
      </c>
      <c r="P84" s="342">
        <v>37539918536</v>
      </c>
      <c r="Q84" s="340" t="s">
        <v>302</v>
      </c>
      <c r="R84" s="338" t="s">
        <v>91</v>
      </c>
      <c r="S84" s="342"/>
      <c r="T84" s="340" t="s">
        <v>301</v>
      </c>
    </row>
    <row r="85" spans="1:22" ht="30.5" customHeight="1" thickBot="1">
      <c r="A85" s="6"/>
      <c r="B85" s="160">
        <v>61</v>
      </c>
      <c r="C85" s="426" t="s">
        <v>126</v>
      </c>
      <c r="D85" s="426"/>
      <c r="E85" s="426"/>
      <c r="F85" s="426"/>
      <c r="G85" s="427"/>
      <c r="H85" s="248">
        <v>700000000</v>
      </c>
      <c r="I85" s="338" t="s">
        <v>91</v>
      </c>
      <c r="J85" s="342"/>
      <c r="K85" s="340" t="s">
        <v>301</v>
      </c>
      <c r="L85" s="338" t="s">
        <v>91</v>
      </c>
      <c r="M85" s="342">
        <v>700000000</v>
      </c>
      <c r="N85" s="340" t="s">
        <v>302</v>
      </c>
      <c r="O85" s="338" t="s">
        <v>91</v>
      </c>
      <c r="P85" s="342">
        <v>700000000</v>
      </c>
      <c r="Q85" s="340" t="s">
        <v>302</v>
      </c>
      <c r="R85" s="338" t="s">
        <v>91</v>
      </c>
      <c r="S85" s="342"/>
      <c r="T85" s="340" t="s">
        <v>301</v>
      </c>
    </row>
    <row r="86" spans="1:22" ht="30.5" customHeight="1">
      <c r="A86" s="6"/>
      <c r="B86" s="195"/>
      <c r="C86" s="196"/>
      <c r="D86" s="197"/>
      <c r="E86" s="196"/>
      <c r="F86" s="198"/>
      <c r="G86" s="199" t="s">
        <v>116</v>
      </c>
      <c r="H86" s="200">
        <v>314381859184</v>
      </c>
      <c r="I86" s="168"/>
      <c r="J86" s="341">
        <v>0</v>
      </c>
      <c r="K86" s="252"/>
      <c r="L86" s="168"/>
      <c r="M86" s="341">
        <v>295613793646</v>
      </c>
      <c r="N86" s="252"/>
      <c r="O86" s="168"/>
      <c r="P86" s="341">
        <v>298779107998</v>
      </c>
      <c r="Q86" s="252"/>
      <c r="R86" s="168"/>
      <c r="S86" s="341">
        <v>0</v>
      </c>
      <c r="T86" s="252"/>
    </row>
    <row r="87" spans="1:22" s="33" customFormat="1" ht="32.25" customHeight="1">
      <c r="A87" s="32"/>
      <c r="B87" s="202"/>
      <c r="C87" s="203"/>
      <c r="D87" s="204"/>
      <c r="E87" s="203"/>
      <c r="F87" s="205"/>
      <c r="G87" s="205" t="s">
        <v>92</v>
      </c>
      <c r="H87" s="206">
        <v>0.2</v>
      </c>
      <c r="I87" s="170"/>
      <c r="J87" s="343"/>
      <c r="K87" s="253"/>
      <c r="L87" s="170"/>
      <c r="M87" s="343">
        <v>0.23</v>
      </c>
      <c r="N87" s="253"/>
      <c r="O87" s="170"/>
      <c r="P87" s="343">
        <v>0.2</v>
      </c>
      <c r="Q87" s="253"/>
      <c r="R87" s="170"/>
      <c r="S87" s="343"/>
      <c r="T87" s="253"/>
      <c r="U87" s="7"/>
      <c r="V87" s="7"/>
    </row>
    <row r="88" spans="1:22" s="33" customFormat="1" ht="32.25" customHeight="1">
      <c r="A88" s="32"/>
      <c r="B88" s="202"/>
      <c r="C88" s="203"/>
      <c r="D88" s="204"/>
      <c r="E88" s="203"/>
      <c r="F88" s="205"/>
      <c r="G88" s="205" t="s">
        <v>93</v>
      </c>
      <c r="H88" s="206">
        <v>0.05</v>
      </c>
      <c r="I88" s="339"/>
      <c r="J88" s="344"/>
      <c r="K88" s="340"/>
      <c r="L88" s="339"/>
      <c r="M88" s="344">
        <v>0.05</v>
      </c>
      <c r="N88" s="340"/>
      <c r="O88" s="339"/>
      <c r="P88" s="344">
        <v>0.05</v>
      </c>
      <c r="Q88" s="340"/>
      <c r="R88" s="339"/>
      <c r="S88" s="344"/>
      <c r="T88" s="340"/>
      <c r="U88" s="7"/>
      <c r="V88" s="7"/>
    </row>
    <row r="89" spans="1:22" s="33" customFormat="1" ht="32.25" customHeight="1">
      <c r="A89" s="32"/>
      <c r="B89" s="202"/>
      <c r="C89" s="203"/>
      <c r="D89" s="204"/>
      <c r="E89" s="203"/>
      <c r="F89" s="205"/>
      <c r="G89" s="205" t="s">
        <v>94</v>
      </c>
      <c r="H89" s="206">
        <v>0.05</v>
      </c>
      <c r="I89" s="171"/>
      <c r="J89" s="344"/>
      <c r="K89" s="254"/>
      <c r="L89" s="171"/>
      <c r="M89" s="344">
        <v>0.02</v>
      </c>
      <c r="N89" s="254"/>
      <c r="O89" s="171"/>
      <c r="P89" s="344">
        <v>0.05</v>
      </c>
      <c r="Q89" s="254"/>
      <c r="R89" s="171"/>
      <c r="S89" s="344"/>
      <c r="T89" s="254"/>
      <c r="U89" s="7"/>
      <c r="V89" s="7"/>
    </row>
    <row r="90" spans="1:22" s="33" customFormat="1" ht="32.25" customHeight="1">
      <c r="A90" s="32"/>
      <c r="B90" s="202"/>
      <c r="C90" s="203"/>
      <c r="D90" s="204"/>
      <c r="E90" s="203"/>
      <c r="F90" s="205"/>
      <c r="G90" s="205" t="s">
        <v>95</v>
      </c>
      <c r="H90" s="206">
        <v>0.3</v>
      </c>
      <c r="I90" s="172"/>
      <c r="J90" s="345">
        <v>0</v>
      </c>
      <c r="K90" s="340" t="s">
        <v>301</v>
      </c>
      <c r="L90" s="172"/>
      <c r="M90" s="345">
        <v>0.30000000000000004</v>
      </c>
      <c r="N90" s="340" t="s">
        <v>302</v>
      </c>
      <c r="O90" s="172"/>
      <c r="P90" s="345">
        <v>0.3</v>
      </c>
      <c r="Q90" s="340" t="s">
        <v>302</v>
      </c>
      <c r="R90" s="172"/>
      <c r="S90" s="345">
        <v>0</v>
      </c>
      <c r="T90" s="340" t="s">
        <v>301</v>
      </c>
      <c r="U90" s="7"/>
      <c r="V90" s="7"/>
    </row>
    <row r="91" spans="1:22" s="33" customFormat="1" ht="32.25" customHeight="1">
      <c r="A91" s="32"/>
      <c r="B91" s="202"/>
      <c r="C91" s="203"/>
      <c r="D91" s="204"/>
      <c r="E91" s="203"/>
      <c r="F91" s="205"/>
      <c r="G91" s="205" t="s">
        <v>100</v>
      </c>
      <c r="H91" s="201">
        <v>2297405894</v>
      </c>
      <c r="I91" s="170"/>
      <c r="J91" s="346">
        <v>0</v>
      </c>
      <c r="K91" s="255"/>
      <c r="L91" s="170"/>
      <c r="M91" s="346">
        <v>864101858</v>
      </c>
      <c r="N91" s="255"/>
      <c r="O91" s="170"/>
      <c r="P91" s="346">
        <v>2183385789</v>
      </c>
      <c r="Q91" s="255"/>
      <c r="R91" s="170"/>
      <c r="S91" s="346">
        <v>0</v>
      </c>
      <c r="T91" s="255"/>
      <c r="U91" s="7"/>
      <c r="V91" s="7"/>
    </row>
    <row r="92" spans="1:22" s="33" customFormat="1" ht="32.25" customHeight="1">
      <c r="A92" s="32"/>
      <c r="B92" s="202"/>
      <c r="C92" s="203"/>
      <c r="D92" s="204"/>
      <c r="E92" s="203"/>
      <c r="F92" s="205"/>
      <c r="G92" s="205" t="s">
        <v>107</v>
      </c>
      <c r="H92" s="201">
        <v>316679265078</v>
      </c>
      <c r="I92" s="170"/>
      <c r="J92" s="346">
        <v>0</v>
      </c>
      <c r="K92" s="255"/>
      <c r="L92" s="170"/>
      <c r="M92" s="346">
        <v>296477895504</v>
      </c>
      <c r="N92" s="255"/>
      <c r="O92" s="170"/>
      <c r="P92" s="346">
        <v>300962493787</v>
      </c>
      <c r="Q92" s="255"/>
      <c r="R92" s="170"/>
      <c r="S92" s="346">
        <v>0</v>
      </c>
      <c r="T92" s="255"/>
      <c r="U92" s="7"/>
      <c r="V92" s="7"/>
    </row>
    <row r="93" spans="1:22" s="33" customFormat="1" ht="53.25" customHeight="1">
      <c r="A93" s="360"/>
      <c r="B93" s="169">
        <v>62</v>
      </c>
      <c r="C93" s="460" t="s">
        <v>283</v>
      </c>
      <c r="D93" s="461"/>
      <c r="E93" s="461"/>
      <c r="F93" s="461"/>
      <c r="G93" s="461"/>
      <c r="H93" s="248">
        <v>1875000000</v>
      </c>
      <c r="I93" s="338" t="s">
        <v>91</v>
      </c>
      <c r="J93" s="342"/>
      <c r="K93" s="340" t="s">
        <v>301</v>
      </c>
      <c r="L93" s="338" t="s">
        <v>91</v>
      </c>
      <c r="M93" s="342">
        <v>1875000000</v>
      </c>
      <c r="N93" s="340" t="s">
        <v>302</v>
      </c>
      <c r="O93" s="338" t="s">
        <v>91</v>
      </c>
      <c r="P93" s="342">
        <v>1875000000</v>
      </c>
      <c r="Q93" s="340" t="s">
        <v>302</v>
      </c>
      <c r="R93" s="338" t="s">
        <v>91</v>
      </c>
      <c r="S93" s="342"/>
      <c r="T93" s="340" t="s">
        <v>301</v>
      </c>
      <c r="U93" s="7"/>
      <c r="V93" s="7"/>
    </row>
    <row r="94" spans="1:22" s="33" customFormat="1" ht="57.75" customHeight="1">
      <c r="A94" s="32"/>
      <c r="B94" s="359">
        <v>63</v>
      </c>
      <c r="C94" s="459" t="s">
        <v>284</v>
      </c>
      <c r="D94" s="459"/>
      <c r="E94" s="459"/>
      <c r="F94" s="459"/>
      <c r="G94" s="459"/>
      <c r="H94" s="201">
        <v>356250000</v>
      </c>
      <c r="I94" s="338" t="s">
        <v>91</v>
      </c>
      <c r="J94" s="346">
        <v>0</v>
      </c>
      <c r="K94" s="340" t="s">
        <v>301</v>
      </c>
      <c r="L94" s="338" t="s">
        <v>91</v>
      </c>
      <c r="M94" s="346">
        <v>356250000</v>
      </c>
      <c r="N94" s="340" t="s">
        <v>302</v>
      </c>
      <c r="O94" s="338" t="s">
        <v>91</v>
      </c>
      <c r="P94" s="346">
        <v>356250000</v>
      </c>
      <c r="Q94" s="340" t="s">
        <v>302</v>
      </c>
      <c r="R94" s="338" t="s">
        <v>91</v>
      </c>
      <c r="S94" s="346">
        <v>0</v>
      </c>
      <c r="T94" s="340" t="s">
        <v>301</v>
      </c>
      <c r="U94" s="7"/>
      <c r="V94" s="7"/>
    </row>
    <row r="95" spans="1:22" s="33" customFormat="1" ht="55.5" customHeight="1">
      <c r="A95" s="32"/>
      <c r="B95" s="359">
        <v>64</v>
      </c>
      <c r="C95" s="462" t="s">
        <v>285</v>
      </c>
      <c r="D95" s="462"/>
      <c r="E95" s="462"/>
      <c r="F95" s="462"/>
      <c r="G95" s="463"/>
      <c r="H95" s="201">
        <v>2231250000</v>
      </c>
      <c r="I95" s="338" t="s">
        <v>91</v>
      </c>
      <c r="J95" s="346">
        <v>0</v>
      </c>
      <c r="K95" s="340" t="s">
        <v>301</v>
      </c>
      <c r="L95" s="338" t="s">
        <v>91</v>
      </c>
      <c r="M95" s="346">
        <v>2231250000</v>
      </c>
      <c r="N95" s="340" t="s">
        <v>302</v>
      </c>
      <c r="O95" s="338" t="s">
        <v>91</v>
      </c>
      <c r="P95" s="346">
        <v>2231250000</v>
      </c>
      <c r="Q95" s="340" t="s">
        <v>302</v>
      </c>
      <c r="R95" s="338" t="s">
        <v>91</v>
      </c>
      <c r="S95" s="346">
        <v>0</v>
      </c>
      <c r="T95" s="340" t="s">
        <v>301</v>
      </c>
      <c r="U95" s="7"/>
      <c r="V95" s="7"/>
    </row>
    <row r="96" spans="1:22" s="33" customFormat="1" ht="46.5" customHeight="1">
      <c r="A96" s="32"/>
      <c r="B96" s="169">
        <v>65</v>
      </c>
      <c r="C96" s="460" t="s">
        <v>286</v>
      </c>
      <c r="D96" s="461"/>
      <c r="E96" s="461"/>
      <c r="F96" s="461"/>
      <c r="G96" s="461"/>
      <c r="H96" s="248">
        <v>11319484922</v>
      </c>
      <c r="I96" s="338" t="s">
        <v>91</v>
      </c>
      <c r="J96" s="342"/>
      <c r="K96" s="340" t="s">
        <v>301</v>
      </c>
      <c r="L96" s="338" t="s">
        <v>91</v>
      </c>
      <c r="M96" s="342">
        <v>11319484922</v>
      </c>
      <c r="N96" s="340" t="s">
        <v>302</v>
      </c>
      <c r="O96" s="338" t="s">
        <v>91</v>
      </c>
      <c r="P96" s="342">
        <v>11319484922</v>
      </c>
      <c r="Q96" s="340" t="s">
        <v>302</v>
      </c>
      <c r="R96" s="338" t="s">
        <v>91</v>
      </c>
      <c r="S96" s="342"/>
      <c r="T96" s="340" t="s">
        <v>301</v>
      </c>
      <c r="U96" s="7"/>
      <c r="V96" s="7"/>
    </row>
    <row r="97" spans="1:22" s="33" customFormat="1" ht="46.5" customHeight="1">
      <c r="A97" s="32"/>
      <c r="B97" s="169">
        <v>66</v>
      </c>
      <c r="C97" s="460" t="s">
        <v>287</v>
      </c>
      <c r="D97" s="461"/>
      <c r="E97" s="461"/>
      <c r="F97" s="461"/>
      <c r="G97" s="461"/>
      <c r="H97" s="248">
        <v>650000000</v>
      </c>
      <c r="I97" s="338" t="s">
        <v>91</v>
      </c>
      <c r="J97" s="342"/>
      <c r="K97" s="340" t="s">
        <v>301</v>
      </c>
      <c r="L97" s="338" t="s">
        <v>91</v>
      </c>
      <c r="M97" s="342">
        <v>650000000</v>
      </c>
      <c r="N97" s="340" t="s">
        <v>302</v>
      </c>
      <c r="O97" s="338" t="s">
        <v>91</v>
      </c>
      <c r="P97" s="342">
        <v>650000000</v>
      </c>
      <c r="Q97" s="340" t="s">
        <v>302</v>
      </c>
      <c r="R97" s="338" t="s">
        <v>91</v>
      </c>
      <c r="S97" s="342"/>
      <c r="T97" s="340" t="s">
        <v>301</v>
      </c>
      <c r="U97" s="7"/>
      <c r="V97" s="7"/>
    </row>
    <row r="98" spans="1:22" s="136" customFormat="1" ht="32.25" customHeight="1" thickBot="1">
      <c r="A98" s="135"/>
      <c r="B98" s="207"/>
      <c r="C98" s="208"/>
      <c r="D98" s="209"/>
      <c r="E98" s="208"/>
      <c r="F98" s="210"/>
      <c r="G98" s="210" t="s">
        <v>108</v>
      </c>
      <c r="H98" s="211">
        <v>330880000000</v>
      </c>
      <c r="I98" s="173"/>
      <c r="J98" s="347">
        <v>0</v>
      </c>
      <c r="K98" s="256"/>
      <c r="L98" s="173"/>
      <c r="M98" s="347">
        <v>310678630426</v>
      </c>
      <c r="N98" s="256"/>
      <c r="O98" s="173"/>
      <c r="P98" s="347">
        <v>315163228709</v>
      </c>
      <c r="Q98" s="256"/>
      <c r="R98" s="173"/>
      <c r="S98" s="347">
        <v>0</v>
      </c>
      <c r="T98" s="256"/>
      <c r="U98" s="7"/>
      <c r="V98" s="7"/>
    </row>
    <row r="99" spans="1:22" s="33" customFormat="1" ht="32.25" customHeight="1" thickBot="1">
      <c r="A99" s="32"/>
      <c r="B99" s="448" t="s">
        <v>99</v>
      </c>
      <c r="C99" s="449"/>
      <c r="D99" s="449"/>
      <c r="E99" s="449"/>
      <c r="F99" s="449"/>
      <c r="G99" s="449"/>
      <c r="H99" s="450"/>
      <c r="I99" s="170"/>
      <c r="J99" s="348"/>
      <c r="K99" s="255"/>
      <c r="L99" s="170"/>
      <c r="M99" s="348">
        <v>310678630426</v>
      </c>
      <c r="N99" s="255"/>
      <c r="O99" s="170"/>
      <c r="P99" s="348">
        <v>315163228709</v>
      </c>
      <c r="Q99" s="255"/>
      <c r="R99" s="170"/>
      <c r="S99" s="348"/>
      <c r="T99" s="255"/>
      <c r="U99" s="7"/>
      <c r="V99" s="7"/>
    </row>
    <row r="100" spans="1:22" s="33" customFormat="1" ht="32.25" customHeight="1" thickBot="1">
      <c r="A100" s="32"/>
      <c r="B100" s="451" t="s">
        <v>98</v>
      </c>
      <c r="C100" s="452"/>
      <c r="D100" s="452"/>
      <c r="E100" s="452"/>
      <c r="F100" s="452"/>
      <c r="G100" s="452"/>
      <c r="H100" s="453"/>
      <c r="I100" s="170"/>
      <c r="J100" s="349">
        <v>0</v>
      </c>
      <c r="K100" s="255"/>
      <c r="L100" s="170"/>
      <c r="M100" s="349">
        <v>0</v>
      </c>
      <c r="N100" s="255"/>
      <c r="O100" s="170"/>
      <c r="P100" s="349">
        <v>0</v>
      </c>
      <c r="Q100" s="255"/>
      <c r="R100" s="170"/>
      <c r="S100" s="349">
        <v>0</v>
      </c>
      <c r="T100" s="255"/>
      <c r="U100" s="7"/>
      <c r="V100" s="7"/>
    </row>
    <row r="101" spans="1:22" s="33" customFormat="1" ht="32.25" customHeight="1" thickBot="1">
      <c r="A101" s="32"/>
      <c r="B101" s="174" t="s">
        <v>0</v>
      </c>
      <c r="C101" s="175"/>
      <c r="D101" s="176"/>
      <c r="E101" s="111"/>
      <c r="F101" s="177"/>
      <c r="G101" s="177"/>
      <c r="H101" s="247">
        <v>330880000000</v>
      </c>
      <c r="I101" s="257"/>
      <c r="J101" s="258" t="s">
        <v>8</v>
      </c>
      <c r="K101" s="259" t="s">
        <v>301</v>
      </c>
      <c r="L101" s="257"/>
      <c r="M101" s="258">
        <v>310678630426</v>
      </c>
      <c r="N101" s="259" t="s">
        <v>302</v>
      </c>
      <c r="O101" s="257"/>
      <c r="P101" s="258">
        <v>315163228709</v>
      </c>
      <c r="Q101" s="259" t="s">
        <v>302</v>
      </c>
      <c r="R101" s="257"/>
      <c r="S101" s="258" t="s">
        <v>12</v>
      </c>
      <c r="T101" s="259" t="s">
        <v>301</v>
      </c>
      <c r="U101" s="7"/>
      <c r="V101" s="7"/>
    </row>
    <row r="102" spans="1:22" s="4" customFormat="1" ht="25" customHeight="1" thickTop="1" thickBot="1">
      <c r="A102" s="17"/>
      <c r="B102" s="9"/>
      <c r="C102" s="9"/>
      <c r="D102" s="18"/>
      <c r="E102" s="18"/>
      <c r="F102" s="18"/>
      <c r="G102" s="21"/>
      <c r="H102" s="21"/>
      <c r="I102" s="445">
        <v>2</v>
      </c>
      <c r="J102" s="446"/>
      <c r="K102" s="446"/>
      <c r="L102" s="445">
        <v>4</v>
      </c>
      <c r="M102" s="446"/>
      <c r="N102" s="446"/>
      <c r="O102" s="445">
        <v>6</v>
      </c>
      <c r="P102" s="446"/>
      <c r="Q102" s="446"/>
      <c r="R102" s="445">
        <v>7</v>
      </c>
      <c r="S102" s="446"/>
      <c r="T102" s="446"/>
      <c r="U102" s="7"/>
      <c r="V102" s="7"/>
    </row>
    <row r="103" spans="1:22" ht="18.75" customHeight="1" thickTop="1">
      <c r="A103" s="6"/>
      <c r="D103" s="6"/>
      <c r="E103" s="6"/>
      <c r="F103" s="6"/>
      <c r="G103" s="22"/>
      <c r="H103" s="466" t="s">
        <v>32</v>
      </c>
      <c r="I103" s="439"/>
      <c r="J103" s="440"/>
      <c r="K103" s="440"/>
      <c r="L103" s="439"/>
      <c r="M103" s="440"/>
      <c r="N103" s="440"/>
      <c r="O103" s="439"/>
      <c r="P103" s="440"/>
      <c r="Q103" s="440"/>
      <c r="R103" s="439"/>
      <c r="S103" s="440"/>
      <c r="T103" s="440"/>
    </row>
    <row r="104" spans="1:22" ht="18.75" customHeight="1">
      <c r="H104" s="467"/>
      <c r="I104" s="441"/>
      <c r="J104" s="442"/>
      <c r="K104" s="442"/>
      <c r="L104" s="441"/>
      <c r="M104" s="442"/>
      <c r="N104" s="442"/>
      <c r="O104" s="441"/>
      <c r="P104" s="442"/>
      <c r="Q104" s="442"/>
      <c r="R104" s="441"/>
      <c r="S104" s="442"/>
      <c r="T104" s="442"/>
    </row>
    <row r="105" spans="1:22" ht="18.75" customHeight="1">
      <c r="H105" s="467"/>
      <c r="I105" s="441"/>
      <c r="J105" s="442"/>
      <c r="K105" s="442"/>
      <c r="L105" s="441"/>
      <c r="M105" s="442"/>
      <c r="N105" s="442"/>
      <c r="O105" s="441"/>
      <c r="P105" s="442"/>
      <c r="Q105" s="442"/>
      <c r="R105" s="441"/>
      <c r="S105" s="442"/>
      <c r="T105" s="442"/>
    </row>
    <row r="106" spans="1:22" ht="18.75" customHeight="1" thickBot="1">
      <c r="H106" s="468"/>
      <c r="I106" s="443"/>
      <c r="J106" s="444"/>
      <c r="K106" s="444"/>
      <c r="L106" s="443"/>
      <c r="M106" s="444"/>
      <c r="N106" s="444"/>
      <c r="O106" s="443"/>
      <c r="P106" s="444"/>
      <c r="Q106" s="444"/>
      <c r="R106" s="443"/>
      <c r="S106" s="444"/>
      <c r="T106" s="444"/>
    </row>
    <row r="107" spans="1:22" ht="18.75" customHeight="1" thickTop="1">
      <c r="B107" s="1"/>
      <c r="C107" s="1"/>
      <c r="G107" s="1"/>
      <c r="H107" s="466" t="s">
        <v>69</v>
      </c>
      <c r="I107" s="439"/>
      <c r="J107" s="440"/>
      <c r="K107" s="440"/>
      <c r="L107" s="439"/>
      <c r="M107" s="440"/>
      <c r="N107" s="440"/>
      <c r="O107" s="439"/>
      <c r="P107" s="440"/>
      <c r="Q107" s="440"/>
      <c r="R107" s="439"/>
      <c r="S107" s="440"/>
      <c r="T107" s="440"/>
    </row>
    <row r="108" spans="1:22" ht="18.75" customHeight="1">
      <c r="H108" s="467"/>
      <c r="I108" s="441"/>
      <c r="J108" s="442"/>
      <c r="K108" s="442"/>
      <c r="L108" s="441"/>
      <c r="M108" s="442"/>
      <c r="N108" s="442"/>
      <c r="O108" s="441"/>
      <c r="P108" s="442"/>
      <c r="Q108" s="442"/>
      <c r="R108" s="441"/>
      <c r="S108" s="442"/>
      <c r="T108" s="442"/>
    </row>
    <row r="109" spans="1:22" ht="18.75" customHeight="1">
      <c r="H109" s="467"/>
      <c r="I109" s="441"/>
      <c r="J109" s="442"/>
      <c r="K109" s="442"/>
      <c r="L109" s="441"/>
      <c r="M109" s="442"/>
      <c r="N109" s="442"/>
      <c r="O109" s="441"/>
      <c r="P109" s="442"/>
      <c r="Q109" s="442"/>
      <c r="R109" s="441"/>
      <c r="S109" s="442"/>
      <c r="T109" s="442"/>
    </row>
    <row r="110" spans="1:22" ht="18.75" customHeight="1" thickBot="1">
      <c r="B110" s="1"/>
      <c r="C110" s="1"/>
      <c r="G110" s="1"/>
      <c r="H110" s="468"/>
      <c r="I110" s="443"/>
      <c r="J110" s="444"/>
      <c r="K110" s="444"/>
      <c r="L110" s="443"/>
      <c r="M110" s="444"/>
      <c r="N110" s="444"/>
      <c r="O110" s="443"/>
      <c r="P110" s="444"/>
      <c r="Q110" s="444"/>
      <c r="R110" s="443"/>
      <c r="S110" s="444"/>
      <c r="T110" s="444"/>
    </row>
    <row r="111" spans="1:22" s="117" customFormat="1" ht="14" hidden="1" customHeight="1" thickTop="1">
      <c r="A111" s="2"/>
      <c r="B111" s="2"/>
      <c r="C111" s="2"/>
      <c r="D111" s="2"/>
      <c r="E111" s="2"/>
      <c r="F111" s="2"/>
      <c r="G111" s="2"/>
      <c r="H111" s="357" t="s">
        <v>117</v>
      </c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7"/>
      <c r="V111" s="7"/>
    </row>
    <row r="112" spans="1:22" ht="14" hidden="1" customHeight="1" thickTop="1"/>
    <row r="113" ht="14" hidden="1" customHeight="1" thickTop="1"/>
    <row r="114" ht="14" hidden="1" customHeight="1" thickTop="1"/>
    <row r="115" ht="14" hidden="1" customHeight="1" thickTop="1"/>
    <row r="116" ht="14" hidden="1" customHeight="1" thickTop="1"/>
    <row r="117" ht="14" hidden="1" customHeight="1" thickTop="1"/>
    <row r="118" ht="14" hidden="1" customHeight="1" thickTop="1"/>
    <row r="119" ht="14" hidden="1" customHeight="1" thickTop="1"/>
    <row r="120" ht="14" hidden="1" customHeight="1" thickTop="1"/>
  </sheetData>
  <sheetProtection formatRows="0" insertRows="0" selectLockedCells="1"/>
  <protectedRanges>
    <protectedRange password="F692" sqref="B66:C66 B15:C15 E15:H15 B25:C25 E25:H25 C98:H99 E66:H66 B30:C30 E30:H30 E38:H38 B38:C38 B87:H91 B31:H35 B36:C36 J98 E75:H75 B75:C75 E79:H79 B79:C79 E36:H36 B37:H37 B16:H24 B26:H29 B39:H65 B67:H74 B84:H85 B76:H78 B80:H82 M98 P98 S98" name="Rango1_1_1_2"/>
    <protectedRange password="F692" sqref="J91 J99 J84:J85 M91 M99 M84:M85 P91 P99 P84:P85 S91 S99 S84:S85" name="Rango1_1_1_3"/>
    <protectedRange password="F692" sqref="C100:H100" name="Rango1_1_1_2_1"/>
    <protectedRange password="F692" sqref="J100 M100 P100 S100" name="Rango1_1_1_3_1"/>
    <protectedRange password="F692" sqref="B92:H92" name="Rango1_1_1_2_2"/>
    <protectedRange password="F692" sqref="J92 M92 P92 S92" name="Rango1_1_1_3_2"/>
    <protectedRange password="F692" sqref="C95:H95 J95 M95 P95 S95" name="Rango1_1_1_2_3_1"/>
    <protectedRange password="F692" sqref="B86:H86 B83:H83" name="Rango1_1_1_2_6"/>
    <protectedRange password="F692" sqref="J86 J83 M86 M83 P86 P83 S86 S83" name="Rango1_1_1_3_4_1"/>
    <protectedRange password="F692" sqref="J93 J96:J97 M93 M96:M97 P93 P96:P97 S93 S96:S97" name="Rango1_1_1_3_6"/>
    <protectedRange password="F692" sqref="H93:H94 H96:H97 J94 M94 P94 S94" name="Rango1_1_1_2_2_1"/>
    <protectedRange password="F692" sqref="E93:G94 E96:G97" name="Rango1_1_1_1_1_1_1"/>
  </protectedRanges>
  <mergeCells count="52">
    <mergeCell ref="O13:Q13"/>
    <mergeCell ref="O102:Q102"/>
    <mergeCell ref="O103:Q106"/>
    <mergeCell ref="O107:Q110"/>
    <mergeCell ref="R13:T13"/>
    <mergeCell ref="R102:T102"/>
    <mergeCell ref="R103:T106"/>
    <mergeCell ref="R107:T110"/>
    <mergeCell ref="I107:K110"/>
    <mergeCell ref="H107:H110"/>
    <mergeCell ref="L13:N13"/>
    <mergeCell ref="L102:N102"/>
    <mergeCell ref="L103:N106"/>
    <mergeCell ref="L107:N110"/>
    <mergeCell ref="H103:H106"/>
    <mergeCell ref="I103:K106"/>
    <mergeCell ref="I102:K102"/>
    <mergeCell ref="I11:K11"/>
    <mergeCell ref="I12:K12"/>
    <mergeCell ref="B99:H99"/>
    <mergeCell ref="B100:H100"/>
    <mergeCell ref="B13:H13"/>
    <mergeCell ref="I13:K13"/>
    <mergeCell ref="C94:G94"/>
    <mergeCell ref="C93:G93"/>
    <mergeCell ref="C97:G97"/>
    <mergeCell ref="C95:G95"/>
    <mergeCell ref="C96:G96"/>
    <mergeCell ref="C84:G84"/>
    <mergeCell ref="U11:V11"/>
    <mergeCell ref="L12:N12"/>
    <mergeCell ref="O10:Q10"/>
    <mergeCell ref="R10:T10"/>
    <mergeCell ref="O11:Q11"/>
    <mergeCell ref="U12:V12"/>
    <mergeCell ref="U10:V10"/>
    <mergeCell ref="R11:T11"/>
    <mergeCell ref="O12:Q12"/>
    <mergeCell ref="R12:T12"/>
    <mergeCell ref="B1:H1"/>
    <mergeCell ref="B2:H2"/>
    <mergeCell ref="B3:H3"/>
    <mergeCell ref="B4:H4"/>
    <mergeCell ref="B5:H5"/>
    <mergeCell ref="C85:G85"/>
    <mergeCell ref="B7:H7"/>
    <mergeCell ref="B9:H9"/>
    <mergeCell ref="L10:N10"/>
    <mergeCell ref="L11:N11"/>
    <mergeCell ref="I10:K10"/>
    <mergeCell ref="B11:H11"/>
    <mergeCell ref="B12:H12"/>
  </mergeCells>
  <phoneticPr fontId="3" type="noConversion"/>
  <conditionalFormatting sqref="H101">
    <cfRule type="cellIs" dxfId="201" priority="116892" operator="notEqual">
      <formula>""</formula>
    </cfRule>
  </conditionalFormatting>
  <conditionalFormatting sqref="K89 K91:K92 K98:K100 K87">
    <cfRule type="cellIs" dxfId="200" priority="116890" operator="equal">
      <formula>"PARA REVISIÓN"</formula>
    </cfRule>
    <cfRule type="cellIs" dxfId="199" priority="116891" operator="equal">
      <formula>"CUMPLE"</formula>
    </cfRule>
  </conditionalFormatting>
  <conditionalFormatting sqref="K14:K16 K21:K35 K38:K39 K51:K68 K71:K75 K78:K80 K82:K95 K97:K110">
    <cfRule type="cellIs" dxfId="198" priority="116773" operator="equal">
      <formula>"NO VÁLIDA"</formula>
    </cfRule>
    <cfRule type="cellIs" dxfId="197" priority="116774" operator="equal">
      <formula>"VÁLIDA"</formula>
    </cfRule>
  </conditionalFormatting>
  <conditionalFormatting sqref="J101">
    <cfRule type="cellIs" dxfId="196" priority="116709" operator="notBetween">
      <formula>"RECHAZO"</formula>
      <formula>"NO ADMISIBLE"</formula>
    </cfRule>
  </conditionalFormatting>
  <conditionalFormatting sqref="B38:K39 C72:K74 B56:K68 B51:K54 B71:B74">
    <cfRule type="expression" dxfId="195" priority="95390">
      <formula>YS="T"</formula>
    </cfRule>
  </conditionalFormatting>
  <conditionalFormatting sqref="B13:K14 U13:V14 B11:V12">
    <cfRule type="expression" dxfId="194" priority="95388" stopIfTrue="1">
      <formula>ROW()=CELL("ROW")</formula>
    </cfRule>
  </conditionalFormatting>
  <conditionalFormatting sqref="I16:K16 I30:K31 I38:K38 I65:K66 I74:K74 I25:K25 I83:K93 I23:K23 I97:K110 I94:I95 K94:K95">
    <cfRule type="expression" dxfId="193" priority="95387" stopIfTrue="1">
      <formula>AND(ROW()=CELL("ROW"),COLUMN()=CELL("COL"))</formula>
    </cfRule>
  </conditionalFormatting>
  <conditionalFormatting sqref="C23:H23">
    <cfRule type="expression" dxfId="192" priority="95154">
      <formula>IF($A$23=3,TRUE,FALSE)</formula>
    </cfRule>
  </conditionalFormatting>
  <conditionalFormatting sqref="J15 J25 J30 J38 J66 J75 J79 J83 J86 J90:J92 J98">
    <cfRule type="cellIs" dxfId="191" priority="47270" operator="greaterThan">
      <formula>0</formula>
    </cfRule>
  </conditionalFormatting>
  <conditionalFormatting sqref="I16 I26:I29 I31:I35 I39 I67:I68 I78 I80 J87:J89 J93 I21:I24 I51:I65 I71:I74 I82 J97">
    <cfRule type="cellIs" dxfId="190" priority="307" operator="equal">
      <formula>0</formula>
    </cfRule>
  </conditionalFormatting>
  <conditionalFormatting sqref="I10:V10">
    <cfRule type="cellIs" dxfId="189" priority="65321" operator="equal">
      <formula>"ADMISIBLE"</formula>
    </cfRule>
    <cfRule type="cellIs" dxfId="188" priority="129218" operator="equal">
      <formula>"NO ADMISIBLE"</formula>
    </cfRule>
    <cfRule type="cellIs" dxfId="187" priority="129219" operator="equal">
      <formula>"RECHAZO"</formula>
    </cfRule>
  </conditionalFormatting>
  <conditionalFormatting sqref="K18:K20">
    <cfRule type="cellIs" dxfId="186" priority="305" operator="equal">
      <formula>"NO VÁLIDA"</formula>
    </cfRule>
    <cfRule type="cellIs" dxfId="185" priority="306" operator="equal">
      <formula>"VÁLIDA"</formula>
    </cfRule>
  </conditionalFormatting>
  <conditionalFormatting sqref="I20:K20">
    <cfRule type="expression" dxfId="184" priority="304" stopIfTrue="1">
      <formula>AND(ROW()=CELL("ROW"),COLUMN()=CELL("COL"))</formula>
    </cfRule>
  </conditionalFormatting>
  <conditionalFormatting sqref="C20:H20">
    <cfRule type="expression" dxfId="183" priority="303">
      <formula>IF($A$23=3,TRUE,FALSE)</formula>
    </cfRule>
  </conditionalFormatting>
  <conditionalFormatting sqref="I18:I20">
    <cfRule type="cellIs" dxfId="182" priority="302" operator="equal">
      <formula>0</formula>
    </cfRule>
  </conditionalFormatting>
  <conditionalFormatting sqref="K17">
    <cfRule type="cellIs" dxfId="181" priority="300" operator="equal">
      <formula>"NO VÁLIDA"</formula>
    </cfRule>
    <cfRule type="cellIs" dxfId="180" priority="301" operator="equal">
      <formula>"VÁLIDA"</formula>
    </cfRule>
  </conditionalFormatting>
  <conditionalFormatting sqref="I17">
    <cfRule type="cellIs" dxfId="179" priority="299" operator="equal">
      <formula>0</formula>
    </cfRule>
  </conditionalFormatting>
  <conditionalFormatting sqref="K36:K37">
    <cfRule type="cellIs" dxfId="178" priority="297" operator="equal">
      <formula>"NO VÁLIDA"</formula>
    </cfRule>
    <cfRule type="cellIs" dxfId="177" priority="298" operator="equal">
      <formula>"VÁLIDA"</formula>
    </cfRule>
  </conditionalFormatting>
  <conditionalFormatting sqref="I36:K37">
    <cfRule type="expression" dxfId="176" priority="296" stopIfTrue="1">
      <formula>AND(ROW()=CELL("ROW"),COLUMN()=CELL("COL"))</formula>
    </cfRule>
  </conditionalFormatting>
  <conditionalFormatting sqref="J36">
    <cfRule type="cellIs" dxfId="175" priority="295" operator="greaterThan">
      <formula>0</formula>
    </cfRule>
  </conditionalFormatting>
  <conditionalFormatting sqref="I37">
    <cfRule type="cellIs" dxfId="174" priority="294" operator="equal">
      <formula>0</formula>
    </cfRule>
  </conditionalFormatting>
  <conditionalFormatting sqref="K40:K50">
    <cfRule type="cellIs" dxfId="173" priority="292" operator="equal">
      <formula>"NO VÁLIDA"</formula>
    </cfRule>
    <cfRule type="cellIs" dxfId="172" priority="293" operator="equal">
      <formula>"VÁLIDA"</formula>
    </cfRule>
  </conditionalFormatting>
  <conditionalFormatting sqref="B45:K50 B40:K43">
    <cfRule type="expression" dxfId="171" priority="291">
      <formula>YS="T"</formula>
    </cfRule>
  </conditionalFormatting>
  <conditionalFormatting sqref="I40:I50">
    <cfRule type="cellIs" dxfId="170" priority="290" operator="equal">
      <formula>0</formula>
    </cfRule>
  </conditionalFormatting>
  <conditionalFormatting sqref="K69:K70">
    <cfRule type="cellIs" dxfId="169" priority="288" operator="equal">
      <formula>"NO VÁLIDA"</formula>
    </cfRule>
    <cfRule type="cellIs" dxfId="168" priority="289" operator="equal">
      <formula>"VÁLIDA"</formula>
    </cfRule>
  </conditionalFormatting>
  <conditionalFormatting sqref="C70:K70 B69:B70">
    <cfRule type="expression" dxfId="167" priority="287">
      <formula>YS="T"</formula>
    </cfRule>
  </conditionalFormatting>
  <conditionalFormatting sqref="I69:I70">
    <cfRule type="cellIs" dxfId="166" priority="286" operator="equal">
      <formula>0</formula>
    </cfRule>
  </conditionalFormatting>
  <conditionalFormatting sqref="K77">
    <cfRule type="cellIs" dxfId="165" priority="284" operator="equal">
      <formula>"NO VÁLIDA"</formula>
    </cfRule>
    <cfRule type="cellIs" dxfId="164" priority="285" operator="equal">
      <formula>"VÁLIDA"</formula>
    </cfRule>
  </conditionalFormatting>
  <conditionalFormatting sqref="I77">
    <cfRule type="cellIs" dxfId="163" priority="283" operator="equal">
      <formula>0</formula>
    </cfRule>
  </conditionalFormatting>
  <conditionalFormatting sqref="K76">
    <cfRule type="cellIs" dxfId="162" priority="281" operator="equal">
      <formula>"NO VÁLIDA"</formula>
    </cfRule>
    <cfRule type="cellIs" dxfId="161" priority="282" operator="equal">
      <formula>"VÁLIDA"</formula>
    </cfRule>
  </conditionalFormatting>
  <conditionalFormatting sqref="I76">
    <cfRule type="cellIs" dxfId="160" priority="280" operator="equal">
      <formula>0</formula>
    </cfRule>
  </conditionalFormatting>
  <conditionalFormatting sqref="K81">
    <cfRule type="cellIs" dxfId="159" priority="278" operator="equal">
      <formula>"NO VÁLIDA"</formula>
    </cfRule>
    <cfRule type="cellIs" dxfId="158" priority="279" operator="equal">
      <formula>"VÁLIDA"</formula>
    </cfRule>
  </conditionalFormatting>
  <conditionalFormatting sqref="I81">
    <cfRule type="cellIs" dxfId="157" priority="277" operator="equal">
      <formula>0</formula>
    </cfRule>
  </conditionalFormatting>
  <conditionalFormatting sqref="K96">
    <cfRule type="cellIs" dxfId="156" priority="275" operator="equal">
      <formula>"NO VÁLIDA"</formula>
    </cfRule>
    <cfRule type="cellIs" dxfId="155" priority="276" operator="equal">
      <formula>"VÁLIDA"</formula>
    </cfRule>
  </conditionalFormatting>
  <conditionalFormatting sqref="I96:K96">
    <cfRule type="expression" dxfId="154" priority="274" stopIfTrue="1">
      <formula>AND(ROW()=CELL("ROW"),COLUMN()=CELL("COL"))</formula>
    </cfRule>
  </conditionalFormatting>
  <conditionalFormatting sqref="J96">
    <cfRule type="cellIs" dxfId="153" priority="273" operator="equal">
      <formula>0</formula>
    </cfRule>
  </conditionalFormatting>
  <conditionalFormatting sqref="J94:J95">
    <cfRule type="expression" dxfId="152" priority="272" stopIfTrue="1">
      <formula>AND(ROW()=CELL("ROW"),COLUMN()=CELL("COL"))</formula>
    </cfRule>
  </conditionalFormatting>
  <conditionalFormatting sqref="J94:J95">
    <cfRule type="cellIs" dxfId="151" priority="271" operator="greaterThan">
      <formula>0</formula>
    </cfRule>
  </conditionalFormatting>
  <conditionalFormatting sqref="N89 N91:N92 N98:N100 N87">
    <cfRule type="cellIs" dxfId="150" priority="269" operator="equal">
      <formula>"PARA REVISIÓN"</formula>
    </cfRule>
    <cfRule type="cellIs" dxfId="149" priority="270" operator="equal">
      <formula>"CUMPLE"</formula>
    </cfRule>
  </conditionalFormatting>
  <conditionalFormatting sqref="N14:N16 N21:N35 N38:N39 N51:N68 N71:N75 N78:N80 N82:N95 N97:N110">
    <cfRule type="cellIs" dxfId="148" priority="267" operator="equal">
      <formula>"NO VÁLIDA"</formula>
    </cfRule>
    <cfRule type="cellIs" dxfId="147" priority="268" operator="equal">
      <formula>"VÁLIDA"</formula>
    </cfRule>
  </conditionalFormatting>
  <conditionalFormatting sqref="M101">
    <cfRule type="cellIs" dxfId="146" priority="266" operator="notBetween">
      <formula>"RECHAZO"</formula>
      <formula>"NO ADMISIBLE"</formula>
    </cfRule>
  </conditionalFormatting>
  <conditionalFormatting sqref="L38:N39 L72:N74 L56:N68 L51:N54">
    <cfRule type="expression" dxfId="145" priority="265">
      <formula>YS="T"</formula>
    </cfRule>
  </conditionalFormatting>
  <conditionalFormatting sqref="L13:N14">
    <cfRule type="expression" dxfId="144" priority="264" stopIfTrue="1">
      <formula>ROW()=CELL("ROW")</formula>
    </cfRule>
  </conditionalFormatting>
  <conditionalFormatting sqref="L16:N16 L30:N31 L38:N38 L65:N66 L74:N74 L25:N25 L83:N93 L23:N23 L97:N110 L94:L95 N94:N95">
    <cfRule type="expression" dxfId="143" priority="263" stopIfTrue="1">
      <formula>AND(ROW()=CELL("ROW"),COLUMN()=CELL("COL"))</formula>
    </cfRule>
  </conditionalFormatting>
  <conditionalFormatting sqref="M15 M25 M30 M38 M66 M75 M79 M83 M86 M90:M92 M98">
    <cfRule type="cellIs" dxfId="142" priority="262" operator="greaterThan">
      <formula>0</formula>
    </cfRule>
  </conditionalFormatting>
  <conditionalFormatting sqref="L16 L26:L29 L31:L35 L39 L67:L68 L78 L80 M87:M89 M93 L21:L24 L51:L65 L71:L74 L82 M97">
    <cfRule type="cellIs" dxfId="141" priority="261" operator="equal">
      <formula>0</formula>
    </cfRule>
  </conditionalFormatting>
  <conditionalFormatting sqref="N18:N20">
    <cfRule type="cellIs" dxfId="140" priority="259" operator="equal">
      <formula>"NO VÁLIDA"</formula>
    </cfRule>
    <cfRule type="cellIs" dxfId="139" priority="260" operator="equal">
      <formula>"VÁLIDA"</formula>
    </cfRule>
  </conditionalFormatting>
  <conditionalFormatting sqref="L20:N20">
    <cfRule type="expression" dxfId="138" priority="258" stopIfTrue="1">
      <formula>AND(ROW()=CELL("ROW"),COLUMN()=CELL("COL"))</formula>
    </cfRule>
  </conditionalFormatting>
  <conditionalFormatting sqref="L18:L20">
    <cfRule type="cellIs" dxfId="137" priority="257" operator="equal">
      <formula>0</formula>
    </cfRule>
  </conditionalFormatting>
  <conditionalFormatting sqref="N17">
    <cfRule type="cellIs" dxfId="136" priority="255" operator="equal">
      <formula>"NO VÁLIDA"</formula>
    </cfRule>
    <cfRule type="cellIs" dxfId="135" priority="256" operator="equal">
      <formula>"VÁLIDA"</formula>
    </cfRule>
  </conditionalFormatting>
  <conditionalFormatting sqref="L17">
    <cfRule type="cellIs" dxfId="134" priority="254" operator="equal">
      <formula>0</formula>
    </cfRule>
  </conditionalFormatting>
  <conditionalFormatting sqref="N36:N37">
    <cfRule type="cellIs" dxfId="133" priority="252" operator="equal">
      <formula>"NO VÁLIDA"</formula>
    </cfRule>
    <cfRule type="cellIs" dxfId="132" priority="253" operator="equal">
      <formula>"VÁLIDA"</formula>
    </cfRule>
  </conditionalFormatting>
  <conditionalFormatting sqref="L36:N37">
    <cfRule type="expression" dxfId="131" priority="251" stopIfTrue="1">
      <formula>AND(ROW()=CELL("ROW"),COLUMN()=CELL("COL"))</formula>
    </cfRule>
  </conditionalFormatting>
  <conditionalFormatting sqref="M36">
    <cfRule type="cellIs" dxfId="130" priority="250" operator="greaterThan">
      <formula>0</formula>
    </cfRule>
  </conditionalFormatting>
  <conditionalFormatting sqref="L37">
    <cfRule type="cellIs" dxfId="129" priority="249" operator="equal">
      <formula>0</formula>
    </cfRule>
  </conditionalFormatting>
  <conditionalFormatting sqref="N40:N50">
    <cfRule type="cellIs" dxfId="128" priority="247" operator="equal">
      <formula>"NO VÁLIDA"</formula>
    </cfRule>
    <cfRule type="cellIs" dxfId="127" priority="248" operator="equal">
      <formula>"VÁLIDA"</formula>
    </cfRule>
  </conditionalFormatting>
  <conditionalFormatting sqref="L45:N50 L40:N43">
    <cfRule type="expression" dxfId="126" priority="246">
      <formula>YS="T"</formula>
    </cfRule>
  </conditionalFormatting>
  <conditionalFormatting sqref="L40:L50">
    <cfRule type="cellIs" dxfId="125" priority="245" operator="equal">
      <formula>0</formula>
    </cfRule>
  </conditionalFormatting>
  <conditionalFormatting sqref="N69:N70">
    <cfRule type="cellIs" dxfId="124" priority="243" operator="equal">
      <formula>"NO VÁLIDA"</formula>
    </cfRule>
    <cfRule type="cellIs" dxfId="123" priority="244" operator="equal">
      <formula>"VÁLIDA"</formula>
    </cfRule>
  </conditionalFormatting>
  <conditionalFormatting sqref="L70:N70">
    <cfRule type="expression" dxfId="122" priority="242">
      <formula>YS="T"</formula>
    </cfRule>
  </conditionalFormatting>
  <conditionalFormatting sqref="L69:L70">
    <cfRule type="cellIs" dxfId="121" priority="241" operator="equal">
      <formula>0</formula>
    </cfRule>
  </conditionalFormatting>
  <conditionalFormatting sqref="N77">
    <cfRule type="cellIs" dxfId="120" priority="239" operator="equal">
      <formula>"NO VÁLIDA"</formula>
    </cfRule>
    <cfRule type="cellIs" dxfId="119" priority="240" operator="equal">
      <formula>"VÁLIDA"</formula>
    </cfRule>
  </conditionalFormatting>
  <conditionalFormatting sqref="L77">
    <cfRule type="cellIs" dxfId="118" priority="238" operator="equal">
      <formula>0</formula>
    </cfRule>
  </conditionalFormatting>
  <conditionalFormatting sqref="N76">
    <cfRule type="cellIs" dxfId="117" priority="236" operator="equal">
      <formula>"NO VÁLIDA"</formula>
    </cfRule>
    <cfRule type="cellIs" dxfId="116" priority="237" operator="equal">
      <formula>"VÁLIDA"</formula>
    </cfRule>
  </conditionalFormatting>
  <conditionalFormatting sqref="L76">
    <cfRule type="cellIs" dxfId="115" priority="235" operator="equal">
      <formula>0</formula>
    </cfRule>
  </conditionalFormatting>
  <conditionalFormatting sqref="N81">
    <cfRule type="cellIs" dxfId="114" priority="233" operator="equal">
      <formula>"NO VÁLIDA"</formula>
    </cfRule>
    <cfRule type="cellIs" dxfId="113" priority="234" operator="equal">
      <formula>"VÁLIDA"</formula>
    </cfRule>
  </conditionalFormatting>
  <conditionalFormatting sqref="L81">
    <cfRule type="cellIs" dxfId="112" priority="232" operator="equal">
      <formula>0</formula>
    </cfRule>
  </conditionalFormatting>
  <conditionalFormatting sqref="N96">
    <cfRule type="cellIs" dxfId="111" priority="230" operator="equal">
      <formula>"NO VÁLIDA"</formula>
    </cfRule>
    <cfRule type="cellIs" dxfId="110" priority="231" operator="equal">
      <formula>"VÁLIDA"</formula>
    </cfRule>
  </conditionalFormatting>
  <conditionalFormatting sqref="L96:N96">
    <cfRule type="expression" dxfId="109" priority="229" stopIfTrue="1">
      <formula>AND(ROW()=CELL("ROW"),COLUMN()=CELL("COL"))</formula>
    </cfRule>
  </conditionalFormatting>
  <conditionalFormatting sqref="M96">
    <cfRule type="cellIs" dxfId="108" priority="228" operator="equal">
      <formula>0</formula>
    </cfRule>
  </conditionalFormatting>
  <conditionalFormatting sqref="M94:M95">
    <cfRule type="expression" dxfId="107" priority="227" stopIfTrue="1">
      <formula>AND(ROW()=CELL("ROW"),COLUMN()=CELL("COL"))</formula>
    </cfRule>
  </conditionalFormatting>
  <conditionalFormatting sqref="M94:M95">
    <cfRule type="cellIs" dxfId="106" priority="226" operator="greaterThan">
      <formula>0</formula>
    </cfRule>
  </conditionalFormatting>
  <conditionalFormatting sqref="Q89 Q91:Q92 Q98:Q100 Q87">
    <cfRule type="cellIs" dxfId="105" priority="224" operator="equal">
      <formula>"PARA REVISIÓN"</formula>
    </cfRule>
    <cfRule type="cellIs" dxfId="104" priority="225" operator="equal">
      <formula>"CUMPLE"</formula>
    </cfRule>
  </conditionalFormatting>
  <conditionalFormatting sqref="Q14:Q16 Q21:Q35 Q38:Q39 Q51:Q68 Q71:Q75 Q78:Q80 Q82:Q95 Q97:Q110">
    <cfRule type="cellIs" dxfId="103" priority="222" operator="equal">
      <formula>"NO VÁLIDA"</formula>
    </cfRule>
    <cfRule type="cellIs" dxfId="102" priority="223" operator="equal">
      <formula>"VÁLIDA"</formula>
    </cfRule>
  </conditionalFormatting>
  <conditionalFormatting sqref="P101">
    <cfRule type="cellIs" dxfId="101" priority="221" operator="notBetween">
      <formula>"RECHAZO"</formula>
      <formula>"NO ADMISIBLE"</formula>
    </cfRule>
  </conditionalFormatting>
  <conditionalFormatting sqref="O38:Q39 O72:Q74 O56:Q68 O51:Q54">
    <cfRule type="expression" dxfId="100" priority="220">
      <formula>YS="T"</formula>
    </cfRule>
  </conditionalFormatting>
  <conditionalFormatting sqref="O13:Q14">
    <cfRule type="expression" dxfId="99" priority="219" stopIfTrue="1">
      <formula>ROW()=CELL("ROW")</formula>
    </cfRule>
  </conditionalFormatting>
  <conditionalFormatting sqref="O16:Q16 O30:Q31 O38:Q38 O65:Q66 O74:Q74 O25:Q25 O83:Q93 O23:Q23 O97:Q110 O94:O95 Q94:Q95">
    <cfRule type="expression" dxfId="98" priority="218" stopIfTrue="1">
      <formula>AND(ROW()=CELL("ROW"),COLUMN()=CELL("COL"))</formula>
    </cfRule>
  </conditionalFormatting>
  <conditionalFormatting sqref="P15 P25 P30 P38 P66 P75 P79 P83 P86 P90:P92 P98">
    <cfRule type="cellIs" dxfId="97" priority="217" operator="greaterThan">
      <formula>0</formula>
    </cfRule>
  </conditionalFormatting>
  <conditionalFormatting sqref="O16 O26:O29 O31:O35 O39 O67:O68 O78 O80 P87:P89 P93 O21:O24 O51:O65 O71:O74 O82 P97">
    <cfRule type="cellIs" dxfId="96" priority="216" operator="equal">
      <formula>0</formula>
    </cfRule>
  </conditionalFormatting>
  <conditionalFormatting sqref="Q18:Q20">
    <cfRule type="cellIs" dxfId="95" priority="214" operator="equal">
      <formula>"NO VÁLIDA"</formula>
    </cfRule>
    <cfRule type="cellIs" dxfId="94" priority="215" operator="equal">
      <formula>"VÁLIDA"</formula>
    </cfRule>
  </conditionalFormatting>
  <conditionalFormatting sqref="O20:Q20">
    <cfRule type="expression" dxfId="93" priority="213" stopIfTrue="1">
      <formula>AND(ROW()=CELL("ROW"),COLUMN()=CELL("COL"))</formula>
    </cfRule>
  </conditionalFormatting>
  <conditionalFormatting sqref="O18:O20">
    <cfRule type="cellIs" dxfId="92" priority="212" operator="equal">
      <formula>0</formula>
    </cfRule>
  </conditionalFormatting>
  <conditionalFormatting sqref="Q17">
    <cfRule type="cellIs" dxfId="91" priority="210" operator="equal">
      <formula>"NO VÁLIDA"</formula>
    </cfRule>
    <cfRule type="cellIs" dxfId="90" priority="211" operator="equal">
      <formula>"VÁLIDA"</formula>
    </cfRule>
  </conditionalFormatting>
  <conditionalFormatting sqref="O17">
    <cfRule type="cellIs" dxfId="89" priority="209" operator="equal">
      <formula>0</formula>
    </cfRule>
  </conditionalFormatting>
  <conditionalFormatting sqref="Q36:Q37">
    <cfRule type="cellIs" dxfId="88" priority="207" operator="equal">
      <formula>"NO VÁLIDA"</formula>
    </cfRule>
    <cfRule type="cellIs" dxfId="87" priority="208" operator="equal">
      <formula>"VÁLIDA"</formula>
    </cfRule>
  </conditionalFormatting>
  <conditionalFormatting sqref="O36:Q37">
    <cfRule type="expression" dxfId="86" priority="206" stopIfTrue="1">
      <formula>AND(ROW()=CELL("ROW"),COLUMN()=CELL("COL"))</formula>
    </cfRule>
  </conditionalFormatting>
  <conditionalFormatting sqref="P36">
    <cfRule type="cellIs" dxfId="85" priority="205" operator="greaterThan">
      <formula>0</formula>
    </cfRule>
  </conditionalFormatting>
  <conditionalFormatting sqref="O37">
    <cfRule type="cellIs" dxfId="84" priority="204" operator="equal">
      <formula>0</formula>
    </cfRule>
  </conditionalFormatting>
  <conditionalFormatting sqref="Q40:Q50">
    <cfRule type="cellIs" dxfId="83" priority="202" operator="equal">
      <formula>"NO VÁLIDA"</formula>
    </cfRule>
    <cfRule type="cellIs" dxfId="82" priority="203" operator="equal">
      <formula>"VÁLIDA"</formula>
    </cfRule>
  </conditionalFormatting>
  <conditionalFormatting sqref="O45:Q50 O40:Q43">
    <cfRule type="expression" dxfId="81" priority="201">
      <formula>YS="T"</formula>
    </cfRule>
  </conditionalFormatting>
  <conditionalFormatting sqref="O40:O50">
    <cfRule type="cellIs" dxfId="80" priority="200" operator="equal">
      <formula>0</formula>
    </cfRule>
  </conditionalFormatting>
  <conditionalFormatting sqref="Q69:Q70">
    <cfRule type="cellIs" dxfId="79" priority="198" operator="equal">
      <formula>"NO VÁLIDA"</formula>
    </cfRule>
    <cfRule type="cellIs" dxfId="78" priority="199" operator="equal">
      <formula>"VÁLIDA"</formula>
    </cfRule>
  </conditionalFormatting>
  <conditionalFormatting sqref="O70:Q70">
    <cfRule type="expression" dxfId="77" priority="197">
      <formula>YS="T"</formula>
    </cfRule>
  </conditionalFormatting>
  <conditionalFormatting sqref="O69:O70">
    <cfRule type="cellIs" dxfId="76" priority="196" operator="equal">
      <formula>0</formula>
    </cfRule>
  </conditionalFormatting>
  <conditionalFormatting sqref="Q77">
    <cfRule type="cellIs" dxfId="75" priority="194" operator="equal">
      <formula>"NO VÁLIDA"</formula>
    </cfRule>
    <cfRule type="cellIs" dxfId="74" priority="195" operator="equal">
      <formula>"VÁLIDA"</formula>
    </cfRule>
  </conditionalFormatting>
  <conditionalFormatting sqref="O77">
    <cfRule type="cellIs" dxfId="73" priority="193" operator="equal">
      <formula>0</formula>
    </cfRule>
  </conditionalFormatting>
  <conditionalFormatting sqref="Q76">
    <cfRule type="cellIs" dxfId="72" priority="191" operator="equal">
      <formula>"NO VÁLIDA"</formula>
    </cfRule>
    <cfRule type="cellIs" dxfId="71" priority="192" operator="equal">
      <formula>"VÁLIDA"</formula>
    </cfRule>
  </conditionalFormatting>
  <conditionalFormatting sqref="O76">
    <cfRule type="cellIs" dxfId="70" priority="190" operator="equal">
      <formula>0</formula>
    </cfRule>
  </conditionalFormatting>
  <conditionalFormatting sqref="Q81">
    <cfRule type="cellIs" dxfId="69" priority="188" operator="equal">
      <formula>"NO VÁLIDA"</formula>
    </cfRule>
    <cfRule type="cellIs" dxfId="68" priority="189" operator="equal">
      <formula>"VÁLIDA"</formula>
    </cfRule>
  </conditionalFormatting>
  <conditionalFormatting sqref="O81">
    <cfRule type="cellIs" dxfId="67" priority="187" operator="equal">
      <formula>0</formula>
    </cfRule>
  </conditionalFormatting>
  <conditionalFormatting sqref="Q96">
    <cfRule type="cellIs" dxfId="66" priority="185" operator="equal">
      <formula>"NO VÁLIDA"</formula>
    </cfRule>
    <cfRule type="cellIs" dxfId="65" priority="186" operator="equal">
      <formula>"VÁLIDA"</formula>
    </cfRule>
  </conditionalFormatting>
  <conditionalFormatting sqref="O96:Q96">
    <cfRule type="expression" dxfId="64" priority="184" stopIfTrue="1">
      <formula>AND(ROW()=CELL("ROW"),COLUMN()=CELL("COL"))</formula>
    </cfRule>
  </conditionalFormatting>
  <conditionalFormatting sqref="P96">
    <cfRule type="cellIs" dxfId="63" priority="183" operator="equal">
      <formula>0</formula>
    </cfRule>
  </conditionalFormatting>
  <conditionalFormatting sqref="P94:P95">
    <cfRule type="expression" dxfId="62" priority="182" stopIfTrue="1">
      <formula>AND(ROW()=CELL("ROW"),COLUMN()=CELL("COL"))</formula>
    </cfRule>
  </conditionalFormatting>
  <conditionalFormatting sqref="P94:P95">
    <cfRule type="cellIs" dxfId="61" priority="181" operator="greaterThan">
      <formula>0</formula>
    </cfRule>
  </conditionalFormatting>
  <conditionalFormatting sqref="T89 T91:T92 T98:T100 T87">
    <cfRule type="cellIs" dxfId="60" priority="179" operator="equal">
      <formula>"PARA REVISIÓN"</formula>
    </cfRule>
    <cfRule type="cellIs" dxfId="59" priority="180" operator="equal">
      <formula>"CUMPLE"</formula>
    </cfRule>
  </conditionalFormatting>
  <conditionalFormatting sqref="T14:T16 T21:T35 T38:T39 T51:T68 T71:T75 T78:T80 T82:T95 T97:T110">
    <cfRule type="cellIs" dxfId="58" priority="177" operator="equal">
      <formula>"NO VÁLIDA"</formula>
    </cfRule>
    <cfRule type="cellIs" dxfId="57" priority="178" operator="equal">
      <formula>"VÁLIDA"</formula>
    </cfRule>
  </conditionalFormatting>
  <conditionalFormatting sqref="S101">
    <cfRule type="cellIs" dxfId="56" priority="176" operator="notBetween">
      <formula>"RECHAZO"</formula>
      <formula>"NO ADMISIBLE"</formula>
    </cfRule>
  </conditionalFormatting>
  <conditionalFormatting sqref="R38:T39 R72:T74 R56:T68 R51:T54">
    <cfRule type="expression" dxfId="55" priority="175">
      <formula>YS="T"</formula>
    </cfRule>
  </conditionalFormatting>
  <conditionalFormatting sqref="R13:T14">
    <cfRule type="expression" dxfId="54" priority="174" stopIfTrue="1">
      <formula>ROW()=CELL("ROW")</formula>
    </cfRule>
  </conditionalFormatting>
  <conditionalFormatting sqref="R16:T16 R30:T31 R38:T38 R65:T66 R74:T74 R25:T25 R83:T93 R23:T23 R97:T110 R94:R95 T94:T95">
    <cfRule type="expression" dxfId="53" priority="173" stopIfTrue="1">
      <formula>AND(ROW()=CELL("ROW"),COLUMN()=CELL("COL"))</formula>
    </cfRule>
  </conditionalFormatting>
  <conditionalFormatting sqref="S15 S25 S30 S38 S66 S75 S79 S83 S86 S90:S92 S98">
    <cfRule type="cellIs" dxfId="52" priority="172" operator="greaterThan">
      <formula>0</formula>
    </cfRule>
  </conditionalFormatting>
  <conditionalFormatting sqref="R16 R26:R29 R31:R35 R39 R67:R68 R78 R80 S87:S89 S93 R21:R24 R51:R65 R71:R74 R82 S97">
    <cfRule type="cellIs" dxfId="51" priority="171" operator="equal">
      <formula>0</formula>
    </cfRule>
  </conditionalFormatting>
  <conditionalFormatting sqref="T18:T20">
    <cfRule type="cellIs" dxfId="50" priority="169" operator="equal">
      <formula>"NO VÁLIDA"</formula>
    </cfRule>
    <cfRule type="cellIs" dxfId="49" priority="170" operator="equal">
      <formula>"VÁLIDA"</formula>
    </cfRule>
  </conditionalFormatting>
  <conditionalFormatting sqref="R20:T20">
    <cfRule type="expression" dxfId="48" priority="168" stopIfTrue="1">
      <formula>AND(ROW()=CELL("ROW"),COLUMN()=CELL("COL"))</formula>
    </cfRule>
  </conditionalFormatting>
  <conditionalFormatting sqref="R18:R20">
    <cfRule type="cellIs" dxfId="47" priority="167" operator="equal">
      <formula>0</formula>
    </cfRule>
  </conditionalFormatting>
  <conditionalFormatting sqref="T17">
    <cfRule type="cellIs" dxfId="46" priority="165" operator="equal">
      <formula>"NO VÁLIDA"</formula>
    </cfRule>
    <cfRule type="cellIs" dxfId="45" priority="166" operator="equal">
      <formula>"VÁLIDA"</formula>
    </cfRule>
  </conditionalFormatting>
  <conditionalFormatting sqref="R17">
    <cfRule type="cellIs" dxfId="44" priority="164" operator="equal">
      <formula>0</formula>
    </cfRule>
  </conditionalFormatting>
  <conditionalFormatting sqref="T36:T37">
    <cfRule type="cellIs" dxfId="43" priority="162" operator="equal">
      <formula>"NO VÁLIDA"</formula>
    </cfRule>
    <cfRule type="cellIs" dxfId="42" priority="163" operator="equal">
      <formula>"VÁLIDA"</formula>
    </cfRule>
  </conditionalFormatting>
  <conditionalFormatting sqref="R36:T37">
    <cfRule type="expression" dxfId="41" priority="161" stopIfTrue="1">
      <formula>AND(ROW()=CELL("ROW"),COLUMN()=CELL("COL"))</formula>
    </cfRule>
  </conditionalFormatting>
  <conditionalFormatting sqref="S36">
    <cfRule type="cellIs" dxfId="40" priority="160" operator="greaterThan">
      <formula>0</formula>
    </cfRule>
  </conditionalFormatting>
  <conditionalFormatting sqref="R37">
    <cfRule type="cellIs" dxfId="39" priority="159" operator="equal">
      <formula>0</formula>
    </cfRule>
  </conditionalFormatting>
  <conditionalFormatting sqref="T40:T50">
    <cfRule type="cellIs" dxfId="38" priority="157" operator="equal">
      <formula>"NO VÁLIDA"</formula>
    </cfRule>
    <cfRule type="cellIs" dxfId="37" priority="158" operator="equal">
      <formula>"VÁLIDA"</formula>
    </cfRule>
  </conditionalFormatting>
  <conditionalFormatting sqref="R45:T50 R40:T43">
    <cfRule type="expression" dxfId="36" priority="156">
      <formula>YS="T"</formula>
    </cfRule>
  </conditionalFormatting>
  <conditionalFormatting sqref="R40:R50">
    <cfRule type="cellIs" dxfId="35" priority="155" operator="equal">
      <formula>0</formula>
    </cfRule>
  </conditionalFormatting>
  <conditionalFormatting sqref="T69:T70">
    <cfRule type="cellIs" dxfId="34" priority="153" operator="equal">
      <formula>"NO VÁLIDA"</formula>
    </cfRule>
    <cfRule type="cellIs" dxfId="33" priority="154" operator="equal">
      <formula>"VÁLIDA"</formula>
    </cfRule>
  </conditionalFormatting>
  <conditionalFormatting sqref="R70:T70">
    <cfRule type="expression" dxfId="32" priority="152">
      <formula>YS="T"</formula>
    </cfRule>
  </conditionalFormatting>
  <conditionalFormatting sqref="R69:R70">
    <cfRule type="cellIs" dxfId="31" priority="151" operator="equal">
      <formula>0</formula>
    </cfRule>
  </conditionalFormatting>
  <conditionalFormatting sqref="T77">
    <cfRule type="cellIs" dxfId="30" priority="149" operator="equal">
      <formula>"NO VÁLIDA"</formula>
    </cfRule>
    <cfRule type="cellIs" dxfId="29" priority="150" operator="equal">
      <formula>"VÁLIDA"</formula>
    </cfRule>
  </conditionalFormatting>
  <conditionalFormatting sqref="R77">
    <cfRule type="cellIs" dxfId="28" priority="148" operator="equal">
      <formula>0</formula>
    </cfRule>
  </conditionalFormatting>
  <conditionalFormatting sqref="T76">
    <cfRule type="cellIs" dxfId="27" priority="146" operator="equal">
      <formula>"NO VÁLIDA"</formula>
    </cfRule>
    <cfRule type="cellIs" dxfId="26" priority="147" operator="equal">
      <formula>"VÁLIDA"</formula>
    </cfRule>
  </conditionalFormatting>
  <conditionalFormatting sqref="R76">
    <cfRule type="cellIs" dxfId="25" priority="145" operator="equal">
      <formula>0</formula>
    </cfRule>
  </conditionalFormatting>
  <conditionalFormatting sqref="T81">
    <cfRule type="cellIs" dxfId="24" priority="143" operator="equal">
      <formula>"NO VÁLIDA"</formula>
    </cfRule>
    <cfRule type="cellIs" dxfId="23" priority="144" operator="equal">
      <formula>"VÁLIDA"</formula>
    </cfRule>
  </conditionalFormatting>
  <conditionalFormatting sqref="R81">
    <cfRule type="cellIs" dxfId="22" priority="142" operator="equal">
      <formula>0</formula>
    </cfRule>
  </conditionalFormatting>
  <conditionalFormatting sqref="T96">
    <cfRule type="cellIs" dxfId="21" priority="140" operator="equal">
      <formula>"NO VÁLIDA"</formula>
    </cfRule>
    <cfRule type="cellIs" dxfId="20" priority="141" operator="equal">
      <formula>"VÁLIDA"</formula>
    </cfRule>
  </conditionalFormatting>
  <conditionalFormatting sqref="R96:T96">
    <cfRule type="expression" dxfId="19" priority="139" stopIfTrue="1">
      <formula>AND(ROW()=CELL("ROW"),COLUMN()=CELL("COL"))</formula>
    </cfRule>
  </conditionalFormatting>
  <conditionalFormatting sqref="S96">
    <cfRule type="cellIs" dxfId="18" priority="138" operator="equal">
      <formula>0</formula>
    </cfRule>
  </conditionalFormatting>
  <conditionalFormatting sqref="S94:S95">
    <cfRule type="expression" dxfId="17" priority="137" stopIfTrue="1">
      <formula>AND(ROW()=CELL("ROW"),COLUMN()=CELL("COL"))</formula>
    </cfRule>
  </conditionalFormatting>
  <conditionalFormatting sqref="S94:S95">
    <cfRule type="cellIs" dxfId="16" priority="136" operator="greaterThan">
      <formula>0</formula>
    </cfRule>
  </conditionalFormatting>
  <dataValidations disablePrompts="1" count="1">
    <dataValidation type="decimal" allowBlank="1" showInputMessage="1" showErrorMessage="1" errorTitle="ESTA CELDA ESTA FORMULADA" error="PARA DESBLOQUEAR, SOMBREAR LAS CELDAS, LUEGO CLICK EN DATOS, DESPUES VALIDACION DE DATOS, LUEGO VLIDACION DE DATOS, DESPUES BORRAR TODOS Y CLICK EN ACEPTAR." sqref="J79 J90:J92 J86 J83 J100:J101 J15:K75 K76:K101 J98 M79 M90:M92 M86 M83 M100:M101 M15:N75 N76:N101 M98 P79 P90:P92 P86 P83 P100:P101 P15:Q75 Q76:Q101 P98 S79 S90:S92 S86 S83 S100:S101 S15:T75 T76:T101 S98" xr:uid="{C1B0A45B-C02C-4D45-A0CF-DE829EE9CE04}">
      <formula1>-0.0000007</formula1>
      <formula2>-0.0000007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48" orientation="landscape" horizontalDpi="1200" verticalDpi="1200" r:id="rId1"/>
  <headerFooter alignWithMargins="0">
    <oddFooter>&amp;L&amp;9&amp;F
&amp;A&amp;C&amp;P de &amp;N&amp;R&amp;9INSTITUTO NACIONAL DE VIAS
&amp;D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theme="8" tint="-0.499984740745262"/>
    <pageSetUpPr fitToPage="1"/>
  </sheetPr>
  <dimension ref="A1:Z325"/>
  <sheetViews>
    <sheetView showGridLines="0" topLeftCell="B1" zoomScale="90" zoomScaleNormal="90" workbookViewId="0">
      <selection activeCell="J13" sqref="J13"/>
    </sheetView>
  </sheetViews>
  <sheetFormatPr baseColWidth="10" defaultColWidth="0" defaultRowHeight="13" zeroHeight="1"/>
  <cols>
    <col min="1" max="1" width="2.6640625" style="36" customWidth="1"/>
    <col min="2" max="3" width="8.33203125" style="36" customWidth="1"/>
    <col min="4" max="4" width="44.33203125" style="36" customWidth="1"/>
    <col min="5" max="6" width="21.5" style="36" customWidth="1"/>
    <col min="7" max="7" width="21" style="36" customWidth="1"/>
    <col min="8" max="8" width="20.6640625" style="36" customWidth="1"/>
    <col min="9" max="9" width="15.5" style="36" bestFit="1" customWidth="1"/>
    <col min="10" max="10" width="28.6640625" style="38" bestFit="1" customWidth="1"/>
    <col min="11" max="11" width="13.6640625" style="34" hidden="1" customWidth="1"/>
    <col min="12" max="12" width="13.6640625" style="35" hidden="1" customWidth="1"/>
    <col min="13" max="15" width="13.6640625" style="36" hidden="1" customWidth="1"/>
    <col min="16" max="16" width="19.5" style="127" hidden="1" customWidth="1"/>
    <col min="17" max="17" width="47.6640625" style="144" hidden="1" customWidth="1"/>
    <col min="18" max="18" width="22.33203125" style="144" hidden="1" customWidth="1"/>
    <col min="19" max="19" width="22.33203125" style="127" hidden="1" customWidth="1"/>
    <col min="20" max="20" width="23.33203125" style="127" hidden="1" customWidth="1"/>
    <col min="21" max="21" width="22.33203125" style="127" hidden="1" customWidth="1"/>
    <col min="22" max="22" width="22.33203125" style="217" hidden="1" customWidth="1"/>
    <col min="23" max="23" width="22.33203125" style="216" hidden="1" customWidth="1"/>
    <col min="24" max="24" width="22.33203125" style="217" hidden="1" customWidth="1"/>
    <col min="25" max="26" width="22.33203125" style="127" bestFit="1" customWidth="1"/>
    <col min="27" max="16384" width="11.5" style="36" hidden="1"/>
  </cols>
  <sheetData>
    <row r="1" spans="2:19" ht="18">
      <c r="B1" s="402" t="s">
        <v>20</v>
      </c>
      <c r="C1" s="402"/>
      <c r="D1" s="402"/>
      <c r="E1" s="402"/>
      <c r="F1" s="402"/>
      <c r="G1" s="402"/>
      <c r="H1" s="402"/>
      <c r="I1" s="402"/>
      <c r="J1" s="402"/>
    </row>
    <row r="2" spans="2:19">
      <c r="B2" s="403" t="s">
        <v>21</v>
      </c>
      <c r="C2" s="403"/>
      <c r="D2" s="403"/>
      <c r="E2" s="403"/>
      <c r="F2" s="403"/>
      <c r="G2" s="403"/>
      <c r="H2" s="403"/>
      <c r="I2" s="403"/>
      <c r="J2" s="403"/>
    </row>
    <row r="3" spans="2:19">
      <c r="B3" s="403" t="s">
        <v>87</v>
      </c>
      <c r="C3" s="403"/>
      <c r="D3" s="403"/>
      <c r="E3" s="403"/>
      <c r="F3" s="403"/>
      <c r="G3" s="403"/>
      <c r="H3" s="403"/>
      <c r="I3" s="403"/>
      <c r="J3" s="403"/>
    </row>
    <row r="4" spans="2:19">
      <c r="B4" s="403" t="s">
        <v>83</v>
      </c>
      <c r="C4" s="403"/>
      <c r="D4" s="403"/>
      <c r="E4" s="403"/>
      <c r="F4" s="403"/>
      <c r="G4" s="403"/>
      <c r="H4" s="403"/>
      <c r="I4" s="403"/>
      <c r="J4" s="403"/>
    </row>
    <row r="5" spans="2:19">
      <c r="B5" s="403" t="s">
        <v>151</v>
      </c>
      <c r="C5" s="403"/>
      <c r="D5" s="403"/>
      <c r="E5" s="403"/>
      <c r="F5" s="403"/>
      <c r="G5" s="403"/>
      <c r="H5" s="403"/>
      <c r="I5" s="403"/>
      <c r="J5" s="403"/>
    </row>
    <row r="6" spans="2:19" ht="16">
      <c r="B6" s="41"/>
      <c r="C6" s="41"/>
      <c r="D6" s="37"/>
      <c r="E6" s="37"/>
      <c r="F6" s="37"/>
      <c r="G6" s="37"/>
      <c r="H6" s="37"/>
      <c r="I6" s="37"/>
      <c r="J6" s="37"/>
    </row>
    <row r="7" spans="2:19" ht="40.5" customHeight="1">
      <c r="B7" s="403" t="s">
        <v>152</v>
      </c>
      <c r="C7" s="403"/>
      <c r="D7" s="403"/>
      <c r="E7" s="403"/>
      <c r="F7" s="403"/>
      <c r="G7" s="403"/>
      <c r="H7" s="403"/>
      <c r="I7" s="403"/>
      <c r="J7" s="403"/>
    </row>
    <row r="8" spans="2:19" ht="16">
      <c r="B8" s="41"/>
      <c r="C8" s="41"/>
      <c r="D8" s="37"/>
      <c r="E8" s="37"/>
      <c r="F8" s="37"/>
      <c r="G8" s="37"/>
      <c r="H8" s="37"/>
      <c r="I8" s="37"/>
      <c r="J8" s="37"/>
    </row>
    <row r="9" spans="2:19" ht="15.75" customHeight="1">
      <c r="B9" s="423" t="s">
        <v>25</v>
      </c>
      <c r="C9" s="423"/>
      <c r="D9" s="423"/>
      <c r="E9" s="423"/>
      <c r="F9" s="423"/>
      <c r="G9" s="423"/>
      <c r="H9" s="423"/>
      <c r="I9" s="423"/>
      <c r="J9" s="423"/>
    </row>
    <row r="10" spans="2:19" ht="16.5" customHeight="1">
      <c r="B10" s="469" t="s">
        <v>26</v>
      </c>
      <c r="C10" s="469"/>
      <c r="D10" s="469"/>
      <c r="E10" s="469"/>
      <c r="F10" s="469"/>
      <c r="G10" s="469"/>
      <c r="H10" s="469"/>
      <c r="I10" s="469"/>
      <c r="J10" s="469"/>
      <c r="S10" s="126"/>
    </row>
    <row r="11" spans="2:19" ht="17" thickBot="1">
      <c r="B11" s="42"/>
      <c r="C11" s="42"/>
      <c r="D11" s="37"/>
      <c r="E11" s="37"/>
      <c r="F11" s="37"/>
      <c r="G11" s="37"/>
      <c r="H11" s="37"/>
      <c r="I11" s="37"/>
      <c r="J11" s="37"/>
    </row>
    <row r="12" spans="2:19" ht="15.75" customHeight="1" thickBot="1">
      <c r="B12" s="514" t="s">
        <v>149</v>
      </c>
      <c r="C12" s="515"/>
      <c r="D12" s="352" t="s">
        <v>73</v>
      </c>
      <c r="E12" s="507" t="s">
        <v>35</v>
      </c>
      <c r="F12" s="508"/>
      <c r="G12" s="508"/>
      <c r="H12" s="508"/>
      <c r="I12" s="508"/>
      <c r="J12" s="509"/>
      <c r="Q12" s="145" t="s">
        <v>73</v>
      </c>
    </row>
    <row r="13" spans="2:19" ht="21" customHeight="1" thickBot="1">
      <c r="B13" s="516"/>
      <c r="C13" s="517"/>
      <c r="D13" s="354">
        <v>2</v>
      </c>
      <c r="E13" s="510" t="s">
        <v>89</v>
      </c>
      <c r="F13" s="510"/>
      <c r="G13" s="510"/>
      <c r="H13" s="510"/>
      <c r="I13" s="350" t="s">
        <v>36</v>
      </c>
      <c r="J13" s="97">
        <v>3705.85</v>
      </c>
      <c r="Q13" s="146">
        <v>1</v>
      </c>
    </row>
    <row r="14" spans="2:19" ht="15.75" customHeight="1" thickBot="1">
      <c r="B14" s="518">
        <v>1</v>
      </c>
      <c r="C14" s="519"/>
      <c r="D14" s="353" t="s">
        <v>70</v>
      </c>
      <c r="E14" s="351"/>
      <c r="F14" s="351"/>
      <c r="G14" s="351"/>
      <c r="H14" s="351"/>
      <c r="I14" s="351" t="s">
        <v>37</v>
      </c>
      <c r="J14" s="98">
        <v>84.999999999990905</v>
      </c>
      <c r="Q14" s="147"/>
    </row>
    <row r="15" spans="2:19" ht="15.75" customHeight="1" thickBot="1">
      <c r="B15" s="520"/>
      <c r="C15" s="521"/>
      <c r="D15" s="355" t="s">
        <v>88</v>
      </c>
      <c r="E15" s="513" t="s">
        <v>63</v>
      </c>
      <c r="F15" s="513"/>
      <c r="G15" s="511" t="s">
        <v>72</v>
      </c>
      <c r="H15" s="511"/>
      <c r="I15" s="511"/>
      <c r="J15" s="512"/>
      <c r="Q15" s="145" t="s">
        <v>70</v>
      </c>
    </row>
    <row r="16" spans="2:19" ht="17" thickBot="1">
      <c r="B16" s="42"/>
      <c r="C16" s="42"/>
      <c r="D16" s="37"/>
      <c r="E16" s="37"/>
      <c r="F16" s="37"/>
      <c r="G16" s="37"/>
      <c r="H16" s="37"/>
      <c r="I16" s="37"/>
      <c r="J16" s="37"/>
      <c r="Q16" s="146" t="s">
        <v>88</v>
      </c>
    </row>
    <row r="17" spans="2:26" ht="15.5" customHeight="1">
      <c r="B17" s="493" t="s">
        <v>38</v>
      </c>
      <c r="C17" s="494"/>
      <c r="D17" s="494"/>
      <c r="E17" s="494"/>
      <c r="F17" s="494"/>
      <c r="G17" s="494"/>
      <c r="H17" s="494"/>
      <c r="I17" s="494"/>
      <c r="J17" s="495"/>
    </row>
    <row r="18" spans="2:26">
      <c r="B18" s="71"/>
      <c r="C18" s="76"/>
      <c r="D18" s="72"/>
      <c r="E18" s="72"/>
      <c r="F18" s="73"/>
      <c r="G18" s="73"/>
      <c r="H18" s="73"/>
      <c r="I18" s="76" t="s">
        <v>39</v>
      </c>
      <c r="J18" s="84">
        <v>2</v>
      </c>
    </row>
    <row r="19" spans="2:26">
      <c r="B19" s="77"/>
      <c r="C19" s="76"/>
      <c r="D19" s="72"/>
      <c r="E19" s="72"/>
      <c r="F19" s="73"/>
      <c r="G19" s="73"/>
      <c r="H19" s="73"/>
      <c r="I19" s="76" t="s">
        <v>41</v>
      </c>
      <c r="J19" s="87">
        <v>310678630426</v>
      </c>
    </row>
    <row r="20" spans="2:26">
      <c r="B20" s="71"/>
      <c r="C20" s="78"/>
      <c r="D20" s="72"/>
      <c r="E20" s="72"/>
      <c r="F20" s="73"/>
      <c r="G20" s="73"/>
      <c r="H20" s="73"/>
      <c r="I20" s="76" t="s">
        <v>111</v>
      </c>
      <c r="J20" s="87">
        <v>312920929567.5</v>
      </c>
    </row>
    <row r="21" spans="2:26">
      <c r="B21" s="71"/>
      <c r="C21" s="78"/>
      <c r="D21" s="72"/>
      <c r="E21" s="72"/>
      <c r="F21" s="73"/>
      <c r="G21" s="73"/>
      <c r="H21" s="73"/>
      <c r="I21" s="76" t="s">
        <v>48</v>
      </c>
      <c r="J21" s="87">
        <v>312920929567.5</v>
      </c>
    </row>
    <row r="22" spans="2:26">
      <c r="B22" s="79"/>
      <c r="C22" s="80"/>
      <c r="D22" s="72"/>
      <c r="E22" s="72"/>
      <c r="F22" s="73"/>
      <c r="G22" s="73"/>
      <c r="H22" s="73"/>
      <c r="I22" s="76" t="s">
        <v>49</v>
      </c>
      <c r="J22" s="87">
        <v>330880000000</v>
      </c>
      <c r="V22" s="222"/>
      <c r="W22" s="218"/>
      <c r="X22" s="219"/>
    </row>
    <row r="23" spans="2:26" ht="14" thickBot="1">
      <c r="B23" s="81"/>
      <c r="C23" s="82"/>
      <c r="D23" s="74"/>
      <c r="E23" s="74"/>
      <c r="F23" s="75"/>
      <c r="G23" s="75"/>
      <c r="H23" s="75"/>
      <c r="I23" s="83" t="s">
        <v>40</v>
      </c>
      <c r="J23" s="85">
        <v>70</v>
      </c>
    </row>
    <row r="24" spans="2:26" customFormat="1" ht="14" thickBot="1">
      <c r="P24" s="126"/>
      <c r="Q24" s="151"/>
      <c r="R24" s="151"/>
      <c r="S24" s="126"/>
      <c r="T24" s="126"/>
      <c r="U24" s="126"/>
      <c r="V24" s="217"/>
      <c r="W24" s="216"/>
      <c r="X24" s="217"/>
      <c r="Y24" s="126"/>
      <c r="Z24" s="126"/>
    </row>
    <row r="25" spans="2:26" ht="15" customHeight="1">
      <c r="B25" s="472" t="s">
        <v>112</v>
      </c>
      <c r="C25" s="473"/>
      <c r="D25" s="473"/>
      <c r="E25" s="473"/>
      <c r="F25" s="473"/>
      <c r="G25" s="473"/>
      <c r="H25" s="473"/>
      <c r="I25" s="473"/>
      <c r="J25" s="474"/>
    </row>
    <row r="26" spans="2:26" ht="15" customHeight="1">
      <c r="B26" s="484" t="s">
        <v>101</v>
      </c>
      <c r="C26" s="485"/>
      <c r="D26" s="485"/>
      <c r="E26" s="485"/>
      <c r="F26" s="485"/>
      <c r="G26" s="485"/>
      <c r="H26" s="485"/>
      <c r="I26" s="486"/>
      <c r="J26" s="143" t="s">
        <v>297</v>
      </c>
    </row>
    <row r="27" spans="2:26" ht="15" customHeight="1">
      <c r="B27" s="484" t="s">
        <v>298</v>
      </c>
      <c r="C27" s="485"/>
      <c r="D27" s="485"/>
      <c r="E27" s="485"/>
      <c r="F27" s="485"/>
      <c r="G27" s="485"/>
      <c r="H27" s="485"/>
      <c r="I27" s="486"/>
      <c r="J27" s="143">
        <v>310678630426</v>
      </c>
    </row>
    <row r="28" spans="2:26" ht="15" customHeight="1">
      <c r="B28" s="475" t="s">
        <v>123</v>
      </c>
      <c r="C28" s="476"/>
      <c r="D28" s="476"/>
      <c r="E28" s="476"/>
      <c r="F28" s="476"/>
      <c r="G28" s="476"/>
      <c r="H28" s="476"/>
      <c r="I28" s="476"/>
      <c r="J28" s="477"/>
    </row>
    <row r="29" spans="2:26" hidden="1">
      <c r="B29" s="484" t="s">
        <v>64</v>
      </c>
      <c r="C29" s="485"/>
      <c r="D29" s="485"/>
      <c r="E29" s="485"/>
      <c r="F29" s="485"/>
      <c r="G29" s="485"/>
      <c r="H29" s="485"/>
      <c r="I29" s="486"/>
      <c r="J29" s="88">
        <v>97914.480255948321</v>
      </c>
      <c r="K29" s="102"/>
    </row>
    <row r="30" spans="2:26">
      <c r="B30" s="484" t="s">
        <v>121</v>
      </c>
      <c r="C30" s="485"/>
      <c r="D30" s="485"/>
      <c r="E30" s="485"/>
      <c r="F30" s="485"/>
      <c r="G30" s="485"/>
      <c r="H30" s="485"/>
      <c r="I30" s="486"/>
      <c r="J30" s="223">
        <v>310678630426</v>
      </c>
      <c r="K30" s="102"/>
    </row>
    <row r="31" spans="2:26" ht="13.25" customHeight="1">
      <c r="B31" s="484" t="s">
        <v>120</v>
      </c>
      <c r="C31" s="485"/>
      <c r="D31" s="485"/>
      <c r="E31" s="485"/>
      <c r="F31" s="485"/>
      <c r="G31" s="485"/>
      <c r="H31" s="485"/>
      <c r="I31" s="486"/>
      <c r="J31" s="86">
        <v>312912895637.026</v>
      </c>
      <c r="K31" s="103"/>
    </row>
    <row r="32" spans="2:26" ht="15" customHeight="1">
      <c r="B32" s="475" t="s">
        <v>113</v>
      </c>
      <c r="C32" s="476"/>
      <c r="D32" s="476"/>
      <c r="E32" s="476"/>
      <c r="F32" s="476"/>
      <c r="G32" s="476"/>
      <c r="H32" s="476"/>
      <c r="I32" s="476"/>
      <c r="J32" s="477"/>
      <c r="K32" s="103"/>
    </row>
    <row r="33" spans="2:26" ht="13.25" customHeight="1">
      <c r="B33" s="484" t="s">
        <v>114</v>
      </c>
      <c r="C33" s="485"/>
      <c r="D33" s="485"/>
      <c r="E33" s="485"/>
      <c r="F33" s="485"/>
      <c r="G33" s="485"/>
      <c r="H33" s="485"/>
      <c r="I33" s="486"/>
      <c r="J33" s="143">
        <v>311799779996.75</v>
      </c>
      <c r="K33" s="103"/>
    </row>
    <row r="34" spans="2:26" ht="15" customHeight="1">
      <c r="B34" s="475" t="s">
        <v>122</v>
      </c>
      <c r="C34" s="476"/>
      <c r="D34" s="476"/>
      <c r="E34" s="476"/>
      <c r="F34" s="476"/>
      <c r="G34" s="476"/>
      <c r="H34" s="476"/>
      <c r="I34" s="476"/>
      <c r="J34" s="477"/>
      <c r="K34"/>
    </row>
    <row r="35" spans="2:26" ht="14" thickBot="1">
      <c r="B35" s="496" t="s">
        <v>42</v>
      </c>
      <c r="C35" s="497"/>
      <c r="D35" s="497"/>
      <c r="E35" s="497"/>
      <c r="F35" s="497"/>
      <c r="G35" s="497"/>
      <c r="H35" s="497"/>
      <c r="I35" s="498"/>
      <c r="J35" s="89">
        <v>310678630426</v>
      </c>
      <c r="K35"/>
      <c r="V35" s="221"/>
      <c r="W35" s="220"/>
      <c r="X35" s="221"/>
    </row>
    <row r="36" spans="2:26">
      <c r="B36" s="99"/>
      <c r="C36" s="99"/>
      <c r="D36" s="99"/>
      <c r="E36" s="99"/>
      <c r="F36" s="99"/>
      <c r="G36" s="99"/>
      <c r="H36" s="99"/>
      <c r="I36" s="99"/>
      <c r="J36" s="100"/>
      <c r="K36"/>
    </row>
    <row r="37" spans="2:26" ht="17" thickBot="1">
      <c r="B37" s="67"/>
      <c r="C37" s="67"/>
      <c r="D37" s="67"/>
      <c r="E37" s="67"/>
      <c r="F37" s="68"/>
      <c r="G37" s="68"/>
      <c r="H37" s="68"/>
      <c r="I37" s="37"/>
      <c r="J37" s="37"/>
      <c r="K37"/>
    </row>
    <row r="38" spans="2:26" s="35" customFormat="1" ht="40.5" customHeight="1" thickBot="1">
      <c r="B38" s="499" t="s">
        <v>50</v>
      </c>
      <c r="C38" s="500"/>
      <c r="D38" s="500"/>
      <c r="E38" s="188"/>
      <c r="F38" s="478" t="s">
        <v>72</v>
      </c>
      <c r="G38" s="478"/>
      <c r="H38" s="478"/>
      <c r="I38" s="478"/>
      <c r="J38" s="224">
        <v>310678630426</v>
      </c>
      <c r="K38" s="101"/>
      <c r="P38" s="128"/>
      <c r="Q38" s="152"/>
      <c r="R38" s="152"/>
      <c r="S38" s="128"/>
      <c r="T38" s="128"/>
      <c r="U38" s="128"/>
      <c r="V38" s="217"/>
      <c r="W38" s="216"/>
      <c r="X38" s="217"/>
      <c r="Y38" s="128"/>
      <c r="Z38" s="128"/>
    </row>
    <row r="39" spans="2:26" ht="16">
      <c r="B39" s="67"/>
      <c r="C39" s="67"/>
      <c r="D39" s="67"/>
      <c r="E39" s="67"/>
      <c r="F39" s="68"/>
      <c r="G39" s="68"/>
      <c r="H39" s="68"/>
      <c r="I39" s="37"/>
      <c r="J39" s="37"/>
      <c r="K39"/>
    </row>
    <row r="40" spans="2:26" ht="17" thickBot="1">
      <c r="B40" s="42"/>
      <c r="C40" s="42"/>
      <c r="D40" s="37"/>
      <c r="E40" s="37"/>
      <c r="F40" s="214"/>
      <c r="G40" s="37"/>
      <c r="H40" s="37"/>
      <c r="I40" s="37"/>
      <c r="J40" s="37"/>
    </row>
    <row r="41" spans="2:26" ht="14">
      <c r="B41" s="479" t="s">
        <v>52</v>
      </c>
      <c r="C41" s="480"/>
      <c r="D41" s="480"/>
      <c r="E41" s="480"/>
      <c r="F41" s="480"/>
      <c r="G41" s="480"/>
      <c r="H41" s="480"/>
      <c r="I41" s="480"/>
      <c r="J41" s="481"/>
    </row>
    <row r="42" spans="2:26" ht="60">
      <c r="B42" s="487" t="s">
        <v>31</v>
      </c>
      <c r="C42" s="489" t="s">
        <v>11</v>
      </c>
      <c r="D42" s="491" t="s">
        <v>6</v>
      </c>
      <c r="E42" s="189" t="s">
        <v>97</v>
      </c>
      <c r="F42" s="189" t="s">
        <v>96</v>
      </c>
      <c r="G42" s="189" t="s">
        <v>98</v>
      </c>
      <c r="H42" s="189" t="s">
        <v>27</v>
      </c>
      <c r="I42" s="189" t="s">
        <v>29</v>
      </c>
      <c r="J42" s="190" t="s">
        <v>5</v>
      </c>
      <c r="K42" s="482" t="s">
        <v>47</v>
      </c>
      <c r="L42" s="470" t="s">
        <v>43</v>
      </c>
      <c r="M42" s="470" t="s">
        <v>44</v>
      </c>
      <c r="N42" s="470" t="s">
        <v>45</v>
      </c>
      <c r="O42" s="470" t="s">
        <v>46</v>
      </c>
    </row>
    <row r="43" spans="2:26" ht="22.5" customHeight="1" thickBot="1">
      <c r="B43" s="488"/>
      <c r="C43" s="490"/>
      <c r="D43" s="492"/>
      <c r="E43" s="191" t="s">
        <v>28</v>
      </c>
      <c r="F43" s="192" t="s">
        <v>28</v>
      </c>
      <c r="G43" s="192" t="s">
        <v>14</v>
      </c>
      <c r="H43" s="192" t="s">
        <v>65</v>
      </c>
      <c r="I43" s="192" t="s">
        <v>14</v>
      </c>
      <c r="J43" s="193" t="s">
        <v>51</v>
      </c>
      <c r="K43" s="483"/>
      <c r="L43" s="471"/>
      <c r="M43" s="471"/>
      <c r="N43" s="471"/>
      <c r="O43" s="471"/>
      <c r="V43" s="215"/>
    </row>
    <row r="44" spans="2:26" ht="6.75" customHeight="1" thickBot="1">
      <c r="B44" s="236"/>
      <c r="C44" s="237"/>
      <c r="D44" s="238"/>
      <c r="E44" s="330">
        <v>330880000000</v>
      </c>
      <c r="F44" s="238"/>
      <c r="G44" s="238"/>
      <c r="H44" s="238"/>
      <c r="I44" s="238"/>
      <c r="J44" s="239"/>
      <c r="K44" s="226"/>
      <c r="L44" s="225"/>
      <c r="M44" s="225"/>
      <c r="N44" s="225"/>
      <c r="O44" s="225"/>
      <c r="V44" s="215"/>
    </row>
    <row r="45" spans="2:26" ht="26.25" customHeight="1">
      <c r="B45" s="228">
        <v>1</v>
      </c>
      <c r="C45" s="229">
        <v>2</v>
      </c>
      <c r="D45" s="230" t="s">
        <v>293</v>
      </c>
      <c r="E45" s="231" t="s">
        <v>299</v>
      </c>
      <c r="F45" s="231" t="s">
        <v>299</v>
      </c>
      <c r="G45" s="232" t="s">
        <v>129</v>
      </c>
      <c r="H45" s="233" t="s">
        <v>129</v>
      </c>
      <c r="I45" s="234" t="s">
        <v>299</v>
      </c>
      <c r="J45" s="235" t="s">
        <v>129</v>
      </c>
      <c r="K45" s="69" t="s">
        <v>129</v>
      </c>
      <c r="L45" s="70" t="s">
        <v>129</v>
      </c>
      <c r="M45" s="70" t="s">
        <v>129</v>
      </c>
      <c r="N45" s="70" t="s">
        <v>129</v>
      </c>
      <c r="O45" s="70" t="s">
        <v>129</v>
      </c>
      <c r="P45" s="148" t="s">
        <v>129</v>
      </c>
      <c r="Q45" s="149" t="s">
        <v>129</v>
      </c>
      <c r="R45" s="149" t="s">
        <v>129</v>
      </c>
      <c r="S45" s="149" t="s">
        <v>129</v>
      </c>
      <c r="T45" s="149" t="s">
        <v>129</v>
      </c>
      <c r="U45" s="149" t="s">
        <v>129</v>
      </c>
      <c r="V45" s="215" t="s">
        <v>129</v>
      </c>
      <c r="W45" s="216" t="s">
        <v>129</v>
      </c>
      <c r="X45" s="215" t="s">
        <v>129</v>
      </c>
      <c r="Y45" s="149"/>
    </row>
    <row r="46" spans="2:26" ht="26.25" customHeight="1">
      <c r="B46" s="112">
        <v>2</v>
      </c>
      <c r="C46" s="113">
        <v>4</v>
      </c>
      <c r="D46" s="114" t="s">
        <v>294</v>
      </c>
      <c r="E46" s="115">
        <v>310678630426</v>
      </c>
      <c r="F46" s="115">
        <v>310678630426</v>
      </c>
      <c r="G46" s="129">
        <v>0</v>
      </c>
      <c r="H46" s="116">
        <v>310.67863042599998</v>
      </c>
      <c r="I46" s="131">
        <v>-6.105346220382013E-2</v>
      </c>
      <c r="J46" s="119">
        <v>70</v>
      </c>
      <c r="K46" s="69">
        <v>0.93894653779617987</v>
      </c>
      <c r="L46" s="70" t="e">
        <v>#REF!</v>
      </c>
      <c r="M46" s="70" t="e">
        <v>#REF!</v>
      </c>
      <c r="N46" s="70">
        <v>0.99285978544771225</v>
      </c>
      <c r="O46" s="70">
        <v>1</v>
      </c>
      <c r="P46" s="148">
        <v>1</v>
      </c>
      <c r="Q46" s="149">
        <v>4484598283</v>
      </c>
      <c r="R46" s="149">
        <v>2242299141.5</v>
      </c>
      <c r="S46" s="149" t="s">
        <v>300</v>
      </c>
      <c r="T46" s="149">
        <v>310678630426</v>
      </c>
      <c r="U46" s="149">
        <v>0</v>
      </c>
      <c r="V46" s="215">
        <v>2234265211.026001</v>
      </c>
      <c r="W46" s="216" t="s">
        <v>300</v>
      </c>
      <c r="X46" s="215">
        <v>310678630426</v>
      </c>
      <c r="Y46" s="149"/>
    </row>
    <row r="47" spans="2:26" ht="26.25" customHeight="1">
      <c r="B47" s="228">
        <v>3</v>
      </c>
      <c r="C47" s="113">
        <v>6</v>
      </c>
      <c r="D47" s="114" t="s">
        <v>295</v>
      </c>
      <c r="E47" s="115">
        <v>315163228709</v>
      </c>
      <c r="F47" s="115">
        <v>315163228709</v>
      </c>
      <c r="G47" s="129">
        <v>0</v>
      </c>
      <c r="H47" s="116">
        <v>315.16322870900001</v>
      </c>
      <c r="I47" s="131">
        <v>-4.7499913234405278E-2</v>
      </c>
      <c r="J47" s="119">
        <v>69.003938749149398</v>
      </c>
      <c r="K47" s="69">
        <v>0.95250008676559472</v>
      </c>
      <c r="L47" s="70" t="e">
        <v>#REF!</v>
      </c>
      <c r="M47" s="70" t="e">
        <v>#REF!</v>
      </c>
      <c r="N47" s="70">
        <v>1.0071915638612234</v>
      </c>
      <c r="O47" s="70">
        <v>1.0144348463132169</v>
      </c>
      <c r="P47" s="148">
        <v>1</v>
      </c>
      <c r="Q47" s="149" t="e">
        <v>#VALUE!</v>
      </c>
      <c r="R47" s="149" t="s">
        <v>129</v>
      </c>
      <c r="S47" s="149" t="s">
        <v>129</v>
      </c>
      <c r="T47" s="149" t="s">
        <v>129</v>
      </c>
      <c r="U47" s="149">
        <v>0</v>
      </c>
      <c r="V47" s="215">
        <v>2250333071.973999</v>
      </c>
      <c r="W47" s="216" t="s">
        <v>129</v>
      </c>
      <c r="X47" s="215" t="s">
        <v>129</v>
      </c>
      <c r="Y47" s="149"/>
    </row>
    <row r="48" spans="2:26" ht="26.25" customHeight="1">
      <c r="B48" s="112">
        <v>4</v>
      </c>
      <c r="C48" s="113">
        <v>7</v>
      </c>
      <c r="D48" s="114" t="s">
        <v>296</v>
      </c>
      <c r="E48" s="115" t="s">
        <v>299</v>
      </c>
      <c r="F48" s="115" t="s">
        <v>299</v>
      </c>
      <c r="G48" s="129" t="s">
        <v>129</v>
      </c>
      <c r="H48" s="116" t="s">
        <v>129</v>
      </c>
      <c r="I48" s="131" t="s">
        <v>299</v>
      </c>
      <c r="J48" s="119" t="s">
        <v>129</v>
      </c>
      <c r="K48" s="69" t="s">
        <v>129</v>
      </c>
      <c r="L48" s="70" t="s">
        <v>129</v>
      </c>
      <c r="M48" s="70" t="s">
        <v>129</v>
      </c>
      <c r="N48" s="70" t="s">
        <v>129</v>
      </c>
      <c r="O48" s="70" t="s">
        <v>129</v>
      </c>
      <c r="P48" s="148" t="s">
        <v>129</v>
      </c>
      <c r="Q48" s="149" t="s">
        <v>129</v>
      </c>
      <c r="R48" s="149" t="s">
        <v>129</v>
      </c>
      <c r="S48" s="149" t="s">
        <v>129</v>
      </c>
      <c r="T48" s="149" t="s">
        <v>129</v>
      </c>
      <c r="U48" s="149" t="s">
        <v>129</v>
      </c>
      <c r="V48" s="215" t="s">
        <v>129</v>
      </c>
      <c r="W48" s="216" t="s">
        <v>129</v>
      </c>
      <c r="X48" s="215" t="s">
        <v>129</v>
      </c>
      <c r="Y48" s="149"/>
    </row>
    <row r="49" spans="2:26" customFormat="1" ht="6.75" customHeight="1" thickBot="1">
      <c r="P49" s="153"/>
      <c r="Q49" s="154"/>
      <c r="R49" s="149"/>
      <c r="S49" s="149"/>
      <c r="T49" s="149"/>
      <c r="U49" s="149"/>
      <c r="V49" s="217"/>
      <c r="W49" s="218"/>
      <c r="X49" s="219"/>
      <c r="Y49" s="149"/>
      <c r="Z49" s="126"/>
    </row>
    <row r="50" spans="2:26" customFormat="1" ht="14">
      <c r="B50" s="479" t="s">
        <v>53</v>
      </c>
      <c r="C50" s="480"/>
      <c r="D50" s="480"/>
      <c r="E50" s="480"/>
      <c r="F50" s="480"/>
      <c r="G50" s="480"/>
      <c r="H50" s="480"/>
      <c r="I50" s="480"/>
      <c r="J50" s="481"/>
      <c r="P50" s="126"/>
      <c r="Q50" s="154"/>
      <c r="R50" s="149"/>
      <c r="S50" s="149"/>
      <c r="T50" s="149"/>
      <c r="U50" s="149"/>
      <c r="V50" s="222"/>
      <c r="W50" s="218"/>
      <c r="X50" s="219"/>
      <c r="Y50" s="149"/>
      <c r="Z50" s="126"/>
    </row>
    <row r="51" spans="2:26" customFormat="1">
      <c r="B51" s="505" t="s">
        <v>54</v>
      </c>
      <c r="C51" s="506"/>
      <c r="D51" s="506"/>
      <c r="E51" s="506"/>
      <c r="F51" s="506"/>
      <c r="G51" s="506"/>
      <c r="H51" s="506"/>
      <c r="I51" s="506"/>
      <c r="J51" s="194" t="s">
        <v>55</v>
      </c>
      <c r="P51" s="126"/>
      <c r="Q51" s="151"/>
      <c r="R51" s="149"/>
      <c r="S51" s="149"/>
      <c r="T51" s="149"/>
      <c r="U51" s="149"/>
      <c r="V51" s="222"/>
      <c r="W51" s="218"/>
      <c r="X51" s="219"/>
      <c r="Y51" s="149"/>
      <c r="Z51" s="126"/>
    </row>
    <row r="52" spans="2:26" customFormat="1">
      <c r="B52" s="501" t="s">
        <v>56</v>
      </c>
      <c r="C52" s="502"/>
      <c r="D52" s="502"/>
      <c r="E52" s="502"/>
      <c r="F52" s="502"/>
      <c r="G52" s="502"/>
      <c r="H52" s="502"/>
      <c r="I52" s="502"/>
      <c r="J52" s="90">
        <v>0</v>
      </c>
      <c r="N52" s="36"/>
      <c r="O52" s="36"/>
      <c r="P52" s="126"/>
      <c r="Q52" s="151"/>
      <c r="R52" s="149"/>
      <c r="S52" s="149"/>
      <c r="T52" s="149"/>
      <c r="U52" s="149"/>
      <c r="V52" s="222"/>
      <c r="W52" s="218"/>
      <c r="X52" s="219"/>
      <c r="Y52" s="149"/>
      <c r="Z52" s="126"/>
    </row>
    <row r="53" spans="2:26" ht="13.25" customHeight="1">
      <c r="B53" s="501" t="s">
        <v>58</v>
      </c>
      <c r="C53" s="502"/>
      <c r="D53" s="502"/>
      <c r="E53" s="502"/>
      <c r="F53" s="502"/>
      <c r="G53" s="502"/>
      <c r="H53" s="502"/>
      <c r="I53" s="502"/>
      <c r="J53" s="91">
        <v>1</v>
      </c>
      <c r="K53"/>
      <c r="L53"/>
      <c r="M53"/>
      <c r="R53" s="149"/>
      <c r="S53" s="149"/>
      <c r="T53" s="149"/>
      <c r="U53" s="149"/>
      <c r="Y53" s="149"/>
    </row>
    <row r="54" spans="2:26" ht="13.25" customHeight="1">
      <c r="B54" s="501" t="s">
        <v>57</v>
      </c>
      <c r="C54" s="502"/>
      <c r="D54" s="502"/>
      <c r="E54" s="502"/>
      <c r="F54" s="502"/>
      <c r="G54" s="502"/>
      <c r="H54" s="502"/>
      <c r="I54" s="502"/>
      <c r="J54" s="91">
        <v>1</v>
      </c>
      <c r="K54"/>
      <c r="L54"/>
      <c r="M54"/>
      <c r="R54" s="149"/>
      <c r="S54" s="149"/>
      <c r="T54" s="149"/>
      <c r="U54" s="149"/>
      <c r="Y54" s="149"/>
    </row>
    <row r="55" spans="2:26" ht="13.25" customHeight="1">
      <c r="B55" s="501" t="s">
        <v>59</v>
      </c>
      <c r="C55" s="502"/>
      <c r="D55" s="502"/>
      <c r="E55" s="502"/>
      <c r="F55" s="502"/>
      <c r="G55" s="502"/>
      <c r="H55" s="502"/>
      <c r="I55" s="502"/>
      <c r="J55" s="92">
        <v>-6.105346220382013E-2</v>
      </c>
      <c r="K55"/>
      <c r="L55"/>
      <c r="M55"/>
      <c r="N55"/>
      <c r="O55"/>
      <c r="P55" s="126"/>
      <c r="R55" s="149"/>
      <c r="S55" s="149"/>
      <c r="T55" s="149"/>
      <c r="U55" s="149"/>
      <c r="Y55" s="149"/>
    </row>
    <row r="56" spans="2:26" ht="14" customHeight="1">
      <c r="B56" s="501" t="s">
        <v>61</v>
      </c>
      <c r="C56" s="502"/>
      <c r="D56" s="502"/>
      <c r="E56" s="502"/>
      <c r="F56" s="502"/>
      <c r="G56" s="502"/>
      <c r="H56" s="502"/>
      <c r="I56" s="502"/>
      <c r="J56" s="96"/>
      <c r="K56"/>
      <c r="L56"/>
      <c r="M56"/>
      <c r="N56"/>
      <c r="O56"/>
      <c r="P56" s="126"/>
      <c r="R56" s="149"/>
      <c r="S56" s="149"/>
      <c r="T56" s="149"/>
      <c r="U56" s="149"/>
      <c r="Y56" s="149"/>
    </row>
    <row r="57" spans="2:26" s="35" customFormat="1" ht="14" thickBot="1">
      <c r="B57" s="503" t="s">
        <v>60</v>
      </c>
      <c r="C57" s="504"/>
      <c r="D57" s="504"/>
      <c r="E57" s="504"/>
      <c r="F57" s="504"/>
      <c r="G57" s="504"/>
      <c r="H57" s="504"/>
      <c r="I57" s="504"/>
      <c r="J57" s="93"/>
      <c r="K57" s="101"/>
      <c r="L57" s="101"/>
      <c r="M57" s="101"/>
      <c r="N57" s="101"/>
      <c r="O57" s="101"/>
      <c r="P57" s="155"/>
      <c r="Q57" s="152"/>
      <c r="R57" s="149"/>
      <c r="S57" s="149"/>
      <c r="T57" s="149"/>
      <c r="U57" s="149"/>
      <c r="V57" s="221"/>
      <c r="W57" s="220"/>
      <c r="X57" s="221"/>
      <c r="Y57" s="149"/>
      <c r="Z57" s="128"/>
    </row>
    <row r="58" spans="2:26" ht="3" hidden="1" customHeight="1" thickBot="1">
      <c r="B58" s="126" t="s">
        <v>117</v>
      </c>
      <c r="C58"/>
      <c r="D58"/>
      <c r="E58"/>
      <c r="F58"/>
      <c r="G58"/>
      <c r="H58"/>
      <c r="J58" s="36"/>
      <c r="K58" s="36"/>
      <c r="L58"/>
      <c r="M58"/>
      <c r="N58"/>
      <c r="O58"/>
      <c r="P58" s="126"/>
      <c r="R58" s="149"/>
      <c r="S58" s="149"/>
      <c r="T58" s="149"/>
      <c r="U58" s="149"/>
      <c r="Y58" s="149"/>
    </row>
    <row r="59" spans="2:26" ht="24" hidden="1">
      <c r="B59"/>
      <c r="C59"/>
      <c r="D59"/>
      <c r="E59"/>
      <c r="F59"/>
      <c r="G59"/>
      <c r="H59"/>
      <c r="I59" s="94" t="s">
        <v>29</v>
      </c>
      <c r="J59" s="94" t="s">
        <v>5</v>
      </c>
      <c r="K59" s="36"/>
      <c r="L59"/>
      <c r="M59"/>
      <c r="N59"/>
      <c r="O59"/>
      <c r="P59" s="126"/>
      <c r="R59" s="149"/>
      <c r="S59" s="149"/>
      <c r="T59" s="149"/>
      <c r="U59" s="149"/>
      <c r="Y59" s="149"/>
    </row>
    <row r="60" spans="2:26" ht="13.5" hidden="1" customHeight="1" thickBot="1">
      <c r="B60"/>
      <c r="C60"/>
      <c r="D60"/>
      <c r="E60"/>
      <c r="F60"/>
      <c r="G60"/>
      <c r="H60"/>
      <c r="I60" s="39" t="s">
        <v>15</v>
      </c>
      <c r="J60" s="95">
        <v>70</v>
      </c>
      <c r="K60" s="36"/>
      <c r="L60"/>
      <c r="M60"/>
      <c r="N60"/>
      <c r="O60"/>
      <c r="P60" s="126"/>
      <c r="R60" s="149"/>
      <c r="S60" s="149"/>
      <c r="T60" s="149"/>
      <c r="U60" s="149"/>
      <c r="Y60" s="149"/>
    </row>
    <row r="61" spans="2:26" ht="4" customHeight="1">
      <c r="B61" s="240" t="s">
        <v>117</v>
      </c>
      <c r="C61"/>
      <c r="D61"/>
      <c r="E61"/>
      <c r="F61"/>
      <c r="G61"/>
      <c r="H61"/>
      <c r="J61" s="36"/>
      <c r="K61" s="36"/>
      <c r="L61"/>
      <c r="M61"/>
      <c r="N61"/>
      <c r="O61"/>
      <c r="P61" s="126"/>
      <c r="R61" s="149"/>
      <c r="S61" s="149"/>
      <c r="T61" s="149"/>
      <c r="U61" s="149"/>
      <c r="Y61" s="149"/>
    </row>
    <row r="62" spans="2:26" ht="13.5" customHeight="1">
      <c r="B62"/>
      <c r="C62"/>
      <c r="D62"/>
      <c r="E62"/>
      <c r="F62"/>
      <c r="G62"/>
      <c r="H62"/>
      <c r="J62" s="36"/>
      <c r="K62" s="36"/>
      <c r="L62"/>
      <c r="M62"/>
      <c r="N62"/>
      <c r="O62"/>
      <c r="P62" s="126"/>
      <c r="R62" s="149"/>
      <c r="S62" s="149"/>
      <c r="T62" s="149"/>
      <c r="U62" s="149"/>
      <c r="Y62" s="149"/>
    </row>
    <row r="63" spans="2:26" ht="13.5" customHeight="1">
      <c r="B63"/>
      <c r="C63"/>
      <c r="D63"/>
      <c r="E63"/>
      <c r="F63"/>
      <c r="G63"/>
      <c r="H63"/>
      <c r="J63" s="36"/>
      <c r="K63" s="36"/>
      <c r="L63"/>
      <c r="M63"/>
      <c r="N63"/>
      <c r="O63"/>
      <c r="P63" s="126"/>
      <c r="R63" s="149"/>
      <c r="S63" s="149"/>
      <c r="T63" s="149"/>
      <c r="U63" s="149"/>
      <c r="Y63" s="149"/>
    </row>
    <row r="64" spans="2:26" ht="13.5" customHeight="1">
      <c r="B64"/>
      <c r="C64"/>
      <c r="D64"/>
      <c r="E64"/>
      <c r="F64"/>
      <c r="G64"/>
      <c r="H64"/>
      <c r="J64" s="36"/>
      <c r="K64" s="36"/>
      <c r="L64"/>
      <c r="M64"/>
      <c r="N64"/>
      <c r="O64"/>
      <c r="P64" s="126"/>
    </row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86"/>
    <row r="287"/>
    <row r="288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</sheetData>
  <sheetProtection selectLockedCells="1"/>
  <dataConsolidate/>
  <mergeCells count="45">
    <mergeCell ref="E12:J12"/>
    <mergeCell ref="E13:H13"/>
    <mergeCell ref="G15:J15"/>
    <mergeCell ref="E15:F15"/>
    <mergeCell ref="B12:C13"/>
    <mergeCell ref="B14:C15"/>
    <mergeCell ref="B52:I52"/>
    <mergeCell ref="B26:I26"/>
    <mergeCell ref="B27:I27"/>
    <mergeCell ref="B57:I57"/>
    <mergeCell ref="B56:I56"/>
    <mergeCell ref="B50:J50"/>
    <mergeCell ref="B55:I55"/>
    <mergeCell ref="B51:I51"/>
    <mergeCell ref="B53:I53"/>
    <mergeCell ref="B54:I54"/>
    <mergeCell ref="B17:J17"/>
    <mergeCell ref="B35:I35"/>
    <mergeCell ref="B38:D38"/>
    <mergeCell ref="B29:I29"/>
    <mergeCell ref="B30:I30"/>
    <mergeCell ref="B31:I31"/>
    <mergeCell ref="B32:J32"/>
    <mergeCell ref="O42:O43"/>
    <mergeCell ref="B25:J25"/>
    <mergeCell ref="B28:J28"/>
    <mergeCell ref="B34:J34"/>
    <mergeCell ref="F38:I38"/>
    <mergeCell ref="N42:N43"/>
    <mergeCell ref="M42:M43"/>
    <mergeCell ref="B41:J41"/>
    <mergeCell ref="K42:K43"/>
    <mergeCell ref="L42:L43"/>
    <mergeCell ref="B33:I33"/>
    <mergeCell ref="B42:B43"/>
    <mergeCell ref="C42:C43"/>
    <mergeCell ref="D42:D43"/>
    <mergeCell ref="B7:J7"/>
    <mergeCell ref="B9:J9"/>
    <mergeCell ref="B10:J10"/>
    <mergeCell ref="B1:J1"/>
    <mergeCell ref="B2:J2"/>
    <mergeCell ref="B3:J3"/>
    <mergeCell ref="B4:J4"/>
    <mergeCell ref="B5:J5"/>
  </mergeCells>
  <conditionalFormatting sqref="B45:J48">
    <cfRule type="expression" dxfId="15" priority="19" stopIfTrue="1">
      <formula>MOD(ROW(),2)</formula>
    </cfRule>
  </conditionalFormatting>
  <conditionalFormatting sqref="E45:H48">
    <cfRule type="cellIs" dxfId="14" priority="18" stopIfTrue="1" operator="equal">
      <formula>"NO ADMISIBLE"</formula>
    </cfRule>
  </conditionalFormatting>
  <conditionalFormatting sqref="E45:H48">
    <cfRule type="cellIs" dxfId="13" priority="17" stopIfTrue="1" operator="equal">
      <formula>"DESCARTADO"</formula>
    </cfRule>
  </conditionalFormatting>
  <conditionalFormatting sqref="E45">
    <cfRule type="cellIs" dxfId="12" priority="11" stopIfTrue="1" operator="equal">
      <formula>"NO ADMISIBLE"</formula>
    </cfRule>
  </conditionalFormatting>
  <conditionalFormatting sqref="E45">
    <cfRule type="cellIs" dxfId="11" priority="10" stopIfTrue="1" operator="equal">
      <formula>"DESCARTADO"</formula>
    </cfRule>
  </conditionalFormatting>
  <dataValidations disablePrompts="1" count="2">
    <dataValidation type="list" allowBlank="1" showInputMessage="1" showErrorMessage="1" sqref="Q16 D15" xr:uid="{00000000-0002-0000-0200-000000000000}">
      <formula1>METEVA</formula1>
    </dataValidation>
    <dataValidation type="whole" allowBlank="1" showInputMessage="1" showErrorMessage="1" errorTitle="ERROR" error="&quot;EL NUMERO DE MODULO ESTA POR FUERA DEL RANGO&quot;" sqref="B14:C15" xr:uid="{ADA81F0C-899C-4AEF-BA3E-1D0D5555EBA0}">
      <formula1>1</formula1>
      <formula2>D13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  <rowBreaks count="1" manualBreakCount="1">
    <brk id="38" min="1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A8DB8-B602-41F5-99F7-965796873859}">
  <sheetPr codeName="Hoja4">
    <tabColor theme="8" tint="-0.499984740745262"/>
    <pageSetUpPr fitToPage="1"/>
  </sheetPr>
  <dimension ref="A1:Z316"/>
  <sheetViews>
    <sheetView showGridLines="0" topLeftCell="D1" zoomScale="90" zoomScaleNormal="90" workbookViewId="0">
      <selection activeCell="G21" sqref="G21"/>
    </sheetView>
  </sheetViews>
  <sheetFormatPr baseColWidth="10" defaultColWidth="0" defaultRowHeight="0" customHeight="1" zeroHeight="1"/>
  <cols>
    <col min="1" max="1" width="2.6640625" style="36" customWidth="1"/>
    <col min="2" max="2" width="8.33203125" style="36" customWidth="1"/>
    <col min="3" max="3" width="44.33203125" style="36" customWidth="1"/>
    <col min="4" max="4" width="21.5" style="36" customWidth="1"/>
    <col min="5" max="5" width="1.6640625" style="36" customWidth="1"/>
    <col min="6" max="6" width="20.6640625" style="36" customWidth="1"/>
    <col min="7" max="11" width="40.6640625" style="36" customWidth="1"/>
    <col min="12" max="13" width="25.6640625" style="36" customWidth="1"/>
    <col min="14" max="14" width="13.6640625" style="36" hidden="1" customWidth="1"/>
    <col min="15" max="15" width="19.5" style="36" hidden="1" customWidth="1"/>
    <col min="16" max="16" width="47.6640625" style="36" hidden="1" customWidth="1"/>
    <col min="17" max="18" width="22.33203125" style="36" hidden="1" customWidth="1"/>
    <col min="19" max="19" width="23.33203125" style="36" hidden="1" customWidth="1"/>
    <col min="20" max="23" width="22.33203125" style="36" hidden="1" customWidth="1"/>
    <col min="24" max="26" width="0" style="36" hidden="1" customWidth="1"/>
    <col min="27" max="16384" width="11.5" style="36" hidden="1"/>
  </cols>
  <sheetData>
    <row r="1" spans="1:13" ht="18" customHeight="1" thickBot="1">
      <c r="G1" s="275">
        <v>19036932</v>
      </c>
      <c r="H1" s="275">
        <v>51547085</v>
      </c>
      <c r="I1" s="275" t="s">
        <v>129</v>
      </c>
      <c r="J1" s="275" t="s">
        <v>129</v>
      </c>
      <c r="K1" s="275">
        <v>0</v>
      </c>
      <c r="L1" s="275"/>
      <c r="M1" s="127"/>
    </row>
    <row r="2" spans="1:13" ht="18" customHeight="1">
      <c r="F2" s="368"/>
      <c r="G2" s="369" t="s">
        <v>0</v>
      </c>
      <c r="H2" s="370"/>
      <c r="I2" s="278"/>
      <c r="J2" s="371"/>
      <c r="K2" s="275">
        <v>0</v>
      </c>
      <c r="L2" s="275"/>
      <c r="M2" s="127"/>
    </row>
    <row r="3" spans="1:13" ht="18" customHeight="1" thickBot="1">
      <c r="F3" s="368"/>
      <c r="G3" s="372">
        <f>D11</f>
        <v>330880000000</v>
      </c>
      <c r="H3" s="373"/>
      <c r="I3" s="371"/>
      <c r="J3" s="371"/>
      <c r="K3" s="275">
        <v>0</v>
      </c>
      <c r="L3" s="275"/>
      <c r="M3" s="127"/>
    </row>
    <row r="4" spans="1:13" ht="18" customHeight="1" thickBot="1">
      <c r="F4" s="368"/>
      <c r="G4" s="282" t="s">
        <v>130</v>
      </c>
      <c r="H4" s="283" t="e">
        <f>AVERAGE(D12:D17)</f>
        <v>#REF!</v>
      </c>
      <c r="I4" s="374" t="s">
        <v>131</v>
      </c>
      <c r="J4" s="375" t="s">
        <v>132</v>
      </c>
      <c r="K4" s="527" t="str">
        <f>IFERROR(IF(MAX(G12:J17)&lt;L19,"DESPUES DE APLICAR LA GUIA DE COLOMBIA COMPRA EFICIENTE, SE DETERMINA QUE NINGUNA OFERTA SE ENCUENTRA EN LA CONDICION DE OFERTA ARTIFICIALMENTE BAJA"," SE DEBE REQUERIR A LOS PROPONENTES: "&amp;#REF! &amp;", "&amp;#REF! &amp;", "&amp;#REF! &amp;", " &amp;#REF! &amp; ", "&amp;#REF! &amp;", "&amp;#REF! &amp; ", "&amp;E18 &amp; ", "&amp;E19 &amp;", "&amp;E20 &amp; ","&amp;E21 &amp;", "&amp;#REF! &amp;", "&amp;#REF! &amp;", " &amp;#REF! &amp; ", "&amp;#REF! &amp;", "&amp;#REF! &amp; ", "&amp;#REF! &amp; ", "&amp;#REF! &amp;", " &amp;#REF!),"")</f>
        <v/>
      </c>
      <c r="L4" s="528"/>
      <c r="M4" s="127"/>
    </row>
    <row r="5" spans="1:13" ht="18" customHeight="1" thickBot="1">
      <c r="F5" s="368"/>
      <c r="G5" s="288" t="s">
        <v>133</v>
      </c>
      <c r="H5" s="283" t="e">
        <f>MEDIAN(D12:D17)</f>
        <v>#REF!</v>
      </c>
      <c r="I5" s="533" t="e">
        <f>H5-H6</f>
        <v>#REF!</v>
      </c>
      <c r="J5" s="535" t="e">
        <f>1-(I5/J10)</f>
        <v>#REF!</v>
      </c>
      <c r="K5" s="529"/>
      <c r="L5" s="530"/>
      <c r="M5" s="127"/>
    </row>
    <row r="6" spans="1:13" ht="30.75" customHeight="1" thickBot="1">
      <c r="F6" s="368"/>
      <c r="G6" s="293" t="s">
        <v>134</v>
      </c>
      <c r="H6" s="294" t="e">
        <f>_xlfn.STDEV.P(D12:D17)</f>
        <v>#REF!</v>
      </c>
      <c r="I6" s="534"/>
      <c r="J6" s="536"/>
      <c r="K6" s="531"/>
      <c r="L6" s="532"/>
      <c r="M6" s="127"/>
    </row>
    <row r="7" spans="1:13" ht="27.75" customHeight="1" thickBot="1">
      <c r="B7" s="42"/>
      <c r="C7" s="37"/>
      <c r="D7" s="37"/>
      <c r="E7" s="36">
        <v>5</v>
      </c>
      <c r="F7" s="524" t="s">
        <v>288</v>
      </c>
      <c r="G7" s="525"/>
      <c r="H7" s="525"/>
      <c r="I7" s="525"/>
      <c r="J7" s="525"/>
      <c r="K7" s="525"/>
      <c r="L7" s="526"/>
      <c r="M7" s="127"/>
    </row>
    <row r="8" spans="1:13" ht="15.75" customHeight="1">
      <c r="B8" s="480"/>
      <c r="C8" s="480"/>
      <c r="D8" s="480"/>
      <c r="F8" s="537" t="s">
        <v>128</v>
      </c>
      <c r="G8" s="303"/>
      <c r="H8" s="304" t="s">
        <v>137</v>
      </c>
      <c r="I8" s="304" t="s">
        <v>138</v>
      </c>
      <c r="J8" s="388" t="s">
        <v>0</v>
      </c>
      <c r="K8" s="540" t="s">
        <v>289</v>
      </c>
      <c r="L8" s="543" t="s">
        <v>290</v>
      </c>
      <c r="M8" s="127"/>
    </row>
    <row r="9" spans="1:13" ht="60" customHeight="1">
      <c r="B9" s="489" t="s">
        <v>11</v>
      </c>
      <c r="C9" s="491" t="s">
        <v>6</v>
      </c>
      <c r="D9" s="189" t="s">
        <v>97</v>
      </c>
      <c r="F9" s="538"/>
      <c r="G9" s="307" t="s">
        <v>140</v>
      </c>
      <c r="H9" s="308" t="e">
        <f>(J10-H10)/J10</f>
        <v>#REF!</v>
      </c>
      <c r="I9" s="309" t="e">
        <f>(J10-I10)/J10</f>
        <v>#REF!</v>
      </c>
      <c r="J9" s="389" t="e">
        <f>(J10-I5)/J10</f>
        <v>#REF!</v>
      </c>
      <c r="K9" s="541"/>
      <c r="L9" s="544"/>
      <c r="M9" s="127"/>
    </row>
    <row r="10" spans="1:13" ht="25" customHeight="1" thickBot="1">
      <c r="B10" s="490"/>
      <c r="C10" s="492"/>
      <c r="D10" s="191" t="s">
        <v>28</v>
      </c>
      <c r="F10" s="539"/>
      <c r="G10" s="280" t="e">
        <f>I5</f>
        <v>#REF!</v>
      </c>
      <c r="H10" s="280" t="e">
        <f>H4</f>
        <v>#REF!</v>
      </c>
      <c r="I10" s="280" t="e">
        <f>H5</f>
        <v>#REF!</v>
      </c>
      <c r="J10" s="390">
        <f>G3</f>
        <v>330880000000</v>
      </c>
      <c r="K10" s="542"/>
      <c r="L10" s="545"/>
      <c r="M10" s="127"/>
    </row>
    <row r="11" spans="1:13" ht="6.75" customHeight="1" thickBot="1">
      <c r="B11" s="237"/>
      <c r="C11" s="238"/>
      <c r="D11" s="330">
        <f>'VR-PROP'!H101</f>
        <v>330880000000</v>
      </c>
      <c r="F11" s="386"/>
      <c r="G11" s="386"/>
      <c r="H11" s="386"/>
      <c r="I11" s="386"/>
      <c r="J11" s="386"/>
      <c r="K11" s="393"/>
      <c r="L11" s="387"/>
      <c r="M11" s="127"/>
    </row>
    <row r="12" spans="1:13" ht="26.25" customHeight="1" thickTop="1">
      <c r="B12" s="331">
        <f>RESUMEN!C15</f>
        <v>2</v>
      </c>
      <c r="C12" s="332" t="str">
        <f>VLOOKUP(B12,RESUMEN!$C$15:$D$18,2,0)</f>
        <v>CONSORCIO INFRAESTRUCTURA 2021</v>
      </c>
      <c r="D12" s="333" t="str">
        <f>IF(ISTEXT('VR-PROP'!$J$101),"DESCARTADO",'VR-PROP'!$J$99)</f>
        <v>DESCARTADO</v>
      </c>
      <c r="E12" s="399" t="str">
        <f>IF(COUNTIF(G12:J12,"&gt;"&amp;$L$19),B12&amp;", ","")</f>
        <v/>
      </c>
      <c r="F12" s="384" t="e">
        <f>IF(D12&gt;$I$5,"PROPUESTA VALIDA","PROPUESTA BAJA")</f>
        <v>#REF!</v>
      </c>
      <c r="G12" s="381" t="e">
        <f>1-(D12/$G$10)</f>
        <v>#VALUE!</v>
      </c>
      <c r="H12" s="382" t="e">
        <f>1-(D12/$H$10)</f>
        <v>#VALUE!</v>
      </c>
      <c r="I12" s="383" t="e">
        <f>1-(D12/$I$10)</f>
        <v>#VALUE!</v>
      </c>
      <c r="J12" s="391" t="e">
        <f>1-(D12/$J$10)</f>
        <v>#VALUE!</v>
      </c>
      <c r="K12" s="394" t="s">
        <v>141</v>
      </c>
      <c r="L12" s="522" t="s">
        <v>291</v>
      </c>
      <c r="M12" s="127"/>
    </row>
    <row r="13" spans="1:13" ht="26.25" customHeight="1">
      <c r="B13" s="328">
        <f>RESUMEN!C16</f>
        <v>4</v>
      </c>
      <c r="C13" s="114" t="str">
        <f>VLOOKUP(B13,RESUMEN!$C$15:$D$18,2,0)</f>
        <v>CONSORCIO VÍAS Y EQUIPOS MACIZO 2030</v>
      </c>
      <c r="D13" s="329">
        <f>IF(ISTEXT('VR-PROP'!$M$101),"DESCARTADO",'VR-PROP'!$M$99)</f>
        <v>310678630426</v>
      </c>
      <c r="E13" s="399" t="str">
        <f t="shared" ref="E13:E18" si="0">IF(COUNTIF(G13:J13,"&gt;"&amp;$L$19),B13&amp;", ","")</f>
        <v/>
      </c>
      <c r="F13" s="385" t="e">
        <f t="shared" ref="F13:F18" si="1">IF(D13&gt;$I$5,"PROPUESTA VALIDA","PROPUESTA BAJA")</f>
        <v>#REF!</v>
      </c>
      <c r="G13" s="376" t="e">
        <f t="shared" ref="G13:G18" si="2">1-(D13/$G$10)</f>
        <v>#REF!</v>
      </c>
      <c r="H13" s="377" t="e">
        <f t="shared" ref="H13:H18" si="3">1-(D13/$H$10)</f>
        <v>#REF!</v>
      </c>
      <c r="I13" s="378" t="e">
        <f t="shared" ref="I13:I18" si="4">1-(D13/$I$10)</f>
        <v>#REF!</v>
      </c>
      <c r="J13" s="392">
        <f t="shared" ref="J13:J18" si="5">1-(D13/$J$10)</f>
        <v>6.105346220382013E-2</v>
      </c>
      <c r="K13" s="395">
        <v>0.113371142807664</v>
      </c>
      <c r="L13" s="523"/>
      <c r="M13" s="127"/>
    </row>
    <row r="14" spans="1:13" ht="26.25" customHeight="1">
      <c r="B14" s="328">
        <f>RESUMEN!C17</f>
        <v>6</v>
      </c>
      <c r="C14" s="114" t="str">
        <f>VLOOKUP(B14,RESUMEN!$C$15:$D$18,2,0)</f>
        <v>CONSORCIO VIAS COLOMBIA 064</v>
      </c>
      <c r="D14" s="329">
        <f>IF(ISTEXT('VR-PROP'!$P$101),"DESCARTADO",'VR-PROP'!$P$99)</f>
        <v>315163228709</v>
      </c>
      <c r="E14" s="399" t="str">
        <f t="shared" si="0"/>
        <v/>
      </c>
      <c r="F14" s="385" t="e">
        <f t="shared" si="1"/>
        <v>#REF!</v>
      </c>
      <c r="G14" s="376" t="e">
        <f t="shared" si="2"/>
        <v>#REF!</v>
      </c>
      <c r="H14" s="377" t="e">
        <f t="shared" si="3"/>
        <v>#REF!</v>
      </c>
      <c r="I14" s="378" t="e">
        <f t="shared" si="4"/>
        <v>#REF!</v>
      </c>
      <c r="J14" s="392">
        <f t="shared" si="5"/>
        <v>4.7499913234405278E-2</v>
      </c>
      <c r="K14" s="396" t="s">
        <v>143</v>
      </c>
      <c r="L14" s="523"/>
      <c r="M14" s="127"/>
    </row>
    <row r="15" spans="1:13" ht="26.25" customHeight="1" thickBot="1">
      <c r="B15" s="328">
        <f>RESUMEN!C18</f>
        <v>7</v>
      </c>
      <c r="C15" s="114" t="str">
        <f>VLOOKUP(B15,RESUMEN!$C$15:$D$18,2,0)</f>
        <v>CONSORCIO CORREDORES VIALES 064</v>
      </c>
      <c r="D15" s="329" t="str">
        <f>IF(ISTEXT('VR-PROP'!$S$101),"DESCARTADO",'VR-PROP'!$S$99)</f>
        <v>DESCARTADO</v>
      </c>
      <c r="E15" s="399" t="str">
        <f t="shared" si="0"/>
        <v/>
      </c>
      <c r="F15" s="385" t="e">
        <f t="shared" si="1"/>
        <v>#REF!</v>
      </c>
      <c r="G15" s="376" t="e">
        <f t="shared" si="2"/>
        <v>#VALUE!</v>
      </c>
      <c r="H15" s="377" t="e">
        <f t="shared" si="3"/>
        <v>#VALUE!</v>
      </c>
      <c r="I15" s="378" t="e">
        <f t="shared" si="4"/>
        <v>#VALUE!</v>
      </c>
      <c r="J15" s="392" t="e">
        <f t="shared" si="5"/>
        <v>#VALUE!</v>
      </c>
      <c r="K15" s="397">
        <v>0.1157212157046858</v>
      </c>
      <c r="L15" s="320">
        <v>2.5000000000000001E-2</v>
      </c>
      <c r="M15" s="127"/>
    </row>
    <row r="16" spans="1:13" s="127" customFormat="1" ht="26.25" customHeight="1">
      <c r="A16" s="36"/>
      <c r="B16" s="328" t="e">
        <f>RESUMEN!#REF!</f>
        <v>#REF!</v>
      </c>
      <c r="C16" s="114" t="e">
        <f>VLOOKUP(B16,RESUMEN!$C$15:$D$18,2,0)</f>
        <v>#REF!</v>
      </c>
      <c r="D16" s="329" t="e">
        <f>IF(ISTEXT('VR-PROP'!#REF!),"DESCARTADO",'VR-PROP'!#REF!)</f>
        <v>#REF!</v>
      </c>
      <c r="E16" s="399" t="str">
        <f t="shared" si="0"/>
        <v/>
      </c>
      <c r="F16" s="385" t="e">
        <f t="shared" si="1"/>
        <v>#REF!</v>
      </c>
      <c r="G16" s="376" t="e">
        <f t="shared" si="2"/>
        <v>#REF!</v>
      </c>
      <c r="H16" s="377" t="e">
        <f t="shared" si="3"/>
        <v>#REF!</v>
      </c>
      <c r="I16" s="378" t="e">
        <f t="shared" si="4"/>
        <v>#REF!</v>
      </c>
      <c r="J16" s="392" t="e">
        <f t="shared" si="5"/>
        <v>#REF!</v>
      </c>
      <c r="K16" s="395" t="s">
        <v>144</v>
      </c>
      <c r="L16" s="322" t="s">
        <v>290</v>
      </c>
    </row>
    <row r="17" spans="1:12" s="127" customFormat="1" ht="26.25" customHeight="1" thickBot="1">
      <c r="A17" s="36"/>
      <c r="B17" s="328" t="e">
        <f>RESUMEN!#REF!</f>
        <v>#REF!</v>
      </c>
      <c r="C17" s="114" t="e">
        <f>VLOOKUP(B17,RESUMEN!$C$15:$D$18,2,0)</f>
        <v>#REF!</v>
      </c>
      <c r="D17" s="329" t="e">
        <f>IF(ISTEXT('VR-PROP'!#REF!),"DESCARTADO",'VR-PROP'!#REF!)</f>
        <v>#REF!</v>
      </c>
      <c r="E17" s="399" t="str">
        <f t="shared" si="0"/>
        <v/>
      </c>
      <c r="F17" s="385" t="e">
        <f t="shared" si="1"/>
        <v>#REF!</v>
      </c>
      <c r="G17" s="376" t="e">
        <f t="shared" si="2"/>
        <v>#REF!</v>
      </c>
      <c r="H17" s="377" t="e">
        <f t="shared" si="3"/>
        <v>#REF!</v>
      </c>
      <c r="I17" s="378" t="e">
        <f t="shared" si="4"/>
        <v>#REF!</v>
      </c>
      <c r="J17" s="392" t="e">
        <f t="shared" si="5"/>
        <v>#REF!</v>
      </c>
      <c r="K17" s="395">
        <v>0.13905756109682174</v>
      </c>
      <c r="L17" s="323">
        <f>AVERAGE(K12:K19)</f>
        <v>0.11942046050577593</v>
      </c>
    </row>
    <row r="18" spans="1:12" s="127" customFormat="1" ht="26.25" customHeight="1" thickBot="1">
      <c r="A18" s="36"/>
      <c r="B18" s="334" t="e">
        <f>RESUMEN!#REF!</f>
        <v>#REF!</v>
      </c>
      <c r="C18" s="335" t="e">
        <f>VLOOKUP(B18,RESUMEN!$C$15:$D$18,2,0)</f>
        <v>#REF!</v>
      </c>
      <c r="D18" s="336" t="e">
        <f>IF(ISTEXT('VR-PROP'!#REF!),"DESCARTADO",'VR-PROP'!#REF!)</f>
        <v>#REF!</v>
      </c>
      <c r="E18" s="399" t="str">
        <f t="shared" si="0"/>
        <v/>
      </c>
      <c r="F18" s="385" t="e">
        <f t="shared" si="1"/>
        <v>#REF!</v>
      </c>
      <c r="G18" s="376" t="e">
        <f t="shared" si="2"/>
        <v>#REF!</v>
      </c>
      <c r="H18" s="377" t="e">
        <f t="shared" si="3"/>
        <v>#REF!</v>
      </c>
      <c r="I18" s="378" t="e">
        <f t="shared" si="4"/>
        <v>#REF!</v>
      </c>
      <c r="J18" s="392" t="e">
        <f t="shared" si="5"/>
        <v>#REF!</v>
      </c>
      <c r="K18" s="396" t="s">
        <v>292</v>
      </c>
      <c r="L18" s="379" t="s">
        <v>145</v>
      </c>
    </row>
    <row r="19" spans="1:12" s="127" customFormat="1" ht="26.25" customHeight="1" thickTop="1" thickBot="1">
      <c r="A19" s="36"/>
      <c r="B19"/>
      <c r="C19"/>
      <c r="D19"/>
      <c r="E19" s="399"/>
      <c r="F19" s="368"/>
      <c r="G19" s="368"/>
      <c r="H19" s="368"/>
      <c r="I19" s="368"/>
      <c r="J19" s="368"/>
      <c r="K19" s="398">
        <v>0.10953192241393216</v>
      </c>
      <c r="L19" s="380">
        <f>L15+L17</f>
        <v>0.14442046050577592</v>
      </c>
    </row>
    <row r="20" spans="1:12" s="127" customFormat="1" ht="26.25" customHeight="1">
      <c r="A20" s="36"/>
      <c r="B20"/>
      <c r="C20"/>
      <c r="D20"/>
      <c r="E20" s="36"/>
      <c r="F20" s="368"/>
      <c r="G20" s="368"/>
      <c r="H20" s="368"/>
      <c r="I20" s="368"/>
      <c r="J20" s="368"/>
      <c r="K20" s="368"/>
      <c r="L20" s="275"/>
    </row>
    <row r="21" spans="1:12" s="127" customFormat="1" ht="26.25" customHeight="1">
      <c r="A21" s="36"/>
      <c r="B21" s="36"/>
      <c r="C21" s="36"/>
      <c r="D21" s="36"/>
      <c r="E21" s="36"/>
      <c r="F21" s="368"/>
      <c r="G21" s="368"/>
      <c r="H21" s="368"/>
      <c r="I21" s="368"/>
      <c r="J21" s="368"/>
      <c r="K21" s="368"/>
      <c r="L21" s="368"/>
    </row>
    <row r="22" spans="1:12" s="127" customFormat="1" ht="26.25" customHeight="1">
      <c r="A22" s="36"/>
      <c r="B22" s="36"/>
      <c r="C22" s="36"/>
      <c r="D22" s="36"/>
      <c r="E22" s="36"/>
      <c r="F22" s="368"/>
      <c r="G22" s="368"/>
      <c r="H22" s="368"/>
      <c r="I22" s="368"/>
      <c r="J22" s="368"/>
      <c r="K22" s="368"/>
      <c r="L22" s="368"/>
    </row>
    <row r="23" spans="1:12" s="127" customFormat="1" ht="26.25" customHeight="1">
      <c r="A23" s="36"/>
      <c r="B23" s="36"/>
      <c r="C23" s="36"/>
      <c r="D23" s="36"/>
      <c r="E23" s="36"/>
      <c r="F23" s="368"/>
      <c r="G23" s="368"/>
      <c r="H23" s="368"/>
      <c r="I23" s="368"/>
      <c r="J23" s="368"/>
      <c r="K23" s="368"/>
      <c r="L23" s="368"/>
    </row>
    <row r="24" spans="1:12" s="127" customFormat="1" ht="26.25" customHeight="1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8"/>
    </row>
    <row r="25" spans="1:12" s="127" customFormat="1" ht="26.25" customHeight="1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8"/>
    </row>
    <row r="26" spans="1:12" s="127" customFormat="1" ht="26.25" customHeight="1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</row>
    <row r="27" spans="1:12" s="127" customFormat="1" ht="26.25" customHeight="1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</row>
    <row r="28" spans="1:12" s="127" customFormat="1" ht="26.25" customHeight="1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</row>
    <row r="29" spans="1:12" s="127" customFormat="1" ht="26.25" customHeight="1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</row>
    <row r="30" spans="1:12" s="127" customFormat="1" ht="26.25" customHeigh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</row>
    <row r="31" spans="1:12" s="127" customFormat="1" ht="26.25" customHeight="1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</row>
    <row r="32" spans="1:12" s="127" customFormat="1" ht="26.25" customHeight="1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</row>
    <row r="33" spans="1:12" s="127" customFormat="1" ht="26.25" customHeight="1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</row>
    <row r="34" spans="1:12" s="127" customFormat="1" ht="26.25" customHeight="1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</row>
    <row r="35" spans="1:12" s="127" customFormat="1" ht="26.25" customHeight="1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</row>
    <row r="36" spans="1:12" s="127" customFormat="1" ht="26.25" customHeight="1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</row>
    <row r="37" spans="1:12" s="127" customFormat="1" ht="26.25" customHeight="1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</row>
    <row r="38" spans="1:12" s="127" customFormat="1" ht="26.25" customHeight="1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</row>
    <row r="39" spans="1:12" s="127" customFormat="1" ht="26.25" customHeight="1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</row>
    <row r="40" spans="1:12" s="127" customFormat="1" ht="26.25" customHeight="1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</row>
    <row r="41" spans="1:12" s="127" customFormat="1" ht="26.25" customHeight="1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</row>
    <row r="42" spans="1:12" s="127" customFormat="1" ht="26.25" customHeight="1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</row>
    <row r="43" spans="1:12" s="127" customFormat="1" ht="26.25" customHeight="1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</row>
    <row r="44" spans="1:12" s="127" customFormat="1" ht="26.25" customHeight="1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</row>
    <row r="45" spans="1:12" s="127" customFormat="1" ht="26.25" customHeight="1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</row>
    <row r="46" spans="1:12" s="127" customFormat="1" ht="26.25" customHeight="1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</row>
    <row r="47" spans="1:12" s="127" customFormat="1" ht="26.25" customHeight="1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</row>
    <row r="48" spans="1:12" s="127" customFormat="1" ht="26.25" customHeight="1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</row>
    <row r="49" spans="1:12" s="127" customFormat="1" ht="26.25" customHeight="1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</row>
    <row r="50" spans="1:12" s="127" customFormat="1" ht="26.25" customHeight="1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</row>
    <row r="51" spans="1:12" s="127" customFormat="1" ht="26.25" customHeight="1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</row>
    <row r="52" spans="1:12" s="127" customFormat="1" ht="26.25" customHeight="1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</row>
    <row r="53" spans="1:12" s="127" customFormat="1" ht="26.25" customHeight="1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</row>
    <row r="54" spans="1:12" s="127" customFormat="1" ht="26.25" customHeight="1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</row>
    <row r="55" spans="1:12" s="127" customFormat="1" ht="26.25" customHeight="1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</row>
    <row r="56" spans="1:12" s="127" customFormat="1" ht="26.25" customHeight="1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</row>
    <row r="57" spans="1:12" s="127" customFormat="1" ht="26.25" customHeight="1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</row>
    <row r="58" spans="1:12" s="127" customFormat="1" ht="26.25" customHeight="1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</row>
    <row r="59" spans="1:12" s="127" customFormat="1" ht="26.25" customHeight="1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</row>
    <row r="60" spans="1:12" s="127" customFormat="1" ht="26.25" customHeight="1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</row>
    <row r="61" spans="1:12" s="127" customFormat="1" ht="26.25" customHeight="1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</row>
    <row r="62" spans="1:12" s="127" customFormat="1" ht="26.25" customHeight="1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</row>
    <row r="63" spans="1:12" s="127" customFormat="1" ht="26.25" customHeight="1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</row>
    <row r="64" spans="1:12" s="127" customFormat="1" ht="26.25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</row>
    <row r="65" spans="1:12" s="127" customFormat="1" ht="26.25" customHeight="1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</row>
    <row r="66" spans="1:12" s="127" customFormat="1" ht="26.25" customHeight="1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</row>
    <row r="67" spans="1:12" s="127" customFormat="1" ht="26.25" customHeight="1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</row>
    <row r="68" spans="1:12" s="127" customFormat="1" ht="26.25" customHeight="1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</row>
    <row r="69" spans="1:12" s="127" customFormat="1" ht="26.25" customHeight="1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</row>
    <row r="70" spans="1:12" s="127" customFormat="1" ht="26.25" customHeight="1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</row>
    <row r="71" spans="1:12" s="127" customFormat="1" ht="26.25" customHeight="1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</row>
    <row r="72" spans="1:12" s="127" customFormat="1" ht="26.25" customHeight="1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</row>
    <row r="73" spans="1:12" s="127" customFormat="1" ht="26.25" customHeight="1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</row>
    <row r="74" spans="1:12" s="127" customFormat="1" ht="26.25" customHeight="1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</row>
    <row r="75" spans="1:12" s="127" customFormat="1" ht="26.25" customHeight="1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</row>
    <row r="76" spans="1:12" s="127" customFormat="1" ht="26.25" customHeight="1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</row>
    <row r="77" spans="1:12" s="127" customFormat="1" ht="26.25" customHeight="1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</row>
    <row r="78" spans="1:12" s="127" customFormat="1" ht="26.25" customHeight="1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</row>
    <row r="79" spans="1:12" s="127" customFormat="1" ht="26.25" customHeight="1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</row>
    <row r="80" spans="1:12" s="127" customFormat="1" ht="26.25" customHeight="1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</row>
    <row r="81" spans="1:12" s="127" customFormat="1" ht="26.25" customHeight="1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</row>
    <row r="82" spans="1:12" s="127" customFormat="1" ht="26.25" customHeight="1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</row>
    <row r="83" spans="1:12" s="127" customFormat="1" ht="26.25" customHeight="1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</row>
    <row r="84" spans="1:12" s="127" customFormat="1" ht="26.25" customHeight="1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</row>
    <row r="85" spans="1:12" s="127" customFormat="1" ht="26.25" customHeight="1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</row>
    <row r="86" spans="1:12" s="127" customFormat="1" ht="26.25" customHeight="1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</row>
    <row r="87" spans="1:12" s="127" customFormat="1" ht="26.25" customHeight="1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</row>
    <row r="88" spans="1:12" s="127" customFormat="1" ht="26.25" customHeight="1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</row>
    <row r="89" spans="1:12" s="127" customFormat="1" ht="26.25" customHeight="1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</row>
    <row r="90" spans="1:12" s="127" customFormat="1" ht="26.25" customHeight="1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</row>
    <row r="91" spans="1:12" s="127" customFormat="1" ht="26.25" customHeight="1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</row>
    <row r="92" spans="1:12" s="127" customFormat="1" ht="26.25" customHeight="1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</row>
    <row r="93" spans="1:12" s="127" customFormat="1" ht="26.25" customHeight="1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</row>
    <row r="94" spans="1:12" s="127" customFormat="1" ht="26.25" customHeight="1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</row>
    <row r="95" spans="1:12" s="127" customFormat="1" ht="26.25" customHeight="1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</row>
    <row r="96" spans="1:12" s="127" customFormat="1" ht="26.25" customHeight="1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</row>
    <row r="97" spans="1:12" s="127" customFormat="1" ht="26.25" customHeight="1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</row>
    <row r="98" spans="1:12" s="127" customFormat="1" ht="26.25" customHeight="1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</row>
    <row r="99" spans="1:12" s="127" customFormat="1" ht="26.25" customHeight="1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</row>
    <row r="100" spans="1:12" s="127" customFormat="1" ht="26.25" customHeight="1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</row>
    <row r="101" spans="1:12" s="127" customFormat="1" ht="26.25" customHeight="1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</row>
    <row r="102" spans="1:12" s="127" customFormat="1" ht="26.25" customHeight="1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</row>
    <row r="103" spans="1:12" s="127" customFormat="1" ht="26.25" customHeight="1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</row>
    <row r="104" spans="1:12" s="127" customFormat="1" ht="26.25" customHeight="1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</row>
    <row r="105" spans="1:12" s="127" customFormat="1" ht="26.25" customHeight="1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</row>
    <row r="106" spans="1:12" s="127" customFormat="1" ht="26.25" customHeight="1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</row>
    <row r="107" spans="1:12" s="127" customFormat="1" ht="26.25" customHeight="1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</row>
    <row r="108" spans="1:12" s="127" customFormat="1" ht="26.25" customHeight="1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</row>
    <row r="109" spans="1:12" s="127" customFormat="1" ht="26.25" customHeight="1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</row>
    <row r="110" spans="1:12" s="127" customFormat="1" ht="26.25" customHeight="1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</row>
    <row r="111" spans="1:12" s="127" customFormat="1" ht="26.25" customHeight="1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</row>
    <row r="112" spans="1:12" s="127" customFormat="1" ht="26.25" customHeight="1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</row>
    <row r="113" spans="1:12" s="127" customFormat="1" ht="26.2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</row>
    <row r="114" spans="1:12" s="127" customFormat="1" ht="26.2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</row>
    <row r="115" spans="1:12" s="127" customFormat="1" ht="26.2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</row>
    <row r="116" spans="1:12" s="127" customFormat="1" ht="26.25" customHeight="1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</row>
    <row r="117" spans="1:12" s="127" customFormat="1" ht="26.25" customHeight="1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</row>
    <row r="118" spans="1:12" s="127" customFormat="1" ht="26.25" customHeight="1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</row>
    <row r="119" spans="1:12" s="127" customFormat="1" ht="26.25" customHeight="1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</row>
    <row r="120" spans="1:12" s="127" customFormat="1" ht="26.25" customHeight="1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</row>
    <row r="121" spans="1:12" s="127" customFormat="1" ht="26.25" customHeight="1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</row>
    <row r="122" spans="1:12" s="127" customFormat="1" ht="26.25" customHeight="1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</row>
    <row r="123" spans="1:12" s="127" customFormat="1" ht="26.2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</row>
    <row r="124" spans="1:12" s="127" customFormat="1" ht="26.2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</row>
    <row r="125" spans="1:12" s="127" customFormat="1" ht="26.2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</row>
    <row r="126" spans="1:12" s="127" customFormat="1" ht="26.2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</row>
    <row r="127" spans="1:12" s="127" customFormat="1" ht="26.2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</row>
    <row r="128" spans="1:12" s="127" customFormat="1" ht="26.2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</row>
    <row r="129" spans="1:12" s="127" customFormat="1" ht="26.2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</row>
    <row r="130" spans="1:12" s="127" customFormat="1" ht="26.2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</row>
    <row r="131" spans="1:12" s="127" customFormat="1" ht="26.2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</row>
    <row r="132" spans="1:12" s="127" customFormat="1" ht="26.2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</row>
    <row r="133" spans="1:12" s="127" customFormat="1" ht="26.2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</row>
    <row r="134" spans="1:12" s="127" customFormat="1" ht="26.2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</row>
    <row r="135" spans="1:12" s="127" customFormat="1" ht="26.2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</row>
    <row r="136" spans="1:12" s="127" customFormat="1" ht="26.2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</row>
    <row r="137" spans="1:12" s="127" customFormat="1" ht="26.2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</row>
    <row r="138" spans="1:12" s="127" customFormat="1" ht="26.2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</row>
    <row r="139" spans="1:12" s="127" customFormat="1" ht="26.2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</row>
    <row r="140" spans="1:12" s="127" customFormat="1" ht="26.2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</row>
    <row r="141" spans="1:12" s="127" customFormat="1" ht="26.2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</row>
    <row r="142" spans="1:12" s="127" customFormat="1" ht="26.2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</row>
    <row r="143" spans="1:12" s="127" customFormat="1" ht="26.2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</row>
    <row r="144" spans="1:12" s="127" customFormat="1" ht="26.2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</row>
    <row r="145" spans="1:12" s="127" customFormat="1" ht="26.2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</row>
    <row r="146" spans="1:12" s="127" customFormat="1" ht="26.2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</row>
    <row r="147" spans="1:12" s="127" customFormat="1" ht="26.2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</row>
    <row r="148" spans="1:12" s="127" customFormat="1" ht="26.2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</row>
    <row r="149" spans="1:12" s="127" customFormat="1" ht="26.2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</row>
    <row r="150" spans="1:12" s="127" customFormat="1" ht="26.2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</row>
    <row r="151" spans="1:12" s="127" customFormat="1" ht="26.2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</row>
    <row r="152" spans="1:12" s="127" customFormat="1" ht="26.2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</row>
    <row r="153" spans="1:12" s="127" customFormat="1" ht="26.2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</row>
    <row r="154" spans="1:12" s="127" customFormat="1" ht="26.2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</row>
    <row r="155" spans="1:12" s="127" customFormat="1" ht="26.2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</row>
    <row r="156" spans="1:12" s="127" customFormat="1" ht="26.2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</row>
    <row r="157" spans="1:12" s="127" customFormat="1" ht="26.2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</row>
    <row r="158" spans="1:12" s="127" customFormat="1" ht="26.2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</row>
    <row r="159" spans="1:12" s="127" customFormat="1" ht="26.2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</row>
    <row r="160" spans="1:12" s="127" customFormat="1" ht="26.25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</row>
    <row r="161" spans="1:12" s="127" customFormat="1" ht="26.25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</row>
    <row r="162" spans="1:12" s="127" customFormat="1" ht="26.2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</row>
    <row r="163" spans="1:12" s="127" customFormat="1" ht="26.2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</row>
    <row r="164" spans="1:12" s="127" customFormat="1" ht="26.2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</row>
    <row r="165" spans="1:12" s="127" customFormat="1" ht="26.2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</row>
    <row r="166" spans="1:12" s="127" customFormat="1" ht="26.2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</row>
    <row r="167" spans="1:12" s="127" customFormat="1" ht="26.2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</row>
    <row r="168" spans="1:12" s="127" customFormat="1" ht="26.2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</row>
    <row r="169" spans="1:12" s="127" customFormat="1" ht="26.2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</row>
    <row r="170" spans="1:12" s="127" customFormat="1" ht="26.25" customHeigh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</row>
    <row r="171" spans="1:12" s="127" customFormat="1" ht="26.2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</row>
    <row r="172" spans="1:12" s="127" customFormat="1" ht="26.2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</row>
    <row r="173" spans="1:12" s="127" customFormat="1" ht="26.2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</row>
    <row r="174" spans="1:12" s="127" customFormat="1" ht="26.2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</row>
    <row r="175" spans="1:12" s="127" customFormat="1" ht="26.2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</row>
    <row r="176" spans="1:12" s="127" customFormat="1" ht="26.2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</row>
    <row r="177" spans="1:13" s="127" customFormat="1" ht="26.2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</row>
    <row r="178" spans="1:13" s="127" customFormat="1" ht="26.2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</row>
    <row r="179" spans="1:13" s="127" customFormat="1" ht="26.2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</row>
    <row r="180" spans="1:13" s="127" customFormat="1" ht="26.2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</row>
    <row r="181" spans="1:13" s="127" customFormat="1" ht="26.2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</row>
    <row r="182" spans="1:13" s="127" customFormat="1" ht="26.2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</row>
    <row r="183" spans="1:13" s="127" customFormat="1" ht="26.2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</row>
    <row r="184" spans="1:13" s="127" customFormat="1" ht="26.2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</row>
    <row r="185" spans="1:13" s="127" customFormat="1" ht="26.2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</row>
    <row r="186" spans="1:13" s="127" customFormat="1" ht="26.2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</row>
    <row r="187" spans="1:13" s="127" customFormat="1" ht="26.2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</row>
    <row r="188" spans="1:13" s="127" customFormat="1" ht="26.2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</row>
    <row r="189" spans="1:13" s="127" customFormat="1" ht="26.2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</row>
    <row r="190" spans="1:13" s="127" customFormat="1" ht="26.2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</row>
    <row r="191" spans="1:13" s="127" customFormat="1" ht="26.2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</row>
    <row r="192" spans="1:13" s="127" customFormat="1" ht="26.2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</row>
    <row r="193" spans="1:13" s="127" customFormat="1" ht="26.2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</row>
    <row r="194" spans="1:13" s="127" customFormat="1" ht="26.2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</row>
    <row r="195" spans="1:13" s="127" customFormat="1" ht="26.2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</row>
    <row r="196" spans="1:13" s="127" customFormat="1" ht="26.2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/>
    </row>
    <row r="197" spans="1:13" s="127" customFormat="1" ht="26.2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</row>
    <row r="198" spans="1:13" s="127" customFormat="1" ht="26.2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</row>
    <row r="199" spans="1:13" s="127" customFormat="1" ht="26.2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</row>
    <row r="200" spans="1:13" s="127" customFormat="1" ht="26.2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</row>
    <row r="201" spans="1:13" s="127" customFormat="1" ht="26.2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</row>
    <row r="202" spans="1:13" s="127" customFormat="1" ht="26.2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</row>
    <row r="203" spans="1:13" s="127" customFormat="1" ht="26.25" customHeight="1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</row>
    <row r="204" spans="1:13" s="127" customFormat="1" ht="26.2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</row>
    <row r="205" spans="1:13" s="127" customFormat="1" ht="26.2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</row>
    <row r="206" spans="1:13" s="127" customFormat="1" ht="26.2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</row>
    <row r="207" spans="1:13" s="127" customFormat="1" ht="26.2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</row>
    <row r="208" spans="1:13" s="127" customFormat="1" ht="26.2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</row>
    <row r="209" spans="1:13" s="127" customFormat="1" ht="26.2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</row>
    <row r="210" spans="1:13" s="127" customFormat="1" ht="26.2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</row>
    <row r="211" spans="1:13" s="127" customFormat="1" ht="26.2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</row>
    <row r="212" spans="1:13" s="127" customFormat="1" ht="26.2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</row>
    <row r="213" spans="1:13" s="127" customFormat="1" ht="26.2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</row>
    <row r="214" spans="1:13" s="127" customFormat="1" ht="26.2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</row>
    <row r="215" spans="1:13" s="127" customFormat="1" ht="26.2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</row>
    <row r="216" spans="1:13" s="127" customFormat="1" ht="26.2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</row>
    <row r="217" spans="1:13" s="127" customFormat="1" ht="26.2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</row>
    <row r="218" spans="1:13" s="127" customFormat="1" ht="26.2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</row>
    <row r="219" spans="1:13" s="127" customFormat="1" ht="26.2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</row>
    <row r="220" spans="1:13" s="127" customFormat="1" ht="26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</row>
    <row r="221" spans="1:13" s="127" customFormat="1" ht="26.2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</row>
    <row r="222" spans="1:13" s="127" customFormat="1" ht="26.2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</row>
    <row r="223" spans="1:13" ht="26.25" customHeight="1"/>
    <row r="224" spans="1:13" ht="26.25" customHeight="1"/>
    <row r="225" spans="2:13" ht="26.25" customHeight="1"/>
    <row r="226" spans="2:13" ht="26.25" customHeight="1"/>
    <row r="227" spans="2:13" ht="26.25" customHeight="1"/>
    <row r="228" spans="2:13" ht="26.25" customHeight="1"/>
    <row r="229" spans="2:13" ht="26.25" customHeight="1"/>
    <row r="230" spans="2:13" ht="26.25" customHeight="1"/>
    <row r="231" spans="2:13" customFormat="1" ht="6.75" customHeight="1"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</row>
    <row r="232" spans="2:13" ht="13.5" customHeight="1"/>
    <row r="233" spans="2:13" ht="13" hidden="1"/>
    <row r="234" spans="2:13" ht="13" hidden="1"/>
    <row r="235" spans="2:13" ht="13" hidden="1"/>
    <row r="236" spans="2:13" ht="13" hidden="1"/>
    <row r="237" spans="2:13" ht="13" hidden="1"/>
    <row r="238" spans="2:13" ht="13" hidden="1"/>
    <row r="239" spans="2:13" ht="13" hidden="1"/>
    <row r="240" spans="2:13" ht="13" hidden="1"/>
    <row r="241" ht="13" hidden="1"/>
    <row r="242" ht="13" hidden="1"/>
    <row r="243" ht="13" hidden="1"/>
    <row r="244" ht="13" hidden="1"/>
    <row r="245" ht="13" hidden="1"/>
    <row r="246" ht="13" hidden="1"/>
    <row r="247" ht="13" hidden="1"/>
    <row r="248" ht="13" hidden="1"/>
    <row r="249" ht="13" hidden="1"/>
    <row r="250" ht="13" hidden="1"/>
    <row r="251" ht="13" hidden="1"/>
    <row r="252" ht="13" hidden="1"/>
    <row r="253" ht="13" hidden="1"/>
    <row r="254" ht="13" hidden="1"/>
    <row r="255" ht="13" hidden="1"/>
    <row r="256" ht="13" hidden="1"/>
    <row r="257" ht="13" hidden="1"/>
    <row r="258" ht="13" hidden="1"/>
    <row r="259" ht="13" hidden="1"/>
    <row r="260" ht="13" hidden="1"/>
    <row r="261" ht="13" hidden="1"/>
    <row r="262" ht="13" hidden="1"/>
    <row r="263" ht="13" hidden="1"/>
    <row r="264" ht="13" hidden="1"/>
    <row r="265" ht="13" hidden="1"/>
    <row r="266" ht="13" hidden="1"/>
    <row r="267" ht="13" hidden="1"/>
    <row r="268" ht="13" hidden="1"/>
    <row r="269" ht="13" hidden="1"/>
    <row r="270" ht="13" hidden="1"/>
    <row r="271" ht="13" hidden="1"/>
    <row r="272" ht="13" hidden="1"/>
    <row r="273" ht="13" hidden="1"/>
    <row r="274" ht="13" hidden="1"/>
    <row r="275" ht="13" hidden="1"/>
    <row r="276" ht="13" hidden="1"/>
    <row r="277" ht="13" hidden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</sheetData>
  <sheetProtection selectLockedCells="1"/>
  <dataConsolidate/>
  <mergeCells count="11">
    <mergeCell ref="L12:L14"/>
    <mergeCell ref="F7:L7"/>
    <mergeCell ref="K4:L6"/>
    <mergeCell ref="B8:D8"/>
    <mergeCell ref="B9:B10"/>
    <mergeCell ref="C9:C10"/>
    <mergeCell ref="I5:I6"/>
    <mergeCell ref="J5:J6"/>
    <mergeCell ref="F8:F10"/>
    <mergeCell ref="K8:K10"/>
    <mergeCell ref="L8:L10"/>
  </mergeCells>
  <conditionalFormatting sqref="B12:D18">
    <cfRule type="expression" dxfId="10" priority="21" stopIfTrue="1">
      <formula>MOD(ROW(),2)</formula>
    </cfRule>
  </conditionalFormatting>
  <conditionalFormatting sqref="D12:D18">
    <cfRule type="cellIs" dxfId="9" priority="20" stopIfTrue="1" operator="equal">
      <formula>"NO ADMISIBLE"</formula>
    </cfRule>
  </conditionalFormatting>
  <conditionalFormatting sqref="D12:D18">
    <cfRule type="cellIs" dxfId="8" priority="19" stopIfTrue="1" operator="equal">
      <formula>"DESCARTADO"</formula>
    </cfRule>
  </conditionalFormatting>
  <conditionalFormatting sqref="D12">
    <cfRule type="cellIs" dxfId="7" priority="18" stopIfTrue="1" operator="equal">
      <formula>"NO ADMISIBLE"</formula>
    </cfRule>
  </conditionalFormatting>
  <conditionalFormatting sqref="D12">
    <cfRule type="cellIs" dxfId="6" priority="17" stopIfTrue="1" operator="equal">
      <formula>"DESCARTADO"</formula>
    </cfRule>
  </conditionalFormatting>
  <conditionalFormatting sqref="F18">
    <cfRule type="cellIs" dxfId="5" priority="2" operator="equal">
      <formula>"PROPUESTA BAJA"</formula>
    </cfRule>
    <cfRule type="cellIs" dxfId="4" priority="3" operator="equal">
      <formula>"PROPUESTA VALIDA"</formula>
    </cfRule>
  </conditionalFormatting>
  <conditionalFormatting sqref="F12:F17">
    <cfRule type="cellIs" dxfId="3" priority="5" operator="equal">
      <formula>"PROPUESTA BAJA"</formula>
    </cfRule>
    <cfRule type="cellIs" dxfId="2" priority="6" operator="equal">
      <formula>"PROPUESTA VALIDA"</formula>
    </cfRule>
  </conditionalFormatting>
  <conditionalFormatting sqref="G12:J17">
    <cfRule type="cellIs" dxfId="1" priority="4" operator="greaterThan">
      <formula>$L$19</formula>
    </cfRule>
  </conditionalFormatting>
  <conditionalFormatting sqref="G18:J18">
    <cfRule type="cellIs" dxfId="0" priority="1" operator="greaterThan">
      <formula>$L$19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5" fitToHeight="0" orientation="portrait" horizontalDpi="1200" verticalDpi="1200" r:id="rId1"/>
  <headerFooter alignWithMargins="0">
    <oddFooter>&amp;L&amp;9&amp;F
&amp;A&amp;C&amp;P de &amp;N&amp;R&amp;9INSTITUTO NACIONAL DE VIAS
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J229"/>
  <sheetViews>
    <sheetView topLeftCell="C1" workbookViewId="0">
      <selection activeCell="D13" sqref="D13"/>
    </sheetView>
  </sheetViews>
  <sheetFormatPr baseColWidth="10" defaultColWidth="11.5" defaultRowHeight="13"/>
  <cols>
    <col min="1" max="1" width="11.5" style="130"/>
    <col min="2" max="2" width="85.6640625" style="130" bestFit="1" customWidth="1"/>
    <col min="3" max="3" width="14.1640625" style="130" bestFit="1" customWidth="1"/>
    <col min="4" max="4" width="47.5" style="130" bestFit="1" customWidth="1"/>
    <col min="5" max="7" width="11.5" style="130"/>
    <col min="8" max="8" width="11.5" style="260"/>
    <col min="9" max="9" width="18.33203125" style="260" customWidth="1"/>
    <col min="10" max="10" width="15.5" style="260" customWidth="1"/>
    <col min="11" max="16384" width="11.5" style="130"/>
  </cols>
  <sheetData>
    <row r="1" spans="1:10" ht="16" thickTop="1">
      <c r="A1" s="51" t="s">
        <v>23</v>
      </c>
      <c r="B1" s="142" t="s">
        <v>22</v>
      </c>
      <c r="C1" s="142" t="s">
        <v>30</v>
      </c>
      <c r="D1" s="142" t="s">
        <v>71</v>
      </c>
      <c r="H1" s="546" t="s">
        <v>127</v>
      </c>
      <c r="I1" s="546"/>
      <c r="J1" s="546"/>
    </row>
    <row r="2" spans="1:10">
      <c r="A2" s="52">
        <v>1</v>
      </c>
      <c r="B2" s="60" t="s">
        <v>21</v>
      </c>
      <c r="C2" s="63" t="s">
        <v>9</v>
      </c>
      <c r="D2" s="139" t="s">
        <v>109</v>
      </c>
      <c r="F2" s="150"/>
      <c r="H2" s="261">
        <v>1</v>
      </c>
      <c r="I2" s="260">
        <f>IF(ISTEXT('VR-PROP'!$J$140),"DESCARTADO",'VR-PROP'!$J$138)</f>
        <v>0</v>
      </c>
      <c r="J2" s="260">
        <f>IF(ISTEXT('VR-PROP'!$J$140),"DESCARTADO",'VR-PROP'!$J$140)</f>
        <v>0</v>
      </c>
    </row>
    <row r="3" spans="1:10">
      <c r="A3" s="53">
        <v>2</v>
      </c>
      <c r="B3" s="54" t="s">
        <v>74</v>
      </c>
      <c r="C3" s="64" t="s">
        <v>8</v>
      </c>
      <c r="D3" s="140" t="s">
        <v>150</v>
      </c>
      <c r="H3" s="261">
        <v>2</v>
      </c>
      <c r="I3" s="260">
        <f>IF(ISTEXT('VR-PROP'!$M$54),"DESCARTADO",'VR-PROP'!$M$52)</f>
        <v>22788276990</v>
      </c>
      <c r="J3" s="260">
        <f>IF(ISTEXT('VR-PROP'!$M$54),"DESCARTADO",'VR-PROP'!$M$54)</f>
        <v>1556751010</v>
      </c>
    </row>
    <row r="4" spans="1:10" ht="14" thickBot="1">
      <c r="A4" s="52">
        <v>3</v>
      </c>
      <c r="B4" s="54" t="s">
        <v>75</v>
      </c>
      <c r="C4" s="65" t="s">
        <v>12</v>
      </c>
      <c r="D4" s="140" t="s">
        <v>110</v>
      </c>
      <c r="H4" s="261">
        <v>3</v>
      </c>
      <c r="I4" s="260">
        <f>IF(ISTEXT('VR-PROP'!$P$54),"DESCARTADO",'VR-PROP'!$P$52)</f>
        <v>22822226006</v>
      </c>
      <c r="J4" s="260">
        <f>IF(ISTEXT('VR-PROP'!$P$54),"DESCARTADO",'VR-PROP'!$P$54)</f>
        <v>1581438279</v>
      </c>
    </row>
    <row r="5" spans="1:10" ht="14" thickTop="1">
      <c r="A5" s="53">
        <v>4</v>
      </c>
      <c r="B5" s="54" t="s">
        <v>76</v>
      </c>
      <c r="D5" s="140" t="s">
        <v>72</v>
      </c>
      <c r="F5" s="150"/>
      <c r="H5" s="261">
        <v>4</v>
      </c>
      <c r="I5" s="260">
        <f>IF(ISTEXT('VR-PROP'!$S$54),"DESCARTADO",'VR-PROP'!$S$52)</f>
        <v>0</v>
      </c>
      <c r="J5" s="260">
        <f>IF(ISTEXT('VR-PROP'!$S$54),"DESCARTADO",'VR-PROP'!$S$54)</f>
        <v>0</v>
      </c>
    </row>
    <row r="6" spans="1:10">
      <c r="A6" s="52">
        <v>5</v>
      </c>
      <c r="B6" s="54" t="s">
        <v>77</v>
      </c>
      <c r="D6" s="356"/>
      <c r="H6" s="261">
        <v>5</v>
      </c>
      <c r="I6" s="260" t="e">
        <f>IF(ISTEXT('VR-PROP'!#REF!),"DESCARTADO",'VR-PROP'!#REF!)</f>
        <v>#REF!</v>
      </c>
      <c r="J6" s="260" t="e">
        <f>IF(ISTEXT('VR-PROP'!#REF!),"DESCARTADO",'VR-PROP'!#REF!)</f>
        <v>#REF!</v>
      </c>
    </row>
    <row r="7" spans="1:10" ht="14" thickBot="1">
      <c r="A7" s="53">
        <v>6</v>
      </c>
      <c r="B7" s="54" t="s">
        <v>78</v>
      </c>
      <c r="D7" s="141" t="s">
        <v>88</v>
      </c>
      <c r="H7" s="261">
        <v>6</v>
      </c>
      <c r="I7" s="260" t="e">
        <f>IF(ISTEXT('VR-PROP'!#REF!),"DESCARTADO",'VR-PROP'!#REF!)</f>
        <v>#REF!</v>
      </c>
      <c r="J7" s="260" t="e">
        <f>IF(ISTEXT('VR-PROP'!#REF!),"DESCARTADO",'VR-PROP'!#REF!)</f>
        <v>#REF!</v>
      </c>
    </row>
    <row r="8" spans="1:10" ht="14" thickTop="1">
      <c r="A8" s="52">
        <v>7</v>
      </c>
      <c r="B8" s="54" t="s">
        <v>79</v>
      </c>
      <c r="H8" s="261">
        <v>7</v>
      </c>
      <c r="I8" s="260" t="e">
        <f>IF(ISTEXT('VR-PROP'!#REF!),"DESCARTADO",'VR-PROP'!#REF!)</f>
        <v>#REF!</v>
      </c>
      <c r="J8" s="260" t="e">
        <f>IF(ISTEXT('VR-PROP'!#REF!),"DESCARTADO",'VR-PROP'!#REF!)</f>
        <v>#REF!</v>
      </c>
    </row>
    <row r="9" spans="1:10">
      <c r="A9" s="53">
        <v>8</v>
      </c>
      <c r="B9" s="54" t="s">
        <v>80</v>
      </c>
      <c r="H9" s="261">
        <v>8</v>
      </c>
      <c r="I9" s="260">
        <f>IF(ISTEXT('VR-PROP'!$V$54),"DESCARTADO",'VR-PROP'!$V$52)</f>
        <v>0</v>
      </c>
      <c r="J9" s="260">
        <f>IF(ISTEXT('VR-PROP'!$V$54),"DESCARTADO",'VR-PROP'!$V$54)</f>
        <v>0</v>
      </c>
    </row>
    <row r="10" spans="1:10">
      <c r="A10" s="57">
        <v>9</v>
      </c>
      <c r="B10" s="58" t="s">
        <v>81</v>
      </c>
      <c r="H10" s="261">
        <v>9</v>
      </c>
      <c r="I10" s="260" t="e">
        <f>IF(ISTEXT('VR-PROP'!#REF!),"DESCARTADO",'VR-PROP'!#REF!)</f>
        <v>#REF!</v>
      </c>
      <c r="J10" s="260" t="e">
        <f>IF(ISTEXT('VR-PROP'!#REF!),"DESCARTADO",'VR-PROP'!#REF!)</f>
        <v>#REF!</v>
      </c>
    </row>
    <row r="11" spans="1:10">
      <c r="A11" s="57">
        <v>10</v>
      </c>
      <c r="B11" s="59" t="s">
        <v>82</v>
      </c>
      <c r="H11" s="261">
        <v>10</v>
      </c>
      <c r="I11" s="260" t="e">
        <f>IF(ISTEXT('VR-PROP'!#REF!),"DESCARTADO",'VR-PROP'!#REF!)</f>
        <v>#REF!</v>
      </c>
      <c r="J11" s="260" t="e">
        <f>IF(ISTEXT('VR-PROP'!#REF!),"DESCARTADO",'VR-PROP'!#REF!)</f>
        <v>#REF!</v>
      </c>
    </row>
    <row r="12" spans="1:10">
      <c r="A12" s="57">
        <v>11</v>
      </c>
      <c r="B12" s="59" t="s">
        <v>83</v>
      </c>
      <c r="H12" s="261">
        <v>11</v>
      </c>
      <c r="I12" s="260" t="e">
        <f>IF(ISTEXT('VR-PROP'!#REF!),"DESCARTADO",'VR-PROP'!#REF!)</f>
        <v>#REF!</v>
      </c>
      <c r="J12" s="260" t="e">
        <f>IF(ISTEXT('VR-PROP'!#REF!),"DESCARTADO",'VR-PROP'!#REF!)</f>
        <v>#REF!</v>
      </c>
    </row>
    <row r="13" spans="1:10">
      <c r="A13" s="57">
        <v>12</v>
      </c>
      <c r="B13" s="58" t="s">
        <v>84</v>
      </c>
      <c r="H13" s="261">
        <v>12</v>
      </c>
      <c r="I13" s="260" t="e">
        <f>IF(ISTEXT('VR-PROP'!#REF!),"DESCARTADO",'VR-PROP'!#REF!)</f>
        <v>#REF!</v>
      </c>
      <c r="J13" s="260" t="e">
        <f>IF(ISTEXT('VR-PROP'!#REF!),"DESCARTADO",'VR-PROP'!#REF!)</f>
        <v>#REF!</v>
      </c>
    </row>
    <row r="14" spans="1:10">
      <c r="A14" s="57">
        <v>13</v>
      </c>
      <c r="B14" s="58" t="s">
        <v>85</v>
      </c>
      <c r="H14" s="261">
        <v>13</v>
      </c>
      <c r="I14" s="260" t="e">
        <f>IF(ISTEXT('VR-PROP'!#REF!),"DESCARTADO",'VR-PROP'!#REF!)</f>
        <v>#REF!</v>
      </c>
      <c r="J14" s="260" t="e">
        <f>IF(ISTEXT('VR-PROP'!#REF!),"DESCARTADO",'VR-PROP'!#REF!)</f>
        <v>#REF!</v>
      </c>
    </row>
    <row r="15" spans="1:10">
      <c r="A15" s="57">
        <v>14</v>
      </c>
      <c r="B15" s="58" t="s">
        <v>86</v>
      </c>
      <c r="H15" s="261">
        <v>14</v>
      </c>
      <c r="I15" s="260" t="e">
        <f>IF(ISTEXT('VR-PROP'!#REF!),"DESCARTADO",'VR-PROP'!#REF!)</f>
        <v>#REF!</v>
      </c>
      <c r="J15" s="260" t="e">
        <f>IF(ISTEXT('VR-PROP'!#REF!),"DESCARTADO",'VR-PROP'!#REF!)</f>
        <v>#REF!</v>
      </c>
    </row>
    <row r="16" spans="1:10" ht="14" thickBot="1">
      <c r="A16" s="55">
        <v>15</v>
      </c>
      <c r="B16" s="56" t="s">
        <v>90</v>
      </c>
      <c r="H16" s="261">
        <v>15</v>
      </c>
      <c r="I16" s="260" t="e">
        <f>IF(ISTEXT('VR-PROP'!#REF!),"DESCARTADO",'VR-PROP'!#REF!)</f>
        <v>#REF!</v>
      </c>
      <c r="J16" s="260" t="e">
        <f>IF(ISTEXT('VR-PROP'!#REF!),"DESCARTADO",'VR-PROP'!#REF!)</f>
        <v>#REF!</v>
      </c>
    </row>
    <row r="17" spans="8:10" ht="14" thickTop="1">
      <c r="H17" s="261">
        <v>16</v>
      </c>
      <c r="I17" s="260" t="e">
        <f>IF(ISTEXT('VR-PROP'!#REF!),"DESCARTADO",'VR-PROP'!#REF!)</f>
        <v>#REF!</v>
      </c>
      <c r="J17" s="260" t="e">
        <f>IF(ISTEXT('VR-PROP'!#REF!),"DESCARTADO",'VR-PROP'!#REF!)</f>
        <v>#REF!</v>
      </c>
    </row>
    <row r="18" spans="8:10">
      <c r="H18" s="261">
        <v>17</v>
      </c>
      <c r="I18" s="260" t="e">
        <f>IF(ISTEXT('VR-PROP'!#REF!),"DESCARTADO",'VR-PROP'!#REF!)</f>
        <v>#REF!</v>
      </c>
      <c r="J18" s="260" t="e">
        <f>IF(ISTEXT('VR-PROP'!#REF!),"DESCARTADO",'VR-PROP'!#REF!)</f>
        <v>#REF!</v>
      </c>
    </row>
    <row r="19" spans="8:10">
      <c r="H19" s="261">
        <v>18</v>
      </c>
      <c r="I19" s="260" t="e">
        <f>IF(ISTEXT('VR-PROP'!#REF!),"DESCARTADO",'VR-PROP'!#REF!)</f>
        <v>#REF!</v>
      </c>
      <c r="J19" s="260" t="e">
        <f>IF(ISTEXT('VR-PROP'!#REF!),"DESCARTADO",'VR-PROP'!#REF!)</f>
        <v>#REF!</v>
      </c>
    </row>
    <row r="20" spans="8:10">
      <c r="H20" s="261">
        <v>19</v>
      </c>
      <c r="I20" s="260" t="e">
        <f>IF(ISTEXT('VR-PROP'!#REF!),"DESCARTADO",'VR-PROP'!#REF!)</f>
        <v>#REF!</v>
      </c>
      <c r="J20" s="260" t="e">
        <f>IF(ISTEXT('VR-PROP'!#REF!),"DESCARTADO",'VR-PROP'!#REF!)</f>
        <v>#REF!</v>
      </c>
    </row>
    <row r="21" spans="8:10">
      <c r="H21" s="261">
        <v>20</v>
      </c>
      <c r="I21" s="260" t="e">
        <f>IF(ISTEXT('VR-PROP'!#REF!),"DESCARTADO",'VR-PROP'!#REF!)</f>
        <v>#REF!</v>
      </c>
      <c r="J21" s="260" t="e">
        <f>IF(ISTEXT('VR-PROP'!#REF!),"DESCARTADO",'VR-PROP'!#REF!)</f>
        <v>#REF!</v>
      </c>
    </row>
    <row r="22" spans="8:10">
      <c r="H22" s="261">
        <v>21</v>
      </c>
      <c r="I22" s="260" t="e">
        <f>IF(ISTEXT('VR-PROP'!#REF!),"DESCARTADO",'VR-PROP'!#REF!)</f>
        <v>#REF!</v>
      </c>
      <c r="J22" s="260" t="e">
        <f>IF(ISTEXT('VR-PROP'!#REF!),"DESCARTADO",'VR-PROP'!#REF!)</f>
        <v>#REF!</v>
      </c>
    </row>
    <row r="23" spans="8:10">
      <c r="H23" s="261">
        <v>22</v>
      </c>
      <c r="I23" s="260" t="e">
        <f>IF(ISTEXT('VR-PROP'!#REF!),"DESCARTADO",'VR-PROP'!#REF!)</f>
        <v>#REF!</v>
      </c>
      <c r="J23" s="260" t="e">
        <f>IF(ISTEXT('VR-PROP'!#REF!),"DESCARTADO",'VR-PROP'!#REF!)</f>
        <v>#REF!</v>
      </c>
    </row>
    <row r="24" spans="8:10">
      <c r="H24" s="261">
        <v>23</v>
      </c>
      <c r="I24" s="260" t="e">
        <f>IF(ISTEXT('VR-PROP'!#REF!),"DESCARTADO",'VR-PROP'!#REF!)</f>
        <v>#REF!</v>
      </c>
      <c r="J24" s="260" t="e">
        <f>IF(ISTEXT('VR-PROP'!#REF!),"DESCARTADO",'VR-PROP'!#REF!)</f>
        <v>#REF!</v>
      </c>
    </row>
    <row r="25" spans="8:10">
      <c r="H25" s="261">
        <v>24</v>
      </c>
      <c r="I25" s="260" t="e">
        <f>IF(ISTEXT('VR-PROP'!#REF!),"DESCARTADO",'VR-PROP'!#REF!)</f>
        <v>#REF!</v>
      </c>
      <c r="J25" s="260" t="e">
        <f>IF(ISTEXT('VR-PROP'!#REF!),"DESCARTADO",'VR-PROP'!#REF!)</f>
        <v>#REF!</v>
      </c>
    </row>
    <row r="26" spans="8:10">
      <c r="H26" s="261">
        <v>25</v>
      </c>
      <c r="I26" s="260" t="e">
        <f>IF(ISTEXT('VR-PROP'!#REF!),"DESCARTADO",'VR-PROP'!#REF!)</f>
        <v>#REF!</v>
      </c>
      <c r="J26" s="260" t="e">
        <f>IF(ISTEXT('VR-PROP'!#REF!),"DESCARTADO",'VR-PROP'!#REF!)</f>
        <v>#REF!</v>
      </c>
    </row>
    <row r="27" spans="8:10">
      <c r="H27" s="261">
        <v>26</v>
      </c>
      <c r="I27" s="260" t="e">
        <f>IF(ISTEXT('VR-PROP'!#REF!),"DESCARTADO",'VR-PROP'!#REF!)</f>
        <v>#REF!</v>
      </c>
      <c r="J27" s="260" t="e">
        <f>IF(ISTEXT('VR-PROP'!#REF!),"DESCARTADO",'VR-PROP'!#REF!)</f>
        <v>#REF!</v>
      </c>
    </row>
    <row r="28" spans="8:10">
      <c r="H28" s="261">
        <v>27</v>
      </c>
      <c r="I28" s="260" t="e">
        <f>IF(ISTEXT('VR-PROP'!#REF!),"DESCARTADO",'VR-PROP'!#REF!)</f>
        <v>#REF!</v>
      </c>
      <c r="J28" s="260" t="e">
        <f>IF(ISTEXT('VR-PROP'!#REF!),"DESCARTADO",'VR-PROP'!#REF!)</f>
        <v>#REF!</v>
      </c>
    </row>
    <row r="29" spans="8:10">
      <c r="H29" s="261">
        <v>28</v>
      </c>
      <c r="I29" s="260" t="e">
        <f>IF(ISTEXT('VR-PROP'!#REF!),"DESCARTADO",'VR-PROP'!#REF!)</f>
        <v>#REF!</v>
      </c>
      <c r="J29" s="260" t="e">
        <f>IF(ISTEXT('VR-PROP'!#REF!),"DESCARTADO",'VR-PROP'!#REF!)</f>
        <v>#REF!</v>
      </c>
    </row>
    <row r="30" spans="8:10">
      <c r="H30" s="261">
        <v>29</v>
      </c>
      <c r="I30" s="260" t="e">
        <f>IF(ISTEXT('VR-PROP'!#REF!),"DESCARTADO",'VR-PROP'!#REF!)</f>
        <v>#REF!</v>
      </c>
      <c r="J30" s="260" t="e">
        <f>IF(ISTEXT('VR-PROP'!#REF!),"DESCARTADO",'VR-PROP'!#REF!)</f>
        <v>#REF!</v>
      </c>
    </row>
    <row r="31" spans="8:10">
      <c r="H31" s="261">
        <v>30</v>
      </c>
      <c r="I31" s="260" t="e">
        <f>IF(ISTEXT('VR-PROP'!#REF!),"DESCARTADO",'VR-PROP'!#REF!)</f>
        <v>#REF!</v>
      </c>
      <c r="J31" s="260" t="e">
        <f>IF(ISTEXT('VR-PROP'!#REF!),"DESCARTADO",'VR-PROP'!#REF!)</f>
        <v>#REF!</v>
      </c>
    </row>
    <row r="32" spans="8:10">
      <c r="H32" s="261">
        <v>31</v>
      </c>
      <c r="I32" s="260" t="e">
        <f>IF(ISTEXT('VR-PROP'!#REF!),"DESCARTADO",'VR-PROP'!#REF!)</f>
        <v>#REF!</v>
      </c>
      <c r="J32" s="260" t="e">
        <f>IF(ISTEXT('VR-PROP'!#REF!),"DESCARTADO",'VR-PROP'!#REF!)</f>
        <v>#REF!</v>
      </c>
    </row>
    <row r="33" spans="8:10">
      <c r="H33" s="261">
        <v>32</v>
      </c>
      <c r="I33" s="260" t="e">
        <f>IF(ISTEXT('VR-PROP'!#REF!),"DESCARTADO",'VR-PROP'!#REF!)</f>
        <v>#REF!</v>
      </c>
      <c r="J33" s="260" t="e">
        <f>IF(ISTEXT('VR-PROP'!#REF!),"DESCARTADO",'VR-PROP'!#REF!)</f>
        <v>#REF!</v>
      </c>
    </row>
    <row r="34" spans="8:10">
      <c r="H34" s="261">
        <v>33</v>
      </c>
      <c r="I34" s="260" t="e">
        <f>IF(ISTEXT('VR-PROP'!#REF!),"DESCARTADO",'VR-PROP'!#REF!)</f>
        <v>#REF!</v>
      </c>
      <c r="J34" s="260" t="e">
        <f>IF(ISTEXT('VR-PROP'!#REF!),"DESCARTADO",'VR-PROP'!#REF!)</f>
        <v>#REF!</v>
      </c>
    </row>
    <row r="35" spans="8:10">
      <c r="H35" s="261">
        <v>34</v>
      </c>
      <c r="I35" s="260" t="e">
        <f>IF(ISTEXT('VR-PROP'!#REF!),"DESCARTADO",'VR-PROP'!#REF!)</f>
        <v>#REF!</v>
      </c>
      <c r="J35" s="260" t="e">
        <f>IF(ISTEXT('VR-PROP'!#REF!),"DESCARTADO",'VR-PROP'!#REF!)</f>
        <v>#REF!</v>
      </c>
    </row>
    <row r="36" spans="8:10">
      <c r="H36" s="261">
        <v>35</v>
      </c>
      <c r="I36" s="260" t="e">
        <f>IF(ISTEXT('VR-PROP'!#REF!),"DESCARTADO",'VR-PROP'!#REF!)</f>
        <v>#REF!</v>
      </c>
      <c r="J36" s="260" t="e">
        <f>IF(ISTEXT('VR-PROP'!#REF!),"DESCARTADO",'VR-PROP'!#REF!)</f>
        <v>#REF!</v>
      </c>
    </row>
    <row r="37" spans="8:10">
      <c r="H37" s="261">
        <v>36</v>
      </c>
      <c r="I37" s="260" t="e">
        <f>IF(ISTEXT('VR-PROP'!#REF!),"DESCARTADO",'VR-PROP'!#REF!)</f>
        <v>#REF!</v>
      </c>
      <c r="J37" s="260" t="e">
        <f>IF(ISTEXT('VR-PROP'!#REF!),"DESCARTADO",'VR-PROP'!#REF!)</f>
        <v>#REF!</v>
      </c>
    </row>
    <row r="38" spans="8:10">
      <c r="H38" s="261">
        <v>37</v>
      </c>
      <c r="I38" s="260" t="e">
        <f>IF(ISTEXT('VR-PROP'!#REF!),"DESCARTADO",'VR-PROP'!#REF!)</f>
        <v>#REF!</v>
      </c>
      <c r="J38" s="260" t="e">
        <f>IF(ISTEXT('VR-PROP'!#REF!),"DESCARTADO",'VR-PROP'!#REF!)</f>
        <v>#REF!</v>
      </c>
    </row>
    <row r="39" spans="8:10">
      <c r="H39" s="261">
        <v>38</v>
      </c>
      <c r="I39" s="260" t="e">
        <f>IF(ISTEXT('VR-PROP'!#REF!),"DESCARTADO",'VR-PROP'!#REF!)</f>
        <v>#REF!</v>
      </c>
      <c r="J39" s="260" t="e">
        <f>IF(ISTEXT('VR-PROP'!#REF!),"DESCARTADO",'VR-PROP'!#REF!)</f>
        <v>#REF!</v>
      </c>
    </row>
    <row r="40" spans="8:10">
      <c r="H40" s="261">
        <v>39</v>
      </c>
      <c r="I40" s="260" t="e">
        <f>IF(ISTEXT('VR-PROP'!#REF!),"DESCARTADO",'VR-PROP'!#REF!)</f>
        <v>#REF!</v>
      </c>
      <c r="J40" s="260" t="e">
        <f>IF(ISTEXT('VR-PROP'!#REF!),"DESCARTADO",'VR-PROP'!#REF!)</f>
        <v>#REF!</v>
      </c>
    </row>
    <row r="41" spans="8:10">
      <c r="H41" s="261">
        <v>40</v>
      </c>
      <c r="I41" s="260" t="e">
        <f>IF(ISTEXT('VR-PROP'!#REF!),"DESCARTADO",'VR-PROP'!#REF!)</f>
        <v>#REF!</v>
      </c>
      <c r="J41" s="260" t="e">
        <f>IF(ISTEXT('VR-PROP'!#REF!),"DESCARTADO",'VR-PROP'!#REF!)</f>
        <v>#REF!</v>
      </c>
    </row>
    <row r="42" spans="8:10">
      <c r="H42" s="261">
        <v>41</v>
      </c>
      <c r="I42" s="260" t="e">
        <f>IF(ISTEXT('VR-PROP'!#REF!),"DESCARTADO",'VR-PROP'!#REF!)</f>
        <v>#REF!</v>
      </c>
      <c r="J42" s="260" t="e">
        <f>IF(ISTEXT('VR-PROP'!#REF!),"DESCARTADO",'VR-PROP'!#REF!)</f>
        <v>#REF!</v>
      </c>
    </row>
    <row r="43" spans="8:10">
      <c r="H43" s="261">
        <v>42</v>
      </c>
      <c r="I43" s="260" t="e">
        <f>IF(ISTEXT('VR-PROP'!#REF!),"DESCARTADO",'VR-PROP'!#REF!)</f>
        <v>#REF!</v>
      </c>
      <c r="J43" s="260" t="e">
        <f>IF(ISTEXT('VR-PROP'!#REF!),"DESCARTADO",'VR-PROP'!#REF!)</f>
        <v>#REF!</v>
      </c>
    </row>
    <row r="44" spans="8:10">
      <c r="H44" s="261">
        <v>43</v>
      </c>
      <c r="I44" s="260" t="e">
        <f>IF(ISTEXT('VR-PROP'!#REF!),"DESCARTADO",'VR-PROP'!#REF!)</f>
        <v>#REF!</v>
      </c>
      <c r="J44" s="260" t="e">
        <f>IF(ISTEXT('VR-PROP'!#REF!),"DESCARTADO",'VR-PROP'!#REF!)</f>
        <v>#REF!</v>
      </c>
    </row>
    <row r="45" spans="8:10">
      <c r="H45" s="261">
        <v>44</v>
      </c>
      <c r="I45" s="260" t="e">
        <f>IF(ISTEXT('VR-PROP'!#REF!),"DESCARTADO",'VR-PROP'!#REF!)</f>
        <v>#REF!</v>
      </c>
      <c r="J45" s="260" t="e">
        <f>IF(ISTEXT('VR-PROP'!#REF!),"DESCARTADO",'VR-PROP'!#REF!)</f>
        <v>#REF!</v>
      </c>
    </row>
    <row r="46" spans="8:10">
      <c r="H46" s="261">
        <v>45</v>
      </c>
      <c r="I46" s="260" t="e">
        <f>IF(ISTEXT('VR-PROP'!#REF!),"DESCARTADO",'VR-PROP'!#REF!)</f>
        <v>#REF!</v>
      </c>
      <c r="J46" s="260" t="e">
        <f>IF(ISTEXT('VR-PROP'!#REF!),"DESCARTADO",'VR-PROP'!#REF!)</f>
        <v>#REF!</v>
      </c>
    </row>
    <row r="47" spans="8:10">
      <c r="H47" s="261">
        <v>46</v>
      </c>
      <c r="I47" s="260" t="e">
        <f>IF(ISTEXT('VR-PROP'!#REF!),"DESCARTADO",'VR-PROP'!#REF!)</f>
        <v>#REF!</v>
      </c>
      <c r="J47" s="260" t="e">
        <f>IF(ISTEXT('VR-PROP'!#REF!),"DESCARTADO",'VR-PROP'!#REF!)</f>
        <v>#REF!</v>
      </c>
    </row>
    <row r="48" spans="8:10">
      <c r="H48" s="261">
        <v>47</v>
      </c>
      <c r="I48" s="260" t="e">
        <f>IF(ISTEXT('VR-PROP'!#REF!),"DESCARTADO",'VR-PROP'!#REF!)</f>
        <v>#REF!</v>
      </c>
      <c r="J48" s="260" t="e">
        <f>IF(ISTEXT('VR-PROP'!#REF!),"DESCARTADO",'VR-PROP'!#REF!)</f>
        <v>#REF!</v>
      </c>
    </row>
    <row r="49" spans="8:10">
      <c r="H49" s="261">
        <v>48</v>
      </c>
      <c r="I49" s="260" t="e">
        <f>IF(ISTEXT('VR-PROP'!#REF!),"DESCARTADO",'VR-PROP'!#REF!)</f>
        <v>#REF!</v>
      </c>
      <c r="J49" s="260" t="e">
        <f>IF(ISTEXT('VR-PROP'!#REF!),"DESCARTADO",'VR-PROP'!#REF!)</f>
        <v>#REF!</v>
      </c>
    </row>
    <row r="50" spans="8:10">
      <c r="H50" s="261">
        <v>49</v>
      </c>
      <c r="I50" s="260" t="e">
        <f>IF(ISTEXT('VR-PROP'!#REF!),"DESCARTADO",'VR-PROP'!#REF!)</f>
        <v>#REF!</v>
      </c>
      <c r="J50" s="260" t="e">
        <f>IF(ISTEXT('VR-PROP'!#REF!),"DESCARTADO",'VR-PROP'!#REF!)</f>
        <v>#REF!</v>
      </c>
    </row>
    <row r="51" spans="8:10">
      <c r="H51" s="261">
        <v>50</v>
      </c>
      <c r="I51" s="260" t="e">
        <f>IF(ISTEXT('VR-PROP'!#REF!),"DESCARTADO",'VR-PROP'!#REF!)</f>
        <v>#REF!</v>
      </c>
      <c r="J51" s="260" t="e">
        <f>IF(ISTEXT('VR-PROP'!#REF!),"DESCARTADO",'VR-PROP'!#REF!)</f>
        <v>#REF!</v>
      </c>
    </row>
    <row r="52" spans="8:10">
      <c r="H52" s="261">
        <v>51</v>
      </c>
      <c r="I52" s="260" t="e">
        <f>IF(ISTEXT('VR-PROP'!#REF!),"DESCARTADO",'VR-PROP'!#REF!)</f>
        <v>#REF!</v>
      </c>
      <c r="J52" s="260" t="e">
        <f>IF(ISTEXT('VR-PROP'!#REF!),"DESCARTADO",'VR-PROP'!#REF!)</f>
        <v>#REF!</v>
      </c>
    </row>
    <row r="53" spans="8:10">
      <c r="H53" s="261">
        <v>52</v>
      </c>
      <c r="I53" s="260" t="e">
        <f>IF(ISTEXT('VR-PROP'!#REF!),"DESCARTADO",'VR-PROP'!#REF!)</f>
        <v>#REF!</v>
      </c>
      <c r="J53" s="260" t="e">
        <f>IF(ISTEXT('VR-PROP'!#REF!),"DESCARTADO",'VR-PROP'!#REF!)</f>
        <v>#REF!</v>
      </c>
    </row>
    <row r="54" spans="8:10">
      <c r="H54" s="261">
        <v>53</v>
      </c>
      <c r="I54" s="260" t="e">
        <f>IF(ISTEXT('VR-PROP'!#REF!),"DESCARTADO",'VR-PROP'!#REF!)</f>
        <v>#REF!</v>
      </c>
      <c r="J54" s="260" t="e">
        <f>IF(ISTEXT('VR-PROP'!#REF!),"DESCARTADO",'VR-PROP'!#REF!)</f>
        <v>#REF!</v>
      </c>
    </row>
    <row r="55" spans="8:10">
      <c r="H55" s="261">
        <v>54</v>
      </c>
      <c r="I55" s="260" t="e">
        <f>IF(ISTEXT('VR-PROP'!#REF!),"DESCARTADO",'VR-PROP'!#REF!)</f>
        <v>#REF!</v>
      </c>
      <c r="J55" s="260" t="e">
        <f>IF(ISTEXT('VR-PROP'!#REF!),"DESCARTADO",'VR-PROP'!#REF!)</f>
        <v>#REF!</v>
      </c>
    </row>
    <row r="56" spans="8:10">
      <c r="H56" s="261">
        <v>55</v>
      </c>
      <c r="I56" s="260" t="e">
        <f>IF(ISTEXT('VR-PROP'!#REF!),"DESCARTADO",'VR-PROP'!#REF!)</f>
        <v>#REF!</v>
      </c>
      <c r="J56" s="260" t="e">
        <f>IF(ISTEXT('VR-PROP'!#REF!),"DESCARTADO",'VR-PROP'!#REF!)</f>
        <v>#REF!</v>
      </c>
    </row>
    <row r="57" spans="8:10">
      <c r="H57" s="261">
        <v>56</v>
      </c>
      <c r="I57" s="260" t="e">
        <f>IF(ISTEXT('VR-PROP'!#REF!),"DESCARTADO",'VR-PROP'!#REF!)</f>
        <v>#REF!</v>
      </c>
      <c r="J57" s="260" t="e">
        <f>IF(ISTEXT('VR-PROP'!#REF!),"DESCARTADO",'VR-PROP'!#REF!)</f>
        <v>#REF!</v>
      </c>
    </row>
    <row r="58" spans="8:10">
      <c r="H58" s="261">
        <v>57</v>
      </c>
      <c r="I58" s="260" t="e">
        <f>IF(ISTEXT('VR-PROP'!#REF!),"DESCARTADO",'VR-PROP'!#REF!)</f>
        <v>#REF!</v>
      </c>
      <c r="J58" s="260" t="e">
        <f>IF(ISTEXT('VR-PROP'!#REF!),"DESCARTADO",'VR-PROP'!#REF!)</f>
        <v>#REF!</v>
      </c>
    </row>
    <row r="59" spans="8:10">
      <c r="H59" s="261">
        <v>58</v>
      </c>
      <c r="I59" s="260" t="e">
        <f>IF(ISTEXT('VR-PROP'!#REF!),"DESCARTADO",'VR-PROP'!#REF!)</f>
        <v>#REF!</v>
      </c>
      <c r="J59" s="260" t="e">
        <f>IF(ISTEXT('VR-PROP'!#REF!),"DESCARTADO",'VR-PROP'!#REF!)</f>
        <v>#REF!</v>
      </c>
    </row>
    <row r="60" spans="8:10">
      <c r="H60" s="261">
        <v>59</v>
      </c>
      <c r="I60" s="260" t="e">
        <f>IF(ISTEXT('VR-PROP'!#REF!),"DESCARTADO",'VR-PROP'!#REF!)</f>
        <v>#REF!</v>
      </c>
      <c r="J60" s="260" t="e">
        <f>IF(ISTEXT('VR-PROP'!#REF!),"DESCARTADO",'VR-PROP'!#REF!)</f>
        <v>#REF!</v>
      </c>
    </row>
    <row r="61" spans="8:10">
      <c r="H61" s="261">
        <v>60</v>
      </c>
      <c r="I61" s="260" t="e">
        <f>IF(ISTEXT('VR-PROP'!#REF!),"DESCARTADO",'VR-PROP'!#REF!)</f>
        <v>#REF!</v>
      </c>
      <c r="J61" s="260" t="e">
        <f>IF(ISTEXT('VR-PROP'!#REF!),"DESCARTADO",'VR-PROP'!#REF!)</f>
        <v>#REF!</v>
      </c>
    </row>
    <row r="62" spans="8:10">
      <c r="H62" s="261">
        <v>61</v>
      </c>
      <c r="I62" s="260" t="e">
        <f>IF(ISTEXT('VR-PROP'!#REF!),"DESCARTADO",'VR-PROP'!#REF!)</f>
        <v>#REF!</v>
      </c>
      <c r="J62" s="260" t="e">
        <f>IF(ISTEXT('VR-PROP'!#REF!),"DESCARTADO",'VR-PROP'!#REF!)</f>
        <v>#REF!</v>
      </c>
    </row>
    <row r="63" spans="8:10">
      <c r="H63" s="261">
        <v>62</v>
      </c>
      <c r="I63" s="260" t="e">
        <f>IF(ISTEXT('VR-PROP'!#REF!),"DESCARTADO",'VR-PROP'!#REF!)</f>
        <v>#REF!</v>
      </c>
      <c r="J63" s="260" t="e">
        <f>IF(ISTEXT('VR-PROP'!#REF!),"DESCARTADO",'VR-PROP'!#REF!)</f>
        <v>#REF!</v>
      </c>
    </row>
    <row r="64" spans="8:10">
      <c r="H64" s="261">
        <v>63</v>
      </c>
      <c r="I64" s="260" t="e">
        <f>IF(ISTEXT('VR-PROP'!#REF!),"DESCARTADO",'VR-PROP'!#REF!)</f>
        <v>#REF!</v>
      </c>
      <c r="J64" s="260" t="e">
        <f>IF(ISTEXT('VR-PROP'!#REF!),"DESCARTADO",'VR-PROP'!#REF!)</f>
        <v>#REF!</v>
      </c>
    </row>
    <row r="65" spans="8:10">
      <c r="H65" s="261">
        <v>64</v>
      </c>
      <c r="I65" s="260" t="e">
        <f>IF(ISTEXT('VR-PROP'!#REF!),"DESCARTADO",'VR-PROP'!#REF!)</f>
        <v>#REF!</v>
      </c>
      <c r="J65" s="260" t="e">
        <f>IF(ISTEXT('VR-PROP'!#REF!),"DESCARTADO",'VR-PROP'!#REF!)</f>
        <v>#REF!</v>
      </c>
    </row>
    <row r="66" spans="8:10">
      <c r="H66" s="261">
        <v>65</v>
      </c>
      <c r="I66" s="260" t="e">
        <f>IF(ISTEXT('VR-PROP'!#REF!),"DESCARTADO",'VR-PROP'!#REF!)</f>
        <v>#REF!</v>
      </c>
      <c r="J66" s="260" t="e">
        <f>IF(ISTEXT('VR-PROP'!#REF!),"DESCARTADO",'VR-PROP'!#REF!)</f>
        <v>#REF!</v>
      </c>
    </row>
    <row r="67" spans="8:10">
      <c r="H67" s="261">
        <v>66</v>
      </c>
      <c r="I67" s="260" t="e">
        <f>IF(ISTEXT('VR-PROP'!#REF!),"DESCARTADO",'VR-PROP'!#REF!)</f>
        <v>#REF!</v>
      </c>
      <c r="J67" s="260" t="e">
        <f>IF(ISTEXT('VR-PROP'!#REF!),"DESCARTADO",'VR-PROP'!#REF!)</f>
        <v>#REF!</v>
      </c>
    </row>
    <row r="68" spans="8:10">
      <c r="H68" s="261">
        <v>67</v>
      </c>
      <c r="I68" s="260" t="e">
        <f>IF(ISTEXT('VR-PROP'!#REF!),"DESCARTADO",'VR-PROP'!#REF!)</f>
        <v>#REF!</v>
      </c>
      <c r="J68" s="260" t="e">
        <f>IF(ISTEXT('VR-PROP'!#REF!),"DESCARTADO",'VR-PROP'!#REF!)</f>
        <v>#REF!</v>
      </c>
    </row>
    <row r="69" spans="8:10">
      <c r="H69" s="261">
        <v>68</v>
      </c>
      <c r="I69" s="260" t="e">
        <f>IF(ISTEXT('VR-PROP'!#REF!),"DESCARTADO",'VR-PROP'!#REF!)</f>
        <v>#REF!</v>
      </c>
      <c r="J69" s="260" t="e">
        <f>IF(ISTEXT('VR-PROP'!#REF!),"DESCARTADO",'VR-PROP'!#REF!)</f>
        <v>#REF!</v>
      </c>
    </row>
    <row r="70" spans="8:10">
      <c r="H70" s="261">
        <v>69</v>
      </c>
      <c r="I70" s="260" t="e">
        <f>IF(ISTEXT('VR-PROP'!#REF!),"DESCARTADO",'VR-PROP'!#REF!)</f>
        <v>#REF!</v>
      </c>
      <c r="J70" s="260" t="e">
        <f>IF(ISTEXT('VR-PROP'!#REF!),"DESCARTADO",'VR-PROP'!#REF!)</f>
        <v>#REF!</v>
      </c>
    </row>
    <row r="71" spans="8:10">
      <c r="H71" s="261">
        <v>70</v>
      </c>
      <c r="I71" s="260" t="e">
        <f>IF(ISTEXT('VR-PROP'!#REF!),"DESCARTADO",'VR-PROP'!#REF!)</f>
        <v>#REF!</v>
      </c>
      <c r="J71" s="260" t="e">
        <f>IF(ISTEXT('VR-PROP'!#REF!),"DESCARTADO",'VR-PROP'!#REF!)</f>
        <v>#REF!</v>
      </c>
    </row>
    <row r="72" spans="8:10">
      <c r="H72" s="261">
        <v>71</v>
      </c>
      <c r="I72" s="260" t="e">
        <f>IF(ISTEXT('VR-PROP'!#REF!),"DESCARTADO",'VR-PROP'!#REF!)</f>
        <v>#REF!</v>
      </c>
      <c r="J72" s="260" t="e">
        <f>IF(ISTEXT('VR-PROP'!#REF!),"DESCARTADO",'VR-PROP'!#REF!)</f>
        <v>#REF!</v>
      </c>
    </row>
    <row r="73" spans="8:10">
      <c r="H73" s="261">
        <v>72</v>
      </c>
      <c r="I73" s="260" t="e">
        <f>IF(ISTEXT('VR-PROP'!#REF!),"DESCARTADO",'VR-PROP'!#REF!)</f>
        <v>#REF!</v>
      </c>
      <c r="J73" s="260" t="e">
        <f>IF(ISTEXT('VR-PROP'!#REF!),"DESCARTADO",'VR-PROP'!#REF!)</f>
        <v>#REF!</v>
      </c>
    </row>
    <row r="74" spans="8:10">
      <c r="H74" s="261">
        <v>73</v>
      </c>
      <c r="I74" s="260" t="e">
        <f>IF(ISTEXT('VR-PROP'!#REF!),"DESCARTADO",'VR-PROP'!#REF!)</f>
        <v>#REF!</v>
      </c>
      <c r="J74" s="260" t="e">
        <f>IF(ISTEXT('VR-PROP'!#REF!),"DESCARTADO",'VR-PROP'!#REF!)</f>
        <v>#REF!</v>
      </c>
    </row>
    <row r="75" spans="8:10">
      <c r="H75" s="261">
        <v>74</v>
      </c>
      <c r="I75" s="260" t="e">
        <f>IF(ISTEXT('VR-PROP'!#REF!),"DESCARTADO",'VR-PROP'!#REF!)</f>
        <v>#REF!</v>
      </c>
      <c r="J75" s="260" t="e">
        <f>IF(ISTEXT('VR-PROP'!#REF!),"DESCARTADO",'VR-PROP'!#REF!)</f>
        <v>#REF!</v>
      </c>
    </row>
    <row r="76" spans="8:10">
      <c r="H76" s="261">
        <v>75</v>
      </c>
      <c r="I76" s="260" t="e">
        <f>IF(ISTEXT('VR-PROP'!#REF!),"DESCARTADO",'VR-PROP'!#REF!)</f>
        <v>#REF!</v>
      </c>
      <c r="J76" s="260" t="e">
        <f>IF(ISTEXT('VR-PROP'!#REF!),"DESCARTADO",'VR-PROP'!#REF!)</f>
        <v>#REF!</v>
      </c>
    </row>
    <row r="77" spans="8:10">
      <c r="H77" s="261">
        <v>76</v>
      </c>
      <c r="I77" s="260" t="e">
        <f>IF(ISTEXT('VR-PROP'!#REF!),"DESCARTADO",'VR-PROP'!#REF!)</f>
        <v>#REF!</v>
      </c>
      <c r="J77" s="260" t="e">
        <f>IF(ISTEXT('VR-PROP'!#REF!),"DESCARTADO",'VR-PROP'!#REF!)</f>
        <v>#REF!</v>
      </c>
    </row>
    <row r="78" spans="8:10">
      <c r="H78" s="261">
        <v>77</v>
      </c>
      <c r="I78" s="260" t="e">
        <f>IF(ISTEXT('VR-PROP'!#REF!),"DESCARTADO",'VR-PROP'!#REF!)</f>
        <v>#REF!</v>
      </c>
      <c r="J78" s="260" t="e">
        <f>IF(ISTEXT('VR-PROP'!#REF!),"DESCARTADO",'VR-PROP'!#REF!)</f>
        <v>#REF!</v>
      </c>
    </row>
    <row r="79" spans="8:10">
      <c r="H79" s="261">
        <v>78</v>
      </c>
      <c r="I79" s="260" t="e">
        <f>IF(ISTEXT('VR-PROP'!#REF!),"DESCARTADO",'VR-PROP'!#REF!)</f>
        <v>#REF!</v>
      </c>
      <c r="J79" s="260" t="e">
        <f>IF(ISTEXT('VR-PROP'!#REF!),"DESCARTADO",'VR-PROP'!#REF!)</f>
        <v>#REF!</v>
      </c>
    </row>
    <row r="80" spans="8:10">
      <c r="H80" s="261">
        <v>79</v>
      </c>
      <c r="I80" s="260" t="e">
        <f>IF(ISTEXT('VR-PROP'!#REF!),"DESCARTADO",'VR-PROP'!#REF!)</f>
        <v>#REF!</v>
      </c>
      <c r="J80" s="260" t="e">
        <f>IF(ISTEXT('VR-PROP'!#REF!),"DESCARTADO",'VR-PROP'!#REF!)</f>
        <v>#REF!</v>
      </c>
    </row>
    <row r="81" spans="8:10">
      <c r="H81" s="261">
        <v>80</v>
      </c>
      <c r="I81" s="260" t="e">
        <f>IF(ISTEXT('VR-PROP'!#REF!),"DESCARTADO",'VR-PROP'!#REF!)</f>
        <v>#REF!</v>
      </c>
      <c r="J81" s="260" t="e">
        <f>IF(ISTEXT('VR-PROP'!#REF!),"DESCARTADO",'VR-PROP'!#REF!)</f>
        <v>#REF!</v>
      </c>
    </row>
    <row r="82" spans="8:10">
      <c r="H82" s="261">
        <v>81</v>
      </c>
      <c r="I82" s="260" t="e">
        <f>IF(ISTEXT('VR-PROP'!#REF!),"DESCARTADO",'VR-PROP'!#REF!)</f>
        <v>#REF!</v>
      </c>
      <c r="J82" s="260" t="e">
        <f>IF(ISTEXT('VR-PROP'!#REF!),"DESCARTADO",'VR-PROP'!#REF!)</f>
        <v>#REF!</v>
      </c>
    </row>
    <row r="83" spans="8:10">
      <c r="H83" s="261">
        <v>82</v>
      </c>
      <c r="I83" s="260" t="e">
        <f>IF(ISTEXT('VR-PROP'!#REF!),"DESCARTADO",'VR-PROP'!#REF!)</f>
        <v>#REF!</v>
      </c>
      <c r="J83" s="260" t="e">
        <f>IF(ISTEXT('VR-PROP'!#REF!),"DESCARTADO",'VR-PROP'!#REF!)</f>
        <v>#REF!</v>
      </c>
    </row>
    <row r="84" spans="8:10">
      <c r="H84" s="261">
        <v>83</v>
      </c>
      <c r="I84" s="260" t="e">
        <f>IF(ISTEXT('VR-PROP'!#REF!),"DESCARTADO",'VR-PROP'!#REF!)</f>
        <v>#REF!</v>
      </c>
      <c r="J84" s="260" t="e">
        <f>IF(ISTEXT('VR-PROP'!#REF!),"DESCARTADO",'VR-PROP'!#REF!)</f>
        <v>#REF!</v>
      </c>
    </row>
    <row r="85" spans="8:10">
      <c r="H85" s="261">
        <v>84</v>
      </c>
      <c r="I85" s="260" t="e">
        <f>IF(ISTEXT('VR-PROP'!#REF!),"DESCARTADO",'VR-PROP'!#REF!)</f>
        <v>#REF!</v>
      </c>
      <c r="J85" s="260" t="e">
        <f>IF(ISTEXT('VR-PROP'!#REF!),"DESCARTADO",'VR-PROP'!#REF!)</f>
        <v>#REF!</v>
      </c>
    </row>
    <row r="86" spans="8:10">
      <c r="H86" s="261">
        <v>85</v>
      </c>
      <c r="I86" s="260" t="e">
        <f>IF(ISTEXT('VR-PROP'!#REF!),"DESCARTADO",'VR-PROP'!#REF!)</f>
        <v>#REF!</v>
      </c>
      <c r="J86" s="260" t="e">
        <f>IF(ISTEXT('VR-PROP'!#REF!),"DESCARTADO",'VR-PROP'!#REF!)</f>
        <v>#REF!</v>
      </c>
    </row>
    <row r="87" spans="8:10">
      <c r="H87" s="261">
        <v>86</v>
      </c>
      <c r="I87" s="260" t="e">
        <f>IF(ISTEXT('VR-PROP'!#REF!),"DESCARTADO",'VR-PROP'!#REF!)</f>
        <v>#REF!</v>
      </c>
      <c r="J87" s="260" t="e">
        <f>IF(ISTEXT('VR-PROP'!#REF!),"DESCARTADO",'VR-PROP'!#REF!)</f>
        <v>#REF!</v>
      </c>
    </row>
    <row r="88" spans="8:10">
      <c r="H88" s="261">
        <v>87</v>
      </c>
      <c r="I88" s="260" t="e">
        <f>IF(ISTEXT('VR-PROP'!#REF!),"DESCARTADO",'VR-PROP'!#REF!)</f>
        <v>#REF!</v>
      </c>
      <c r="J88" s="260" t="e">
        <f>IF(ISTEXT('VR-PROP'!#REF!),"DESCARTADO",'VR-PROP'!#REF!)</f>
        <v>#REF!</v>
      </c>
    </row>
    <row r="89" spans="8:10">
      <c r="H89" s="261">
        <v>88</v>
      </c>
      <c r="I89" s="260" t="e">
        <f>IF(ISTEXT('VR-PROP'!#REF!),"DESCARTADO",'VR-PROP'!#REF!)</f>
        <v>#REF!</v>
      </c>
      <c r="J89" s="260" t="e">
        <f>IF(ISTEXT('VR-PROP'!#REF!),"DESCARTADO",'VR-PROP'!#REF!)</f>
        <v>#REF!</v>
      </c>
    </row>
    <row r="90" spans="8:10">
      <c r="H90" s="261">
        <v>89</v>
      </c>
      <c r="I90" s="260" t="e">
        <f>IF(ISTEXT('VR-PROP'!#REF!),"DESCARTADO",'VR-PROP'!#REF!)</f>
        <v>#REF!</v>
      </c>
      <c r="J90" s="260" t="e">
        <f>IF(ISTEXT('VR-PROP'!#REF!),"DESCARTADO",'VR-PROP'!#REF!)</f>
        <v>#REF!</v>
      </c>
    </row>
    <row r="91" spans="8:10">
      <c r="H91" s="261">
        <v>90</v>
      </c>
      <c r="I91" s="260" t="e">
        <f>IF(ISTEXT('VR-PROP'!#REF!),"DESCARTADO",'VR-PROP'!#REF!)</f>
        <v>#REF!</v>
      </c>
      <c r="J91" s="260" t="e">
        <f>IF(ISTEXT('VR-PROP'!#REF!),"DESCARTADO",'VR-PROP'!#REF!)</f>
        <v>#REF!</v>
      </c>
    </row>
    <row r="92" spans="8:10">
      <c r="H92" s="261">
        <v>91</v>
      </c>
      <c r="I92" s="260" t="e">
        <f>IF(ISTEXT('VR-PROP'!#REF!),"DESCARTADO",'VR-PROP'!#REF!)</f>
        <v>#REF!</v>
      </c>
      <c r="J92" s="260" t="e">
        <f>IF(ISTEXT('VR-PROP'!#REF!),"DESCARTADO",'VR-PROP'!#REF!)</f>
        <v>#REF!</v>
      </c>
    </row>
    <row r="93" spans="8:10">
      <c r="H93" s="261">
        <v>92</v>
      </c>
      <c r="I93" s="260" t="e">
        <f>IF(ISTEXT('VR-PROP'!#REF!),"DESCARTADO",'VR-PROP'!#REF!)</f>
        <v>#REF!</v>
      </c>
      <c r="J93" s="260" t="e">
        <f>IF(ISTEXT('VR-PROP'!#REF!),"DESCARTADO",'VR-PROP'!#REF!)</f>
        <v>#REF!</v>
      </c>
    </row>
    <row r="94" spans="8:10">
      <c r="H94" s="261">
        <v>93</v>
      </c>
      <c r="I94" s="260" t="e">
        <f>IF(ISTEXT('VR-PROP'!#REF!),"DESCARTADO",'VR-PROP'!#REF!)</f>
        <v>#REF!</v>
      </c>
      <c r="J94" s="260" t="e">
        <f>IF(ISTEXT('VR-PROP'!#REF!),"DESCARTADO",'VR-PROP'!#REF!)</f>
        <v>#REF!</v>
      </c>
    </row>
    <row r="95" spans="8:10">
      <c r="H95" s="261">
        <v>94</v>
      </c>
      <c r="I95" s="260" t="e">
        <f>IF(ISTEXT('VR-PROP'!#REF!),"DESCARTADO",'VR-PROP'!#REF!)</f>
        <v>#REF!</v>
      </c>
      <c r="J95" s="260" t="e">
        <f>IF(ISTEXT('VR-PROP'!#REF!),"DESCARTADO",'VR-PROP'!#REF!)</f>
        <v>#REF!</v>
      </c>
    </row>
    <row r="96" spans="8:10">
      <c r="H96" s="261">
        <v>95</v>
      </c>
      <c r="I96" s="260" t="e">
        <f>IF(ISTEXT('VR-PROP'!#REF!),"DESCARTADO",'VR-PROP'!#REF!)</f>
        <v>#REF!</v>
      </c>
      <c r="J96" s="260" t="e">
        <f>IF(ISTEXT('VR-PROP'!#REF!),"DESCARTADO",'VR-PROP'!#REF!)</f>
        <v>#REF!</v>
      </c>
    </row>
    <row r="97" spans="8:10">
      <c r="H97" s="261">
        <v>96</v>
      </c>
      <c r="I97" s="260" t="e">
        <f>IF(ISTEXT('VR-PROP'!#REF!),"DESCARTADO",'VR-PROP'!#REF!)</f>
        <v>#REF!</v>
      </c>
      <c r="J97" s="260" t="e">
        <f>IF(ISTEXT('VR-PROP'!#REF!),"DESCARTADO",'VR-PROP'!#REF!)</f>
        <v>#REF!</v>
      </c>
    </row>
    <row r="98" spans="8:10">
      <c r="H98" s="261">
        <v>97</v>
      </c>
      <c r="I98" s="260" t="e">
        <f>IF(ISTEXT('VR-PROP'!#REF!),"DESCARTADO",'VR-PROP'!#REF!)</f>
        <v>#REF!</v>
      </c>
      <c r="J98" s="260" t="e">
        <f>IF(ISTEXT('VR-PROP'!#REF!),"DESCARTADO",'VR-PROP'!#REF!)</f>
        <v>#REF!</v>
      </c>
    </row>
    <row r="99" spans="8:10">
      <c r="H99" s="261">
        <v>98</v>
      </c>
      <c r="I99" s="260" t="e">
        <f>IF(ISTEXT('VR-PROP'!#REF!),"DESCARTADO",'VR-PROP'!#REF!)</f>
        <v>#REF!</v>
      </c>
      <c r="J99" s="260" t="e">
        <f>IF(ISTEXT('VR-PROP'!#REF!),"DESCARTADO",'VR-PROP'!#REF!)</f>
        <v>#REF!</v>
      </c>
    </row>
    <row r="100" spans="8:10">
      <c r="H100" s="261">
        <v>99</v>
      </c>
      <c r="I100" s="260" t="e">
        <f>IF(ISTEXT('VR-PROP'!#REF!),"DESCARTADO",'VR-PROP'!#REF!)</f>
        <v>#REF!</v>
      </c>
      <c r="J100" s="260" t="e">
        <f>IF(ISTEXT('VR-PROP'!#REF!),"DESCARTADO",'VR-PROP'!#REF!)</f>
        <v>#REF!</v>
      </c>
    </row>
    <row r="101" spans="8:10">
      <c r="H101" s="261">
        <v>100</v>
      </c>
      <c r="I101" s="260" t="e">
        <f>IF(ISTEXT('VR-PROP'!#REF!),"DESCARTADO",'VR-PROP'!#REF!)</f>
        <v>#REF!</v>
      </c>
      <c r="J101" s="260" t="e">
        <f>IF(ISTEXT('VR-PROP'!#REF!),"DESCARTADO",'VR-PROP'!#REF!)</f>
        <v>#REF!</v>
      </c>
    </row>
    <row r="102" spans="8:10">
      <c r="H102" s="261">
        <v>101</v>
      </c>
      <c r="I102" s="260" t="e">
        <f>IF(ISTEXT('VR-PROP'!#REF!),"DESCARTADO",'VR-PROP'!#REF!)</f>
        <v>#REF!</v>
      </c>
      <c r="J102" s="260" t="e">
        <f>IF(ISTEXT('VR-PROP'!#REF!),"DESCARTADO",'VR-PROP'!#REF!)</f>
        <v>#REF!</v>
      </c>
    </row>
    <row r="103" spans="8:10">
      <c r="H103" s="261">
        <v>102</v>
      </c>
      <c r="I103" s="260" t="e">
        <f>IF(ISTEXT('VR-PROP'!#REF!),"DESCARTADO",'VR-PROP'!#REF!)</f>
        <v>#REF!</v>
      </c>
      <c r="J103" s="260" t="e">
        <f>IF(ISTEXT('VR-PROP'!#REF!),"DESCARTADO",'VR-PROP'!#REF!)</f>
        <v>#REF!</v>
      </c>
    </row>
    <row r="104" spans="8:10">
      <c r="H104" s="261">
        <v>103</v>
      </c>
      <c r="I104" s="260" t="e">
        <f>IF(ISTEXT('VR-PROP'!#REF!),"DESCARTADO",'VR-PROP'!#REF!)</f>
        <v>#REF!</v>
      </c>
      <c r="J104" s="260" t="e">
        <f>IF(ISTEXT('VR-PROP'!#REF!),"DESCARTADO",'VR-PROP'!#REF!)</f>
        <v>#REF!</v>
      </c>
    </row>
    <row r="105" spans="8:10">
      <c r="H105" s="261">
        <v>104</v>
      </c>
      <c r="I105" s="260" t="e">
        <f>IF(ISTEXT('VR-PROP'!#REF!),"DESCARTADO",'VR-PROP'!#REF!)</f>
        <v>#REF!</v>
      </c>
      <c r="J105" s="260" t="e">
        <f>IF(ISTEXT('VR-PROP'!#REF!),"DESCARTADO",'VR-PROP'!#REF!)</f>
        <v>#REF!</v>
      </c>
    </row>
    <row r="106" spans="8:10">
      <c r="H106" s="261">
        <v>105</v>
      </c>
      <c r="I106" s="260" t="e">
        <f>IF(ISTEXT('VR-PROP'!#REF!),"DESCARTADO",'VR-PROP'!#REF!)</f>
        <v>#REF!</v>
      </c>
      <c r="J106" s="260" t="e">
        <f>IF(ISTEXT('VR-PROP'!#REF!),"DESCARTADO",'VR-PROP'!#REF!)</f>
        <v>#REF!</v>
      </c>
    </row>
    <row r="107" spans="8:10">
      <c r="H107" s="261">
        <v>106</v>
      </c>
      <c r="I107" s="260" t="e">
        <f>IF(ISTEXT('VR-PROP'!#REF!),"DESCARTADO",'VR-PROP'!#REF!)</f>
        <v>#REF!</v>
      </c>
      <c r="J107" s="260" t="e">
        <f>IF(ISTEXT('VR-PROP'!#REF!),"DESCARTADO",'VR-PROP'!#REF!)</f>
        <v>#REF!</v>
      </c>
    </row>
    <row r="108" spans="8:10">
      <c r="H108" s="261">
        <v>107</v>
      </c>
      <c r="I108" s="260" t="e">
        <f>IF(ISTEXT('VR-PROP'!#REF!),"DESCARTADO",'VR-PROP'!#REF!)</f>
        <v>#REF!</v>
      </c>
      <c r="J108" s="260" t="e">
        <f>IF(ISTEXT('VR-PROP'!#REF!),"DESCARTADO",'VR-PROP'!#REF!)</f>
        <v>#REF!</v>
      </c>
    </row>
    <row r="109" spans="8:10">
      <c r="H109" s="261">
        <v>108</v>
      </c>
      <c r="I109" s="260" t="e">
        <f>IF(ISTEXT('VR-PROP'!#REF!),"DESCARTADO",'VR-PROP'!#REF!)</f>
        <v>#REF!</v>
      </c>
      <c r="J109" s="260" t="e">
        <f>IF(ISTEXT('VR-PROP'!#REF!),"DESCARTADO",'VR-PROP'!#REF!)</f>
        <v>#REF!</v>
      </c>
    </row>
    <row r="110" spans="8:10">
      <c r="H110" s="261">
        <v>109</v>
      </c>
      <c r="I110" s="260" t="e">
        <f>IF(ISTEXT('VR-PROP'!#REF!),"DESCARTADO",'VR-PROP'!#REF!)</f>
        <v>#REF!</v>
      </c>
      <c r="J110" s="260" t="e">
        <f>IF(ISTEXT('VR-PROP'!#REF!),"DESCARTADO",'VR-PROP'!#REF!)</f>
        <v>#REF!</v>
      </c>
    </row>
    <row r="111" spans="8:10">
      <c r="H111" s="261">
        <v>110</v>
      </c>
      <c r="I111" s="260" t="e">
        <f>IF(ISTEXT('VR-PROP'!#REF!),"DESCARTADO",'VR-PROP'!#REF!)</f>
        <v>#REF!</v>
      </c>
      <c r="J111" s="260" t="e">
        <f>IF(ISTEXT('VR-PROP'!#REF!),"DESCARTADO",'VR-PROP'!#REF!)</f>
        <v>#REF!</v>
      </c>
    </row>
    <row r="112" spans="8:10">
      <c r="H112" s="261">
        <v>111</v>
      </c>
      <c r="I112" s="260" t="e">
        <f>IF(ISTEXT('VR-PROP'!#REF!),"DESCARTADO",'VR-PROP'!#REF!)</f>
        <v>#REF!</v>
      </c>
      <c r="J112" s="260" t="e">
        <f>IF(ISTEXT('VR-PROP'!#REF!),"DESCARTADO",'VR-PROP'!#REF!)</f>
        <v>#REF!</v>
      </c>
    </row>
    <row r="113" spans="8:10">
      <c r="H113" s="261">
        <v>112</v>
      </c>
      <c r="I113" s="260" t="e">
        <f>IF(ISTEXT('VR-PROP'!#REF!),"DESCARTADO",'VR-PROP'!#REF!)</f>
        <v>#REF!</v>
      </c>
      <c r="J113" s="260" t="e">
        <f>IF(ISTEXT('VR-PROP'!#REF!),"DESCARTADO",'VR-PROP'!#REF!)</f>
        <v>#REF!</v>
      </c>
    </row>
    <row r="114" spans="8:10">
      <c r="H114" s="261">
        <v>113</v>
      </c>
      <c r="I114" s="260" t="e">
        <f>IF(ISTEXT('VR-PROP'!#REF!),"DESCARTADO",'VR-PROP'!#REF!)</f>
        <v>#REF!</v>
      </c>
      <c r="J114" s="260" t="e">
        <f>IF(ISTEXT('VR-PROP'!#REF!),"DESCARTADO",'VR-PROP'!#REF!)</f>
        <v>#REF!</v>
      </c>
    </row>
    <row r="115" spans="8:10">
      <c r="H115" s="261">
        <v>114</v>
      </c>
      <c r="I115" s="260" t="e">
        <f>IF(ISTEXT('VR-PROP'!#REF!),"DESCARTADO",'VR-PROP'!#REF!)</f>
        <v>#REF!</v>
      </c>
      <c r="J115" s="260" t="e">
        <f>IF(ISTEXT('VR-PROP'!#REF!),"DESCARTADO",'VR-PROP'!#REF!)</f>
        <v>#REF!</v>
      </c>
    </row>
    <row r="116" spans="8:10">
      <c r="H116" s="261">
        <v>115</v>
      </c>
      <c r="I116" s="260" t="e">
        <f>IF(ISTEXT('VR-PROP'!#REF!),"DESCARTADO",'VR-PROP'!#REF!)</f>
        <v>#REF!</v>
      </c>
      <c r="J116" s="260" t="e">
        <f>IF(ISTEXT('VR-PROP'!#REF!),"DESCARTADO",'VR-PROP'!#REF!)</f>
        <v>#REF!</v>
      </c>
    </row>
    <row r="117" spans="8:10">
      <c r="H117" s="261">
        <v>116</v>
      </c>
      <c r="I117" s="260" t="e">
        <f>IF(ISTEXT('VR-PROP'!#REF!),"DESCARTADO",'VR-PROP'!#REF!)</f>
        <v>#REF!</v>
      </c>
      <c r="J117" s="260" t="e">
        <f>IF(ISTEXT('VR-PROP'!#REF!),"DESCARTADO",'VR-PROP'!#REF!)</f>
        <v>#REF!</v>
      </c>
    </row>
    <row r="118" spans="8:10">
      <c r="H118" s="261">
        <v>117</v>
      </c>
      <c r="I118" s="260" t="e">
        <f>IF(ISTEXT('VR-PROP'!#REF!),"DESCARTADO",'VR-PROP'!#REF!)</f>
        <v>#REF!</v>
      </c>
      <c r="J118" s="260" t="e">
        <f>IF(ISTEXT('VR-PROP'!#REF!),"DESCARTADO",'VR-PROP'!#REF!)</f>
        <v>#REF!</v>
      </c>
    </row>
    <row r="119" spans="8:10">
      <c r="H119" s="261">
        <v>118</v>
      </c>
      <c r="I119" s="260" t="e">
        <f>IF(ISTEXT('VR-PROP'!#REF!),"DESCARTADO",'VR-PROP'!#REF!)</f>
        <v>#REF!</v>
      </c>
      <c r="J119" s="260" t="e">
        <f>IF(ISTEXT('VR-PROP'!#REF!),"DESCARTADO",'VR-PROP'!#REF!)</f>
        <v>#REF!</v>
      </c>
    </row>
    <row r="120" spans="8:10">
      <c r="H120" s="261">
        <v>119</v>
      </c>
      <c r="I120" s="260" t="e">
        <f>IF(ISTEXT('VR-PROP'!#REF!),"DESCARTADO",'VR-PROP'!#REF!)</f>
        <v>#REF!</v>
      </c>
      <c r="J120" s="260" t="e">
        <f>IF(ISTEXT('VR-PROP'!#REF!),"DESCARTADO",'VR-PROP'!#REF!)</f>
        <v>#REF!</v>
      </c>
    </row>
    <row r="121" spans="8:10">
      <c r="H121" s="261">
        <v>120</v>
      </c>
      <c r="I121" s="260" t="e">
        <f>IF(ISTEXT('VR-PROP'!#REF!),"DESCARTADO",'VR-PROP'!#REF!)</f>
        <v>#REF!</v>
      </c>
      <c r="J121" s="260" t="e">
        <f>IF(ISTEXT('VR-PROP'!#REF!),"DESCARTADO",'VR-PROP'!#REF!)</f>
        <v>#REF!</v>
      </c>
    </row>
    <row r="122" spans="8:10">
      <c r="H122" s="261">
        <v>121</v>
      </c>
      <c r="I122" s="260" t="e">
        <f>IF(ISTEXT('VR-PROP'!#REF!),"DESCARTADO",'VR-PROP'!#REF!)</f>
        <v>#REF!</v>
      </c>
      <c r="J122" s="260" t="e">
        <f>IF(ISTEXT('VR-PROP'!#REF!),"DESCARTADO",'VR-PROP'!#REF!)</f>
        <v>#REF!</v>
      </c>
    </row>
    <row r="123" spans="8:10">
      <c r="H123" s="261">
        <v>122</v>
      </c>
      <c r="I123" s="260" t="e">
        <f>IF(ISTEXT('VR-PROP'!#REF!),"DESCARTADO",'VR-PROP'!#REF!)</f>
        <v>#REF!</v>
      </c>
      <c r="J123" s="260" t="e">
        <f>IF(ISTEXT('VR-PROP'!#REF!),"DESCARTADO",'VR-PROP'!#REF!)</f>
        <v>#REF!</v>
      </c>
    </row>
    <row r="124" spans="8:10">
      <c r="H124" s="261">
        <v>123</v>
      </c>
      <c r="I124" s="260" t="e">
        <f>IF(ISTEXT('VR-PROP'!#REF!),"DESCARTADO",'VR-PROP'!#REF!)</f>
        <v>#REF!</v>
      </c>
      <c r="J124" s="260" t="e">
        <f>IF(ISTEXT('VR-PROP'!#REF!),"DESCARTADO",'VR-PROP'!#REF!)</f>
        <v>#REF!</v>
      </c>
    </row>
    <row r="125" spans="8:10">
      <c r="H125" s="261">
        <v>124</v>
      </c>
      <c r="I125" s="260" t="e">
        <f>IF(ISTEXT('VR-PROP'!#REF!),"DESCARTADO",'VR-PROP'!#REF!)</f>
        <v>#REF!</v>
      </c>
      <c r="J125" s="260" t="e">
        <f>IF(ISTEXT('VR-PROP'!#REF!),"DESCARTADO",'VR-PROP'!#REF!)</f>
        <v>#REF!</v>
      </c>
    </row>
    <row r="126" spans="8:10">
      <c r="H126" s="261">
        <v>125</v>
      </c>
      <c r="I126" s="260" t="e">
        <f>IF(ISTEXT('VR-PROP'!#REF!),"DESCARTADO",'VR-PROP'!#REF!)</f>
        <v>#REF!</v>
      </c>
      <c r="J126" s="260" t="e">
        <f>IF(ISTEXT('VR-PROP'!#REF!),"DESCARTADO",'VR-PROP'!#REF!)</f>
        <v>#REF!</v>
      </c>
    </row>
    <row r="127" spans="8:10">
      <c r="H127" s="261">
        <v>126</v>
      </c>
      <c r="I127" s="260" t="e">
        <f>IF(ISTEXT('VR-PROP'!#REF!),"DESCARTADO",'VR-PROP'!#REF!)</f>
        <v>#REF!</v>
      </c>
      <c r="J127" s="260" t="e">
        <f>IF(ISTEXT('VR-PROP'!#REF!),"DESCARTADO",'VR-PROP'!#REF!)</f>
        <v>#REF!</v>
      </c>
    </row>
    <row r="128" spans="8:10">
      <c r="H128" s="261">
        <v>127</v>
      </c>
      <c r="I128" s="260" t="e">
        <f>IF(ISTEXT('VR-PROP'!#REF!),"DESCARTADO",'VR-PROP'!#REF!)</f>
        <v>#REF!</v>
      </c>
      <c r="J128" s="260" t="e">
        <f>IF(ISTEXT('VR-PROP'!#REF!),"DESCARTADO",'VR-PROP'!#REF!)</f>
        <v>#REF!</v>
      </c>
    </row>
    <row r="129" spans="8:10">
      <c r="H129" s="261">
        <v>128</v>
      </c>
      <c r="I129" s="260" t="e">
        <f>IF(ISTEXT('VR-PROP'!#REF!),"DESCARTADO",'VR-PROP'!#REF!)</f>
        <v>#REF!</v>
      </c>
      <c r="J129" s="260" t="e">
        <f>IF(ISTEXT('VR-PROP'!#REF!),"DESCARTADO",'VR-PROP'!#REF!)</f>
        <v>#REF!</v>
      </c>
    </row>
    <row r="130" spans="8:10">
      <c r="H130" s="261">
        <v>129</v>
      </c>
      <c r="I130" s="260" t="e">
        <f>IF(ISTEXT('VR-PROP'!#REF!),"DESCARTADO",'VR-PROP'!#REF!)</f>
        <v>#REF!</v>
      </c>
      <c r="J130" s="260" t="e">
        <f>IF(ISTEXT('VR-PROP'!#REF!),"DESCARTADO",'VR-PROP'!#REF!)</f>
        <v>#REF!</v>
      </c>
    </row>
    <row r="131" spans="8:10">
      <c r="H131" s="261">
        <v>130</v>
      </c>
      <c r="I131" s="260" t="e">
        <f>IF(ISTEXT('VR-PROP'!#REF!),"DESCARTADO",'VR-PROP'!#REF!)</f>
        <v>#REF!</v>
      </c>
      <c r="J131" s="260" t="e">
        <f>IF(ISTEXT('VR-PROP'!#REF!),"DESCARTADO",'VR-PROP'!#REF!)</f>
        <v>#REF!</v>
      </c>
    </row>
    <row r="132" spans="8:10">
      <c r="H132" s="261">
        <v>131</v>
      </c>
      <c r="I132" s="260" t="e">
        <f>IF(ISTEXT('VR-PROP'!#REF!),"DESCARTADO",'VR-PROP'!#REF!)</f>
        <v>#REF!</v>
      </c>
      <c r="J132" s="260" t="e">
        <f>IF(ISTEXT('VR-PROP'!#REF!),"DESCARTADO",'VR-PROP'!#REF!)</f>
        <v>#REF!</v>
      </c>
    </row>
    <row r="133" spans="8:10">
      <c r="H133" s="261">
        <v>132</v>
      </c>
      <c r="I133" s="260" t="e">
        <f>IF(ISTEXT('VR-PROP'!#REF!),"DESCARTADO",'VR-PROP'!#REF!)</f>
        <v>#REF!</v>
      </c>
      <c r="J133" s="260" t="e">
        <f>IF(ISTEXT('VR-PROP'!#REF!),"DESCARTADO",'VR-PROP'!#REF!)</f>
        <v>#REF!</v>
      </c>
    </row>
    <row r="134" spans="8:10">
      <c r="H134" s="261">
        <v>133</v>
      </c>
      <c r="I134" s="260" t="e">
        <f>IF(ISTEXT('VR-PROP'!#REF!),"DESCARTADO",'VR-PROP'!#REF!)</f>
        <v>#REF!</v>
      </c>
      <c r="J134" s="260" t="e">
        <f>IF(ISTEXT('VR-PROP'!#REF!),"DESCARTADO",'VR-PROP'!#REF!)</f>
        <v>#REF!</v>
      </c>
    </row>
    <row r="135" spans="8:10">
      <c r="H135" s="261">
        <v>134</v>
      </c>
      <c r="I135" s="260" t="e">
        <f>IF(ISTEXT('VR-PROP'!#REF!),"DESCARTADO",'VR-PROP'!#REF!)</f>
        <v>#REF!</v>
      </c>
      <c r="J135" s="260" t="e">
        <f>IF(ISTEXT('VR-PROP'!#REF!),"DESCARTADO",'VR-PROP'!#REF!)</f>
        <v>#REF!</v>
      </c>
    </row>
    <row r="136" spans="8:10">
      <c r="H136" s="261">
        <v>135</v>
      </c>
      <c r="I136" s="260" t="e">
        <f>IF(ISTEXT('VR-PROP'!#REF!),"DESCARTADO",'VR-PROP'!#REF!)</f>
        <v>#REF!</v>
      </c>
      <c r="J136" s="260" t="e">
        <f>IF(ISTEXT('VR-PROP'!#REF!),"DESCARTADO",'VR-PROP'!#REF!)</f>
        <v>#REF!</v>
      </c>
    </row>
    <row r="137" spans="8:10">
      <c r="H137" s="261">
        <v>136</v>
      </c>
      <c r="I137" s="260" t="e">
        <f>IF(ISTEXT('VR-PROP'!#REF!),"DESCARTADO",'VR-PROP'!#REF!)</f>
        <v>#REF!</v>
      </c>
      <c r="J137" s="260" t="e">
        <f>IF(ISTEXT('VR-PROP'!#REF!),"DESCARTADO",'VR-PROP'!#REF!)</f>
        <v>#REF!</v>
      </c>
    </row>
    <row r="138" spans="8:10">
      <c r="H138" s="261">
        <v>137</v>
      </c>
      <c r="I138" s="260" t="e">
        <f>IF(ISTEXT('VR-PROP'!#REF!),"DESCARTADO",'VR-PROP'!#REF!)</f>
        <v>#REF!</v>
      </c>
      <c r="J138" s="260" t="e">
        <f>IF(ISTEXT('VR-PROP'!#REF!),"DESCARTADO",'VR-PROP'!#REF!)</f>
        <v>#REF!</v>
      </c>
    </row>
    <row r="139" spans="8:10">
      <c r="H139" s="261">
        <v>138</v>
      </c>
      <c r="I139" s="260" t="e">
        <f>IF(ISTEXT('VR-PROP'!#REF!),"DESCARTADO",'VR-PROP'!#REF!)</f>
        <v>#REF!</v>
      </c>
      <c r="J139" s="260" t="e">
        <f>IF(ISTEXT('VR-PROP'!#REF!),"DESCARTADO",'VR-PROP'!#REF!)</f>
        <v>#REF!</v>
      </c>
    </row>
    <row r="140" spans="8:10">
      <c r="H140" s="261">
        <v>139</v>
      </c>
      <c r="I140" s="260" t="e">
        <f>IF(ISTEXT('VR-PROP'!#REF!),"DESCARTADO",'VR-PROP'!#REF!)</f>
        <v>#REF!</v>
      </c>
      <c r="J140" s="260" t="e">
        <f>IF(ISTEXT('VR-PROP'!#REF!),"DESCARTADO",'VR-PROP'!#REF!)</f>
        <v>#REF!</v>
      </c>
    </row>
    <row r="141" spans="8:10">
      <c r="H141" s="261">
        <v>140</v>
      </c>
      <c r="I141" s="260" t="e">
        <f>IF(ISTEXT('VR-PROP'!#REF!),"DESCARTADO",'VR-PROP'!#REF!)</f>
        <v>#REF!</v>
      </c>
      <c r="J141" s="260" t="e">
        <f>IF(ISTEXT('VR-PROP'!#REF!),"DESCARTADO",'VR-PROP'!#REF!)</f>
        <v>#REF!</v>
      </c>
    </row>
    <row r="142" spans="8:10">
      <c r="H142" s="261">
        <v>141</v>
      </c>
      <c r="I142" s="260" t="e">
        <f>IF(ISTEXT('VR-PROP'!#REF!),"DESCARTADO",'VR-PROP'!#REF!)</f>
        <v>#REF!</v>
      </c>
      <c r="J142" s="260" t="e">
        <f>IF(ISTEXT('VR-PROP'!#REF!),"DESCARTADO",'VR-PROP'!#REF!)</f>
        <v>#REF!</v>
      </c>
    </row>
    <row r="143" spans="8:10">
      <c r="H143" s="261">
        <v>142</v>
      </c>
      <c r="I143" s="260" t="e">
        <f>IF(ISTEXT('VR-PROP'!#REF!),"DESCARTADO",'VR-PROP'!#REF!)</f>
        <v>#REF!</v>
      </c>
      <c r="J143" s="260" t="e">
        <f>IF(ISTEXT('VR-PROP'!#REF!),"DESCARTADO",'VR-PROP'!#REF!)</f>
        <v>#REF!</v>
      </c>
    </row>
    <row r="144" spans="8:10">
      <c r="H144" s="261">
        <v>143</v>
      </c>
      <c r="I144" s="260" t="e">
        <f>IF(ISTEXT('VR-PROP'!#REF!),"DESCARTADO",'VR-PROP'!#REF!)</f>
        <v>#REF!</v>
      </c>
      <c r="J144" s="260" t="e">
        <f>IF(ISTEXT('VR-PROP'!#REF!),"DESCARTADO",'VR-PROP'!#REF!)</f>
        <v>#REF!</v>
      </c>
    </row>
    <row r="145" spans="8:10">
      <c r="H145" s="261">
        <v>144</v>
      </c>
      <c r="I145" s="260" t="e">
        <f>IF(ISTEXT('VR-PROP'!#REF!),"DESCARTADO",'VR-PROP'!#REF!)</f>
        <v>#REF!</v>
      </c>
      <c r="J145" s="260" t="e">
        <f>IF(ISTEXT('VR-PROP'!#REF!),"DESCARTADO",'VR-PROP'!#REF!)</f>
        <v>#REF!</v>
      </c>
    </row>
    <row r="146" spans="8:10">
      <c r="H146" s="261">
        <v>145</v>
      </c>
      <c r="I146" s="260" t="e">
        <f>IF(ISTEXT('VR-PROP'!#REF!),"DESCARTADO",'VR-PROP'!#REF!)</f>
        <v>#REF!</v>
      </c>
      <c r="J146" s="260" t="e">
        <f>IF(ISTEXT('VR-PROP'!#REF!),"DESCARTADO",'VR-PROP'!#REF!)</f>
        <v>#REF!</v>
      </c>
    </row>
    <row r="147" spans="8:10">
      <c r="H147" s="261">
        <v>146</v>
      </c>
      <c r="I147" s="260" t="e">
        <f>IF(ISTEXT('VR-PROP'!#REF!),"DESCARTADO",'VR-PROP'!#REF!)</f>
        <v>#REF!</v>
      </c>
      <c r="J147" s="260" t="e">
        <f>IF(ISTEXT('VR-PROP'!#REF!),"DESCARTADO",'VR-PROP'!#REF!)</f>
        <v>#REF!</v>
      </c>
    </row>
    <row r="148" spans="8:10">
      <c r="H148" s="261">
        <v>147</v>
      </c>
      <c r="I148" s="260" t="e">
        <f>IF(ISTEXT('VR-PROP'!#REF!),"DESCARTADO",'VR-PROP'!#REF!)</f>
        <v>#REF!</v>
      </c>
      <c r="J148" s="260" t="e">
        <f>IF(ISTEXT('VR-PROP'!#REF!),"DESCARTADO",'VR-PROP'!#REF!)</f>
        <v>#REF!</v>
      </c>
    </row>
    <row r="149" spans="8:10">
      <c r="H149" s="261">
        <v>148</v>
      </c>
      <c r="I149" s="260" t="e">
        <f>IF(ISTEXT('VR-PROP'!#REF!),"DESCARTADO",'VR-PROP'!#REF!)</f>
        <v>#REF!</v>
      </c>
      <c r="J149" s="260" t="e">
        <f>IF(ISTEXT('VR-PROP'!#REF!),"DESCARTADO",'VR-PROP'!#REF!)</f>
        <v>#REF!</v>
      </c>
    </row>
    <row r="150" spans="8:10">
      <c r="H150" s="261">
        <v>149</v>
      </c>
      <c r="I150" s="260" t="e">
        <f>IF(ISTEXT('VR-PROP'!#REF!),"DESCARTADO",'VR-PROP'!#REF!)</f>
        <v>#REF!</v>
      </c>
      <c r="J150" s="260" t="e">
        <f>IF(ISTEXT('VR-PROP'!#REF!),"DESCARTADO",'VR-PROP'!#REF!)</f>
        <v>#REF!</v>
      </c>
    </row>
    <row r="151" spans="8:10">
      <c r="H151" s="261">
        <v>150</v>
      </c>
      <c r="I151" s="260" t="e">
        <f>IF(ISTEXT('VR-PROP'!#REF!),"DESCARTADO",'VR-PROP'!#REF!)</f>
        <v>#REF!</v>
      </c>
      <c r="J151" s="260" t="e">
        <f>IF(ISTEXT('VR-PROP'!#REF!),"DESCARTADO",'VR-PROP'!#REF!)</f>
        <v>#REF!</v>
      </c>
    </row>
    <row r="152" spans="8:10">
      <c r="H152" s="261">
        <v>151</v>
      </c>
      <c r="I152" s="260" t="e">
        <f>IF(ISTEXT('VR-PROP'!#REF!),"DESCARTADO",'VR-PROP'!#REF!)</f>
        <v>#REF!</v>
      </c>
      <c r="J152" s="260" t="e">
        <f>IF(ISTEXT('VR-PROP'!#REF!),"DESCARTADO",'VR-PROP'!#REF!)</f>
        <v>#REF!</v>
      </c>
    </row>
    <row r="153" spans="8:10">
      <c r="H153" s="261">
        <v>152</v>
      </c>
      <c r="I153" s="260" t="e">
        <f>IF(ISTEXT('VR-PROP'!#REF!),"DESCARTADO",'VR-PROP'!#REF!)</f>
        <v>#REF!</v>
      </c>
      <c r="J153" s="260" t="e">
        <f>IF(ISTEXT('VR-PROP'!#REF!),"DESCARTADO",'VR-PROP'!#REF!)</f>
        <v>#REF!</v>
      </c>
    </row>
    <row r="154" spans="8:10">
      <c r="H154" s="261">
        <v>153</v>
      </c>
      <c r="I154" s="260" t="e">
        <f>IF(ISTEXT('VR-PROP'!#REF!),"DESCARTADO",'VR-PROP'!#REF!)</f>
        <v>#REF!</v>
      </c>
      <c r="J154" s="260" t="e">
        <f>IF(ISTEXT('VR-PROP'!#REF!),"DESCARTADO",'VR-PROP'!#REF!)</f>
        <v>#REF!</v>
      </c>
    </row>
    <row r="155" spans="8:10">
      <c r="H155" s="261">
        <v>154</v>
      </c>
      <c r="I155" s="260" t="e">
        <f>IF(ISTEXT('VR-PROP'!#REF!),"DESCARTADO",'VR-PROP'!#REF!)</f>
        <v>#REF!</v>
      </c>
      <c r="J155" s="260" t="e">
        <f>IF(ISTEXT('VR-PROP'!#REF!),"DESCARTADO",'VR-PROP'!#REF!)</f>
        <v>#REF!</v>
      </c>
    </row>
    <row r="156" spans="8:10">
      <c r="H156" s="261">
        <v>155</v>
      </c>
      <c r="I156" s="260" t="e">
        <f>IF(ISTEXT('VR-PROP'!#REF!),"DESCARTADO",'VR-PROP'!#REF!)</f>
        <v>#REF!</v>
      </c>
      <c r="J156" s="260" t="e">
        <f>IF(ISTEXT('VR-PROP'!#REF!),"DESCARTADO",'VR-PROP'!#REF!)</f>
        <v>#REF!</v>
      </c>
    </row>
    <row r="157" spans="8:10">
      <c r="H157" s="261">
        <v>156</v>
      </c>
      <c r="I157" s="260" t="e">
        <f>IF(ISTEXT('VR-PROP'!#REF!),"DESCARTADO",'VR-PROP'!#REF!)</f>
        <v>#REF!</v>
      </c>
      <c r="J157" s="260" t="e">
        <f>IF(ISTEXT('VR-PROP'!#REF!),"DESCARTADO",'VR-PROP'!#REF!)</f>
        <v>#REF!</v>
      </c>
    </row>
    <row r="158" spans="8:10">
      <c r="H158" s="261">
        <v>157</v>
      </c>
      <c r="I158" s="260" t="e">
        <f>IF(ISTEXT('VR-PROP'!#REF!),"DESCARTADO",'VR-PROP'!#REF!)</f>
        <v>#REF!</v>
      </c>
      <c r="J158" s="260" t="e">
        <f>IF(ISTEXT('VR-PROP'!#REF!),"DESCARTADO",'VR-PROP'!#REF!)</f>
        <v>#REF!</v>
      </c>
    </row>
    <row r="159" spans="8:10">
      <c r="H159" s="261">
        <v>158</v>
      </c>
      <c r="I159" s="260" t="e">
        <f>IF(ISTEXT('VR-PROP'!#REF!),"DESCARTADO",'VR-PROP'!#REF!)</f>
        <v>#REF!</v>
      </c>
      <c r="J159" s="260" t="e">
        <f>IF(ISTEXT('VR-PROP'!#REF!),"DESCARTADO",'VR-PROP'!#REF!)</f>
        <v>#REF!</v>
      </c>
    </row>
    <row r="160" spans="8:10">
      <c r="H160" s="261">
        <v>159</v>
      </c>
      <c r="I160" s="260" t="e">
        <f>IF(ISTEXT('VR-PROP'!#REF!),"DESCARTADO",'VR-PROP'!#REF!)</f>
        <v>#REF!</v>
      </c>
      <c r="J160" s="260" t="e">
        <f>IF(ISTEXT('VR-PROP'!#REF!),"DESCARTADO",'VR-PROP'!#REF!)</f>
        <v>#REF!</v>
      </c>
    </row>
    <row r="161" spans="8:10">
      <c r="H161" s="261">
        <v>160</v>
      </c>
      <c r="I161" s="260" t="e">
        <f>IF(ISTEXT('VR-PROP'!#REF!),"DESCARTADO",'VR-PROP'!#REF!)</f>
        <v>#REF!</v>
      </c>
      <c r="J161" s="260" t="e">
        <f>IF(ISTEXT('VR-PROP'!#REF!),"DESCARTADO",'VR-PROP'!#REF!)</f>
        <v>#REF!</v>
      </c>
    </row>
    <row r="162" spans="8:10">
      <c r="H162" s="261">
        <v>161</v>
      </c>
      <c r="I162" s="260" t="e">
        <f>IF(ISTEXT('VR-PROP'!#REF!),"DESCARTADO",'VR-PROP'!#REF!)</f>
        <v>#REF!</v>
      </c>
      <c r="J162" s="260" t="e">
        <f>IF(ISTEXT('VR-PROP'!#REF!),"DESCARTADO",'VR-PROP'!#REF!)</f>
        <v>#REF!</v>
      </c>
    </row>
    <row r="163" spans="8:10">
      <c r="H163" s="261">
        <v>162</v>
      </c>
      <c r="I163" s="260" t="e">
        <f>IF(ISTEXT('VR-PROP'!#REF!),"DESCARTADO",'VR-PROP'!#REF!)</f>
        <v>#REF!</v>
      </c>
      <c r="J163" s="260" t="e">
        <f>IF(ISTEXT('VR-PROP'!#REF!),"DESCARTADO",'VR-PROP'!#REF!)</f>
        <v>#REF!</v>
      </c>
    </row>
    <row r="164" spans="8:10">
      <c r="H164" s="261">
        <v>163</v>
      </c>
      <c r="I164" s="260" t="e">
        <f>IF(ISTEXT('VR-PROP'!#REF!),"DESCARTADO",'VR-PROP'!#REF!)</f>
        <v>#REF!</v>
      </c>
      <c r="J164" s="260" t="e">
        <f>IF(ISTEXT('VR-PROP'!#REF!),"DESCARTADO",'VR-PROP'!#REF!)</f>
        <v>#REF!</v>
      </c>
    </row>
    <row r="165" spans="8:10">
      <c r="H165" s="261">
        <v>164</v>
      </c>
      <c r="I165" s="260" t="e">
        <f>IF(ISTEXT('VR-PROP'!#REF!),"DESCARTADO",'VR-PROP'!#REF!)</f>
        <v>#REF!</v>
      </c>
      <c r="J165" s="260" t="e">
        <f>IF(ISTEXT('VR-PROP'!#REF!),"DESCARTADO",'VR-PROP'!#REF!)</f>
        <v>#REF!</v>
      </c>
    </row>
    <row r="166" spans="8:10">
      <c r="H166" s="261">
        <v>165</v>
      </c>
      <c r="I166" s="260" t="e">
        <f>IF(ISTEXT('VR-PROP'!#REF!),"DESCARTADO",'VR-PROP'!#REF!)</f>
        <v>#REF!</v>
      </c>
      <c r="J166" s="260" t="e">
        <f>IF(ISTEXT('VR-PROP'!#REF!),"DESCARTADO",'VR-PROP'!#REF!)</f>
        <v>#REF!</v>
      </c>
    </row>
    <row r="167" spans="8:10">
      <c r="H167" s="261">
        <v>166</v>
      </c>
      <c r="I167" s="260" t="e">
        <f>IF(ISTEXT('VR-PROP'!#REF!),"DESCARTADO",'VR-PROP'!#REF!)</f>
        <v>#REF!</v>
      </c>
      <c r="J167" s="260" t="e">
        <f>IF(ISTEXT('VR-PROP'!#REF!),"DESCARTADO",'VR-PROP'!#REF!)</f>
        <v>#REF!</v>
      </c>
    </row>
    <row r="168" spans="8:10">
      <c r="H168" s="261">
        <v>167</v>
      </c>
      <c r="I168" s="260" t="e">
        <f>IF(ISTEXT('VR-PROP'!#REF!),"DESCARTADO",'VR-PROP'!#REF!)</f>
        <v>#REF!</v>
      </c>
      <c r="J168" s="260" t="e">
        <f>IF(ISTEXT('VR-PROP'!#REF!),"DESCARTADO",'VR-PROP'!#REF!)</f>
        <v>#REF!</v>
      </c>
    </row>
    <row r="169" spans="8:10">
      <c r="H169" s="261">
        <v>168</v>
      </c>
      <c r="I169" s="260" t="e">
        <f>IF(ISTEXT('VR-PROP'!#REF!),"DESCARTADO",'VR-PROP'!#REF!)</f>
        <v>#REF!</v>
      </c>
      <c r="J169" s="260" t="e">
        <f>IF(ISTEXT('VR-PROP'!#REF!),"DESCARTADO",'VR-PROP'!#REF!)</f>
        <v>#REF!</v>
      </c>
    </row>
    <row r="170" spans="8:10">
      <c r="H170" s="261">
        <v>169</v>
      </c>
      <c r="I170" s="260" t="e">
        <f>IF(ISTEXT('VR-PROP'!#REF!),"DESCARTADO",'VR-PROP'!#REF!)</f>
        <v>#REF!</v>
      </c>
      <c r="J170" s="260" t="e">
        <f>IF(ISTEXT('VR-PROP'!#REF!),"DESCARTADO",'VR-PROP'!#REF!)</f>
        <v>#REF!</v>
      </c>
    </row>
    <row r="171" spans="8:10">
      <c r="H171" s="261">
        <v>170</v>
      </c>
      <c r="I171" s="260" t="e">
        <f>IF(ISTEXT('VR-PROP'!#REF!),"DESCARTADO",'VR-PROP'!#REF!)</f>
        <v>#REF!</v>
      </c>
      <c r="J171" s="260" t="e">
        <f>IF(ISTEXT('VR-PROP'!#REF!),"DESCARTADO",'VR-PROP'!#REF!)</f>
        <v>#REF!</v>
      </c>
    </row>
    <row r="172" spans="8:10">
      <c r="H172" s="261">
        <v>171</v>
      </c>
      <c r="I172" s="260" t="e">
        <f>IF(ISTEXT('VR-PROP'!#REF!),"DESCARTADO",'VR-PROP'!#REF!)</f>
        <v>#REF!</v>
      </c>
      <c r="J172" s="260" t="e">
        <f>IF(ISTEXT('VR-PROP'!#REF!),"DESCARTADO",'VR-PROP'!#REF!)</f>
        <v>#REF!</v>
      </c>
    </row>
    <row r="173" spans="8:10">
      <c r="H173" s="261">
        <v>172</v>
      </c>
      <c r="I173" s="260" t="e">
        <f>IF(ISTEXT('VR-PROP'!#REF!),"DESCARTADO",'VR-PROP'!#REF!)</f>
        <v>#REF!</v>
      </c>
      <c r="J173" s="260" t="e">
        <f>IF(ISTEXT('VR-PROP'!#REF!),"DESCARTADO",'VR-PROP'!#REF!)</f>
        <v>#REF!</v>
      </c>
    </row>
    <row r="174" spans="8:10">
      <c r="H174" s="261">
        <v>173</v>
      </c>
      <c r="I174" s="260" t="e">
        <f>IF(ISTEXT('VR-PROP'!#REF!),"DESCARTADO",'VR-PROP'!#REF!)</f>
        <v>#REF!</v>
      </c>
      <c r="J174" s="260" t="e">
        <f>IF(ISTEXT('VR-PROP'!#REF!),"DESCARTADO",'VR-PROP'!#REF!)</f>
        <v>#REF!</v>
      </c>
    </row>
    <row r="175" spans="8:10">
      <c r="H175" s="261">
        <v>174</v>
      </c>
      <c r="I175" s="260" t="e">
        <f>IF(ISTEXT('VR-PROP'!#REF!),"DESCARTADO",'VR-PROP'!#REF!)</f>
        <v>#REF!</v>
      </c>
      <c r="J175" s="260" t="e">
        <f>IF(ISTEXT('VR-PROP'!#REF!),"DESCARTADO",'VR-PROP'!#REF!)</f>
        <v>#REF!</v>
      </c>
    </row>
    <row r="176" spans="8:10">
      <c r="H176" s="261">
        <v>175</v>
      </c>
      <c r="I176" s="260" t="e">
        <f>IF(ISTEXT('VR-PROP'!#REF!),"DESCARTADO",'VR-PROP'!#REF!)</f>
        <v>#REF!</v>
      </c>
      <c r="J176" s="260" t="e">
        <f>IF(ISTEXT('VR-PROP'!#REF!),"DESCARTADO",'VR-PROP'!#REF!)</f>
        <v>#REF!</v>
      </c>
    </row>
    <row r="177" spans="8:10">
      <c r="H177" s="261">
        <v>176</v>
      </c>
      <c r="I177" s="260" t="e">
        <f>IF(ISTEXT('VR-PROP'!#REF!),"DESCARTADO",'VR-PROP'!#REF!)</f>
        <v>#REF!</v>
      </c>
      <c r="J177" s="260" t="e">
        <f>IF(ISTEXT('VR-PROP'!#REF!),"DESCARTADO",'VR-PROP'!#REF!)</f>
        <v>#REF!</v>
      </c>
    </row>
    <row r="178" spans="8:10">
      <c r="H178" s="261">
        <v>177</v>
      </c>
      <c r="I178" s="260" t="e">
        <f>IF(ISTEXT('VR-PROP'!#REF!),"DESCARTADO",'VR-PROP'!#REF!)</f>
        <v>#REF!</v>
      </c>
      <c r="J178" s="260" t="e">
        <f>IF(ISTEXT('VR-PROP'!#REF!),"DESCARTADO",'VR-PROP'!#REF!)</f>
        <v>#REF!</v>
      </c>
    </row>
    <row r="179" spans="8:10">
      <c r="H179" s="261">
        <v>178</v>
      </c>
      <c r="I179" s="260" t="e">
        <f>IF(ISTEXT('VR-PROP'!#REF!),"DESCARTADO",'VR-PROP'!#REF!)</f>
        <v>#REF!</v>
      </c>
      <c r="J179" s="260" t="e">
        <f>IF(ISTEXT('VR-PROP'!#REF!),"DESCARTADO",'VR-PROP'!#REF!)</f>
        <v>#REF!</v>
      </c>
    </row>
    <row r="180" spans="8:10">
      <c r="H180" s="261">
        <v>179</v>
      </c>
      <c r="I180" s="260" t="e">
        <f>IF(ISTEXT('VR-PROP'!#REF!),"DESCARTADO",'VR-PROP'!#REF!)</f>
        <v>#REF!</v>
      </c>
      <c r="J180" s="260" t="e">
        <f>IF(ISTEXT('VR-PROP'!#REF!),"DESCARTADO",'VR-PROP'!#REF!)</f>
        <v>#REF!</v>
      </c>
    </row>
    <row r="181" spans="8:10">
      <c r="H181" s="261">
        <v>180</v>
      </c>
      <c r="I181" s="260" t="e">
        <f>IF(ISTEXT('VR-PROP'!#REF!),"DESCARTADO",'VR-PROP'!#REF!)</f>
        <v>#REF!</v>
      </c>
      <c r="J181" s="260" t="e">
        <f>IF(ISTEXT('VR-PROP'!#REF!),"DESCARTADO",'VR-PROP'!#REF!)</f>
        <v>#REF!</v>
      </c>
    </row>
    <row r="182" spans="8:10">
      <c r="H182" s="261">
        <v>181</v>
      </c>
      <c r="I182" s="260" t="e">
        <f>IF(ISTEXT('VR-PROP'!#REF!),"DESCARTADO",'VR-PROP'!#REF!)</f>
        <v>#REF!</v>
      </c>
      <c r="J182" s="260" t="e">
        <f>IF(ISTEXT('VR-PROP'!#REF!),"DESCARTADO",'VR-PROP'!#REF!)</f>
        <v>#REF!</v>
      </c>
    </row>
    <row r="183" spans="8:10">
      <c r="H183" s="261">
        <v>182</v>
      </c>
      <c r="I183" s="260" t="e">
        <f>IF(ISTEXT('VR-PROP'!#REF!),"DESCARTADO",'VR-PROP'!#REF!)</f>
        <v>#REF!</v>
      </c>
      <c r="J183" s="260" t="e">
        <f>IF(ISTEXT('VR-PROP'!#REF!),"DESCARTADO",'VR-PROP'!#REF!)</f>
        <v>#REF!</v>
      </c>
    </row>
    <row r="184" spans="8:10">
      <c r="H184" s="261">
        <v>183</v>
      </c>
      <c r="I184" s="260" t="e">
        <f>IF(ISTEXT('VR-PROP'!#REF!),"DESCARTADO",'VR-PROP'!#REF!)</f>
        <v>#REF!</v>
      </c>
      <c r="J184" s="260" t="e">
        <f>IF(ISTEXT('VR-PROP'!#REF!),"DESCARTADO",'VR-PROP'!#REF!)</f>
        <v>#REF!</v>
      </c>
    </row>
    <row r="185" spans="8:10">
      <c r="H185" s="261">
        <v>184</v>
      </c>
      <c r="I185" s="260" t="e">
        <f>IF(ISTEXT('VR-PROP'!#REF!),"DESCARTADO",'VR-PROP'!#REF!)</f>
        <v>#REF!</v>
      </c>
      <c r="J185" s="260" t="e">
        <f>IF(ISTEXT('VR-PROP'!#REF!),"DESCARTADO",'VR-PROP'!#REF!)</f>
        <v>#REF!</v>
      </c>
    </row>
    <row r="186" spans="8:10">
      <c r="H186" s="261">
        <v>185</v>
      </c>
      <c r="I186" s="260" t="e">
        <f>IF(ISTEXT('VR-PROP'!#REF!),"DESCARTADO",'VR-PROP'!#REF!)</f>
        <v>#REF!</v>
      </c>
      <c r="J186" s="260" t="e">
        <f>IF(ISTEXT('VR-PROP'!#REF!),"DESCARTADO",'VR-PROP'!#REF!)</f>
        <v>#REF!</v>
      </c>
    </row>
    <row r="187" spans="8:10">
      <c r="H187" s="261">
        <v>186</v>
      </c>
      <c r="I187" s="260" t="e">
        <f>IF(ISTEXT('VR-PROP'!#REF!),"DESCARTADO",'VR-PROP'!#REF!)</f>
        <v>#REF!</v>
      </c>
      <c r="J187" s="260" t="e">
        <f>IF(ISTEXT('VR-PROP'!#REF!),"DESCARTADO",'VR-PROP'!#REF!)</f>
        <v>#REF!</v>
      </c>
    </row>
    <row r="188" spans="8:10">
      <c r="H188" s="261">
        <v>187</v>
      </c>
      <c r="I188" s="260" t="e">
        <f>IF(ISTEXT('VR-PROP'!#REF!),"DESCARTADO",'VR-PROP'!#REF!)</f>
        <v>#REF!</v>
      </c>
      <c r="J188" s="260" t="e">
        <f>IF(ISTEXT('VR-PROP'!#REF!),"DESCARTADO",'VR-PROP'!#REF!)</f>
        <v>#REF!</v>
      </c>
    </row>
    <row r="189" spans="8:10">
      <c r="H189" s="261">
        <v>188</v>
      </c>
      <c r="I189" s="260" t="e">
        <f>IF(ISTEXT('VR-PROP'!#REF!),"DESCARTADO",'VR-PROP'!#REF!)</f>
        <v>#REF!</v>
      </c>
      <c r="J189" s="260" t="e">
        <f>IF(ISTEXT('VR-PROP'!#REF!),"DESCARTADO",'VR-PROP'!#REF!)</f>
        <v>#REF!</v>
      </c>
    </row>
    <row r="190" spans="8:10">
      <c r="H190" s="261">
        <v>189</v>
      </c>
      <c r="I190" s="260" t="e">
        <f>IF(ISTEXT('VR-PROP'!#REF!),"DESCARTADO",'VR-PROP'!#REF!)</f>
        <v>#REF!</v>
      </c>
      <c r="J190" s="260" t="e">
        <f>IF(ISTEXT('VR-PROP'!#REF!),"DESCARTADO",'VR-PROP'!#REF!)</f>
        <v>#REF!</v>
      </c>
    </row>
    <row r="191" spans="8:10">
      <c r="H191" s="261">
        <v>190</v>
      </c>
      <c r="I191" s="260" t="e">
        <f>IF(ISTEXT('VR-PROP'!#REF!),"DESCARTADO",'VR-PROP'!#REF!)</f>
        <v>#REF!</v>
      </c>
      <c r="J191" s="260" t="e">
        <f>IF(ISTEXT('VR-PROP'!#REF!),"DESCARTADO",'VR-PROP'!#REF!)</f>
        <v>#REF!</v>
      </c>
    </row>
    <row r="192" spans="8:10">
      <c r="H192" s="261">
        <v>191</v>
      </c>
      <c r="I192" s="260" t="e">
        <f>IF(ISTEXT('VR-PROP'!#REF!),"DESCARTADO",'VR-PROP'!#REF!)</f>
        <v>#REF!</v>
      </c>
      <c r="J192" s="260" t="e">
        <f>IF(ISTEXT('VR-PROP'!#REF!),"DESCARTADO",'VR-PROP'!#REF!)</f>
        <v>#REF!</v>
      </c>
    </row>
    <row r="193" spans="8:10">
      <c r="H193" s="261">
        <v>192</v>
      </c>
      <c r="I193" s="260" t="e">
        <f>IF(ISTEXT('VR-PROP'!#REF!),"DESCARTADO",'VR-PROP'!#REF!)</f>
        <v>#REF!</v>
      </c>
      <c r="J193" s="260" t="e">
        <f>IF(ISTEXT('VR-PROP'!#REF!),"DESCARTADO",'VR-PROP'!#REF!)</f>
        <v>#REF!</v>
      </c>
    </row>
    <row r="194" spans="8:10">
      <c r="H194" s="261">
        <v>193</v>
      </c>
      <c r="I194" s="260" t="e">
        <f>IF(ISTEXT('VR-PROP'!#REF!),"DESCARTADO",'VR-PROP'!#REF!)</f>
        <v>#REF!</v>
      </c>
      <c r="J194" s="260" t="e">
        <f>IF(ISTEXT('VR-PROP'!#REF!),"DESCARTADO",'VR-PROP'!#REF!)</f>
        <v>#REF!</v>
      </c>
    </row>
    <row r="195" spans="8:10">
      <c r="H195" s="261">
        <v>194</v>
      </c>
      <c r="I195" s="260" t="e">
        <f>IF(ISTEXT('VR-PROP'!#REF!),"DESCARTADO",'VR-PROP'!#REF!)</f>
        <v>#REF!</v>
      </c>
      <c r="J195" s="260" t="e">
        <f>IF(ISTEXT('VR-PROP'!#REF!),"DESCARTADO",'VR-PROP'!#REF!)</f>
        <v>#REF!</v>
      </c>
    </row>
    <row r="196" spans="8:10">
      <c r="H196" s="261">
        <v>195</v>
      </c>
      <c r="I196" s="260" t="e">
        <f>IF(ISTEXT('VR-PROP'!#REF!),"DESCARTADO",'VR-PROP'!#REF!)</f>
        <v>#REF!</v>
      </c>
      <c r="J196" s="260" t="e">
        <f>IF(ISTEXT('VR-PROP'!#REF!),"DESCARTADO",'VR-PROP'!#REF!)</f>
        <v>#REF!</v>
      </c>
    </row>
    <row r="197" spans="8:10">
      <c r="H197" s="261">
        <v>196</v>
      </c>
      <c r="I197" s="260" t="e">
        <f>IF(ISTEXT('VR-PROP'!#REF!),"DESCARTADO",'VR-PROP'!#REF!)</f>
        <v>#REF!</v>
      </c>
      <c r="J197" s="260" t="e">
        <f>IF(ISTEXT('VR-PROP'!#REF!),"DESCARTADO",'VR-PROP'!#REF!)</f>
        <v>#REF!</v>
      </c>
    </row>
    <row r="198" spans="8:10">
      <c r="H198" s="261">
        <v>197</v>
      </c>
      <c r="I198" s="260" t="e">
        <f>IF(ISTEXT('VR-PROP'!#REF!),"DESCARTADO",'VR-PROP'!#REF!)</f>
        <v>#REF!</v>
      </c>
      <c r="J198" s="260" t="e">
        <f>IF(ISTEXT('VR-PROP'!#REF!),"DESCARTADO",'VR-PROP'!#REF!)</f>
        <v>#REF!</v>
      </c>
    </row>
    <row r="199" spans="8:10">
      <c r="H199" s="261">
        <v>198</v>
      </c>
      <c r="I199" s="260" t="e">
        <f>IF(ISTEXT('VR-PROP'!#REF!),"DESCARTADO",'VR-PROP'!#REF!)</f>
        <v>#REF!</v>
      </c>
      <c r="J199" s="260" t="e">
        <f>IF(ISTEXT('VR-PROP'!#REF!),"DESCARTADO",'VR-PROP'!#REF!)</f>
        <v>#REF!</v>
      </c>
    </row>
    <row r="200" spans="8:10">
      <c r="H200" s="261">
        <v>199</v>
      </c>
      <c r="I200" s="260" t="e">
        <f>IF(ISTEXT('VR-PROP'!#REF!),"DESCARTADO",'VR-PROP'!#REF!)</f>
        <v>#REF!</v>
      </c>
      <c r="J200" s="260" t="e">
        <f>IF(ISTEXT('VR-PROP'!#REF!),"DESCARTADO",'VR-PROP'!#REF!)</f>
        <v>#REF!</v>
      </c>
    </row>
    <row r="201" spans="8:10">
      <c r="H201" s="261">
        <v>200</v>
      </c>
      <c r="I201" s="260" t="e">
        <f>IF(ISTEXT('VR-PROP'!#REF!),"DESCARTADO",'VR-PROP'!#REF!)</f>
        <v>#REF!</v>
      </c>
      <c r="J201" s="260" t="e">
        <f>IF(ISTEXT('VR-PROP'!#REF!),"DESCARTADO",'VR-PROP'!#REF!)</f>
        <v>#REF!</v>
      </c>
    </row>
    <row r="202" spans="8:10">
      <c r="H202" s="261">
        <v>201</v>
      </c>
      <c r="I202" s="260" t="e">
        <f>IF(ISTEXT('VR-PROP'!#REF!),"DESCARTADO",'VR-PROP'!#REF!)</f>
        <v>#REF!</v>
      </c>
      <c r="J202" s="260" t="e">
        <f>IF(ISTEXT('VR-PROP'!#REF!),"DESCARTADO",'VR-PROP'!#REF!)</f>
        <v>#REF!</v>
      </c>
    </row>
    <row r="203" spans="8:10">
      <c r="H203" s="261">
        <v>202</v>
      </c>
      <c r="I203" s="260" t="e">
        <f>IF(ISTEXT('VR-PROP'!#REF!),"DESCARTADO",'VR-PROP'!#REF!)</f>
        <v>#REF!</v>
      </c>
      <c r="J203" s="260" t="e">
        <f>IF(ISTEXT('VR-PROP'!#REF!),"DESCARTADO",'VR-PROP'!#REF!)</f>
        <v>#REF!</v>
      </c>
    </row>
    <row r="204" spans="8:10">
      <c r="H204" s="261">
        <v>203</v>
      </c>
      <c r="I204" s="260" t="e">
        <f>IF(ISTEXT('VR-PROP'!#REF!),"DESCARTADO",'VR-PROP'!#REF!)</f>
        <v>#REF!</v>
      </c>
      <c r="J204" s="260" t="e">
        <f>IF(ISTEXT('VR-PROP'!#REF!),"DESCARTADO",'VR-PROP'!#REF!)</f>
        <v>#REF!</v>
      </c>
    </row>
    <row r="205" spans="8:10">
      <c r="H205" s="261">
        <v>204</v>
      </c>
      <c r="I205" s="260" t="e">
        <f>IF(ISTEXT('VR-PROP'!#REF!),"DESCARTADO",'VR-PROP'!#REF!)</f>
        <v>#REF!</v>
      </c>
      <c r="J205" s="260" t="e">
        <f>IF(ISTEXT('VR-PROP'!#REF!),"DESCARTADO",'VR-PROP'!#REF!)</f>
        <v>#REF!</v>
      </c>
    </row>
    <row r="206" spans="8:10">
      <c r="H206" s="261">
        <v>205</v>
      </c>
      <c r="I206" s="260" t="e">
        <f>IF(ISTEXT('VR-PROP'!#REF!),"DESCARTADO",'VR-PROP'!#REF!)</f>
        <v>#REF!</v>
      </c>
      <c r="J206" s="260" t="e">
        <f>IF(ISTEXT('VR-PROP'!#REF!),"DESCARTADO",'VR-PROP'!#REF!)</f>
        <v>#REF!</v>
      </c>
    </row>
    <row r="207" spans="8:10">
      <c r="H207" s="261">
        <v>206</v>
      </c>
      <c r="I207" s="260" t="e">
        <f>IF(ISTEXT('VR-PROP'!#REF!),"DESCARTADO",'VR-PROP'!#REF!)</f>
        <v>#REF!</v>
      </c>
      <c r="J207" s="260" t="e">
        <f>IF(ISTEXT('VR-PROP'!#REF!),"DESCARTADO",'VR-PROP'!#REF!)</f>
        <v>#REF!</v>
      </c>
    </row>
    <row r="208" spans="8:10">
      <c r="H208" s="261">
        <v>207</v>
      </c>
      <c r="I208" s="260" t="e">
        <f>IF(ISTEXT('VR-PROP'!#REF!),"DESCARTADO",'VR-PROP'!#REF!)</f>
        <v>#REF!</v>
      </c>
      <c r="J208" s="260" t="e">
        <f>IF(ISTEXT('VR-PROP'!#REF!),"DESCARTADO",'VR-PROP'!#REF!)</f>
        <v>#REF!</v>
      </c>
    </row>
    <row r="209" spans="8:10">
      <c r="H209" s="261">
        <v>208</v>
      </c>
      <c r="I209" s="260" t="e">
        <f>IF(ISTEXT('VR-PROP'!#REF!),"DESCARTADO",'VR-PROP'!#REF!)</f>
        <v>#REF!</v>
      </c>
      <c r="J209" s="260" t="e">
        <f>IF(ISTEXT('VR-PROP'!#REF!),"DESCARTADO",'VR-PROP'!#REF!)</f>
        <v>#REF!</v>
      </c>
    </row>
    <row r="210" spans="8:10">
      <c r="H210" s="261">
        <v>209</v>
      </c>
      <c r="I210" s="260" t="e">
        <f>IF(ISTEXT('VR-PROP'!#REF!),"DESCARTADO",'VR-PROP'!#REF!)</f>
        <v>#REF!</v>
      </c>
      <c r="J210" s="260" t="e">
        <f>IF(ISTEXT('VR-PROP'!#REF!),"DESCARTADO",'VR-PROP'!#REF!)</f>
        <v>#REF!</v>
      </c>
    </row>
    <row r="211" spans="8:10">
      <c r="H211" s="261">
        <v>210</v>
      </c>
      <c r="I211" s="260" t="e">
        <f>IF(ISTEXT('VR-PROP'!#REF!),"DESCARTADO",'VR-PROP'!#REF!)</f>
        <v>#REF!</v>
      </c>
      <c r="J211" s="260" t="e">
        <f>IF(ISTEXT('VR-PROP'!#REF!),"DESCARTADO",'VR-PROP'!#REF!)</f>
        <v>#REF!</v>
      </c>
    </row>
    <row r="212" spans="8:10">
      <c r="H212" s="261">
        <v>211</v>
      </c>
      <c r="I212" s="260" t="e">
        <f>IF(ISTEXT('VR-PROP'!#REF!),"DESCARTADO",'VR-PROP'!#REF!)</f>
        <v>#REF!</v>
      </c>
      <c r="J212" s="260" t="e">
        <f>IF(ISTEXT('VR-PROP'!#REF!),"DESCARTADO",'VR-PROP'!#REF!)</f>
        <v>#REF!</v>
      </c>
    </row>
    <row r="213" spans="8:10">
      <c r="H213" s="261">
        <v>212</v>
      </c>
      <c r="I213" s="260" t="e">
        <f>IF(ISTEXT('VR-PROP'!#REF!),"DESCARTADO",'VR-PROP'!#REF!)</f>
        <v>#REF!</v>
      </c>
      <c r="J213" s="260" t="e">
        <f>IF(ISTEXT('VR-PROP'!#REF!),"DESCARTADO",'VR-PROP'!#REF!)</f>
        <v>#REF!</v>
      </c>
    </row>
    <row r="214" spans="8:10">
      <c r="H214" s="261">
        <v>213</v>
      </c>
      <c r="I214" s="260" t="e">
        <f>IF(ISTEXT('VR-PROP'!#REF!),"DESCARTADO",'VR-PROP'!#REF!)</f>
        <v>#REF!</v>
      </c>
      <c r="J214" s="260" t="e">
        <f>IF(ISTEXT('VR-PROP'!#REF!),"DESCARTADO",'VR-PROP'!#REF!)</f>
        <v>#REF!</v>
      </c>
    </row>
    <row r="215" spans="8:10">
      <c r="H215" s="261">
        <v>214</v>
      </c>
      <c r="I215" s="260" t="e">
        <f>IF(ISTEXT('VR-PROP'!#REF!),"DESCARTADO",'VR-PROP'!#REF!)</f>
        <v>#REF!</v>
      </c>
      <c r="J215" s="260" t="e">
        <f>IF(ISTEXT('VR-PROP'!#REF!),"DESCARTADO",'VR-PROP'!#REF!)</f>
        <v>#REF!</v>
      </c>
    </row>
    <row r="216" spans="8:10">
      <c r="H216" s="261">
        <v>215</v>
      </c>
      <c r="I216" s="260" t="e">
        <f>IF(ISTEXT('VR-PROP'!#REF!),"DESCARTADO",'VR-PROP'!#REF!)</f>
        <v>#REF!</v>
      </c>
      <c r="J216" s="260" t="e">
        <f>IF(ISTEXT('VR-PROP'!#REF!),"DESCARTADO",'VR-PROP'!#REF!)</f>
        <v>#REF!</v>
      </c>
    </row>
    <row r="217" spans="8:10">
      <c r="H217" s="261">
        <v>216</v>
      </c>
      <c r="I217" s="260" t="e">
        <f>IF(ISTEXT('VR-PROP'!#REF!),"DESCARTADO",'VR-PROP'!#REF!)</f>
        <v>#REF!</v>
      </c>
      <c r="J217" s="260" t="e">
        <f>IF(ISTEXT('VR-PROP'!#REF!),"DESCARTADO",'VR-PROP'!#REF!)</f>
        <v>#REF!</v>
      </c>
    </row>
    <row r="218" spans="8:10">
      <c r="H218" s="261">
        <v>217</v>
      </c>
      <c r="I218" s="260" t="e">
        <f>IF(ISTEXT('VR-PROP'!#REF!),"DESCARTADO",'VR-PROP'!#REF!)</f>
        <v>#REF!</v>
      </c>
      <c r="J218" s="260" t="e">
        <f>IF(ISTEXT('VR-PROP'!#REF!),"DESCARTADO",'VR-PROP'!#REF!)</f>
        <v>#REF!</v>
      </c>
    </row>
    <row r="219" spans="8:10">
      <c r="H219" s="261">
        <v>218</v>
      </c>
      <c r="I219" s="260" t="e">
        <f>IF(ISTEXT('VR-PROP'!#REF!),"DESCARTADO",'VR-PROP'!#REF!)</f>
        <v>#REF!</v>
      </c>
      <c r="J219" s="260" t="e">
        <f>IF(ISTEXT('VR-PROP'!#REF!),"DESCARTADO",'VR-PROP'!#REF!)</f>
        <v>#REF!</v>
      </c>
    </row>
    <row r="220" spans="8:10">
      <c r="H220" s="261">
        <v>219</v>
      </c>
      <c r="I220" s="260" t="e">
        <f>IF(ISTEXT('VR-PROP'!#REF!),"DESCARTADO",'VR-PROP'!#REF!)</f>
        <v>#REF!</v>
      </c>
      <c r="J220" s="260" t="e">
        <f>IF(ISTEXT('VR-PROP'!#REF!),"DESCARTADO",'VR-PROP'!#REF!)</f>
        <v>#REF!</v>
      </c>
    </row>
    <row r="221" spans="8:10">
      <c r="H221" s="261">
        <v>220</v>
      </c>
      <c r="I221" s="260" t="e">
        <f>IF(ISTEXT('VR-PROP'!#REF!),"DESCARTADO",'VR-PROP'!#REF!)</f>
        <v>#REF!</v>
      </c>
      <c r="J221" s="260" t="e">
        <f>IF(ISTEXT('VR-PROP'!#REF!),"DESCARTADO",'VR-PROP'!#REF!)</f>
        <v>#REF!</v>
      </c>
    </row>
    <row r="222" spans="8:10">
      <c r="H222" s="261"/>
    </row>
    <row r="223" spans="8:10">
      <c r="H223" s="261"/>
    </row>
    <row r="224" spans="8:10">
      <c r="H224" s="261"/>
    </row>
    <row r="225" spans="8:8">
      <c r="H225" s="261"/>
    </row>
    <row r="226" spans="8:8">
      <c r="H226" s="261"/>
    </row>
    <row r="227" spans="8:8">
      <c r="H227" s="261"/>
    </row>
    <row r="228" spans="8:8">
      <c r="H228" s="261"/>
    </row>
    <row r="229" spans="8:8">
      <c r="H229" s="261"/>
    </row>
  </sheetData>
  <mergeCells count="1">
    <mergeCell ref="H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7</vt:i4>
      </vt:variant>
    </vt:vector>
  </HeadingPairs>
  <TitlesOfParts>
    <vt:vector size="13" baseType="lpstr">
      <vt:lpstr>PAB</vt:lpstr>
      <vt:lpstr>RESUMEN</vt:lpstr>
      <vt:lpstr>VR-PROP</vt:lpstr>
      <vt:lpstr>FORMULA</vt:lpstr>
      <vt:lpstr>GUIA CCE - PAB</vt:lpstr>
      <vt:lpstr>Listas</vt:lpstr>
      <vt:lpstr>RESUMEN!Área_de_impresión</vt:lpstr>
      <vt:lpstr>'VR-PROP'!Área_de_impresión</vt:lpstr>
      <vt:lpstr>DEPENDENCIAS</vt:lpstr>
      <vt:lpstr>METEVA</vt:lpstr>
      <vt:lpstr>RESULTADO</vt:lpstr>
      <vt:lpstr>FORMULA!Títulos_a_imprimir</vt:lpstr>
      <vt:lpstr>'VR-PROP'!Títulos_a_imprimir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chucho</dc:creator>
  <cp:lastModifiedBy>Microsoft Office User</cp:lastModifiedBy>
  <dcterms:created xsi:type="dcterms:W3CDTF">2021-02-20T04:21:38Z</dcterms:created>
  <dcterms:modified xsi:type="dcterms:W3CDTF">2021-03-31T03:42:16Z</dcterms:modified>
</cp:coreProperties>
</file>