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eliana/Documents/ELIANA INVIAS/2021/EVALUACIÓN ECONÓMICA/LP-DT-064-2020/"/>
    </mc:Choice>
  </mc:AlternateContent>
  <xr:revisionPtr revIDLastSave="0" documentId="13_ncr:1_{0A0AA608-67D0-B948-9A89-F71D0523B586}" xr6:coauthVersionLast="46" xr6:coauthVersionMax="46" xr10:uidLastSave="{00000000-0000-0000-0000-000000000000}"/>
  <bookViews>
    <workbookView xWindow="0" yWindow="500" windowWidth="25600" windowHeight="15500" tabRatio="597" activeTab="1" xr2:uid="{00000000-000D-0000-FFFF-FFFF00000000}"/>
  </bookViews>
  <sheets>
    <sheet name="PAB" sheetId="108" state="hidden" r:id="rId1"/>
    <sheet name="RESUMEN" sheetId="13" r:id="rId2"/>
    <sheet name="VR-PROP" sheetId="15" r:id="rId3"/>
    <sheet name="FORMULA" sheetId="107" r:id="rId4"/>
    <sheet name="GUIA CCE - PAB" sheetId="119" state="hidden" r:id="rId5"/>
    <sheet name="Listas" sheetId="106" state="hidden" r:id="rId6"/>
  </sheets>
  <externalReferences>
    <externalReference r:id="rId7"/>
    <externalReference r:id="rId8"/>
  </externalReferences>
  <definedNames>
    <definedName name="_xlnm._FilterDatabase" localSheetId="2" hidden="1">'VR-PROP'!$I$102:$K$106</definedName>
    <definedName name="_xlnm.Print_Area" localSheetId="1">RESUMEN!$B$1:$I$23</definedName>
    <definedName name="_xlnm.Print_Area" localSheetId="2">'VR-PROP'!$A$1:$K$110</definedName>
    <definedName name="DEPENDENCIAS" localSheetId="4">[1]Listas!$B$2:$B$16</definedName>
    <definedName name="DEPENDENCIAS" localSheetId="0">[2]Listas!$B$2:$B$16</definedName>
    <definedName name="DEPENDENCIAS">Listas!$B$2:$B$16</definedName>
    <definedName name="METEVA" localSheetId="4">[1]Listas!$D$2:$D$7</definedName>
    <definedName name="METEVA" localSheetId="0">[2]Listas!$D$2:$D$7</definedName>
    <definedName name="METEVA">Listas!$D$2:$D$7</definedName>
    <definedName name="RESULTADO" localSheetId="4">[1]Listas!$C$2:$C$4</definedName>
    <definedName name="RESULTADO" localSheetId="0">[2]Listas!$C$2:$C$4</definedName>
    <definedName name="RESULTADO">Listas!$C$2:$C$4</definedName>
    <definedName name="_xlnm.Print_Titles" localSheetId="3">FORMULA!$1:$11</definedName>
    <definedName name="_xlnm.Print_Titles" localSheetId="4">'GUIA CCE - PAB'!#REF!</definedName>
    <definedName name="_xlnm.Print_Titles" localSheetId="0">PAB!#REF!</definedName>
    <definedName name="_xlnm.Print_Titles" localSheetId="2">'VR-PROP'!$B:$H</definedName>
  </definedNames>
  <calcPr calcId="191029"/>
</workbook>
</file>

<file path=xl/calcChain.xml><?xml version="1.0" encoding="utf-8"?>
<calcChain xmlns="http://schemas.openxmlformats.org/spreadsheetml/2006/main">
  <c r="C12" i="119" l="1"/>
  <c r="B12" i="119"/>
  <c r="B18" i="119"/>
  <c r="C18" i="119" s="1"/>
  <c r="C17" i="119"/>
  <c r="B17" i="119"/>
  <c r="C16" i="119"/>
  <c r="B16" i="119"/>
  <c r="B15" i="119"/>
  <c r="C15" i="119" s="1"/>
  <c r="B14" i="119"/>
  <c r="C14" i="119" s="1"/>
  <c r="B13" i="119"/>
  <c r="C13" i="119" s="1"/>
  <c r="D11" i="119"/>
  <c r="G3" i="119" s="1"/>
  <c r="J10" i="119" s="1"/>
  <c r="L17" i="119"/>
  <c r="L19" i="119" s="1"/>
  <c r="J221" i="106" l="1"/>
  <c r="I221" i="106"/>
  <c r="I220" i="106"/>
  <c r="J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I213" i="106"/>
  <c r="J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I191" i="106"/>
  <c r="J191" i="106"/>
  <c r="L45" i="108" l="1"/>
  <c r="L47" i="108" s="1"/>
  <c r="E39" i="108"/>
  <c r="E38" i="108"/>
  <c r="H37" i="108"/>
  <c r="E37" i="108" s="1"/>
  <c r="H36" i="108"/>
  <c r="I41" i="108" s="1"/>
  <c r="H35" i="108"/>
  <c r="H41" i="108" s="1"/>
  <c r="G34" i="108"/>
  <c r="J41" i="108" s="1"/>
  <c r="E33" i="108"/>
  <c r="E32" i="108"/>
  <c r="E31" i="108"/>
  <c r="E30" i="108"/>
  <c r="E29" i="108"/>
  <c r="E28" i="108"/>
  <c r="E27" i="108"/>
  <c r="E34" i="108" l="1"/>
  <c r="I70" i="108"/>
  <c r="I66" i="108"/>
  <c r="I62" i="108"/>
  <c r="I58" i="108"/>
  <c r="I54" i="108"/>
  <c r="I50" i="108"/>
  <c r="I45" i="108"/>
  <c r="I49" i="108"/>
  <c r="I44" i="108"/>
  <c r="I46" i="108"/>
  <c r="I55" i="108"/>
  <c r="I67" i="108"/>
  <c r="I63" i="108"/>
  <c r="I59" i="108"/>
  <c r="I51" i="108"/>
  <c r="I42" i="108"/>
  <c r="I61" i="108"/>
  <c r="I47" i="108"/>
  <c r="I53" i="108"/>
  <c r="I68" i="108"/>
  <c r="I64" i="108"/>
  <c r="I60" i="108"/>
  <c r="I56" i="108"/>
  <c r="I52" i="108"/>
  <c r="I48" i="108"/>
  <c r="I43" i="108"/>
  <c r="I69" i="108"/>
  <c r="I65" i="108"/>
  <c r="I57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I40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I36" i="108"/>
  <c r="E35" i="108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35" i="108"/>
  <c r="F21" i="108"/>
  <c r="F13" i="108"/>
  <c r="F40" i="108"/>
  <c r="F69" i="108"/>
  <c r="F65" i="108"/>
  <c r="F61" i="108"/>
  <c r="F57" i="108"/>
  <c r="F53" i="108"/>
  <c r="F49" i="108"/>
  <c r="F44" i="108"/>
  <c r="J36" i="108"/>
  <c r="E36" i="108" s="1"/>
  <c r="F31" i="108"/>
  <c r="F27" i="108"/>
  <c r="F20" i="108"/>
  <c r="F12" i="108"/>
  <c r="F19" i="108"/>
  <c r="F11" i="108"/>
  <c r="F18" i="108"/>
  <c r="F15" i="108"/>
  <c r="G41" i="108"/>
  <c r="F39" i="108"/>
  <c r="F47" i="108"/>
  <c r="F70" i="108"/>
  <c r="F66" i="108"/>
  <c r="F62" i="108"/>
  <c r="F58" i="108"/>
  <c r="F54" i="108"/>
  <c r="F50" i="108"/>
  <c r="F45" i="108"/>
  <c r="F41" i="108"/>
  <c r="F34" i="108"/>
  <c r="F30" i="108"/>
  <c r="F26" i="108"/>
  <c r="F10" i="108"/>
  <c r="F25" i="108"/>
  <c r="F17" i="108"/>
  <c r="F9" i="108"/>
  <c r="F23" i="108"/>
  <c r="F7" i="108"/>
  <c r="F46" i="108"/>
  <c r="F38" i="108"/>
  <c r="F36" i="108"/>
  <c r="F67" i="108"/>
  <c r="F63" i="108"/>
  <c r="F59" i="108"/>
  <c r="F55" i="108"/>
  <c r="F51" i="108"/>
  <c r="F42" i="108"/>
  <c r="F33" i="108"/>
  <c r="F29" i="108"/>
  <c r="F24" i="108"/>
  <c r="F16" i="108"/>
  <c r="F8" i="108"/>
  <c r="J40" i="108"/>
  <c r="E40" i="108"/>
  <c r="G69" i="108" l="1"/>
  <c r="E69" i="108" s="1"/>
  <c r="G65" i="108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56" i="108"/>
  <c r="E56" i="108" s="1"/>
  <c r="G70" i="108"/>
  <c r="E70" i="108" s="1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52" i="108"/>
  <c r="E52" i="108" s="1"/>
  <c r="G46" i="108"/>
  <c r="E46" i="108" s="1"/>
  <c r="G60" i="108"/>
  <c r="E60" i="108" s="1"/>
  <c r="G48" i="108"/>
  <c r="E48" i="108" s="1"/>
  <c r="G43" i="108"/>
  <c r="E43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E42" i="108" l="1"/>
  <c r="K35" i="108"/>
  <c r="D18" i="119" l="1"/>
  <c r="D16" i="119"/>
  <c r="D13" i="119"/>
  <c r="D15" i="119"/>
  <c r="D14" i="119"/>
  <c r="D17" i="119"/>
  <c r="J15" i="119" l="1"/>
  <c r="J13" i="119"/>
  <c r="J16" i="119"/>
  <c r="J17" i="119"/>
  <c r="J14" i="119"/>
  <c r="J18" i="119"/>
  <c r="D12" i="119" l="1"/>
  <c r="H4" i="119" l="1"/>
  <c r="H10" i="119" s="1"/>
  <c r="H12" i="119" s="1"/>
  <c r="H6" i="119"/>
  <c r="J12" i="119"/>
  <c r="H5" i="119"/>
  <c r="I5" i="119" l="1"/>
  <c r="I10" i="119"/>
  <c r="H14" i="119"/>
  <c r="H9" i="119"/>
  <c r="H17" i="119"/>
  <c r="H15" i="119"/>
  <c r="H13" i="119"/>
  <c r="H18" i="119"/>
  <c r="H16" i="119"/>
  <c r="J5" i="119" l="1"/>
  <c r="G10" i="119"/>
  <c r="J9" i="119"/>
  <c r="F16" i="119"/>
  <c r="F17" i="119"/>
  <c r="F15" i="119"/>
  <c r="F14" i="119"/>
  <c r="F13" i="119"/>
  <c r="F18" i="119"/>
  <c r="F12" i="119"/>
  <c r="I9" i="119"/>
  <c r="I13" i="119"/>
  <c r="I16" i="119"/>
  <c r="I14" i="119"/>
  <c r="I17" i="119"/>
  <c r="I18" i="119"/>
  <c r="I15" i="119"/>
  <c r="I12" i="119"/>
  <c r="G15" i="119" l="1"/>
  <c r="E15" i="119" s="1"/>
  <c r="G18" i="119"/>
  <c r="E18" i="119" s="1"/>
  <c r="G13" i="119"/>
  <c r="E13" i="119" s="1"/>
  <c r="G16" i="119"/>
  <c r="E16" i="119" s="1"/>
  <c r="G17" i="119"/>
  <c r="E17" i="119" s="1"/>
  <c r="G14" i="119"/>
  <c r="E14" i="119" s="1"/>
  <c r="G12" i="119"/>
  <c r="K4" i="119" l="1"/>
  <c r="E12" i="119"/>
</calcChain>
</file>

<file path=xl/sharedStrings.xml><?xml version="1.0" encoding="utf-8"?>
<sst xmlns="http://schemas.openxmlformats.org/spreadsheetml/2006/main" count="826" uniqueCount="302">
  <si>
    <t>PRESUPUESTO OFICIAL</t>
  </si>
  <si>
    <t>UNIDAD</t>
  </si>
  <si>
    <t>P/UNIT</t>
  </si>
  <si>
    <t>VR PARCIAL</t>
  </si>
  <si>
    <t>PU vs PO</t>
  </si>
  <si>
    <t>PUNTAJE</t>
  </si>
  <si>
    <t>PROPONENTE</t>
  </si>
  <si>
    <t>CANTIDAD</t>
  </si>
  <si>
    <t>NO ADMISIBLE</t>
  </si>
  <si>
    <t>ADMISIBLE</t>
  </si>
  <si>
    <t>No.</t>
  </si>
  <si>
    <t>PROP. No.</t>
  </si>
  <si>
    <t>RECHAZO</t>
  </si>
  <si>
    <t>Ítem
Pago</t>
  </si>
  <si>
    <t>(%)</t>
  </si>
  <si>
    <t>&lt;0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</si>
  <si>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</si>
  <si>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</si>
  <si>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</si>
  <si>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</si>
  <si>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</si>
  <si>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</si>
  <si>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</si>
  <si>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</si>
  <si>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</si>
  <si>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CUADRO No. 3</t>
  </si>
  <si>
    <t>DETERMINACIÓN DEL PUNTAJE POR VALOR DE LA PROPUESTA</t>
  </si>
  <si>
    <t>PROPUESTA ECONÓMICA</t>
  </si>
  <si>
    <t>($)</t>
  </si>
  <si>
    <t>PORCENTAJE DE MEJORA</t>
  </si>
  <si>
    <t>RESULTADO</t>
  </si>
  <si>
    <t>CONSECUTIVO</t>
  </si>
  <si>
    <t>NOTAS ACLARATORIAS PARA RECHAZO DE LA PROPUESTA ECONÓMICA</t>
  </si>
  <si>
    <t>TOTAL</t>
  </si>
  <si>
    <t>VR PARCIAL
(1)</t>
  </si>
  <si>
    <t>Determinación del Método para la Ponderación de la Propuesta Económica</t>
  </si>
  <si>
    <t xml:space="preserve">Valor = </t>
  </si>
  <si>
    <t>CENTESIMAS =</t>
  </si>
  <si>
    <t>Parámetros para la ponderación de la propuesta económica</t>
  </si>
  <si>
    <t>Número de propuestas válidas</t>
  </si>
  <si>
    <t>Puntaje propuesta Económica</t>
  </si>
  <si>
    <t>Mínimo</t>
  </si>
  <si>
    <t>Menor Valor (Vmin)</t>
  </si>
  <si>
    <t>CON RESPECTO A M1</t>
  </si>
  <si>
    <t>CON RESPECTO A M2</t>
  </si>
  <si>
    <t>CON RESPECTO A M3</t>
  </si>
  <si>
    <t>CON RESPECTO A M4</t>
  </si>
  <si>
    <t>CON RESPECTO A PO</t>
  </si>
  <si>
    <t>Mediana= Me</t>
  </si>
  <si>
    <t>Presupuesto Oficial</t>
  </si>
  <si>
    <t>Estadistico usado para ponderar :</t>
  </si>
  <si>
    <t>(Puntos)</t>
  </si>
  <si>
    <t>PONDERACIÓN</t>
  </si>
  <si>
    <t>Estado de la Ponderación</t>
  </si>
  <si>
    <t>Indicador</t>
  </si>
  <si>
    <t>Cantidad</t>
  </si>
  <si>
    <t>Número total de propuestas descartadas</t>
  </si>
  <si>
    <t>Número de propuestas superiores al estadistico de ponderación</t>
  </si>
  <si>
    <t>Número de propuestas inferiores o iguales al estadistico de ponderación</t>
  </si>
  <si>
    <t>Descuento de la propuesta con mayor ponderación</t>
  </si>
  <si>
    <t>Propuesta con mayor ponderación</t>
  </si>
  <si>
    <t>Número propuesta con mayor ponderación</t>
  </si>
  <si>
    <t>Apoyo a la industria nacional</t>
  </si>
  <si>
    <t>MÉTODO DE PONDERACIÓN =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</si>
  <si>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</si>
  <si>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</si>
  <si>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PROPONENTE NÚMERO</t>
  </si>
  <si>
    <t>NOMBRE PROPONENTE</t>
  </si>
  <si>
    <t>Factor de Calidad</t>
  </si>
  <si>
    <t>NOTAS ACLARATORIAS DE LA PROPUESTA ECONÓMICA</t>
  </si>
  <si>
    <t>Último Método Utilizado</t>
  </si>
  <si>
    <t>MÉTODOS DE EVALUACIÓN</t>
  </si>
  <si>
    <t>MENOR VALOR</t>
  </si>
  <si>
    <t>No. de Módulos del Proceso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</si>
  <si>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</si>
  <si>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</si>
  <si>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</si>
  <si>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</si>
  <si>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</si>
  <si>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</si>
  <si>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</si>
  <si>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</si>
  <si>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</si>
  <si>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</si>
  <si>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</si>
  <si>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</si>
  <si>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 - GRUPO TÚNEL DE LA LÍNEA</t>
  </si>
  <si>
    <t>DIRECCIÓN DE CONTRATACIÓN</t>
  </si>
  <si>
    <t>NO APLICA</t>
  </si>
  <si>
    <t>TRM DEL DÍA DE LA INSTALACIÓN DE LA AUDIENCIA DE ASIGNACIÓN DE PUNTAJE</t>
  </si>
  <si>
    <t>DIRECCIÓN OPERATIVA</t>
  </si>
  <si>
    <t>NO MODIFICAR</t>
  </si>
  <si>
    <t>ADMINISTRACIÓN</t>
  </si>
  <si>
    <t>IMPREVISTOS</t>
  </si>
  <si>
    <t>UTILIDAD</t>
  </si>
  <si>
    <t>AIU</t>
  </si>
  <si>
    <t>PROPUESTA ECONÓMICA CORREGIDA</t>
  </si>
  <si>
    <t>PROPUESTA ECONÓMICA INICIAL</t>
  </si>
  <si>
    <t>% DE ERROR FRENTE AL VALOR DE LA OFERTA ECONÓMICA INICIAL</t>
  </si>
  <si>
    <t>VALOR INICIAL DE LA PROPUESTA ECONÓMICA SEGÚN FORMULARIO No. 1</t>
  </si>
  <si>
    <t>VALOR IVA (OBRA) (19% SOBRE UTILIDAD OBRA)</t>
  </si>
  <si>
    <t>¿Número de Propuestas Válidas es Par o Impar?</t>
  </si>
  <si>
    <t>Vinculación trabajadores con discapacidad en planta de personal</t>
  </si>
  <si>
    <t>DESCRIPCIÓN</t>
  </si>
  <si>
    <t>I - EXPLANACIONES</t>
  </si>
  <si>
    <t>II - SUBBASES, BASES Y AFIRMADOS</t>
  </si>
  <si>
    <t xml:space="preserve">III - PAVIMENTOS ASFÁLTICOS </t>
  </si>
  <si>
    <t>TOTAL OBRAS (INCLUYE IVA)</t>
  </si>
  <si>
    <t xml:space="preserve">VALOR TOTAL TOTAL DEL CONTRATO </t>
  </si>
  <si>
    <t>MEDIANA CON VALOR ABSOLUTO</t>
  </si>
  <si>
    <t>MEDIA ARITMÉTICA BAJA</t>
  </si>
  <si>
    <t>Media Aritmética = X</t>
  </si>
  <si>
    <t>1. Mediana con Valor Absoluto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</si>
  <si>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</si>
  <si>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</si>
  <si>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CUADRO No. 2 - VERIFICACIÓN DE LAS PROPUESTAS ECONÓMICAS</t>
  </si>
  <si>
    <t>SUBTOTAL BÁSICO DE OBRA (A)</t>
  </si>
  <si>
    <t>*</t>
  </si>
  <si>
    <t>MOVILIZAR</t>
  </si>
  <si>
    <t>INMOVILIZAR</t>
  </si>
  <si>
    <t>Media geométrica aproximada a números enteros = Mg</t>
  </si>
  <si>
    <t>Valor de la Propuesta más cercana al valor de la Media Geometrica:</t>
  </si>
  <si>
    <t>4. Menor Valor</t>
  </si>
  <si>
    <t xml:space="preserve">2. Media Geométrica </t>
  </si>
  <si>
    <t>SUBTOTAL BÁSICO DE OBRA</t>
  </si>
  <si>
    <t xml:space="preserve">PROVISIÓN PARA AJUSTES, OBRAS COMPLEMENTARIAS Y/O ADICIONALES (INCLUYE OBRAS AMBIENTALES DEL PAGA) </t>
  </si>
  <si>
    <t>PROVISION PARA JORNADAS DE TRABAJO 24 HORAS DIARIAS 7 DÍAS DE LA SEMANA</t>
  </si>
  <si>
    <t>PROPUESTA</t>
  </si>
  <si>
    <t>CONDICION DE LAS PROPUESTAS FRENTE AL MINIMO ACEPTABLE</t>
  </si>
  <si>
    <t/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</si>
  <si>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</si>
  <si>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</si>
  <si>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</si>
  <si>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</si>
  <si>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</si>
  <si>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</si>
  <si>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</si>
  <si>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</si>
  <si>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</si>
  <si>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</si>
  <si>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</si>
  <si>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</si>
  <si>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</si>
  <si>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</si>
  <si>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</si>
  <si>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</si>
  <si>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m</t>
  </si>
  <si>
    <t>V. SEÑALIZACIÓN Y SEGURIDAD VIAL</t>
  </si>
  <si>
    <t>900.2</t>
  </si>
  <si>
    <t>MODULO A EJECUTAR</t>
  </si>
  <si>
    <t>MEDIA GEOMÉTRICA</t>
  </si>
  <si>
    <t>LICITACIÓN PÚBLICA LP-DT-064-2020</t>
  </si>
  <si>
    <t>200.2</t>
  </si>
  <si>
    <t>201.7</t>
  </si>
  <si>
    <t>210.1.1</t>
  </si>
  <si>
    <t>210.1.2</t>
  </si>
  <si>
    <t>210.2.1</t>
  </si>
  <si>
    <t>211.1</t>
  </si>
  <si>
    <t>220.1</t>
  </si>
  <si>
    <t>Desmonte y limpieza en zonas no boscosas</t>
  </si>
  <si>
    <t>Ha</t>
  </si>
  <si>
    <t xml:space="preserve">Demolición de Estructuras </t>
  </si>
  <si>
    <t>m3</t>
  </si>
  <si>
    <t>u</t>
  </si>
  <si>
    <t>Excavación sin clasificar de préstamos</t>
  </si>
  <si>
    <t>Excavación en roca de la explanación y canales</t>
  </si>
  <si>
    <t>Remoción de Derrumbes</t>
  </si>
  <si>
    <t xml:space="preserve">Terraplenes </t>
  </si>
  <si>
    <t>310.1</t>
  </si>
  <si>
    <t>311.1</t>
  </si>
  <si>
    <t>320.1</t>
  </si>
  <si>
    <t>330.1</t>
  </si>
  <si>
    <t>Conformación de la calzada existente</t>
  </si>
  <si>
    <t>m2</t>
  </si>
  <si>
    <t>Afirmado</t>
  </si>
  <si>
    <t>Subbase Granular clase A</t>
  </si>
  <si>
    <t>Base granular clase A</t>
  </si>
  <si>
    <t>420.2</t>
  </si>
  <si>
    <t>421.1</t>
  </si>
  <si>
    <t>450.2P</t>
  </si>
  <si>
    <t>450.9P</t>
  </si>
  <si>
    <t>460.1P</t>
  </si>
  <si>
    <t>Riego de imprimación con emulsión  asfáltica  CRL‐1</t>
  </si>
  <si>
    <t>Riego de liga con emulsión asfáltica CRR-1</t>
  </si>
  <si>
    <t>Mezcla densa en caliente Tipo MDC-19</t>
  </si>
  <si>
    <t>Mezcla densa en caliente Tipo MDC-19 para bacheos</t>
  </si>
  <si>
    <t>Fresado de pavimento asfaltico</t>
  </si>
  <si>
    <t>IV - PAVIMENTOS DE CONCRETO</t>
  </si>
  <si>
    <t>500.1</t>
  </si>
  <si>
    <t>Pavimento de concreto Hidraulico</t>
  </si>
  <si>
    <t>600.1.1</t>
  </si>
  <si>
    <t>600.2.1</t>
  </si>
  <si>
    <t>610.2</t>
  </si>
  <si>
    <t>630.3</t>
  </si>
  <si>
    <t>630.4</t>
  </si>
  <si>
    <t>630.6</t>
  </si>
  <si>
    <t>640.1</t>
  </si>
  <si>
    <t>661.1</t>
  </si>
  <si>
    <t>670.5P</t>
  </si>
  <si>
    <t>673.1</t>
  </si>
  <si>
    <t>673.2</t>
  </si>
  <si>
    <t>673.3</t>
  </si>
  <si>
    <t>681.1</t>
  </si>
  <si>
    <t>Excavaciones varias sin clasificar</t>
  </si>
  <si>
    <t>Excavaciones varias en roca en seco</t>
  </si>
  <si>
    <t>Relleno para estructuras con recebo</t>
  </si>
  <si>
    <t>Concreto clase  28 MPA</t>
  </si>
  <si>
    <t>Concreto clase 21 MPA</t>
  </si>
  <si>
    <t>Concreto clase 14 MPA</t>
  </si>
  <si>
    <t>Acero de refuerzo Fy=420 Mpa.</t>
  </si>
  <si>
    <t>kg</t>
  </si>
  <si>
    <t>Tubería de Concreto Reforzado CLASE III, de 900mm de diámetro interior</t>
  </si>
  <si>
    <t>Disipadores de energia en concreto clase 21 MPA Lmax=30m</t>
  </si>
  <si>
    <t>Geotextil Tipo II no tejido</t>
  </si>
  <si>
    <t>Material granular drenante</t>
  </si>
  <si>
    <t>Material de cobertura tipo SBG</t>
  </si>
  <si>
    <t>Dren horizontal de longitud mayor a diez (10) metros.</t>
  </si>
  <si>
    <t>Gaviones de malla de alambre de acero entrelazado clase 1: recubrimiento de zinc (galvanizado)</t>
  </si>
  <si>
    <t>V - ESTRUCTURAS Y DRENAJES</t>
  </si>
  <si>
    <t>1P</t>
  </si>
  <si>
    <t>2P</t>
  </si>
  <si>
    <t>5P</t>
  </si>
  <si>
    <t>730.1</t>
  </si>
  <si>
    <t>730.2</t>
  </si>
  <si>
    <t>740.1</t>
  </si>
  <si>
    <t>Suministro y aplicación de pintura en frío acrílica pura base agua para líneas de demarcación de pavimentos</t>
  </si>
  <si>
    <t>Suministro y aplicación de pintura en frío acrílica pura base agua para marca Vial con pintura en frío</t>
  </si>
  <si>
    <t>Suministro e instalación de señal vertical de transito sp, sr y si  (75cm*75cm) con lamina acero galvanizado retroreflectiva</t>
  </si>
  <si>
    <t xml:space="preserve">Defensa metalica </t>
  </si>
  <si>
    <t>Sección final</t>
  </si>
  <si>
    <t>Captafaros</t>
  </si>
  <si>
    <t>VI - OTRAS OBRAS</t>
  </si>
  <si>
    <t>VII - TRANSPORTES</t>
  </si>
  <si>
    <t>800.1</t>
  </si>
  <si>
    <t>810.1</t>
  </si>
  <si>
    <t>Cerca de Alambre de Púas con postes de madera</t>
  </si>
  <si>
    <t>Protección de Taludes con bloques de césped</t>
  </si>
  <si>
    <t>900.3</t>
  </si>
  <si>
    <t>Transporte de materiales provenientes de la excavación de la explanación, canales y préstamos, entre cien metros(100 m) y mil metros(1.000 m) de distancia.</t>
  </si>
  <si>
    <t>m3-E</t>
  </si>
  <si>
    <t>Transporte de materiales provenientes de la excavación de la explanación, canales y préstamos para distancias mayores de mil metros (1000 m), medido a partir de cien metros (100 m)</t>
  </si>
  <si>
    <t>m3-km</t>
  </si>
  <si>
    <t>Transporte de materiales provenientes de derrumbes, medido a partir de cien metros (100m)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</si>
  <si>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</si>
  <si>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</si>
  <si>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TOTAL ESTUDIOS Y DISEÑOS,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</si>
  <si>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GESTION SOCIAL , PREDIAL  Y AMBIENTAL SOSTENIBLE (Incluye PAGA e IVA19%)</t>
  </si>
  <si>
    <t>PROVISION PARA IMPLEMENTACIÓN DEL PROTOCOLO DE BIOSEGURIDAD POR COVID-19  (INCLUYE IVA)</t>
  </si>
  <si>
    <t>MODULO NO.2</t>
  </si>
  <si>
    <t>OBJETO:"MEJORAMIENTO Y MANTENIMIENTO, GESTION PREDIAL, SOCIAL, AMBIENTAL SOSTENIBLE DEL CORREDOR DEL PALETARÁ (SOLUCIÓN SOSTENIBLE PARQUE NATURAL PURACÉ), DEPARTAMENTOS DE CAUCA Y HUILA, EN MARCO DE LA REACTIVACIÓN ECONÓMICA, MEDIANTE EL PROGRAMA DE OBRA PÚBLICA “VIAS PARA LA LEGALIDAD Y LA REACTIVACIÓN VISIÓN 2030"</t>
  </si>
  <si>
    <t>201.8</t>
  </si>
  <si>
    <t>201.15</t>
  </si>
  <si>
    <t>201.16</t>
  </si>
  <si>
    <t>221.1</t>
  </si>
  <si>
    <t>230.1P</t>
  </si>
  <si>
    <t>231.1</t>
  </si>
  <si>
    <t>Demolición de pavimentos rigidos</t>
  </si>
  <si>
    <t xml:space="preserve">Remoción de alcantarillas   </t>
  </si>
  <si>
    <t xml:space="preserve">Remoción de cercas de alambre     </t>
  </si>
  <si>
    <t>Excavación sin clasificar de la explanación y canales</t>
  </si>
  <si>
    <t>Pedraplen compacto</t>
  </si>
  <si>
    <t>Mejoramiento de la subrasante con adición de materiales</t>
  </si>
  <si>
    <t>Geotextil para separación de suelos de subrasante y capas granulares</t>
  </si>
  <si>
    <t>320.4</t>
  </si>
  <si>
    <t>330.4</t>
  </si>
  <si>
    <t>Subbase Granular para Bacheo clase A</t>
  </si>
  <si>
    <t>Base granular  para bacheo clase A</t>
  </si>
  <si>
    <t>465.1</t>
  </si>
  <si>
    <t>Excavación para reparación de pavimento asfáltico existente incluyendo el corte y la remoción de las capas asfálticas y de las subyacentes.</t>
  </si>
  <si>
    <t>600.2.3</t>
  </si>
  <si>
    <t>621,1.1P</t>
  </si>
  <si>
    <t>671.1P</t>
  </si>
  <si>
    <t>Excavaciones varias en material comun en seco</t>
  </si>
  <si>
    <t>Pilote de concreto vaciado in situ de diametro 1,20 m. (incluye excavación y No incluye refuerzo)</t>
  </si>
  <si>
    <t xml:space="preserve">Cuneta de concreto 21 Mpa vaciada insitu, no incluye la conformacion de la superficie de apoyo </t>
  </si>
  <si>
    <t xml:space="preserve">Bordillos en concreto vaciado in situ, incluye la preparación de la superficie de apoyo </t>
  </si>
  <si>
    <t>4P</t>
  </si>
  <si>
    <t>6P</t>
  </si>
  <si>
    <t>7P</t>
  </si>
  <si>
    <t>720.1</t>
  </si>
  <si>
    <t>Suministro e instalación de tachas reflectiva bidireccionales</t>
  </si>
  <si>
    <t xml:space="preserve">Suministro e instalación de  Señal delineador horizontal con lamina acero galvanizado retroreflectiva 60x 75 cm </t>
  </si>
  <si>
    <t>Señal vertical de Tránsito Tipo V con lamina retroreflectiva de   SI-05 Y SI-06</t>
  </si>
  <si>
    <t>Poste de referencia</t>
  </si>
  <si>
    <t>810.3</t>
  </si>
  <si>
    <t>Protección de Taludes con Hidrosiembra controlada</t>
  </si>
  <si>
    <t>ANALISIS DE ACUERDO A LA GUIA DE COLOMBIA COMPRA EFICIENTE</t>
  </si>
  <si>
    <t>PROMEDIO HISTORICO DE OFERTAS Y CONTRATOS DE LOS AÑOS 2017, 2018, 2019 y 2020 DE ADJUDICACIONES POR DEBAJO DEL PRESUPUESTO OFICIAL</t>
  </si>
  <si>
    <t>PROMEDIO DE LOS CUATRO AÑOS COMO REFERENTE</t>
  </si>
  <si>
    <t>IPC-CORRESPONDIENTE AL PROMEDIO ENTRE EL LIMITE INFERIOR (2,0%) Y EL LIMITE SUPERIOR (3,0) DE LA INFLACION PARA EL AÑO 2021 POR BANREPUBLICA</t>
  </si>
  <si>
    <t>AÑO 2020</t>
  </si>
  <si>
    <t>CONSORCIO VIAS NACIONALES</t>
  </si>
  <si>
    <t>CONSORCIO INFRAESTRUCTURA 2021</t>
  </si>
  <si>
    <t>OBRASCÓN HUARTE LAÍN S.A. SUCURSAL COLOMBIA</t>
  </si>
  <si>
    <t>CONSORCIO SAN SEBASTIAN 064</t>
  </si>
  <si>
    <t>Par</t>
  </si>
  <si>
    <t>Valor de la Propuesta Inmediatamente por debajo del Valor de la Mediana</t>
  </si>
  <si>
    <t>DESCARTADO</t>
  </si>
  <si>
    <t>MÍNIMO</t>
  </si>
  <si>
    <t>VÁLIDA</t>
  </si>
  <si>
    <t>NO VÁLIDA</t>
  </si>
  <si>
    <t>CORRECTO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</si>
</sst>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41" formatCode="_-* #,##0_-;\-* #,##0_-;_-* &quot;-&quot;_-;_-@_-"/>
    <numFmt numFmtId="164" formatCode="_-&quot;$&quot;\ * #,##0_-;\-&quot;$&quot;\ * #,##0_-;_-&quot;$&quot;\ * &quot;-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_-* #,##0.00\ &quot;Pts&quot;_-;\-* #,##0.00\ &quot;Pts&quot;_-;_-* &quot;-&quot;??\ &quot;Pts&quot;_-;_-@_-"/>
    <numFmt numFmtId="170" formatCode="_-* #,##0.00\ _P_t_s_-;\-* #,##0.00\ _P_t_s_-;_-* &quot;-&quot;??\ _P_t_s_-;_-@_-"/>
    <numFmt numFmtId="171" formatCode="#,##0.0"/>
    <numFmt numFmtId="172" formatCode="#,##0.00;[Red]#,##0.00"/>
    <numFmt numFmtId="173" formatCode="&quot;NN&quot;\ 0"/>
    <numFmt numFmtId="174" formatCode="0.0%"/>
    <numFmt numFmtId="178" formatCode="_ [$€-2]\ * #,##0.00_ ;_ [$€-2]\ * \-#,##0.00_ ;_ [$€-2]\ * &quot;-&quot;??_ "/>
    <numFmt numFmtId="179" formatCode="_(* #,##0_);_(* \(#,##0\);_(* &quot;-&quot;??_);_(@_)"/>
    <numFmt numFmtId="181" formatCode="_([$$-240A]\ * #,##0.00_);_([$$-240A]\ * \(#,##0.00\);_([$$-240A]\ * &quot;-&quot;??_);_(@_)"/>
    <numFmt numFmtId="182" formatCode="0.000000000000000E+00"/>
    <numFmt numFmtId="183" formatCode="_-* #,##0\ _P_t_s_-;\-* #,##0\ _P_t_s_-;_-* &quot;-&quot;??\ _P_t_s_-;_-@_-"/>
    <numFmt numFmtId="184" formatCode="0.0000000000000"/>
    <numFmt numFmtId="185" formatCode="0.000E+00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d\ \d\e\ mmmm\ \d\e\ yyyy"/>
    <numFmt numFmtId="193" formatCode="000\°00&quot;´&quot;00&quot;´´&quot;"/>
    <numFmt numFmtId="194" formatCode="0%;\-0%;&quot;&quot;"/>
    <numFmt numFmtId="195" formatCode="#0&quot;.&quot;000&quot;´&quot;000&quot;.&quot;000"/>
    <numFmt numFmtId="196" formatCode="##0&quot;.&quot;000"/>
    <numFmt numFmtId="197" formatCode="&quot;$&quot;\ #,##0.00"/>
    <numFmt numFmtId="198" formatCode="#,##0.0000"/>
    <numFmt numFmtId="199" formatCode="_-* #,##0.00\ _€_-;\-* #,##0.00\ _€_-;_-* &quot;-&quot;??\ _€_-;_-@_-"/>
    <numFmt numFmtId="200" formatCode="_-* #,##0.00\ _P_t_a_-;\-* #,##0.00\ _P_t_a_-;_-* &quot;-&quot;??\ _P_t_a_-;_-@_-"/>
    <numFmt numFmtId="201" formatCode="_ * #,##0.00_ ;_ * \-#,##0.00_ ;_ * &quot;-&quot;??_ ;_ @_ "/>
    <numFmt numFmtId="202" formatCode="##0&quot;´&quot;000&quot;.&quot;000"/>
    <numFmt numFmtId="203" formatCode="[$$-240A]\ #,##0.00"/>
    <numFmt numFmtId="204" formatCode="_ &quot;$&quot;* #,##0.00_ ;_ &quot;$&quot;* \-#,##0.00_ ;_ &quot;$&quot;* &quot;-&quot;??_ ;_ @_ "/>
    <numFmt numFmtId="205" formatCode="#.##\ \K\g"/>
    <numFmt numFmtId="206" formatCode="_(* #,##0.0_);_(* \(#,##0.0\);_(* &quot;-&quot;??_);_(@_)"/>
    <numFmt numFmtId="207" formatCode="#0&quot;.&quot;"/>
    <numFmt numFmtId="208" formatCode="0.0%;\-0.0%;&quot;&quot;"/>
    <numFmt numFmtId="209" formatCode="_([$€]* #,##0.00_);_([$€]* \(#,##0.00\);_([$€]* &quot;-&quot;??_);_(@_)"/>
    <numFmt numFmtId="210" formatCode="&quot;$&quot;\ #,##0.00;&quot;$&quot;\ \-#,##0.00"/>
    <numFmt numFmtId="211" formatCode="0\+000"/>
    <numFmt numFmtId="212" formatCode="#,##0.0000000"/>
    <numFmt numFmtId="213" formatCode="0.0000%"/>
    <numFmt numFmtId="214" formatCode="#,##0.000"/>
    <numFmt numFmtId="215" formatCode="_([$$-240A]\ * #,##0.0000000_);_([$$-240A]\ * \(#,##0.0000000\);_([$$-240A]\ * &quot;-&quot;??_);_(@_)"/>
    <numFmt numFmtId="216" formatCode="_-&quot;$&quot;\ * #,##0.00_-;\-&quot;$&quot;\ * #,##0.00_-;_-&quot;$&quot;\ * &quot;-&quot;_-;_-@_-"/>
    <numFmt numFmtId="217" formatCode="&quot;$&quot;\ #,##0.000"/>
    <numFmt numFmtId="218" formatCode="0.000%"/>
    <numFmt numFmtId="219" formatCode="&quot;$&quot;\ \ \ #,##0.00"/>
    <numFmt numFmtId="220" formatCode="&quot;(PO-P½  )/PO= &quot;0.000%"/>
    <numFmt numFmtId="221" formatCode="&quot;(PO-½ANA ) = &quot;0\ .000%"/>
    <numFmt numFmtId="222" formatCode="&quot;(PO - MinAC)/PO = &quot;0.000%"/>
    <numFmt numFmtId="223" formatCode="&quot;MODULO No. &quot;0&quot;→→&quot;"/>
    <numFmt numFmtId="224" formatCode="&quot;No. &quot;0"/>
    <numFmt numFmtId="225" formatCode="0&quot; MODULOS&quot;"/>
  </numFmts>
  <fonts count="78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25"/>
      <color rgb="FF0000FF"/>
      <name val="Swis721 BdCnOul BT"/>
      <family val="5"/>
    </font>
    <font>
      <b/>
      <sz val="24"/>
      <name val="Arial"/>
      <family val="2"/>
    </font>
    <font>
      <sz val="5"/>
      <name val="Arial"/>
      <family val="2"/>
    </font>
    <font>
      <b/>
      <u/>
      <sz val="10"/>
      <name val="Arial"/>
      <family val="2"/>
    </font>
    <font>
      <b/>
      <sz val="20"/>
      <color rgb="FF0000FF"/>
      <name val="Arial"/>
      <family val="2"/>
    </font>
    <font>
      <sz val="9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E3D9E3"/>
        <bgColor rgb="FF000000"/>
      </patternFill>
    </fill>
    <fill>
      <patternFill patternType="solid">
        <fgColor rgb="FF64821E"/>
        <bgColor rgb="FF000000"/>
      </patternFill>
    </fill>
    <fill>
      <patternFill patternType="solid">
        <fgColor rgb="FFC8F0C8"/>
        <bgColor rgb="FF000000"/>
      </patternFill>
    </fill>
    <fill>
      <patternFill patternType="solid">
        <fgColor rgb="FFDBDBDB"/>
        <bgColor rgb="FF000000"/>
      </patternFill>
    </fill>
  </fills>
  <borders count="14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1">
    <xf numFmtId="0" fontId="0" fillId="0" borderId="0"/>
    <xf numFmtId="0" fontId="19" fillId="0" borderId="0">
      <alignment vertical="top"/>
    </xf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2" fontId="2" fillId="0" borderId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6" borderId="0" applyNumberFormat="0" applyBorder="0" applyAlignment="0" applyProtection="0"/>
    <xf numFmtId="0" fontId="29" fillId="10" borderId="0" applyNumberFormat="0" applyBorder="0" applyAlignment="0" applyProtection="0"/>
    <xf numFmtId="0" fontId="30" fillId="27" borderId="86" applyNumberFormat="0" applyAlignment="0" applyProtection="0"/>
    <xf numFmtId="0" fontId="31" fillId="28" borderId="87" applyNumberFormat="0" applyAlignment="0" applyProtection="0"/>
    <xf numFmtId="186" fontId="8" fillId="0" borderId="80">
      <alignment horizontal="right"/>
    </xf>
    <xf numFmtId="2" fontId="8" fillId="0" borderId="0"/>
    <xf numFmtId="187" fontId="8" fillId="0" borderId="0"/>
    <xf numFmtId="188" fontId="7" fillId="0" borderId="0"/>
    <xf numFmtId="186" fontId="8" fillId="0" borderId="80">
      <alignment horizontal="right"/>
    </xf>
    <xf numFmtId="183" fontId="2" fillId="0" borderId="0">
      <protection locked="0"/>
    </xf>
    <xf numFmtId="3" fontId="3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89" fontId="2" fillId="0" borderId="0">
      <protection locked="0"/>
    </xf>
    <xf numFmtId="190" fontId="32" fillId="0" borderId="0" applyFont="0" applyFill="0" applyBorder="0" applyAlignment="0" applyProtection="0"/>
    <xf numFmtId="191" fontId="2" fillId="0" borderId="0">
      <protection locked="0"/>
    </xf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8" fillId="36" borderId="0" applyNumberFormat="0" applyBorder="0" applyAlignment="0" applyProtection="0"/>
    <xf numFmtId="0" fontId="27" fillId="34" borderId="0" applyNumberFormat="0" applyBorder="0" applyAlignment="0" applyProtection="0"/>
    <xf numFmtId="0" fontId="27" fillId="37" borderId="0" applyNumberFormat="0" applyBorder="0" applyAlignment="0" applyProtection="0"/>
    <xf numFmtId="0" fontId="28" fillId="35" borderId="0" applyNumberFormat="0" applyBorder="0" applyAlignment="0" applyProtection="0"/>
    <xf numFmtId="0" fontId="27" fillId="32" borderId="0" applyNumberFormat="0" applyBorder="0" applyAlignment="0" applyProtection="0"/>
    <xf numFmtId="0" fontId="27" fillId="35" borderId="0" applyNumberFormat="0" applyBorder="0" applyAlignment="0" applyProtection="0"/>
    <xf numFmtId="0" fontId="28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9" borderId="0" applyNumberFormat="0" applyBorder="0" applyAlignment="0" applyProtection="0"/>
    <xf numFmtId="0" fontId="28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5" fillId="0" borderId="0" applyNumberFormat="0" applyFill="0" applyBorder="0" applyAlignment="0" applyProtection="0"/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6" fillId="0" borderId="0">
      <protection locked="0"/>
    </xf>
    <xf numFmtId="4" fontId="37" fillId="0" borderId="0">
      <protection locked="0"/>
    </xf>
    <xf numFmtId="192" fontId="2" fillId="0" borderId="0">
      <protection locked="0"/>
    </xf>
    <xf numFmtId="0" fontId="38" fillId="11" borderId="0" applyNumberFormat="0" applyBorder="0" applyAlignment="0" applyProtection="0"/>
    <xf numFmtId="193" fontId="2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8" applyNumberFormat="0" applyFill="0" applyAlignment="0" applyProtection="0"/>
    <xf numFmtId="0" fontId="41" fillId="0" borderId="0" applyNumberFormat="0" applyFill="0" applyBorder="0" applyAlignment="0" applyProtection="0"/>
    <xf numFmtId="194" fontId="2" fillId="0" borderId="0">
      <protection locked="0"/>
    </xf>
    <xf numFmtId="194" fontId="2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14" borderId="86" applyNumberFormat="0" applyAlignment="0" applyProtection="0"/>
    <xf numFmtId="0" fontId="44" fillId="0" borderId="89" applyNumberFormat="0" applyFill="0" applyAlignment="0" applyProtection="0"/>
    <xf numFmtId="195" fontId="8" fillId="0" borderId="0">
      <alignment horizontal="right"/>
    </xf>
    <xf numFmtId="196" fontId="8" fillId="0" borderId="0" applyFont="0" applyFill="0" applyBorder="0" applyAlignment="0">
      <alignment horizontal="center"/>
    </xf>
    <xf numFmtId="165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4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2" fontId="8" fillId="0" borderId="0">
      <alignment horizontal="right"/>
    </xf>
    <xf numFmtId="203" fontId="8" fillId="0" borderId="51"/>
    <xf numFmtId="204" fontId="2" fillId="0" borderId="0"/>
    <xf numFmtId="20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66" fontId="27" fillId="0" borderId="0" applyFont="0" applyFill="0" applyBorder="0" applyAlignment="0" applyProtection="0"/>
    <xf numFmtId="20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07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0" fontId="27" fillId="0" borderId="0"/>
    <xf numFmtId="0" fontId="27" fillId="40" borderId="90" applyNumberFormat="0" applyFont="0" applyAlignment="0" applyProtection="0"/>
    <xf numFmtId="0" fontId="46" fillId="27" borderId="91" applyNumberFormat="0" applyAlignment="0" applyProtection="0"/>
    <xf numFmtId="0" fontId="33" fillId="0" borderId="0"/>
    <xf numFmtId="208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0" applyNumberFormat="0" applyFill="0" applyBorder="0" applyAlignment="0" applyProtection="0"/>
    <xf numFmtId="49" fontId="5" fillId="0" borderId="0">
      <alignment horizontal="center"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20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211" fontId="2" fillId="0" borderId="0" applyFont="0" applyFill="0" applyBorder="0" applyAlignment="0" applyProtection="0"/>
    <xf numFmtId="0" fontId="27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210" fontId="2" fillId="0" borderId="0" applyFont="0" applyFill="0" applyBorder="0" applyAlignment="0" applyProtection="0"/>
    <xf numFmtId="0" fontId="1" fillId="0" borderId="0"/>
    <xf numFmtId="0" fontId="1" fillId="0" borderId="0"/>
    <xf numFmtId="9" fontId="51" fillId="0" borderId="0" applyFont="0" applyFill="0" applyBorder="0" applyAlignment="0" applyProtection="0"/>
    <xf numFmtId="41" fontId="56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48">
    <xf numFmtId="0" fontId="0" fillId="0" borderId="0" xfId="0"/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Fill="1" applyProtection="1">
      <protection hidden="1"/>
    </xf>
    <xf numFmtId="0" fontId="8" fillId="0" borderId="0" xfId="0" applyFont="1" applyProtection="1">
      <protection hidden="1"/>
    </xf>
    <xf numFmtId="0" fontId="15" fillId="0" borderId="0" xfId="0" applyFont="1" applyFill="1" applyAlignment="1" applyProtection="1">
      <alignment horizontal="centerContinuous" vertical="center" wrapText="1"/>
      <protection hidden="1"/>
    </xf>
    <xf numFmtId="0" fontId="11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Fill="1" applyAlignment="1" applyProtection="1"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Alignment="1" applyProtection="1">
      <alignment horizontal="left" vertical="center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protection hidden="1"/>
    </xf>
    <xf numFmtId="0" fontId="17" fillId="0" borderId="0" xfId="0" applyFont="1" applyFill="1" applyAlignment="1" applyProtection="1">
      <protection hidden="1"/>
    </xf>
    <xf numFmtId="0" fontId="17" fillId="0" borderId="0" xfId="0" quotePrefix="1" applyFont="1" applyFill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1" fontId="14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3" xfId="0" applyFont="1" applyBorder="1" applyAlignment="1" applyProtection="1">
      <alignment horizontal="centerContinuous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9" fillId="0" borderId="10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/>
      <protection hidden="1"/>
    </xf>
    <xf numFmtId="0" fontId="9" fillId="0" borderId="4" xfId="0" applyFont="1" applyBorder="1" applyAlignment="1" applyProtection="1">
      <alignment horizontal="center"/>
      <protection hidden="1"/>
    </xf>
    <xf numFmtId="0" fontId="9" fillId="0" borderId="9" xfId="0" applyFont="1" applyBorder="1" applyAlignment="1" applyProtection="1">
      <alignment horizontal="center"/>
      <protection hidden="1"/>
    </xf>
    <xf numFmtId="0" fontId="24" fillId="3" borderId="13" xfId="13" applyFont="1" applyFill="1" applyBorder="1" applyAlignment="1">
      <alignment horizontal="center" vertical="center"/>
    </xf>
    <xf numFmtId="0" fontId="20" fillId="4" borderId="14" xfId="11" applyFont="1" applyFill="1" applyBorder="1"/>
    <xf numFmtId="0" fontId="20" fillId="4" borderId="15" xfId="11" applyFont="1" applyFill="1" applyBorder="1"/>
    <xf numFmtId="0" fontId="2" fillId="0" borderId="16" xfId="11" applyBorder="1"/>
    <xf numFmtId="0" fontId="20" fillId="4" borderId="17" xfId="11" applyFont="1" applyFill="1" applyBorder="1"/>
    <xf numFmtId="0" fontId="2" fillId="0" borderId="18" xfId="11" applyBorder="1"/>
    <xf numFmtId="0" fontId="20" fillId="4" borderId="19" xfId="11" applyFont="1" applyFill="1" applyBorder="1"/>
    <xf numFmtId="0" fontId="2" fillId="0" borderId="20" xfId="11" applyBorder="1"/>
    <xf numFmtId="0" fontId="2" fillId="0" borderId="20" xfId="11" applyFont="1" applyBorder="1"/>
    <xf numFmtId="0" fontId="2" fillId="0" borderId="21" xfId="11" applyFont="1" applyFill="1" applyBorder="1"/>
    <xf numFmtId="0" fontId="9" fillId="0" borderId="22" xfId="0" applyFont="1" applyBorder="1" applyAlignment="1" applyProtection="1">
      <alignment horizontal="center"/>
      <protection hidden="1"/>
    </xf>
    <xf numFmtId="0" fontId="9" fillId="0" borderId="23" xfId="0" applyFont="1" applyBorder="1" applyAlignment="1" applyProtection="1">
      <alignment horizontal="center"/>
      <protection hidden="1"/>
    </xf>
    <xf numFmtId="0" fontId="2" fillId="0" borderId="25" xfId="11" applyFont="1" applyFill="1" applyBorder="1"/>
    <xf numFmtId="0" fontId="2" fillId="0" borderId="26" xfId="11" applyFont="1" applyFill="1" applyBorder="1"/>
    <xf numFmtId="0" fontId="2" fillId="0" borderId="27" xfId="11" applyFont="1" applyFill="1" applyBorder="1"/>
    <xf numFmtId="0" fontId="7" fillId="0" borderId="4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81" fontId="13" fillId="2" borderId="0" xfId="7" applyNumberFormat="1" applyFont="1" applyFill="1" applyBorder="1" applyAlignment="1"/>
    <xf numFmtId="10" fontId="5" fillId="2" borderId="34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2" fillId="2" borderId="49" xfId="12" applyFont="1" applyFill="1" applyBorder="1"/>
    <xf numFmtId="0" fontId="2" fillId="2" borderId="50" xfId="12" applyFont="1" applyFill="1" applyBorder="1"/>
    <xf numFmtId="0" fontId="2" fillId="0" borderId="50" xfId="12" applyFont="1" applyFill="1" applyBorder="1"/>
    <xf numFmtId="0" fontId="2" fillId="2" borderId="53" xfId="12" applyFont="1" applyFill="1" applyBorder="1"/>
    <xf numFmtId="0" fontId="2" fillId="0" borderId="53" xfId="12" applyFont="1" applyFill="1" applyBorder="1"/>
    <xf numFmtId="0" fontId="5" fillId="0" borderId="50" xfId="12" applyFont="1" applyFill="1" applyBorder="1" applyAlignment="1">
      <alignment horizontal="right" vertical="center"/>
    </xf>
    <xf numFmtId="0" fontId="5" fillId="0" borderId="49" xfId="12" applyFont="1" applyFill="1" applyBorder="1" applyAlignment="1">
      <alignment horizontal="left" vertical="center"/>
    </xf>
    <xf numFmtId="0" fontId="5" fillId="0" borderId="50" xfId="12" applyFont="1" applyFill="1" applyBorder="1" applyAlignment="1">
      <alignment vertical="center"/>
    </xf>
    <xf numFmtId="0" fontId="5" fillId="0" borderId="49" xfId="12" applyFont="1" applyFill="1" applyBorder="1" applyAlignment="1">
      <alignment horizontal="center" vertical="center" wrapText="1"/>
    </xf>
    <xf numFmtId="0" fontId="5" fillId="0" borderId="5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right" vertical="center"/>
    </xf>
    <xf numFmtId="179" fontId="5" fillId="0" borderId="45" xfId="6" applyNumberFormat="1" applyFont="1" applyFill="1" applyBorder="1" applyAlignment="1" applyProtection="1">
      <alignment vertical="center"/>
      <protection locked="0"/>
    </xf>
    <xf numFmtId="167" fontId="5" fillId="0" borderId="57" xfId="6" applyNumberFormat="1" applyFont="1" applyFill="1" applyBorder="1" applyAlignment="1" applyProtection="1">
      <alignment vertical="center"/>
      <protection locked="0"/>
    </xf>
    <xf numFmtId="181" fontId="5" fillId="2" borderId="51" xfId="7" applyNumberFormat="1" applyFont="1" applyFill="1" applyBorder="1" applyAlignment="1"/>
    <xf numFmtId="181" fontId="5" fillId="2" borderId="45" xfId="7" applyNumberFormat="1" applyFont="1" applyFill="1" applyBorder="1" applyAlignment="1"/>
    <xf numFmtId="182" fontId="5" fillId="2" borderId="51" xfId="7" applyNumberFormat="1" applyFont="1" applyFill="1" applyBorder="1" applyAlignment="1"/>
    <xf numFmtId="181" fontId="5" fillId="2" borderId="54" xfId="7" applyNumberFormat="1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2" borderId="51" xfId="12" applyFont="1" applyFill="1" applyBorder="1" applyAlignment="1">
      <alignment horizontal="center"/>
    </xf>
    <xf numFmtId="10" fontId="5" fillId="2" borderId="51" xfId="12" applyNumberFormat="1" applyFont="1" applyFill="1" applyBorder="1" applyAlignment="1">
      <alignment horizontal="center" vertical="center" wrapText="1"/>
    </xf>
    <xf numFmtId="10" fontId="5" fillId="2" borderId="54" xfId="12" applyNumberFormat="1" applyFont="1" applyFill="1" applyBorder="1" applyAlignment="1">
      <alignment horizontal="center" vertical="center" wrapText="1"/>
    </xf>
    <xf numFmtId="0" fontId="7" fillId="2" borderId="4" xfId="12" applyFont="1" applyFill="1" applyBorder="1" applyAlignment="1">
      <alignment horizontal="center" vertical="center" wrapText="1"/>
    </xf>
    <xf numFmtId="4" fontId="7" fillId="2" borderId="2" xfId="12" applyNumberFormat="1" applyFont="1" applyFill="1" applyBorder="1" applyAlignment="1">
      <alignment horizontal="center" vertical="center"/>
    </xf>
    <xf numFmtId="1" fontId="5" fillId="2" borderId="51" xfId="12" applyNumberFormat="1" applyFont="1" applyFill="1" applyBorder="1" applyAlignment="1">
      <alignment horizontal="center" vertical="center" wrapText="1"/>
    </xf>
    <xf numFmtId="170" fontId="5" fillId="0" borderId="61" xfId="3" applyFont="1" applyFill="1" applyBorder="1" applyAlignment="1" applyProtection="1">
      <alignment horizontal="center" vertical="center" wrapText="1"/>
    </xf>
    <xf numFmtId="183" fontId="5" fillId="2" borderId="61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81" fontId="5" fillId="2" borderId="0" xfId="7" applyNumberFormat="1" applyFont="1" applyFill="1" applyBorder="1" applyAlignment="1"/>
    <xf numFmtId="0" fontId="0" fillId="0" borderId="0" xfId="0" applyAlignment="1">
      <alignment wrapText="1"/>
    </xf>
    <xf numFmtId="182" fontId="0" fillId="0" borderId="0" xfId="0" applyNumberFormat="1"/>
    <xf numFmtId="181" fontId="0" fillId="0" borderId="0" xfId="7" applyNumberFormat="1" applyFont="1"/>
    <xf numFmtId="1" fontId="6" fillId="0" borderId="32" xfId="0" applyNumberFormat="1" applyFont="1" applyFill="1" applyBorder="1" applyAlignment="1" applyProtection="1">
      <alignment horizontal="center" vertical="center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3" fontId="6" fillId="0" borderId="33" xfId="0" applyNumberFormat="1" applyFont="1" applyBorder="1" applyAlignment="1">
      <alignment horizontal="center" vertical="center"/>
    </xf>
    <xf numFmtId="0" fontId="6" fillId="0" borderId="33" xfId="0" applyFont="1" applyBorder="1" applyAlignment="1" applyProtection="1">
      <alignment horizontal="center" vertical="center"/>
      <protection hidden="1"/>
    </xf>
    <xf numFmtId="3" fontId="5" fillId="5" borderId="28" xfId="11" applyNumberFormat="1" applyFont="1" applyFill="1" applyBorder="1" applyAlignment="1" applyProtection="1">
      <alignment horizontal="right"/>
      <protection hidden="1"/>
    </xf>
    <xf numFmtId="3" fontId="5" fillId="7" borderId="34" xfId="11" applyNumberFormat="1" applyFont="1" applyFill="1" applyBorder="1" applyAlignment="1" applyProtection="1">
      <alignment horizontal="right"/>
      <protection hidden="1"/>
    </xf>
    <xf numFmtId="3" fontId="5" fillId="6" borderId="29" xfId="11" applyNumberFormat="1" applyFont="1" applyFill="1" applyBorder="1" applyAlignment="1" applyProtection="1">
      <alignment horizontal="right"/>
      <protection hidden="1"/>
    </xf>
    <xf numFmtId="0" fontId="10" fillId="8" borderId="42" xfId="0" applyFont="1" applyFill="1" applyBorder="1" applyAlignment="1" applyProtection="1">
      <alignment horizontal="centerContinuous"/>
      <protection hidden="1"/>
    </xf>
    <xf numFmtId="1" fontId="5" fillId="2" borderId="44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left" vertical="center" wrapText="1"/>
    </xf>
    <xf numFmtId="3" fontId="5" fillId="0" borderId="33" xfId="12" applyNumberFormat="1" applyFont="1" applyFill="1" applyBorder="1" applyAlignment="1">
      <alignment horizontal="center" vertical="center" wrapText="1"/>
    </xf>
    <xf numFmtId="185" fontId="5" fillId="0" borderId="33" xfId="12" applyNumberFormat="1" applyFont="1" applyFill="1" applyBorder="1" applyAlignment="1">
      <alignment horizontal="center" vertical="center" wrapText="1"/>
    </xf>
    <xf numFmtId="0" fontId="26" fillId="0" borderId="0" xfId="0" applyFont="1" applyAlignment="1" applyProtection="1">
      <alignment horizontal="center" vertical="center"/>
      <protection hidden="1"/>
    </xf>
    <xf numFmtId="0" fontId="9" fillId="0" borderId="8" xfId="0" applyFont="1" applyBorder="1" applyProtection="1">
      <protection hidden="1"/>
    </xf>
    <xf numFmtId="212" fontId="5" fillId="0" borderId="45" xfId="12" applyNumberFormat="1" applyFont="1" applyFill="1" applyBorder="1" applyAlignment="1">
      <alignment horizontal="center" vertical="center" wrapText="1"/>
    </xf>
    <xf numFmtId="172" fontId="17" fillId="0" borderId="0" xfId="0" applyNumberFormat="1" applyFont="1" applyFill="1" applyAlignment="1" applyProtection="1">
      <protection hidden="1"/>
    </xf>
    <xf numFmtId="172" fontId="2" fillId="0" borderId="0" xfId="0" applyNumberFormat="1" applyFont="1" applyFill="1" applyAlignment="1" applyProtection="1">
      <protection hidden="1"/>
    </xf>
    <xf numFmtId="0" fontId="5" fillId="0" borderId="95" xfId="0" applyFont="1" applyFill="1" applyBorder="1" applyAlignment="1" applyProtection="1">
      <alignment horizontal="center" vertical="center"/>
      <protection hidden="1"/>
    </xf>
    <xf numFmtId="0" fontId="5" fillId="0" borderId="95" xfId="0" quotePrefix="1" applyFont="1" applyFill="1" applyBorder="1" applyAlignment="1" applyProtection="1">
      <alignment horizontal="center" vertical="center"/>
      <protection hidden="1"/>
    </xf>
    <xf numFmtId="0" fontId="5" fillId="0" borderId="96" xfId="0" applyFont="1" applyFill="1" applyBorder="1" applyAlignment="1" applyProtection="1">
      <alignment horizontal="center" vertical="center" wrapText="1"/>
      <protection hidden="1"/>
    </xf>
    <xf numFmtId="0" fontId="5" fillId="0" borderId="94" xfId="0" quotePrefix="1" applyFont="1" applyFill="1" applyBorder="1" applyAlignment="1" applyProtection="1">
      <alignment horizontal="center" vertical="center"/>
      <protection hidden="1"/>
    </xf>
    <xf numFmtId="0" fontId="52" fillId="0" borderId="0" xfId="0" applyFont="1"/>
    <xf numFmtId="0" fontId="52" fillId="2" borderId="0" xfId="12" applyFont="1" applyFill="1"/>
    <xf numFmtId="0" fontId="52" fillId="2" borderId="0" xfId="12" applyFont="1" applyFill="1" applyAlignment="1">
      <alignment wrapText="1"/>
    </xf>
    <xf numFmtId="213" fontId="5" fillId="0" borderId="33" xfId="228" applyNumberFormat="1" applyFont="1" applyFill="1" applyBorder="1" applyAlignment="1">
      <alignment horizontal="center" vertical="center" wrapText="1"/>
    </xf>
    <xf numFmtId="0" fontId="0" fillId="42" borderId="0" xfId="0" applyFill="1"/>
    <xf numFmtId="213" fontId="5" fillId="2" borderId="33" xfId="12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 applyProtection="1">
      <alignment horizontal="center" vertical="center"/>
      <protection hidden="1"/>
    </xf>
    <xf numFmtId="0" fontId="9" fillId="0" borderId="24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9" fillId="0" borderId="47" xfId="0" applyFont="1" applyBorder="1" applyAlignment="1" applyProtection="1">
      <alignment horizontal="center"/>
      <protection hidden="1"/>
    </xf>
    <xf numFmtId="173" fontId="6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1" xfId="11" applyFont="1" applyFill="1" applyBorder="1"/>
    <xf numFmtId="0" fontId="2" fillId="0" borderId="102" xfId="11" applyFont="1" applyFill="1" applyBorder="1"/>
    <xf numFmtId="0" fontId="2" fillId="0" borderId="103" xfId="11" applyFont="1" applyFill="1" applyBorder="1"/>
    <xf numFmtId="0" fontId="24" fillId="3" borderId="5" xfId="13" applyFont="1" applyFill="1" applyBorder="1" applyAlignment="1">
      <alignment horizontal="center" vertical="center"/>
    </xf>
    <xf numFmtId="181" fontId="5" fillId="2" borderId="61" xfId="7" applyNumberFormat="1" applyFont="1" applyFill="1" applyBorder="1" applyAlignment="1">
      <alignment horizontal="center" vertical="center"/>
    </xf>
    <xf numFmtId="0" fontId="52" fillId="2" borderId="0" xfId="12" applyFont="1" applyFill="1" applyAlignment="1">
      <alignment horizontal="center" vertical="center"/>
    </xf>
    <xf numFmtId="0" fontId="54" fillId="42" borderId="38" xfId="12" applyFont="1" applyFill="1" applyBorder="1" applyAlignment="1">
      <alignment horizontal="center" vertical="center" wrapText="1"/>
    </xf>
    <xf numFmtId="0" fontId="55" fillId="42" borderId="38" xfId="12" applyFont="1" applyFill="1" applyBorder="1" applyAlignment="1">
      <alignment horizontal="center" vertical="center"/>
    </xf>
    <xf numFmtId="0" fontId="52" fillId="42" borderId="0" xfId="12" applyFont="1" applyFill="1" applyAlignment="1">
      <alignment horizontal="center" vertical="center"/>
    </xf>
    <xf numFmtId="184" fontId="52" fillId="2" borderId="0" xfId="12" applyNumberFormat="1" applyFont="1" applyFill="1" applyAlignment="1">
      <alignment horizontal="right" vertical="center"/>
    </xf>
    <xf numFmtId="170" fontId="52" fillId="2" borderId="0" xfId="3" applyFont="1" applyFill="1" applyAlignment="1">
      <alignment horizontal="center" vertical="center"/>
    </xf>
    <xf numFmtId="0" fontId="2" fillId="42" borderId="0" xfId="0" applyFont="1" applyFill="1"/>
    <xf numFmtId="0" fontId="52" fillId="0" borderId="0" xfId="0" applyFont="1" applyAlignment="1">
      <alignment horizontal="center" vertical="center"/>
    </xf>
    <xf numFmtId="0" fontId="52" fillId="2" borderId="0" xfId="12" applyFont="1" applyFill="1" applyAlignment="1">
      <alignment horizontal="center" vertical="center" wrapText="1"/>
    </xf>
    <xf numFmtId="184" fontId="52" fillId="0" borderId="0" xfId="0" applyNumberFormat="1" applyFont="1"/>
    <xf numFmtId="3" fontId="52" fillId="2" borderId="0" xfId="12" applyNumberFormat="1" applyFont="1" applyFill="1" applyAlignment="1">
      <alignment horizontal="center" vertical="center"/>
    </xf>
    <xf numFmtId="0" fontId="52" fillId="0" borderId="0" xfId="0" applyFont="1" applyAlignment="1">
      <alignment wrapText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94" xfId="0" applyFont="1" applyFill="1" applyBorder="1" applyAlignment="1" applyProtection="1">
      <alignment horizontal="center" vertical="center"/>
      <protection hidden="1"/>
    </xf>
    <xf numFmtId="0" fontId="5" fillId="0" borderId="95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justify" vertical="center" wrapText="1"/>
      <protection hidden="1"/>
    </xf>
    <xf numFmtId="171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45" xfId="7" applyNumberFormat="1" applyFont="1" applyFill="1" applyBorder="1" applyAlignment="1" applyProtection="1">
      <alignment vertical="center"/>
      <protection hidden="1"/>
    </xf>
    <xf numFmtId="4" fontId="2" fillId="0" borderId="44" xfId="0" applyNumberFormat="1" applyFont="1" applyFill="1" applyBorder="1" applyAlignment="1" applyProtection="1">
      <alignment horizontal="right" vertical="center"/>
      <protection hidden="1"/>
    </xf>
    <xf numFmtId="172" fontId="2" fillId="0" borderId="33" xfId="0" applyNumberFormat="1" applyFont="1" applyFill="1" applyBorder="1" applyAlignment="1" applyProtection="1">
      <alignment horizontal="right" vertical="center"/>
      <protection hidden="1"/>
    </xf>
    <xf numFmtId="3" fontId="2" fillId="0" borderId="43" xfId="0" applyNumberFormat="1" applyFont="1" applyFill="1" applyBorder="1" applyAlignment="1" applyProtection="1">
      <alignment horizontal="centerContinuous" vertical="center"/>
      <protection hidden="1"/>
    </xf>
    <xf numFmtId="0" fontId="2" fillId="0" borderId="77" xfId="0" applyFont="1" applyFill="1" applyBorder="1" applyAlignment="1" applyProtection="1">
      <alignment horizontal="center" vertical="center" wrapText="1"/>
      <protection hidden="1"/>
    </xf>
    <xf numFmtId="3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42" borderId="37" xfId="0" applyNumberFormat="1" applyFont="1" applyFill="1" applyBorder="1" applyAlignment="1" applyProtection="1">
      <alignment horizontal="centerContinuous" vertical="center"/>
      <protection hidden="1"/>
    </xf>
    <xf numFmtId="214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0" borderId="37" xfId="0" applyNumberFormat="1" applyFont="1" applyFill="1" applyBorder="1" applyAlignment="1" applyProtection="1">
      <alignment horizontal="right" vertical="center"/>
      <protection hidden="1"/>
    </xf>
    <xf numFmtId="0" fontId="13" fillId="8" borderId="39" xfId="0" applyFont="1" applyFill="1" applyBorder="1" applyAlignment="1" applyProtection="1">
      <alignment horizontal="centerContinuous" vertical="center"/>
      <protection hidden="1"/>
    </xf>
    <xf numFmtId="0" fontId="10" fillId="8" borderId="40" xfId="0" applyFont="1" applyFill="1" applyBorder="1" applyAlignment="1" applyProtection="1">
      <alignment horizontal="centerContinuous"/>
      <protection hidden="1"/>
    </xf>
    <xf numFmtId="0" fontId="13" fillId="8" borderId="41" xfId="0" applyFont="1" applyFill="1" applyBorder="1" applyAlignment="1" applyProtection="1">
      <alignment horizontal="centerContinuous" vertical="center"/>
      <protection hidden="1"/>
    </xf>
    <xf numFmtId="3" fontId="10" fillId="8" borderId="40" xfId="0" applyNumberFormat="1" applyFont="1" applyFill="1" applyBorder="1" applyAlignment="1" applyProtection="1">
      <alignment horizontal="centerContinuous" vertical="center"/>
      <protection hidden="1"/>
    </xf>
    <xf numFmtId="0" fontId="52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6" borderId="12" xfId="0" applyFont="1" applyFill="1" applyBorder="1" applyAlignment="1" applyProtection="1">
      <alignment horizontal="center" vertical="center" wrapText="1"/>
      <protection locked="0"/>
    </xf>
    <xf numFmtId="0" fontId="5" fillId="46" borderId="100" xfId="0" applyFont="1" applyFill="1" applyBorder="1" applyAlignment="1" applyProtection="1">
      <alignment horizontal="center" vertical="center" wrapText="1"/>
      <protection hidden="1"/>
    </xf>
    <xf numFmtId="0" fontId="5" fillId="46" borderId="106" xfId="0" applyFont="1" applyFill="1" applyBorder="1" applyAlignment="1" applyProtection="1">
      <alignment horizontal="center" vertical="center" wrapText="1"/>
      <protection locked="0"/>
    </xf>
    <xf numFmtId="3" fontId="5" fillId="46" borderId="31" xfId="11" applyNumberFormat="1" applyFont="1" applyFill="1" applyBorder="1" applyAlignment="1" applyProtection="1">
      <alignment horizontal="right"/>
      <protection hidden="1"/>
    </xf>
    <xf numFmtId="0" fontId="5" fillId="47" borderId="5" xfId="11" applyFont="1" applyFill="1" applyBorder="1" applyAlignment="1" applyProtection="1">
      <alignment horizontal="center"/>
      <protection hidden="1"/>
    </xf>
    <xf numFmtId="0" fontId="5" fillId="49" borderId="6" xfId="11" applyFont="1" applyFill="1" applyBorder="1" applyAlignment="1" applyProtection="1">
      <alignment horizontal="center"/>
      <protection hidden="1"/>
    </xf>
    <xf numFmtId="0" fontId="50" fillId="48" borderId="30" xfId="11" applyFont="1" applyFill="1" applyBorder="1" applyAlignment="1" applyProtection="1">
      <alignment horizontal="center"/>
      <protection hidden="1"/>
    </xf>
    <xf numFmtId="0" fontId="5" fillId="46" borderId="7" xfId="11" applyFont="1" applyFill="1" applyBorder="1" applyAlignment="1" applyProtection="1">
      <alignment horizontal="center"/>
      <protection hidden="1"/>
    </xf>
    <xf numFmtId="0" fontId="13" fillId="46" borderId="40" xfId="12" applyFont="1" applyFill="1" applyBorder="1" applyAlignment="1">
      <alignment horizontal="center" vertical="center" wrapText="1"/>
    </xf>
    <xf numFmtId="0" fontId="13" fillId="46" borderId="62" xfId="12" applyFont="1" applyFill="1" applyBorder="1" applyAlignment="1">
      <alignment horizontal="center" vertical="center" wrapText="1"/>
    </xf>
    <xf numFmtId="0" fontId="13" fillId="46" borderId="63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/>
    </xf>
    <xf numFmtId="0" fontId="13" fillId="46" borderId="55" xfId="12" applyFont="1" applyFill="1" applyBorder="1" applyAlignment="1">
      <alignment horizontal="center" vertical="center"/>
    </xf>
    <xf numFmtId="0" fontId="5" fillId="46" borderId="51" xfId="12" applyFont="1" applyFill="1" applyBorder="1" applyAlignment="1">
      <alignment horizontal="center" vertical="center"/>
    </xf>
    <xf numFmtId="0" fontId="5" fillId="46" borderId="46" xfId="0" applyFont="1" applyFill="1" applyBorder="1" applyAlignment="1" applyProtection="1">
      <alignment horizontal="right" vertical="center"/>
      <protection hidden="1"/>
    </xf>
    <xf numFmtId="0" fontId="5" fillId="46" borderId="47" xfId="0" applyFont="1" applyFill="1" applyBorder="1" applyAlignment="1" applyProtection="1">
      <alignment horizontal="right" vertical="center"/>
      <protection hidden="1"/>
    </xf>
    <xf numFmtId="0" fontId="5" fillId="46" borderId="47" xfId="0" quotePrefix="1" applyFont="1" applyFill="1" applyBorder="1" applyAlignment="1" applyProtection="1">
      <alignment horizontal="right" vertical="center"/>
      <protection hidden="1"/>
    </xf>
    <xf numFmtId="4" fontId="50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8" xfId="7" applyNumberFormat="1" applyFont="1" applyFill="1" applyBorder="1" applyAlignment="1" applyProtection="1">
      <alignment horizontal="right" vertical="center"/>
      <protection hidden="1"/>
    </xf>
    <xf numFmtId="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49" xfId="0" applyFont="1" applyFill="1" applyBorder="1" applyAlignment="1" applyProtection="1">
      <alignment horizontal="right" vertical="center"/>
      <protection hidden="1"/>
    </xf>
    <xf numFmtId="0" fontId="5" fillId="46" borderId="50" xfId="0" applyFont="1" applyFill="1" applyBorder="1" applyAlignment="1" applyProtection="1">
      <alignment horizontal="right" vertical="center"/>
      <protection hidden="1"/>
    </xf>
    <xf numFmtId="0" fontId="5" fillId="46" borderId="50" xfId="0" quotePrefix="1" applyFont="1" applyFill="1" applyBorder="1" applyAlignment="1" applyProtection="1">
      <alignment horizontal="right" vertical="center"/>
      <protection hidden="1"/>
    </xf>
    <xf numFmtId="4" fontId="5" fillId="46" borderId="50" xfId="0" applyNumberFormat="1" applyFont="1" applyFill="1" applyBorder="1" applyAlignment="1" applyProtection="1">
      <alignment horizontal="right" vertical="center"/>
      <protection hidden="1"/>
    </xf>
    <xf numFmtId="17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52" xfId="0" applyFont="1" applyFill="1" applyBorder="1" applyAlignment="1" applyProtection="1">
      <alignment horizontal="right" vertical="center"/>
      <protection hidden="1"/>
    </xf>
    <xf numFmtId="0" fontId="5" fillId="46" borderId="53" xfId="0" applyFont="1" applyFill="1" applyBorder="1" applyAlignment="1" applyProtection="1">
      <alignment horizontal="right" vertical="center"/>
      <protection hidden="1"/>
    </xf>
    <xf numFmtId="0" fontId="5" fillId="46" borderId="53" xfId="0" quotePrefix="1" applyFont="1" applyFill="1" applyBorder="1" applyAlignment="1" applyProtection="1">
      <alignment horizontal="right" vertical="center"/>
      <protection hidden="1"/>
    </xf>
    <xf numFmtId="4" fontId="5" fillId="46" borderId="53" xfId="0" applyNumberFormat="1" applyFont="1" applyFill="1" applyBorder="1" applyAlignment="1" applyProtection="1">
      <alignment horizontal="right" vertical="center"/>
      <protection hidden="1"/>
    </xf>
    <xf numFmtId="4" fontId="5" fillId="46" borderId="54" xfId="7" applyNumberFormat="1" applyFont="1" applyFill="1" applyBorder="1" applyAlignment="1" applyProtection="1">
      <alignment horizontal="right" vertic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41" fontId="2" fillId="2" borderId="0" xfId="229" applyFont="1" applyFill="1" applyBorder="1"/>
    <xf numFmtId="0" fontId="57" fillId="2" borderId="0" xfId="12" applyFont="1" applyFill="1" applyBorder="1"/>
    <xf numFmtId="0" fontId="2" fillId="2" borderId="0" xfId="12" applyFont="1" applyFill="1" applyBorder="1"/>
    <xf numFmtId="0" fontId="57" fillId="0" borderId="0" xfId="0" applyFont="1" applyBorder="1"/>
    <xf numFmtId="0" fontId="0" fillId="0" borderId="0" xfId="0" applyBorder="1"/>
    <xf numFmtId="0" fontId="57" fillId="2" borderId="0" xfId="12" applyFont="1" applyFill="1" applyBorder="1" applyAlignment="1">
      <alignment wrapText="1"/>
    </xf>
    <xf numFmtId="0" fontId="2" fillId="2" borderId="0" xfId="12" applyFont="1" applyFill="1" applyBorder="1" applyAlignment="1">
      <alignment wrapText="1"/>
    </xf>
    <xf numFmtId="0" fontId="2" fillId="0" borderId="0" xfId="0" applyFont="1" applyBorder="1"/>
    <xf numFmtId="2" fontId="5" fillId="2" borderId="51" xfId="7" applyNumberFormat="1" applyFont="1" applyFill="1" applyBorder="1" applyAlignment="1"/>
    <xf numFmtId="215" fontId="13" fillId="46" borderId="65" xfId="7" applyNumberFormat="1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2" fillId="0" borderId="10" xfId="0" applyFont="1" applyBorder="1" applyAlignment="1" applyProtection="1">
      <protection hidden="1"/>
    </xf>
    <xf numFmtId="1" fontId="5" fillId="2" borderId="108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left" vertical="center" wrapText="1"/>
    </xf>
    <xf numFmtId="3" fontId="5" fillId="0" borderId="109" xfId="12" applyNumberFormat="1" applyFont="1" applyFill="1" applyBorder="1" applyAlignment="1">
      <alignment horizontal="center" vertical="center" wrapText="1"/>
    </xf>
    <xf numFmtId="213" fontId="5" fillId="0" borderId="109" xfId="228" applyNumberFormat="1" applyFont="1" applyFill="1" applyBorder="1" applyAlignment="1">
      <alignment horizontal="center" vertical="center" wrapText="1"/>
    </xf>
    <xf numFmtId="185" fontId="5" fillId="0" borderId="109" xfId="12" applyNumberFormat="1" applyFont="1" applyFill="1" applyBorder="1" applyAlignment="1">
      <alignment horizontal="center" vertical="center" wrapText="1"/>
    </xf>
    <xf numFmtId="213" fontId="5" fillId="2" borderId="109" xfId="12" applyNumberFormat="1" applyFont="1" applyFill="1" applyBorder="1" applyAlignment="1">
      <alignment horizontal="center" vertical="center" wrapText="1"/>
    </xf>
    <xf numFmtId="212" fontId="5" fillId="0" borderId="110" xfId="12" applyNumberFormat="1" applyFont="1" applyFill="1" applyBorder="1" applyAlignment="1">
      <alignment horizontal="center" vertical="center" wrapText="1"/>
    </xf>
    <xf numFmtId="0" fontId="13" fillId="52" borderId="39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/>
    </xf>
    <xf numFmtId="0" fontId="13" fillId="52" borderId="65" xfId="12" applyFont="1" applyFill="1" applyBorder="1" applyAlignment="1">
      <alignment horizontal="center" vertical="center"/>
    </xf>
    <xf numFmtId="0" fontId="2" fillId="0" borderId="0" xfId="0" applyFont="1"/>
    <xf numFmtId="0" fontId="5" fillId="46" borderId="43" xfId="0" applyFont="1" applyFill="1" applyBorder="1" applyAlignment="1" applyProtection="1">
      <alignment horizontal="centerContinuous" vertical="center" wrapText="1"/>
      <protection hidden="1"/>
    </xf>
    <xf numFmtId="0" fontId="5" fillId="46" borderId="4" xfId="0" applyFont="1" applyFill="1" applyBorder="1" applyAlignment="1" applyProtection="1">
      <alignment horizontal="centerContinuous" vertical="center" wrapText="1"/>
      <protection hidden="1"/>
    </xf>
    <xf numFmtId="171" fontId="5" fillId="46" borderId="4" xfId="0" applyNumberFormat="1" applyFont="1" applyFill="1" applyBorder="1" applyAlignment="1" applyProtection="1">
      <alignment horizontal="centerContinuous" vertical="center" wrapText="1"/>
      <protection hidden="1"/>
    </xf>
    <xf numFmtId="181" fontId="5" fillId="46" borderId="36" xfId="7" applyNumberFormat="1" applyFont="1" applyFill="1" applyBorder="1" applyAlignment="1" applyProtection="1">
      <alignment vertical="center" wrapText="1"/>
      <protection hidden="1"/>
    </xf>
    <xf numFmtId="0" fontId="5" fillId="47" borderId="58" xfId="0" applyFont="1" applyFill="1" applyBorder="1" applyAlignment="1" applyProtection="1">
      <alignment horizontal="centerContinuous" vertical="center" wrapText="1"/>
      <protection hidden="1"/>
    </xf>
    <xf numFmtId="181" fontId="5" fillId="47" borderId="59" xfId="7" applyNumberFormat="1" applyFont="1" applyFill="1" applyBorder="1" applyAlignment="1" applyProtection="1">
      <alignment vertical="center" wrapText="1"/>
      <protection hidden="1"/>
    </xf>
    <xf numFmtId="172" fontId="13" fillId="0" borderId="38" xfId="9" applyNumberFormat="1" applyFont="1" applyFill="1" applyBorder="1" applyAlignment="1" applyProtection="1">
      <alignment horizontal="center" vertical="center"/>
      <protection hidden="1"/>
    </xf>
    <xf numFmtId="4" fontId="5" fillId="0" borderId="51" xfId="7" applyNumberFormat="1" applyFont="1" applyFill="1" applyBorder="1" applyAlignment="1" applyProtection="1">
      <alignment horizontal="right" vertical="center"/>
      <protection hidden="1"/>
    </xf>
    <xf numFmtId="0" fontId="5" fillId="0" borderId="96" xfId="0" applyFont="1" applyFill="1" applyBorder="1" applyAlignment="1" applyProtection="1">
      <alignment horizontal="center" vertical="center"/>
      <protection hidden="1"/>
    </xf>
    <xf numFmtId="0" fontId="5" fillId="47" borderId="111" xfId="0" applyFont="1" applyFill="1" applyBorder="1" applyAlignment="1" applyProtection="1">
      <alignment horizontal="centerContinuous" vertical="center" wrapText="1"/>
      <protection hidden="1"/>
    </xf>
    <xf numFmtId="3" fontId="2" fillId="0" borderId="93" xfId="7" applyNumberFormat="1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113" xfId="0" applyFont="1" applyFill="1" applyBorder="1" applyProtection="1">
      <protection hidden="1"/>
    </xf>
    <xf numFmtId="172" fontId="13" fillId="0" borderId="112" xfId="9" applyNumberFormat="1" applyFont="1" applyFill="1" applyBorder="1" applyAlignment="1" applyProtection="1">
      <alignment horizontal="center" vertical="center"/>
      <protection hidden="1"/>
    </xf>
    <xf numFmtId="3" fontId="2" fillId="0" borderId="114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52" fillId="0" borderId="0" xfId="0" applyFont="1" applyAlignment="1" applyProtection="1">
      <protection hidden="1"/>
    </xf>
    <xf numFmtId="0" fontId="13" fillId="55" borderId="48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168" fontId="58" fillId="46" borderId="63" xfId="175" applyNumberFormat="1" applyFont="1" applyFill="1" applyBorder="1" applyAlignment="1">
      <alignment horizontal="center" vertical="center" wrapText="1"/>
    </xf>
    <xf numFmtId="168" fontId="58" fillId="46" borderId="55" xfId="175" applyNumberFormat="1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13" fillId="56" borderId="65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8" fontId="58" fillId="0" borderId="56" xfId="175" applyNumberFormat="1" applyFont="1" applyFill="1" applyBorder="1" applyAlignment="1">
      <alignment horizontal="center" vertical="center"/>
    </xf>
    <xf numFmtId="0" fontId="59" fillId="53" borderId="0" xfId="12" applyFont="1" applyFill="1" applyBorder="1" applyAlignment="1">
      <alignment horizontal="center" vertical="center"/>
    </xf>
    <xf numFmtId="0" fontId="59" fillId="53" borderId="0" xfId="12" applyFont="1" applyFill="1" applyBorder="1"/>
    <xf numFmtId="216" fontId="53" fillId="53" borderId="37" xfId="230" applyNumberFormat="1" applyFont="1" applyFill="1" applyBorder="1" applyAlignment="1">
      <alignment vertical="center"/>
    </xf>
    <xf numFmtId="170" fontId="59" fillId="53" borderId="0" xfId="3" applyFont="1" applyFill="1" applyBorder="1" applyAlignment="1">
      <alignment horizontal="center" vertical="center"/>
    </xf>
    <xf numFmtId="216" fontId="21" fillId="57" borderId="115" xfId="230" applyNumberFormat="1" applyFont="1" applyFill="1" applyBorder="1" applyAlignment="1">
      <alignment vertical="center"/>
    </xf>
    <xf numFmtId="217" fontId="60" fillId="53" borderId="0" xfId="12" applyNumberFormat="1" applyFont="1" applyFill="1" applyBorder="1" applyAlignment="1">
      <alignment horizontal="center" vertical="center"/>
    </xf>
    <xf numFmtId="218" fontId="60" fillId="53" borderId="0" xfId="192" applyNumberFormat="1" applyFont="1" applyFill="1" applyBorder="1"/>
    <xf numFmtId="0" fontId="60" fillId="53" borderId="0" xfId="12" applyFont="1" applyFill="1" applyBorder="1"/>
    <xf numFmtId="219" fontId="53" fillId="57" borderId="116" xfId="230" applyNumberFormat="1" applyFont="1" applyFill="1" applyBorder="1" applyAlignment="1">
      <alignment horizontal="center" vertical="center"/>
    </xf>
    <xf numFmtId="0" fontId="60" fillId="53" borderId="0" xfId="12" applyFont="1" applyFill="1" applyBorder="1" applyAlignment="1">
      <alignment horizontal="center" vertical="center"/>
    </xf>
    <xf numFmtId="170" fontId="21" fillId="53" borderId="81" xfId="3" applyFont="1" applyFill="1" applyBorder="1" applyAlignment="1">
      <alignment horizontal="right" vertical="center"/>
    </xf>
    <xf numFmtId="216" fontId="53" fillId="53" borderId="115" xfId="230" applyNumberFormat="1" applyFont="1" applyFill="1" applyBorder="1" applyAlignment="1">
      <alignment horizontal="center" vertical="center"/>
    </xf>
    <xf numFmtId="0" fontId="4" fillId="58" borderId="81" xfId="12" applyFont="1" applyFill="1" applyBorder="1" applyAlignment="1">
      <alignment horizontal="center" vertical="center"/>
    </xf>
    <xf numFmtId="0" fontId="4" fillId="58" borderId="48" xfId="12" applyFont="1" applyFill="1" applyBorder="1" applyAlignment="1">
      <alignment horizontal="center" vertical="center"/>
    </xf>
    <xf numFmtId="170" fontId="61" fillId="59" borderId="43" xfId="3" applyFont="1" applyFill="1" applyBorder="1" applyAlignment="1">
      <alignment horizontal="center" vertical="center" wrapText="1"/>
    </xf>
    <xf numFmtId="170" fontId="61" fillId="59" borderId="36" xfId="3" applyFont="1" applyFill="1" applyBorder="1" applyAlignment="1">
      <alignment horizontal="center" vertical="center" wrapText="1"/>
    </xf>
    <xf numFmtId="170" fontId="21" fillId="53" borderId="77" xfId="3" applyFont="1" applyFill="1" applyBorder="1" applyAlignment="1">
      <alignment horizontal="right" vertical="center"/>
    </xf>
    <xf numFmtId="3" fontId="53" fillId="60" borderId="117" xfId="12" applyNumberFormat="1" applyFont="1" applyFill="1" applyBorder="1" applyAlignment="1">
      <alignment horizontal="center" vertical="center"/>
    </xf>
    <xf numFmtId="218" fontId="53" fillId="60" borderId="63" xfId="192" applyNumberFormat="1" applyFont="1" applyFill="1" applyBorder="1" applyAlignment="1">
      <alignment horizontal="center" vertical="center"/>
    </xf>
    <xf numFmtId="170" fontId="61" fillId="59" borderId="37" xfId="3" applyFont="1" applyFill="1" applyBorder="1" applyAlignment="1">
      <alignment horizontal="center" vertical="center" wrapText="1"/>
    </xf>
    <xf numFmtId="170" fontId="61" fillId="59" borderId="118" xfId="3" applyFont="1" applyFill="1" applyBorder="1" applyAlignment="1">
      <alignment horizontal="center" vertical="center" wrapText="1"/>
    </xf>
    <xf numFmtId="170" fontId="21" fillId="53" borderId="78" xfId="3" applyFont="1" applyFill="1" applyBorder="1" applyAlignment="1">
      <alignment horizontal="right" vertical="center"/>
    </xf>
    <xf numFmtId="216" fontId="53" fillId="53" borderId="38" xfId="230" applyNumberFormat="1" applyFont="1" applyFill="1" applyBorder="1" applyAlignment="1">
      <alignment horizontal="center" vertical="center"/>
    </xf>
    <xf numFmtId="3" fontId="53" fillId="60" borderId="119" xfId="12" applyNumberFormat="1" applyFont="1" applyFill="1" applyBorder="1" applyAlignment="1">
      <alignment horizontal="center" vertical="center"/>
    </xf>
    <xf numFmtId="218" fontId="53" fillId="60" borderId="55" xfId="192" applyNumberFormat="1" applyFont="1" applyFill="1" applyBorder="1" applyAlignment="1">
      <alignment horizontal="center" vertical="center"/>
    </xf>
    <xf numFmtId="170" fontId="61" fillId="59" borderId="120" xfId="3" applyFont="1" applyFill="1" applyBorder="1" applyAlignment="1">
      <alignment horizontal="center" vertical="center" wrapText="1"/>
    </xf>
    <xf numFmtId="170" fontId="61" fillId="59" borderId="121" xfId="3" applyFont="1" applyFill="1" applyBorder="1" applyAlignment="1">
      <alignment horizontal="center" vertical="center" wrapText="1"/>
    </xf>
    <xf numFmtId="168" fontId="62" fillId="61" borderId="122" xfId="175" applyNumberFormat="1" applyFont="1" applyFill="1" applyBorder="1" applyAlignment="1">
      <alignment horizontal="center"/>
    </xf>
    <xf numFmtId="168" fontId="62" fillId="61" borderId="123" xfId="175" applyNumberFormat="1" applyFont="1" applyFill="1" applyBorder="1" applyAlignment="1">
      <alignment horizontal="center"/>
    </xf>
    <xf numFmtId="168" fontId="62" fillId="61" borderId="124" xfId="175" applyNumberFormat="1" applyFont="1" applyFill="1" applyBorder="1" applyAlignment="1">
      <alignment horizontal="center"/>
    </xf>
    <xf numFmtId="0" fontId="58" fillId="61" borderId="115" xfId="175" applyFont="1" applyFill="1" applyBorder="1" applyAlignment="1">
      <alignment horizontal="center" vertical="center" wrapText="1"/>
    </xf>
    <xf numFmtId="168" fontId="63" fillId="62" borderId="81" xfId="175" applyNumberFormat="1" applyFont="1" applyFill="1" applyBorder="1"/>
    <xf numFmtId="0" fontId="58" fillId="62" borderId="82" xfId="175" applyFont="1" applyFill="1" applyBorder="1" applyAlignment="1">
      <alignment horizontal="center" vertical="center"/>
    </xf>
    <xf numFmtId="0" fontId="58" fillId="62" borderId="48" xfId="175" applyFont="1" applyFill="1" applyBorder="1" applyAlignment="1">
      <alignment horizontal="center" vertical="center" wrapText="1"/>
    </xf>
    <xf numFmtId="0" fontId="58" fillId="61" borderId="98" xfId="175" applyFont="1" applyFill="1" applyBorder="1" applyAlignment="1">
      <alignment horizontal="center" vertical="center" wrapText="1"/>
    </xf>
    <xf numFmtId="0" fontId="62" fillId="62" borderId="77" xfId="175" applyFont="1" applyFill="1" applyBorder="1" applyAlignment="1">
      <alignment horizontal="center" vertical="center"/>
    </xf>
    <xf numFmtId="220" fontId="62" fillId="62" borderId="56" xfId="192" applyNumberFormat="1" applyFont="1" applyFill="1" applyBorder="1" applyAlignment="1">
      <alignment horizontal="center" vertical="center"/>
    </xf>
    <xf numFmtId="221" fontId="62" fillId="62" borderId="56" xfId="192" applyNumberFormat="1" applyFont="1" applyFill="1" applyBorder="1" applyAlignment="1">
      <alignment horizontal="center" vertical="center"/>
    </xf>
    <xf numFmtId="222" fontId="64" fillId="62" borderId="56" xfId="192" applyNumberFormat="1" applyFont="1" applyFill="1" applyBorder="1" applyAlignment="1">
      <alignment horizontal="center" vertical="center"/>
    </xf>
    <xf numFmtId="0" fontId="58" fillId="62" borderId="51" xfId="175" applyFont="1" applyFill="1" applyBorder="1" applyAlignment="1">
      <alignment horizontal="center" vertical="center" wrapText="1"/>
    </xf>
    <xf numFmtId="0" fontId="58" fillId="62" borderId="54" xfId="175" applyFont="1" applyFill="1" applyBorder="1" applyAlignment="1">
      <alignment horizontal="center" vertical="center" wrapText="1"/>
    </xf>
    <xf numFmtId="0" fontId="58" fillId="61" borderId="116" xfId="175" applyFont="1" applyFill="1" applyBorder="1" applyAlignment="1">
      <alignment horizontal="center" vertical="center" wrapText="1"/>
    </xf>
    <xf numFmtId="218" fontId="58" fillId="0" borderId="125" xfId="192" applyNumberFormat="1" applyFont="1" applyFill="1" applyBorder="1" applyAlignment="1">
      <alignment horizontal="center" vertical="center"/>
    </xf>
    <xf numFmtId="218" fontId="58" fillId="0" borderId="64" xfId="192" applyNumberFormat="1" applyFont="1" applyFill="1" applyBorder="1" applyAlignment="1">
      <alignment horizontal="center" vertical="center"/>
    </xf>
    <xf numFmtId="218" fontId="63" fillId="0" borderId="64" xfId="192" applyNumberFormat="1" applyFont="1" applyFill="1" applyBorder="1" applyAlignment="1">
      <alignment horizontal="center" vertical="center"/>
    </xf>
    <xf numFmtId="0" fontId="64" fillId="0" borderId="126" xfId="175" applyFont="1" applyFill="1" applyBorder="1" applyAlignment="1">
      <alignment horizontal="center" vertical="center"/>
    </xf>
    <xf numFmtId="0" fontId="65" fillId="62" borderId="115" xfId="175" applyFont="1" applyFill="1" applyBorder="1" applyAlignment="1">
      <alignment horizontal="center" vertical="center" wrapText="1"/>
    </xf>
    <xf numFmtId="218" fontId="64" fillId="0" borderId="51" xfId="192" applyNumberFormat="1" applyFont="1" applyFill="1" applyBorder="1" applyAlignment="1">
      <alignment horizontal="center" vertical="center"/>
    </xf>
    <xf numFmtId="10" fontId="66" fillId="62" borderId="116" xfId="192" applyNumberFormat="1" applyFont="1" applyFill="1" applyBorder="1" applyAlignment="1">
      <alignment horizontal="center" vertical="center"/>
    </xf>
    <xf numFmtId="0" fontId="64" fillId="0" borderId="51" xfId="175" applyFont="1" applyFill="1" applyBorder="1" applyAlignment="1">
      <alignment horizontal="center" vertical="center"/>
    </xf>
    <xf numFmtId="0" fontId="67" fillId="62" borderId="98" xfId="175" applyFont="1" applyFill="1" applyBorder="1" applyAlignment="1">
      <alignment horizontal="center" vertical="center" wrapText="1"/>
    </xf>
    <xf numFmtId="218" fontId="68" fillId="62" borderId="98" xfId="175" applyNumberFormat="1" applyFont="1" applyFill="1" applyBorder="1" applyAlignment="1">
      <alignment horizontal="center" vertical="center"/>
    </xf>
    <xf numFmtId="218" fontId="69" fillId="58" borderId="115" xfId="175" applyNumberFormat="1" applyFont="1" applyFill="1" applyBorder="1" applyAlignment="1">
      <alignment horizontal="center" vertical="center"/>
    </xf>
    <xf numFmtId="218" fontId="70" fillId="58" borderId="116" xfId="175" applyNumberFormat="1" applyFont="1" applyFill="1" applyBorder="1" applyAlignment="1">
      <alignment horizontal="center" vertical="center"/>
    </xf>
    <xf numFmtId="0" fontId="2" fillId="0" borderId="0" xfId="175"/>
    <xf numFmtId="0" fontId="2" fillId="0" borderId="0" xfId="12" applyFont="1" applyFill="1" applyBorder="1"/>
    <xf numFmtId="1" fontId="5" fillId="2" borderId="127" xfId="12" applyNumberFormat="1" applyFont="1" applyFill="1" applyBorder="1" applyAlignment="1">
      <alignment horizontal="center" vertical="center" wrapText="1"/>
    </xf>
    <xf numFmtId="0" fontId="71" fillId="52" borderId="40" xfId="12" applyFont="1" applyFill="1" applyBorder="1" applyAlignment="1">
      <alignment horizontal="center" vertical="center" wrapText="1"/>
    </xf>
    <xf numFmtId="1" fontId="5" fillId="2" borderId="129" xfId="12" applyNumberFormat="1" applyFont="1" applyFill="1" applyBorder="1" applyAlignment="1">
      <alignment horizontal="center" vertical="center" wrapText="1"/>
    </xf>
    <xf numFmtId="1" fontId="5" fillId="2" borderId="130" xfId="12" applyNumberFormat="1" applyFont="1" applyFill="1" applyBorder="1" applyAlignment="1">
      <alignment horizontal="left" vertical="center" wrapText="1"/>
    </xf>
    <xf numFmtId="1" fontId="5" fillId="2" borderId="132" xfId="12" applyNumberFormat="1" applyFont="1" applyFill="1" applyBorder="1" applyAlignment="1">
      <alignment horizontal="center" vertical="center" wrapText="1"/>
    </xf>
    <xf numFmtId="1" fontId="5" fillId="2" borderId="133" xfId="12" applyNumberFormat="1" applyFont="1" applyFill="1" applyBorder="1" applyAlignment="1">
      <alignment horizontal="left" vertical="center" wrapText="1"/>
    </xf>
    <xf numFmtId="4" fontId="2" fillId="0" borderId="49" xfId="0" applyNumberFormat="1" applyFont="1" applyFill="1" applyBorder="1" applyAlignment="1" applyProtection="1">
      <alignment horizontal="right" vertical="center"/>
      <protection hidden="1"/>
    </xf>
    <xf numFmtId="3" fontId="50" fillId="41" borderId="49" xfId="0" applyNumberFormat="1" applyFont="1" applyFill="1" applyBorder="1" applyAlignment="1" applyProtection="1">
      <alignment horizontal="centerContinuous" vertical="center"/>
      <protection hidden="1"/>
    </xf>
    <xf numFmtId="3" fontId="50" fillId="0" borderId="49" xfId="0" applyNumberFormat="1" applyFont="1" applyFill="1" applyBorder="1" applyAlignment="1" applyProtection="1">
      <alignment horizontal="centerContinuous" vertical="center"/>
      <protection hidden="1"/>
    </xf>
    <xf numFmtId="3" fontId="2" fillId="0" borderId="50" xfId="7" applyNumberFormat="1" applyFont="1" applyFill="1" applyBorder="1" applyAlignment="1" applyProtection="1">
      <alignment horizontal="center" vertical="center"/>
      <protection hidden="1"/>
    </xf>
    <xf numFmtId="4" fontId="5" fillId="47" borderId="59" xfId="7" applyNumberFormat="1" applyFont="1" applyFill="1" applyBorder="1" applyAlignment="1" applyProtection="1">
      <alignment horizontal="right" vertical="center"/>
      <protection hidden="1"/>
    </xf>
    <xf numFmtId="4" fontId="5" fillId="42" borderId="33" xfId="7" applyNumberFormat="1" applyFont="1" applyFill="1" applyBorder="1" applyAlignment="1" applyProtection="1">
      <alignment horizontal="right" vertical="center"/>
      <protection hidden="1"/>
    </xf>
    <xf numFmtId="174" fontId="5" fillId="0" borderId="33" xfId="0" applyNumberFormat="1" applyFont="1" applyBorder="1" applyAlignment="1" applyProtection="1">
      <alignment horizontal="right" vertical="center"/>
      <protection hidden="1"/>
    </xf>
    <xf numFmtId="174" fontId="5" fillId="0" borderId="33" xfId="0" applyNumberFormat="1" applyFont="1" applyFill="1" applyBorder="1" applyAlignment="1" applyProtection="1">
      <alignment horizontal="right" vertical="center"/>
      <protection hidden="1"/>
    </xf>
    <xf numFmtId="174" fontId="5" fillId="47" borderId="33" xfId="0" applyNumberFormat="1" applyFont="1" applyFill="1" applyBorder="1" applyAlignment="1" applyProtection="1">
      <alignment horizontal="right" vertical="center"/>
      <protection hidden="1"/>
    </xf>
    <xf numFmtId="4" fontId="5" fillId="47" borderId="33" xfId="7" applyNumberFormat="1" applyFont="1" applyFill="1" applyBorder="1" applyAlignment="1" applyProtection="1">
      <alignment horizontal="right" vertical="center"/>
      <protection hidden="1"/>
    </xf>
    <xf numFmtId="4" fontId="5" fillId="47" borderId="135" xfId="7" applyNumberFormat="1" applyFont="1" applyFill="1" applyBorder="1" applyAlignment="1" applyProtection="1">
      <alignment horizontal="right" vertical="center"/>
      <protection hidden="1"/>
    </xf>
    <xf numFmtId="172" fontId="5" fillId="43" borderId="33" xfId="0" applyNumberFormat="1" applyFont="1" applyFill="1" applyBorder="1" applyAlignment="1" applyProtection="1">
      <alignment horizontal="right" vertical="center"/>
      <protection hidden="1"/>
    </xf>
    <xf numFmtId="213" fontId="5" fillId="44" borderId="95" xfId="228" applyNumberFormat="1" applyFont="1" applyFill="1" applyBorder="1" applyAlignment="1" applyProtection="1">
      <alignment horizontal="center" vertical="center"/>
      <protection hidden="1"/>
    </xf>
    <xf numFmtId="0" fontId="5" fillId="0" borderId="50" xfId="12" applyFont="1" applyBorder="1" applyAlignment="1">
      <alignment horizontal="right" vertical="center"/>
    </xf>
    <xf numFmtId="0" fontId="5" fillId="0" borderId="50" xfId="12" applyFont="1" applyBorder="1" applyAlignment="1">
      <alignment vertical="center"/>
    </xf>
    <xf numFmtId="0" fontId="13" fillId="55" borderId="84" xfId="12" applyFont="1" applyFill="1" applyBorder="1" applyAlignment="1">
      <alignment horizontal="center" vertical="center" wrapText="1"/>
    </xf>
    <xf numFmtId="223" fontId="6" fillId="55" borderId="61" xfId="12" applyNumberFormat="1" applyFont="1" applyFill="1" applyBorder="1" applyAlignment="1">
      <alignment horizontal="center"/>
    </xf>
    <xf numFmtId="225" fontId="21" fillId="63" borderId="61" xfId="12" applyNumberFormat="1" applyFont="1" applyFill="1" applyBorder="1" applyAlignment="1">
      <alignment horizontal="center"/>
    </xf>
    <xf numFmtId="0" fontId="5" fillId="63" borderId="85" xfId="12" applyFont="1" applyFill="1" applyBorder="1" applyAlignment="1">
      <alignment horizontal="center" vertical="center"/>
    </xf>
    <xf numFmtId="0" fontId="2" fillId="0" borderId="136" xfId="11" applyFont="1" applyFill="1" applyBorder="1"/>
    <xf numFmtId="0" fontId="74" fillId="0" borderId="0" xfId="0" applyFont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1" fontId="75" fillId="0" borderId="0" xfId="12" applyNumberFormat="1" applyFont="1" applyAlignment="1">
      <alignment horizontal="centerContinuous" vertical="center" wrapText="1"/>
    </xf>
    <xf numFmtId="0" fontId="2" fillId="46" borderId="77" xfId="0" applyFont="1" applyFill="1" applyBorder="1" applyAlignment="1" applyProtection="1">
      <alignment horizontal="center" vertical="center" wrapText="1"/>
      <protection hidden="1"/>
    </xf>
    <xf numFmtId="0" fontId="2" fillId="46" borderId="0" xfId="0" applyFont="1" applyFill="1" applyProtection="1">
      <protection hidden="1"/>
    </xf>
    <xf numFmtId="3" fontId="4" fillId="0" borderId="8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protection hidden="1"/>
    </xf>
    <xf numFmtId="0" fontId="2" fillId="2" borderId="0" xfId="12" applyFill="1"/>
    <xf numFmtId="0" fontId="2" fillId="53" borderId="0" xfId="12" applyFill="1"/>
    <xf numFmtId="216" fontId="21" fillId="64" borderId="115" xfId="230" applyNumberFormat="1" applyFont="1" applyFill="1" applyBorder="1" applyAlignment="1">
      <alignment vertical="center"/>
    </xf>
    <xf numFmtId="217" fontId="60" fillId="53" borderId="0" xfId="12" applyNumberFormat="1" applyFont="1" applyFill="1" applyAlignment="1">
      <alignment horizontal="center" vertical="center"/>
    </xf>
    <xf numFmtId="0" fontId="60" fillId="53" borderId="0" xfId="12" applyFont="1" applyFill="1"/>
    <xf numFmtId="219" fontId="53" fillId="64" borderId="116" xfId="230" applyNumberFormat="1" applyFont="1" applyFill="1" applyBorder="1" applyAlignment="1">
      <alignment horizontal="center" vertical="center"/>
    </xf>
    <xf numFmtId="0" fontId="60" fillId="53" borderId="0" xfId="12" applyFont="1" applyFill="1" applyAlignment="1">
      <alignment horizontal="center" vertical="center"/>
    </xf>
    <xf numFmtId="0" fontId="4" fillId="64" borderId="81" xfId="12" applyFont="1" applyFill="1" applyBorder="1" applyAlignment="1">
      <alignment horizontal="center" vertical="center"/>
    </xf>
    <xf numFmtId="0" fontId="4" fillId="64" borderId="48" xfId="12" applyFont="1" applyFill="1" applyBorder="1" applyAlignment="1">
      <alignment horizontal="center" vertical="center"/>
    </xf>
    <xf numFmtId="0" fontId="58" fillId="62" borderId="138" xfId="175" applyFont="1" applyFill="1" applyBorder="1" applyAlignment="1">
      <alignment horizontal="center" vertical="center"/>
    </xf>
    <xf numFmtId="222" fontId="64" fillId="62" borderId="92" xfId="192" applyNumberFormat="1" applyFont="1" applyFill="1" applyBorder="1" applyAlignment="1">
      <alignment horizontal="center" vertical="center"/>
    </xf>
    <xf numFmtId="219" fontId="53" fillId="57" borderId="120" xfId="230" applyNumberFormat="1" applyFont="1" applyFill="1" applyBorder="1" applyAlignment="1">
      <alignment horizontal="center" vertical="center"/>
    </xf>
    <xf numFmtId="0" fontId="13" fillId="56" borderId="4" xfId="12" applyFont="1" applyFill="1" applyBorder="1" applyAlignment="1">
      <alignment vertical="center" wrapText="1"/>
    </xf>
    <xf numFmtId="0" fontId="13" fillId="56" borderId="43" xfId="12" applyFont="1" applyFill="1" applyBorder="1" applyAlignment="1">
      <alignment vertical="center" wrapText="1"/>
    </xf>
    <xf numFmtId="0" fontId="13" fillId="56" borderId="36" xfId="12" applyFont="1" applyFill="1" applyBorder="1" applyAlignment="1">
      <alignment vertical="center" wrapText="1"/>
    </xf>
    <xf numFmtId="3" fontId="5" fillId="0" borderId="131" xfId="12" applyNumberFormat="1" applyFont="1" applyBorder="1" applyAlignment="1">
      <alignment horizontal="center" vertical="center" wrapText="1"/>
    </xf>
    <xf numFmtId="168" fontId="58" fillId="0" borderId="81" xfId="175" applyNumberFormat="1" applyFont="1" applyBorder="1" applyAlignment="1">
      <alignment horizontal="center" vertical="center"/>
    </xf>
    <xf numFmtId="0" fontId="58" fillId="0" borderId="81" xfId="192" applyNumberFormat="1" applyFont="1" applyFill="1" applyBorder="1" applyAlignment="1">
      <alignment horizontal="center" vertical="center"/>
    </xf>
    <xf numFmtId="0" fontId="58" fillId="0" borderId="82" xfId="192" applyNumberFormat="1" applyFont="1" applyFill="1" applyBorder="1" applyAlignment="1">
      <alignment horizontal="center" vertical="center"/>
    </xf>
    <xf numFmtId="0" fontId="63" fillId="0" borderId="82" xfId="192" applyNumberFormat="1" applyFont="1" applyFill="1" applyBorder="1" applyAlignment="1">
      <alignment horizontal="center" vertical="center"/>
    </xf>
    <xf numFmtId="0" fontId="64" fillId="65" borderId="139" xfId="175" applyFont="1" applyFill="1" applyBorder="1" applyAlignment="1">
      <alignment horizontal="center" vertical="center"/>
    </xf>
    <xf numFmtId="3" fontId="5" fillId="0" borderId="128" xfId="12" applyNumberFormat="1" applyFont="1" applyBorder="1" applyAlignment="1">
      <alignment horizontal="center" vertical="center" wrapText="1"/>
    </xf>
    <xf numFmtId="168" fontId="58" fillId="0" borderId="77" xfId="175" applyNumberFormat="1" applyFont="1" applyBorder="1" applyAlignment="1">
      <alignment horizontal="center" vertical="center"/>
    </xf>
    <xf numFmtId="0" fontId="58" fillId="0" borderId="125" xfId="192" applyNumberFormat="1" applyFont="1" applyFill="1" applyBorder="1" applyAlignment="1">
      <alignment horizontal="center" vertical="center"/>
    </xf>
    <xf numFmtId="0" fontId="58" fillId="0" borderId="64" xfId="192" applyNumberFormat="1" applyFont="1" applyFill="1" applyBorder="1" applyAlignment="1">
      <alignment horizontal="center" vertical="center"/>
    </xf>
    <xf numFmtId="0" fontId="63" fillId="0" borderId="64" xfId="192" applyNumberFormat="1" applyFont="1" applyFill="1" applyBorder="1" applyAlignment="1">
      <alignment horizontal="center" vertical="center"/>
    </xf>
    <xf numFmtId="218" fontId="64" fillId="65" borderId="140" xfId="192" applyNumberFormat="1" applyFont="1" applyFill="1" applyBorder="1" applyAlignment="1">
      <alignment horizontal="center" vertical="center"/>
    </xf>
    <xf numFmtId="0" fontId="64" fillId="66" borderId="140" xfId="175" applyFont="1" applyFill="1" applyBorder="1" applyAlignment="1">
      <alignment horizontal="center" vertical="center"/>
    </xf>
    <xf numFmtId="218" fontId="64" fillId="66" borderId="140" xfId="192" applyNumberFormat="1" applyFont="1" applyFill="1" applyBorder="1" applyAlignment="1">
      <alignment horizontal="center" vertical="center"/>
    </xf>
    <xf numFmtId="3" fontId="5" fillId="0" borderId="134" xfId="12" applyNumberFormat="1" applyFont="1" applyBorder="1" applyAlignment="1">
      <alignment horizontal="center" vertical="center" wrapText="1"/>
    </xf>
    <xf numFmtId="218" fontId="69" fillId="64" borderId="115" xfId="175" applyNumberFormat="1" applyFont="1" applyFill="1" applyBorder="1" applyAlignment="1">
      <alignment horizontal="center" vertical="center"/>
    </xf>
    <xf numFmtId="218" fontId="64" fillId="66" borderId="141" xfId="192" applyNumberFormat="1" applyFont="1" applyFill="1" applyBorder="1" applyAlignment="1">
      <alignment horizontal="center" vertical="center"/>
    </xf>
    <xf numFmtId="218" fontId="70" fillId="64" borderId="116" xfId="175" applyNumberFormat="1" applyFont="1" applyFill="1" applyBorder="1" applyAlignment="1">
      <alignment horizontal="center" vertical="center"/>
    </xf>
    <xf numFmtId="0" fontId="63" fillId="0" borderId="48" xfId="192" applyNumberFormat="1" applyFont="1" applyFill="1" applyBorder="1" applyAlignment="1">
      <alignment horizontal="center" vertical="center"/>
    </xf>
    <xf numFmtId="0" fontId="63" fillId="0" borderId="126" xfId="192" applyNumberFormat="1" applyFont="1" applyFill="1" applyBorder="1" applyAlignment="1">
      <alignment horizontal="center" vertical="center"/>
    </xf>
    <xf numFmtId="168" fontId="58" fillId="0" borderId="78" xfId="175" applyNumberFormat="1" applyFont="1" applyBorder="1" applyAlignment="1">
      <alignment horizontal="center" vertical="center"/>
    </xf>
    <xf numFmtId="0" fontId="58" fillId="0" borderId="119" xfId="192" applyNumberFormat="1" applyFont="1" applyFill="1" applyBorder="1" applyAlignment="1">
      <alignment horizontal="center" vertical="center"/>
    </xf>
    <xf numFmtId="0" fontId="58" fillId="0" borderId="35" xfId="192" applyNumberFormat="1" applyFont="1" applyFill="1" applyBorder="1" applyAlignment="1">
      <alignment horizontal="center" vertical="center"/>
    </xf>
    <xf numFmtId="0" fontId="63" fillId="0" borderId="35" xfId="192" applyNumberFormat="1" applyFont="1" applyFill="1" applyBorder="1" applyAlignment="1">
      <alignment horizontal="center" vertical="center"/>
    </xf>
    <xf numFmtId="0" fontId="63" fillId="0" borderId="55" xfId="192" applyNumberFormat="1" applyFont="1" applyFill="1" applyBorder="1" applyAlignment="1">
      <alignment horizontal="center" vertical="center"/>
    </xf>
    <xf numFmtId="0" fontId="59" fillId="53" borderId="0" xfId="12" applyFont="1" applyFill="1"/>
    <xf numFmtId="173" fontId="77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1" fontId="3" fillId="0" borderId="0" xfId="12" applyNumberFormat="1" applyFont="1" applyAlignment="1">
      <alignment horizontal="center" vertical="center" wrapText="1"/>
    </xf>
    <xf numFmtId="1" fontId="5" fillId="0" borderId="0" xfId="12" applyNumberFormat="1" applyFont="1" applyAlignment="1">
      <alignment horizontal="center" vertical="center" wrapText="1"/>
    </xf>
    <xf numFmtId="0" fontId="5" fillId="46" borderId="22" xfId="11" applyFont="1" applyFill="1" applyBorder="1" applyAlignment="1" applyProtection="1">
      <alignment horizontal="center" vertical="center" wrapText="1"/>
      <protection hidden="1"/>
    </xf>
    <xf numFmtId="0" fontId="5" fillId="46" borderId="24" xfId="11" applyFont="1" applyFill="1" applyBorder="1" applyAlignment="1" applyProtection="1">
      <alignment horizontal="center" vertical="center" wrapText="1"/>
      <protection hidden="1"/>
    </xf>
    <xf numFmtId="0" fontId="5" fillId="46" borderId="8" xfId="11" applyFont="1" applyFill="1" applyBorder="1" applyAlignment="1" applyProtection="1">
      <alignment horizontal="center" vertical="center" wrapText="1"/>
      <protection hidden="1"/>
    </xf>
    <xf numFmtId="0" fontId="5" fillId="46" borderId="9" xfId="11" applyFont="1" applyFill="1" applyBorder="1" applyAlignment="1" applyProtection="1">
      <alignment horizontal="center" vertical="center" wrapText="1"/>
      <protection hidden="1"/>
    </xf>
    <xf numFmtId="0" fontId="5" fillId="46" borderId="10" xfId="11" applyFont="1" applyFill="1" applyBorder="1" applyAlignment="1" applyProtection="1">
      <alignment horizontal="center" vertical="center" wrapText="1"/>
      <protection hidden="1"/>
    </xf>
    <xf numFmtId="0" fontId="5" fillId="46" borderId="1" xfId="11" applyFont="1" applyFill="1" applyBorder="1" applyAlignment="1" applyProtection="1">
      <alignment horizontal="center" vertical="center" wrapText="1"/>
      <protection hidden="1"/>
    </xf>
    <xf numFmtId="0" fontId="5" fillId="46" borderId="68" xfId="0" applyFont="1" applyFill="1" applyBorder="1" applyAlignment="1" applyProtection="1">
      <alignment horizontal="center" vertical="center" wrapText="1"/>
      <protection hidden="1"/>
    </xf>
    <xf numFmtId="0" fontId="5" fillId="46" borderId="69" xfId="0" applyFont="1" applyFill="1" applyBorder="1" applyAlignment="1" applyProtection="1">
      <alignment horizontal="center" vertical="center" wrapText="1"/>
      <protection hidden="1"/>
    </xf>
    <xf numFmtId="0" fontId="5" fillId="46" borderId="70" xfId="0" applyFont="1" applyFill="1" applyBorder="1" applyAlignment="1" applyProtection="1">
      <alignment horizontal="center" vertical="center" textRotation="90" wrapText="1"/>
      <protection hidden="1"/>
    </xf>
    <xf numFmtId="0" fontId="5" fillId="46" borderId="71" xfId="0" applyFont="1" applyFill="1" applyBorder="1" applyAlignment="1" applyProtection="1">
      <alignment horizontal="center" vertical="center" textRotation="90" wrapText="1"/>
      <protection hidden="1"/>
    </xf>
    <xf numFmtId="0" fontId="5" fillId="46" borderId="67" xfId="0" applyFont="1" applyFill="1" applyBorder="1" applyAlignment="1" applyProtection="1">
      <alignment horizontal="center" vertical="center" wrapText="1"/>
      <protection hidden="1"/>
    </xf>
    <xf numFmtId="0" fontId="5" fillId="46" borderId="35" xfId="0" applyFont="1" applyFill="1" applyBorder="1" applyAlignment="1" applyProtection="1">
      <alignment horizontal="center" vertical="center" wrapText="1"/>
      <protection hidden="1"/>
    </xf>
    <xf numFmtId="0" fontId="5" fillId="46" borderId="67" xfId="0" applyFont="1" applyFill="1" applyBorder="1" applyAlignment="1" applyProtection="1">
      <alignment horizontal="center" vertical="center" textRotation="90" wrapText="1"/>
      <protection hidden="1"/>
    </xf>
    <xf numFmtId="0" fontId="5" fillId="46" borderId="35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104" xfId="0" applyFont="1" applyFill="1" applyBorder="1" applyAlignment="1" applyProtection="1">
      <alignment horizontal="center" vertical="center" wrapText="1"/>
      <protection hidden="1"/>
    </xf>
    <xf numFmtId="0" fontId="5" fillId="46" borderId="66" xfId="0" applyFont="1" applyFill="1" applyBorder="1" applyAlignment="1" applyProtection="1">
      <alignment horizontal="center" vertical="center" wrapText="1"/>
      <protection locked="0"/>
    </xf>
    <xf numFmtId="0" fontId="5" fillId="46" borderId="99" xfId="0" applyFont="1" applyFill="1" applyBorder="1" applyAlignment="1" applyProtection="1">
      <alignment horizontal="center" vertical="center" wrapText="1"/>
      <protection locked="0"/>
    </xf>
    <xf numFmtId="0" fontId="5" fillId="46" borderId="10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9" fillId="0" borderId="107" xfId="0" applyFont="1" applyBorder="1" applyAlignment="1" applyProtection="1">
      <alignment horizontal="center"/>
      <protection hidden="1"/>
    </xf>
    <xf numFmtId="0" fontId="8" fillId="0" borderId="22" xfId="0" applyFont="1" applyFill="1" applyBorder="1" applyAlignment="1" applyProtection="1">
      <alignment horizontal="justify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8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0" fontId="2" fillId="0" borderId="92" xfId="0" applyFont="1" applyFill="1" applyBorder="1" applyAlignment="1" applyProtection="1">
      <alignment horizontal="right" vertical="center" wrapText="1"/>
      <protection hidden="1"/>
    </xf>
    <xf numFmtId="0" fontId="2" fillId="0" borderId="50" xfId="0" applyFont="1" applyFill="1" applyBorder="1" applyAlignment="1" applyProtection="1">
      <alignment horizontal="right" vertical="center" wrapText="1"/>
      <protection hidden="1"/>
    </xf>
    <xf numFmtId="0" fontId="5" fillId="45" borderId="39" xfId="0" quotePrefix="1" applyFont="1" applyFill="1" applyBorder="1" applyAlignment="1" applyProtection="1">
      <alignment horizontal="center" vertical="center"/>
      <protection hidden="1"/>
    </xf>
    <xf numFmtId="0" fontId="5" fillId="45" borderId="40" xfId="0" quotePrefix="1" applyFont="1" applyFill="1" applyBorder="1" applyAlignment="1" applyProtection="1">
      <alignment horizontal="center" vertical="center"/>
      <protection hidden="1"/>
    </xf>
    <xf numFmtId="1" fontId="72" fillId="0" borderId="73" xfId="0" quotePrefix="1" applyNumberFormat="1" applyFont="1" applyFill="1" applyBorder="1" applyAlignment="1" applyProtection="1">
      <alignment horizontal="center" vertical="center" wrapText="1"/>
      <protection hidden="1"/>
    </xf>
    <xf numFmtId="1" fontId="72" fillId="0" borderId="74" xfId="0" quotePrefix="1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2" fillId="46" borderId="50" xfId="0" applyFont="1" applyFill="1" applyBorder="1" applyAlignment="1" applyProtection="1">
      <alignment horizontal="right" vertical="center" wrapText="1"/>
      <protection hidden="1"/>
    </xf>
    <xf numFmtId="0" fontId="5" fillId="0" borderId="50" xfId="0" applyFont="1" applyFill="1" applyBorder="1" applyAlignment="1" applyProtection="1">
      <alignment horizontal="right" vertical="center" wrapText="1"/>
      <protection hidden="1"/>
    </xf>
    <xf numFmtId="0" fontId="5" fillId="0" borderId="34" xfId="0" applyFont="1" applyFill="1" applyBorder="1" applyAlignment="1" applyProtection="1">
      <alignment horizontal="right" vertical="center" wrapText="1"/>
      <protection hidden="1"/>
    </xf>
    <xf numFmtId="0" fontId="5" fillId="0" borderId="53" xfId="0" applyFont="1" applyFill="1" applyBorder="1" applyAlignment="1" applyProtection="1">
      <alignment horizontal="right" vertical="center" wrapText="1"/>
      <protection hidden="1"/>
    </xf>
    <xf numFmtId="0" fontId="5" fillId="0" borderId="83" xfId="0" applyFont="1" applyFill="1" applyBorder="1" applyAlignment="1" applyProtection="1">
      <alignment horizontal="right" vertical="center" wrapText="1"/>
      <protection hidden="1"/>
    </xf>
    <xf numFmtId="0" fontId="5" fillId="46" borderId="50" xfId="0" applyFont="1" applyFill="1" applyBorder="1" applyAlignment="1" applyProtection="1">
      <alignment horizontal="right" vertical="center" wrapText="1"/>
      <protection hidden="1"/>
    </xf>
    <xf numFmtId="0" fontId="5" fillId="46" borderId="34" xfId="0" applyFont="1" applyFill="1" applyBorder="1" applyAlignment="1" applyProtection="1">
      <alignment horizontal="right" vertical="center" wrapText="1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3" fontId="4" fillId="0" borderId="72" xfId="0" applyNumberFormat="1" applyFont="1" applyFill="1" applyBorder="1" applyAlignment="1" applyProtection="1">
      <alignment horizontal="center" vertical="center"/>
      <protection hidden="1"/>
    </xf>
    <xf numFmtId="1" fontId="7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4" fontId="7" fillId="46" borderId="75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76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27" xfId="0" applyNumberFormat="1" applyFont="1" applyFill="1" applyBorder="1" applyAlignment="1" applyProtection="1">
      <alignment horizontal="center" vertical="center" wrapText="1"/>
      <protection hidden="1"/>
    </xf>
    <xf numFmtId="0" fontId="21" fillId="46" borderId="0" xfId="0" applyFont="1" applyFill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43" borderId="39" xfId="0" applyFont="1" applyFill="1" applyBorder="1" applyAlignment="1" applyProtection="1">
      <alignment horizontal="center" vertical="center"/>
      <protection hidden="1"/>
    </xf>
    <xf numFmtId="0" fontId="5" fillId="43" borderId="40" xfId="0" applyFont="1" applyFill="1" applyBorder="1" applyAlignment="1" applyProtection="1">
      <alignment horizontal="center" vertical="center"/>
      <protection hidden="1"/>
    </xf>
    <xf numFmtId="0" fontId="5" fillId="43" borderId="65" xfId="0" applyFont="1" applyFill="1" applyBorder="1" applyAlignment="1" applyProtection="1">
      <alignment horizontal="center" vertical="center"/>
      <protection hidden="1"/>
    </xf>
    <xf numFmtId="0" fontId="5" fillId="44" borderId="39" xfId="0" applyFont="1" applyFill="1" applyBorder="1" applyAlignment="1" applyProtection="1">
      <alignment horizontal="center" vertical="center"/>
      <protection hidden="1"/>
    </xf>
    <xf numFmtId="0" fontId="5" fillId="44" borderId="40" xfId="0" applyFont="1" applyFill="1" applyBorder="1" applyAlignment="1" applyProtection="1">
      <alignment horizontal="center" vertical="center"/>
      <protection hidden="1"/>
    </xf>
    <xf numFmtId="0" fontId="5" fillId="44" borderId="65" xfId="0" applyFont="1" applyFill="1" applyBorder="1" applyAlignment="1" applyProtection="1">
      <alignment horizontal="center" vertical="center"/>
      <protection hidden="1"/>
    </xf>
    <xf numFmtId="0" fontId="5" fillId="45" borderId="39" xfId="0" applyFont="1" applyFill="1" applyBorder="1" applyAlignment="1" applyProtection="1">
      <alignment horizontal="center" vertical="center" wrapText="1"/>
      <protection hidden="1"/>
    </xf>
    <xf numFmtId="0" fontId="5" fillId="45" borderId="40" xfId="0" applyFont="1" applyFill="1" applyBorder="1" applyAlignment="1" applyProtection="1">
      <alignment horizontal="center" vertical="center" wrapText="1"/>
      <protection hidden="1"/>
    </xf>
    <xf numFmtId="0" fontId="5" fillId="45" borderId="65" xfId="0" applyFont="1" applyFill="1" applyBorder="1" applyAlignment="1" applyProtection="1">
      <alignment horizontal="center" vertical="center" wrapText="1"/>
      <protection hidden="1"/>
    </xf>
    <xf numFmtId="0" fontId="5" fillId="0" borderId="0" xfId="12" applyFont="1" applyBorder="1" applyAlignment="1">
      <alignment horizontal="center" vertical="center" wrapText="1"/>
    </xf>
    <xf numFmtId="1" fontId="75" fillId="0" borderId="0" xfId="12" applyNumberFormat="1" applyFont="1" applyAlignment="1">
      <alignment horizontal="center" vertical="center" wrapText="1"/>
    </xf>
    <xf numFmtId="0" fontId="11" fillId="2" borderId="62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3" fillId="46" borderId="46" xfId="12" applyFont="1" applyFill="1" applyBorder="1" applyAlignment="1">
      <alignment horizontal="left" vertical="center" wrapText="1"/>
    </xf>
    <xf numFmtId="0" fontId="13" fillId="46" borderId="47" xfId="12" applyFont="1" applyFill="1" applyBorder="1" applyAlignment="1">
      <alignment horizontal="left" vertical="center" wrapText="1"/>
    </xf>
    <xf numFmtId="0" fontId="13" fillId="46" borderId="84" xfId="12" applyFont="1" applyFill="1" applyBorder="1" applyAlignment="1">
      <alignment horizontal="left" vertical="center" wrapText="1"/>
    </xf>
    <xf numFmtId="0" fontId="13" fillId="46" borderId="49" xfId="12" applyFont="1" applyFill="1" applyBorder="1" applyAlignment="1">
      <alignment horizontal="left" vertical="center" wrapText="1"/>
    </xf>
    <xf numFmtId="0" fontId="13" fillId="46" borderId="50" xfId="12" applyFont="1" applyFill="1" applyBorder="1" applyAlignment="1">
      <alignment horizontal="left" vertical="center" wrapText="1"/>
    </xf>
    <xf numFmtId="0" fontId="13" fillId="46" borderId="61" xfId="12" applyFont="1" applyFill="1" applyBorder="1" applyAlignment="1">
      <alignment horizontal="left" vertical="center" wrapText="1"/>
    </xf>
    <xf numFmtId="181" fontId="13" fillId="46" borderId="40" xfId="7" applyNumberFormat="1" applyFont="1" applyFill="1" applyBorder="1" applyAlignment="1">
      <alignment horizontal="center" vertical="center" wrapText="1"/>
    </xf>
    <xf numFmtId="0" fontId="13" fillId="46" borderId="81" xfId="12" applyFont="1" applyFill="1" applyBorder="1" applyAlignment="1">
      <alignment horizontal="center" vertical="center" wrapText="1"/>
    </xf>
    <xf numFmtId="0" fontId="13" fillId="46" borderId="82" xfId="12" applyFont="1" applyFill="1" applyBorder="1" applyAlignment="1">
      <alignment horizontal="center" vertical="center" wrapText="1"/>
    </xf>
    <xf numFmtId="0" fontId="13" fillId="46" borderId="48" xfId="12" applyFont="1" applyFill="1" applyBorder="1" applyAlignment="1">
      <alignment horizontal="center" vertical="center" wrapText="1"/>
    </xf>
    <xf numFmtId="0" fontId="11" fillId="2" borderId="29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5" fillId="2" borderId="49" xfId="12" applyFont="1" applyFill="1" applyBorder="1" applyAlignment="1">
      <alignment horizontal="right" vertical="center"/>
    </xf>
    <xf numFmtId="0" fontId="5" fillId="2" borderId="50" xfId="12" applyFont="1" applyFill="1" applyBorder="1" applyAlignment="1">
      <alignment horizontal="right" vertical="center"/>
    </xf>
    <xf numFmtId="0" fontId="5" fillId="2" borderId="34" xfId="12" applyFont="1" applyFill="1" applyBorder="1" applyAlignment="1">
      <alignment horizontal="right" vertical="center"/>
    </xf>
    <xf numFmtId="0" fontId="13" fillId="46" borderId="77" xfId="12" applyFont="1" applyFill="1" applyBorder="1" applyAlignment="1">
      <alignment horizontal="center" vertical="center" wrapText="1"/>
    </xf>
    <xf numFmtId="0" fontId="13" fillId="46" borderId="78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 wrapText="1"/>
    </xf>
    <xf numFmtId="0" fontId="13" fillId="46" borderId="12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/>
    </xf>
    <xf numFmtId="0" fontId="13" fillId="46" borderId="12" xfId="12" applyFont="1" applyFill="1" applyBorder="1" applyAlignment="1">
      <alignment horizontal="center" vertical="center"/>
    </xf>
    <xf numFmtId="0" fontId="13" fillId="46" borderId="58" xfId="12" applyFont="1" applyFill="1" applyBorder="1" applyAlignment="1">
      <alignment horizontal="center" vertical="center" wrapText="1"/>
    </xf>
    <xf numFmtId="0" fontId="13" fillId="46" borderId="59" xfId="12" applyFont="1" applyFill="1" applyBorder="1" applyAlignment="1">
      <alignment horizontal="center" vertical="center" wrapText="1"/>
    </xf>
    <xf numFmtId="0" fontId="13" fillId="46" borderId="60" xfId="12" applyFont="1" applyFill="1" applyBorder="1" applyAlignment="1">
      <alignment horizontal="center" vertical="center" wrapText="1"/>
    </xf>
    <xf numFmtId="0" fontId="5" fillId="2" borderId="52" xfId="12" applyFont="1" applyFill="1" applyBorder="1" applyAlignment="1">
      <alignment horizontal="right" vertical="center"/>
    </xf>
    <xf numFmtId="0" fontId="5" fillId="2" borderId="53" xfId="12" applyFont="1" applyFill="1" applyBorder="1" applyAlignment="1">
      <alignment horizontal="right" vertical="center"/>
    </xf>
    <xf numFmtId="0" fontId="5" fillId="2" borderId="83" xfId="12" applyFont="1" applyFill="1" applyBorder="1" applyAlignment="1">
      <alignment horizontal="right" vertical="center"/>
    </xf>
    <xf numFmtId="0" fontId="13" fillId="46" borderId="3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4" fontId="5" fillId="2" borderId="77" xfId="12" applyNumberFormat="1" applyFont="1" applyFill="1" applyBorder="1" applyAlignment="1">
      <alignment horizontal="right" vertical="center" wrapText="1"/>
    </xf>
    <xf numFmtId="4" fontId="5" fillId="2" borderId="56" xfId="12" applyNumberFormat="1" applyFont="1" applyFill="1" applyBorder="1" applyAlignment="1">
      <alignment horizontal="right" vertical="center" wrapText="1"/>
    </xf>
    <xf numFmtId="4" fontId="5" fillId="2" borderId="78" xfId="12" applyNumberFormat="1" applyFont="1" applyFill="1" applyBorder="1" applyAlignment="1">
      <alignment horizontal="right" vertical="center" wrapText="1"/>
    </xf>
    <xf numFmtId="4" fontId="5" fillId="2" borderId="12" xfId="12" applyNumberFormat="1" applyFont="1" applyFill="1" applyBorder="1" applyAlignment="1">
      <alignment horizontal="right" vertical="center" wrapText="1"/>
    </xf>
    <xf numFmtId="0" fontId="5" fillId="46" borderId="77" xfId="12" applyFont="1" applyFill="1" applyBorder="1" applyAlignment="1">
      <alignment horizontal="center" vertical="center" wrapText="1"/>
    </xf>
    <xf numFmtId="0" fontId="5" fillId="46" borderId="56" xfId="12" applyFont="1" applyFill="1" applyBorder="1" applyAlignment="1">
      <alignment horizontal="center" vertical="center" wrapText="1"/>
    </xf>
    <xf numFmtId="0" fontId="13" fillId="46" borderId="111" xfId="12" applyFont="1" applyFill="1" applyBorder="1" applyAlignment="1">
      <alignment horizontal="center" vertical="center" wrapText="1"/>
    </xf>
    <xf numFmtId="0" fontId="13" fillId="46" borderId="47" xfId="12" applyFont="1" applyFill="1" applyBorder="1" applyAlignment="1">
      <alignment horizontal="center" vertical="center" wrapText="1"/>
    </xf>
    <xf numFmtId="0" fontId="13" fillId="46" borderId="84" xfId="12" applyFont="1" applyFill="1" applyBorder="1" applyAlignment="1">
      <alignment horizontal="center" vertical="center" wrapText="1"/>
    </xf>
    <xf numFmtId="0" fontId="5" fillId="0" borderId="50" xfId="12" applyFont="1" applyBorder="1" applyAlignment="1">
      <alignment horizontal="center" vertical="center"/>
    </xf>
    <xf numFmtId="0" fontId="5" fillId="2" borderId="53" xfId="12" applyFont="1" applyFill="1" applyBorder="1" applyAlignment="1">
      <alignment horizontal="center" vertical="center"/>
    </xf>
    <xf numFmtId="0" fontId="5" fillId="2" borderId="85" xfId="12" applyFont="1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13" fillId="55" borderId="43" xfId="12" applyFont="1" applyFill="1" applyBorder="1" applyAlignment="1">
      <alignment horizontal="center" vertical="center" wrapText="1"/>
    </xf>
    <xf numFmtId="0" fontId="13" fillId="55" borderId="36" xfId="12" applyFont="1" applyFill="1" applyBorder="1" applyAlignment="1">
      <alignment horizontal="center" vertical="center" wrapText="1"/>
    </xf>
    <xf numFmtId="0" fontId="13" fillId="55" borderId="37" xfId="12" applyFont="1" applyFill="1" applyBorder="1" applyAlignment="1">
      <alignment horizontal="center" vertical="center" wrapText="1"/>
    </xf>
    <xf numFmtId="0" fontId="13" fillId="55" borderId="118" xfId="12" applyFont="1" applyFill="1" applyBorder="1" applyAlignment="1">
      <alignment horizontal="center" vertical="center" wrapText="1"/>
    </xf>
    <xf numFmtId="224" fontId="73" fillId="63" borderId="37" xfId="12" applyNumberFormat="1" applyFont="1" applyFill="1" applyBorder="1" applyAlignment="1">
      <alignment horizontal="center" vertical="center"/>
    </xf>
    <xf numFmtId="224" fontId="73" fillId="63" borderId="118" xfId="12" applyNumberFormat="1" applyFont="1" applyFill="1" applyBorder="1" applyAlignment="1">
      <alignment horizontal="center" vertical="center"/>
    </xf>
    <xf numFmtId="224" fontId="73" fillId="63" borderId="120" xfId="12" applyNumberFormat="1" applyFont="1" applyFill="1" applyBorder="1" applyAlignment="1">
      <alignment horizontal="center" vertical="center"/>
    </xf>
    <xf numFmtId="224" fontId="73" fillId="63" borderId="121" xfId="12" applyNumberFormat="1" applyFont="1" applyFill="1" applyBorder="1" applyAlignment="1">
      <alignment horizontal="center" vertical="center"/>
    </xf>
    <xf numFmtId="168" fontId="58" fillId="64" borderId="137" xfId="175" applyNumberFormat="1" applyFont="1" applyFill="1" applyBorder="1" applyAlignment="1">
      <alignment horizontal="center" vertical="center" wrapText="1"/>
    </xf>
    <xf numFmtId="168" fontId="58" fillId="64" borderId="98" xfId="175" applyNumberFormat="1" applyFont="1" applyFill="1" applyBorder="1" applyAlignment="1">
      <alignment horizontal="center" vertical="center" wrapText="1"/>
    </xf>
    <xf numFmtId="168" fontId="58" fillId="64" borderId="116" xfId="175" applyNumberFormat="1" applyFont="1" applyFill="1" applyBorder="1" applyAlignment="1">
      <alignment horizontal="center" vertical="center" wrapText="1"/>
    </xf>
    <xf numFmtId="0" fontId="58" fillId="62" borderId="115" xfId="175" applyFont="1" applyFill="1" applyBorder="1" applyAlignment="1">
      <alignment horizontal="center" vertical="center" wrapText="1"/>
    </xf>
    <xf numFmtId="0" fontId="58" fillId="62" borderId="98" xfId="175" applyFont="1" applyFill="1" applyBorder="1" applyAlignment="1">
      <alignment horizontal="center" vertical="center" wrapText="1"/>
    </xf>
    <xf numFmtId="0" fontId="58" fillId="62" borderId="116" xfId="175" applyFont="1" applyFill="1" applyBorder="1" applyAlignment="1">
      <alignment horizontal="center" vertical="center" wrapText="1"/>
    </xf>
    <xf numFmtId="0" fontId="58" fillId="64" borderId="115" xfId="175" applyFont="1" applyFill="1" applyBorder="1" applyAlignment="1">
      <alignment horizontal="center" vertical="center" wrapText="1"/>
    </xf>
    <xf numFmtId="0" fontId="58" fillId="64" borderId="98" xfId="175" applyFont="1" applyFill="1" applyBorder="1" applyAlignment="1">
      <alignment horizontal="center" vertical="center" wrapText="1"/>
    </xf>
    <xf numFmtId="0" fontId="58" fillId="64" borderId="116" xfId="175" applyFont="1" applyFill="1" applyBorder="1" applyAlignment="1">
      <alignment horizontal="center" vertical="center" wrapText="1"/>
    </xf>
    <xf numFmtId="0" fontId="65" fillId="64" borderId="115" xfId="175" applyFont="1" applyFill="1" applyBorder="1" applyAlignment="1">
      <alignment horizontal="center" vertical="center" wrapText="1"/>
    </xf>
    <xf numFmtId="0" fontId="65" fillId="64" borderId="98" xfId="175" applyFont="1" applyFill="1" applyBorder="1" applyAlignment="1">
      <alignment horizontal="center" vertical="center" wrapText="1"/>
    </xf>
    <xf numFmtId="170" fontId="61" fillId="62" borderId="43" xfId="3" applyFont="1" applyFill="1" applyBorder="1" applyAlignment="1">
      <alignment horizontal="center" vertical="center" wrapText="1"/>
    </xf>
    <xf numFmtId="170" fontId="61" fillId="62" borderId="36" xfId="3" applyFont="1" applyFill="1" applyBorder="1" applyAlignment="1">
      <alignment horizontal="center" vertical="center" wrapText="1"/>
    </xf>
    <xf numFmtId="170" fontId="61" fillId="62" borderId="37" xfId="3" applyFont="1" applyFill="1" applyBorder="1" applyAlignment="1">
      <alignment horizontal="center" vertical="center" wrapText="1"/>
    </xf>
    <xf numFmtId="170" fontId="61" fillId="62" borderId="118" xfId="3" applyFont="1" applyFill="1" applyBorder="1" applyAlignment="1">
      <alignment horizontal="center" vertical="center" wrapText="1"/>
    </xf>
    <xf numFmtId="170" fontId="61" fillId="62" borderId="120" xfId="3" applyFont="1" applyFill="1" applyBorder="1" applyAlignment="1">
      <alignment horizontal="center" vertical="center" wrapText="1"/>
    </xf>
    <xf numFmtId="170" fontId="61" fillId="62" borderId="121" xfId="3" applyFont="1" applyFill="1" applyBorder="1" applyAlignment="1">
      <alignment horizontal="center" vertical="center" wrapText="1"/>
    </xf>
    <xf numFmtId="3" fontId="76" fillId="60" borderId="117" xfId="12" applyNumberFormat="1" applyFont="1" applyFill="1" applyBorder="1" applyAlignment="1">
      <alignment horizontal="center" vertical="center"/>
    </xf>
    <xf numFmtId="3" fontId="76" fillId="60" borderId="119" xfId="12" applyNumberFormat="1" applyFont="1" applyFill="1" applyBorder="1" applyAlignment="1">
      <alignment horizontal="center" vertical="center"/>
    </xf>
    <xf numFmtId="218" fontId="53" fillId="60" borderId="63" xfId="192" applyNumberFormat="1" applyFont="1" applyFill="1" applyBorder="1" applyAlignment="1">
      <alignment horizontal="center" vertical="center"/>
    </xf>
    <xf numFmtId="218" fontId="53" fillId="60" borderId="55" xfId="192" applyNumberFormat="1" applyFont="1" applyFill="1" applyBorder="1" applyAlignment="1">
      <alignment horizontal="center" vertical="center"/>
    </xf>
    <xf numFmtId="168" fontId="62" fillId="64" borderId="43" xfId="175" applyNumberFormat="1" applyFont="1" applyFill="1" applyBorder="1" applyAlignment="1">
      <alignment horizontal="center" vertical="center"/>
    </xf>
    <xf numFmtId="168" fontId="62" fillId="64" borderId="4" xfId="175" applyNumberFormat="1" applyFont="1" applyFill="1" applyBorder="1" applyAlignment="1">
      <alignment horizontal="center" vertical="center"/>
    </xf>
    <xf numFmtId="168" fontId="62" fillId="64" borderId="36" xfId="175" applyNumberFormat="1" applyFont="1" applyFill="1" applyBorder="1" applyAlignment="1">
      <alignment horizontal="center" vertical="center"/>
    </xf>
    <xf numFmtId="0" fontId="5" fillId="54" borderId="0" xfId="0" applyFont="1" applyFill="1" applyBorder="1" applyAlignment="1">
      <alignment horizontal="center" vertical="center"/>
    </xf>
  </cellXfs>
  <cellStyles count="231">
    <cellStyle name="2-decimales" xfId="27" xr:uid="{00000000-0005-0000-0000-000006000000}"/>
    <cellStyle name="20% - Accent1" xfId="21" xr:uid="{00000000-0005-0000-0000-000000000000}"/>
    <cellStyle name="20% - Accent2" xfId="22" xr:uid="{00000000-0005-0000-0000-000001000000}"/>
    <cellStyle name="20% - Accent3" xfId="23" xr:uid="{00000000-0005-0000-0000-000002000000}"/>
    <cellStyle name="20% - Accent4" xfId="24" xr:uid="{00000000-0005-0000-0000-000003000000}"/>
    <cellStyle name="20% - Accent5" xfId="25" xr:uid="{00000000-0005-0000-0000-000004000000}"/>
    <cellStyle name="20% - Accent6" xfId="26" xr:uid="{00000000-0005-0000-0000-000005000000}"/>
    <cellStyle name="40% - Accent1" xfId="28" xr:uid="{00000000-0005-0000-0000-000007000000}"/>
    <cellStyle name="40% - Accent2" xfId="29" xr:uid="{00000000-0005-0000-0000-000008000000}"/>
    <cellStyle name="40% - Accent3" xfId="30" xr:uid="{00000000-0005-0000-0000-000009000000}"/>
    <cellStyle name="40% - Accent4" xfId="31" xr:uid="{00000000-0005-0000-0000-00000A000000}"/>
    <cellStyle name="40% - Accent5" xfId="32" xr:uid="{00000000-0005-0000-0000-00000B000000}"/>
    <cellStyle name="40% - Accent6" xfId="33" xr:uid="{00000000-0005-0000-0000-00000C000000}"/>
    <cellStyle name="60% - Accent1" xfId="34" xr:uid="{00000000-0005-0000-0000-00000D000000}"/>
    <cellStyle name="60% - Accent2" xfId="35" xr:uid="{00000000-0005-0000-0000-00000E000000}"/>
    <cellStyle name="60% - Accent3" xfId="36" xr:uid="{00000000-0005-0000-0000-00000F000000}"/>
    <cellStyle name="60% - Accent4" xfId="37" xr:uid="{00000000-0005-0000-0000-000010000000}"/>
    <cellStyle name="60% - Accent5" xfId="38" xr:uid="{00000000-0005-0000-0000-000011000000}"/>
    <cellStyle name="60% - Accent6" xfId="39" xr:uid="{00000000-0005-0000-0000-000012000000}"/>
    <cellStyle name="Accent1" xfId="40" xr:uid="{00000000-0005-0000-0000-000013000000}"/>
    <cellStyle name="Accent2" xfId="41" xr:uid="{00000000-0005-0000-0000-000014000000}"/>
    <cellStyle name="Accent3" xfId="42" xr:uid="{00000000-0005-0000-0000-000015000000}"/>
    <cellStyle name="Accent4" xfId="43" xr:uid="{00000000-0005-0000-0000-000016000000}"/>
    <cellStyle name="Accent5" xfId="44" xr:uid="{00000000-0005-0000-0000-000017000000}"/>
    <cellStyle name="Accent6" xfId="45" xr:uid="{00000000-0005-0000-0000-000018000000}"/>
    <cellStyle name="Bad" xfId="46" xr:uid="{00000000-0005-0000-0000-000019000000}"/>
    <cellStyle name="Calculation" xfId="47" xr:uid="{00000000-0005-0000-0000-00001A000000}"/>
    <cellStyle name="Check Cell" xfId="48" xr:uid="{00000000-0005-0000-0000-00001B000000}"/>
    <cellStyle name="CIENTOS" xfId="49" xr:uid="{00000000-0005-0000-0000-00001C000000}"/>
    <cellStyle name="CIENTOS 2D" xfId="50" xr:uid="{00000000-0005-0000-0000-00001D000000}"/>
    <cellStyle name="CIENTOS 3D" xfId="51" xr:uid="{00000000-0005-0000-0000-00001E000000}"/>
    <cellStyle name="CIENTOS 4D" xfId="52" xr:uid="{00000000-0005-0000-0000-00001F000000}"/>
    <cellStyle name="CIENTOS_ANALISIS UNITARIO CONCRETO DE 3000 PSI Y VARIOS (ACERO GRADO 60)" xfId="53" xr:uid="{00000000-0005-0000-0000-000020000000}"/>
    <cellStyle name="Comma" xfId="54" xr:uid="{00000000-0005-0000-0000-000021000000}"/>
    <cellStyle name="Comma0" xfId="55" xr:uid="{00000000-0005-0000-0000-000022000000}"/>
    <cellStyle name="Comma0 - Modelo5" xfId="56" xr:uid="{00000000-0005-0000-0000-000023000000}"/>
    <cellStyle name="Comma1 - Modelo1" xfId="57" xr:uid="{00000000-0005-0000-0000-000024000000}"/>
    <cellStyle name="Curren - Modelo2" xfId="58" xr:uid="{00000000-0005-0000-0000-000025000000}"/>
    <cellStyle name="Currency" xfId="59" xr:uid="{00000000-0005-0000-0000-000026000000}"/>
    <cellStyle name="Currency0" xfId="60" xr:uid="{00000000-0005-0000-0000-000027000000}"/>
    <cellStyle name="Date" xfId="61" xr:uid="{00000000-0005-0000-0000-000028000000}"/>
    <cellStyle name="Énfasis 1" xfId="62" xr:uid="{00000000-0005-0000-0000-000029000000}"/>
    <cellStyle name="Énfasis 2" xfId="63" xr:uid="{00000000-0005-0000-0000-00002A000000}"/>
    <cellStyle name="Énfasis 3" xfId="64" xr:uid="{00000000-0005-0000-0000-00002B000000}"/>
    <cellStyle name="Énfasis1 - 20%" xfId="65" xr:uid="{00000000-0005-0000-0000-00002C000000}"/>
    <cellStyle name="Énfasis1 - 40%" xfId="66" xr:uid="{00000000-0005-0000-0000-00002D000000}"/>
    <cellStyle name="Énfasis1 - 60%" xfId="67" xr:uid="{00000000-0005-0000-0000-00002E000000}"/>
    <cellStyle name="Énfasis2 - 20%" xfId="68" xr:uid="{00000000-0005-0000-0000-00002F000000}"/>
    <cellStyle name="Énfasis2 - 40%" xfId="69" xr:uid="{00000000-0005-0000-0000-000030000000}"/>
    <cellStyle name="Énfasis2 - 60%" xfId="70" xr:uid="{00000000-0005-0000-0000-000031000000}"/>
    <cellStyle name="Énfasis3 - 20%" xfId="71" xr:uid="{00000000-0005-0000-0000-000032000000}"/>
    <cellStyle name="Énfasis3 - 40%" xfId="72" xr:uid="{00000000-0005-0000-0000-000033000000}"/>
    <cellStyle name="Énfasis3 - 60%" xfId="73" xr:uid="{00000000-0005-0000-0000-000034000000}"/>
    <cellStyle name="Énfasis4 - 20%" xfId="74" xr:uid="{00000000-0005-0000-0000-000035000000}"/>
    <cellStyle name="Énfasis4 - 40%" xfId="75" xr:uid="{00000000-0005-0000-0000-000036000000}"/>
    <cellStyle name="Énfasis4 - 60%" xfId="76" xr:uid="{00000000-0005-0000-0000-000037000000}"/>
    <cellStyle name="Énfasis5 - 20%" xfId="77" xr:uid="{00000000-0005-0000-0000-000038000000}"/>
    <cellStyle name="Énfasis5 - 40%" xfId="78" xr:uid="{00000000-0005-0000-0000-000039000000}"/>
    <cellStyle name="Énfasis5 - 60%" xfId="79" xr:uid="{00000000-0005-0000-0000-00003A000000}"/>
    <cellStyle name="Énfasis6 - 20%" xfId="80" xr:uid="{00000000-0005-0000-0000-00003B000000}"/>
    <cellStyle name="Énfasis6 - 40%" xfId="81" xr:uid="{00000000-0005-0000-0000-00003C000000}"/>
    <cellStyle name="Énfasis6 - 60%" xfId="82" xr:uid="{00000000-0005-0000-0000-00003D000000}"/>
    <cellStyle name="ENTERO" xfId="83" xr:uid="{00000000-0005-0000-0000-00003E000000}"/>
    <cellStyle name="Estilo 1" xfId="1" xr:uid="{00000000-0005-0000-0000-00003F000000}"/>
    <cellStyle name="Euro" xfId="2" xr:uid="{00000000-0005-0000-0000-000040000000}"/>
    <cellStyle name="Euro 2" xfId="84" xr:uid="{00000000-0005-0000-0000-000041000000}"/>
    <cellStyle name="Euro 3" xfId="212" xr:uid="{00000000-0005-0000-0000-000042000000}"/>
    <cellStyle name="Explanatory Text" xfId="85" xr:uid="{00000000-0005-0000-0000-000043000000}"/>
    <cellStyle name="F2" xfId="86" xr:uid="{00000000-0005-0000-0000-000044000000}"/>
    <cellStyle name="F3" xfId="87" xr:uid="{00000000-0005-0000-0000-000045000000}"/>
    <cellStyle name="F4" xfId="88" xr:uid="{00000000-0005-0000-0000-000046000000}"/>
    <cellStyle name="F5" xfId="89" xr:uid="{00000000-0005-0000-0000-000047000000}"/>
    <cellStyle name="F6" xfId="90" xr:uid="{00000000-0005-0000-0000-000048000000}"/>
    <cellStyle name="F7" xfId="91" xr:uid="{00000000-0005-0000-0000-000049000000}"/>
    <cellStyle name="F8" xfId="92" xr:uid="{00000000-0005-0000-0000-00004A000000}"/>
    <cellStyle name="Fixed" xfId="93" xr:uid="{00000000-0005-0000-0000-00004B000000}"/>
    <cellStyle name="Good" xfId="94" xr:uid="{00000000-0005-0000-0000-00004C000000}"/>
    <cellStyle name="GRADOSMINSEG" xfId="95" xr:uid="{00000000-0005-0000-0000-00004D000000}"/>
    <cellStyle name="Heading 1" xfId="96" xr:uid="{00000000-0005-0000-0000-00004E000000}"/>
    <cellStyle name="Heading 2" xfId="97" xr:uid="{00000000-0005-0000-0000-00004F000000}"/>
    <cellStyle name="Heading 3" xfId="98" xr:uid="{00000000-0005-0000-0000-000050000000}"/>
    <cellStyle name="Heading 4" xfId="99" xr:uid="{00000000-0005-0000-0000-000051000000}"/>
    <cellStyle name="Heading1" xfId="100" xr:uid="{00000000-0005-0000-0000-000052000000}"/>
    <cellStyle name="Heading2" xfId="101" xr:uid="{00000000-0005-0000-0000-000053000000}"/>
    <cellStyle name="Hipervínculo 2" xfId="102" xr:uid="{00000000-0005-0000-0000-000054000000}"/>
    <cellStyle name="Input" xfId="103" xr:uid="{00000000-0005-0000-0000-000055000000}"/>
    <cellStyle name="Linked Cell" xfId="104" xr:uid="{00000000-0005-0000-0000-000056000000}"/>
    <cellStyle name="MILE DE MILLONES" xfId="105" xr:uid="{00000000-0005-0000-0000-000057000000}"/>
    <cellStyle name="MILES" xfId="106" xr:uid="{00000000-0005-0000-0000-000058000000}"/>
    <cellStyle name="Millares" xfId="3" builtinId="3"/>
    <cellStyle name="Millares [0]" xfId="229" builtinId="6"/>
    <cellStyle name="Millares [0] 2" xfId="107" xr:uid="{00000000-0005-0000-0000-00005A000000}"/>
    <cellStyle name="Millares [0] 2 2" xfId="214" xr:uid="{00000000-0005-0000-0000-00005B000000}"/>
    <cellStyle name="Millares [0] 3" xfId="108" xr:uid="{00000000-0005-0000-0000-00005C000000}"/>
    <cellStyle name="Millares [0] 3 2" xfId="109" xr:uid="{00000000-0005-0000-0000-00005D000000}"/>
    <cellStyle name="Millares [0] 4" xfId="110" xr:uid="{00000000-0005-0000-0000-00005E000000}"/>
    <cellStyle name="Millares [0] 4 2" xfId="111" xr:uid="{00000000-0005-0000-0000-00005F000000}"/>
    <cellStyle name="Millares [0] 5" xfId="112" xr:uid="{00000000-0005-0000-0000-000060000000}"/>
    <cellStyle name="Millares [0] 5 2" xfId="113" xr:uid="{00000000-0005-0000-0000-000061000000}"/>
    <cellStyle name="Millares 10" xfId="114" xr:uid="{00000000-0005-0000-0000-000062000000}"/>
    <cellStyle name="Millares 10 2" xfId="115" xr:uid="{00000000-0005-0000-0000-000063000000}"/>
    <cellStyle name="Millares 10 3" xfId="116" xr:uid="{00000000-0005-0000-0000-000064000000}"/>
    <cellStyle name="Millares 10 4" xfId="117" xr:uid="{00000000-0005-0000-0000-000065000000}"/>
    <cellStyle name="Millares 10 5" xfId="118" xr:uid="{00000000-0005-0000-0000-000066000000}"/>
    <cellStyle name="Millares 10 6" xfId="119" xr:uid="{00000000-0005-0000-0000-000067000000}"/>
    <cellStyle name="Millares 11" xfId="120" xr:uid="{00000000-0005-0000-0000-000068000000}"/>
    <cellStyle name="Millares 12" xfId="121" xr:uid="{00000000-0005-0000-0000-000069000000}"/>
    <cellStyle name="Millares 13" xfId="122" xr:uid="{00000000-0005-0000-0000-00006A000000}"/>
    <cellStyle name="Millares 14" xfId="123" xr:uid="{00000000-0005-0000-0000-00006B000000}"/>
    <cellStyle name="Millares 15" xfId="124" xr:uid="{00000000-0005-0000-0000-00006C000000}"/>
    <cellStyle name="Millares 16" xfId="125" xr:uid="{00000000-0005-0000-0000-00006D000000}"/>
    <cellStyle name="Millares 17" xfId="126" xr:uid="{00000000-0005-0000-0000-00006E000000}"/>
    <cellStyle name="Millares 18" xfId="127" xr:uid="{00000000-0005-0000-0000-00006F000000}"/>
    <cellStyle name="Millares 19" xfId="128" xr:uid="{00000000-0005-0000-0000-000070000000}"/>
    <cellStyle name="Millares 2" xfId="4" xr:uid="{00000000-0005-0000-0000-000071000000}"/>
    <cellStyle name="Millares 2 2" xfId="129" xr:uid="{00000000-0005-0000-0000-000072000000}"/>
    <cellStyle name="Millares 2 2 2" xfId="217" xr:uid="{00000000-0005-0000-0000-000073000000}"/>
    <cellStyle name="Millares 2 3" xfId="130" xr:uid="{00000000-0005-0000-0000-000074000000}"/>
    <cellStyle name="Millares 2 4" xfId="19" xr:uid="{00000000-0005-0000-0000-000075000000}"/>
    <cellStyle name="Millares 2 5" xfId="216" xr:uid="{00000000-0005-0000-0000-000076000000}"/>
    <cellStyle name="Millares 20" xfId="131" xr:uid="{00000000-0005-0000-0000-000077000000}"/>
    <cellStyle name="Millares 21" xfId="132" xr:uid="{00000000-0005-0000-0000-000078000000}"/>
    <cellStyle name="Millares 22" xfId="133" xr:uid="{00000000-0005-0000-0000-000079000000}"/>
    <cellStyle name="Millares 23" xfId="134" xr:uid="{00000000-0005-0000-0000-00007A000000}"/>
    <cellStyle name="Millares 24" xfId="135" xr:uid="{00000000-0005-0000-0000-00007B000000}"/>
    <cellStyle name="Millares 25" xfId="136" xr:uid="{00000000-0005-0000-0000-00007C000000}"/>
    <cellStyle name="Millares 26" xfId="137" xr:uid="{00000000-0005-0000-0000-00007D000000}"/>
    <cellStyle name="Millares 27" xfId="138" xr:uid="{00000000-0005-0000-0000-00007E000000}"/>
    <cellStyle name="Millares 28" xfId="139" xr:uid="{00000000-0005-0000-0000-00007F000000}"/>
    <cellStyle name="Millares 29" xfId="140" xr:uid="{00000000-0005-0000-0000-000080000000}"/>
    <cellStyle name="Millares 3" xfId="5" xr:uid="{00000000-0005-0000-0000-000081000000}"/>
    <cellStyle name="Millares 3 2" xfId="142" xr:uid="{00000000-0005-0000-0000-000082000000}"/>
    <cellStyle name="Millares 3 3" xfId="143" xr:uid="{00000000-0005-0000-0000-000083000000}"/>
    <cellStyle name="Millares 3 4" xfId="141" xr:uid="{00000000-0005-0000-0000-000084000000}"/>
    <cellStyle name="Millares 3_6._Presupuesto General Señalización" xfId="144" xr:uid="{00000000-0005-0000-0000-000085000000}"/>
    <cellStyle name="Millares 30" xfId="145" xr:uid="{00000000-0005-0000-0000-000086000000}"/>
    <cellStyle name="Millares 31" xfId="146" xr:uid="{00000000-0005-0000-0000-000087000000}"/>
    <cellStyle name="Millares 32" xfId="147" xr:uid="{00000000-0005-0000-0000-000088000000}"/>
    <cellStyle name="Millares 33" xfId="148" xr:uid="{00000000-0005-0000-0000-000089000000}"/>
    <cellStyle name="Millares 34" xfId="149" xr:uid="{00000000-0005-0000-0000-00008A000000}"/>
    <cellStyle name="Millares 35" xfId="150" xr:uid="{00000000-0005-0000-0000-00008B000000}"/>
    <cellStyle name="Millares 36" xfId="16" xr:uid="{00000000-0005-0000-0000-00008C000000}"/>
    <cellStyle name="Millares 37" xfId="184" xr:uid="{00000000-0005-0000-0000-00008D000000}"/>
    <cellStyle name="Millares 38" xfId="223" xr:uid="{00000000-0005-0000-0000-00008E000000}"/>
    <cellStyle name="Millares 39" xfId="213" xr:uid="{00000000-0005-0000-0000-00008F000000}"/>
    <cellStyle name="Millares 4" xfId="151" xr:uid="{00000000-0005-0000-0000-000090000000}"/>
    <cellStyle name="Millares 4 2" xfId="152" xr:uid="{00000000-0005-0000-0000-000091000000}"/>
    <cellStyle name="Millares 40" xfId="215" xr:uid="{00000000-0005-0000-0000-000092000000}"/>
    <cellStyle name="Millares 5" xfId="153" xr:uid="{00000000-0005-0000-0000-000093000000}"/>
    <cellStyle name="Millares 5 2" xfId="154" xr:uid="{00000000-0005-0000-0000-000094000000}"/>
    <cellStyle name="Millares 6" xfId="155" xr:uid="{00000000-0005-0000-0000-000095000000}"/>
    <cellStyle name="Millares 6 2" xfId="156" xr:uid="{00000000-0005-0000-0000-000096000000}"/>
    <cellStyle name="Millares 7" xfId="157" xr:uid="{00000000-0005-0000-0000-000097000000}"/>
    <cellStyle name="Millares 7 2" xfId="218" xr:uid="{00000000-0005-0000-0000-000098000000}"/>
    <cellStyle name="Millares 8" xfId="158" xr:uid="{00000000-0005-0000-0000-000099000000}"/>
    <cellStyle name="Millares 8 2" xfId="159" xr:uid="{00000000-0005-0000-0000-00009A000000}"/>
    <cellStyle name="Millares 8 3" xfId="160" xr:uid="{00000000-0005-0000-0000-00009B000000}"/>
    <cellStyle name="Millares 8 4" xfId="161" xr:uid="{00000000-0005-0000-0000-00009C000000}"/>
    <cellStyle name="Millares 8 5" xfId="162" xr:uid="{00000000-0005-0000-0000-00009D000000}"/>
    <cellStyle name="Millares 8 6" xfId="163" xr:uid="{00000000-0005-0000-0000-00009E000000}"/>
    <cellStyle name="Millares 8 7" xfId="164" xr:uid="{00000000-0005-0000-0000-00009F000000}"/>
    <cellStyle name="Millares 9" xfId="165" xr:uid="{00000000-0005-0000-0000-0000A0000000}"/>
    <cellStyle name="Millares_PtosLicitacionesSRTaño03" xfId="6" xr:uid="{00000000-0005-0000-0000-0000A1000000}"/>
    <cellStyle name="MILLONES" xfId="166" xr:uid="{00000000-0005-0000-0000-0000A2000000}"/>
    <cellStyle name="Moneda" xfId="7" builtinId="4"/>
    <cellStyle name="Moneda [0] 2" xfId="230" xr:uid="{C8A9AAC3-FA7B-43F7-BCE7-2F5849D767EF}"/>
    <cellStyle name="Moneda [00]" xfId="167" xr:uid="{00000000-0005-0000-0000-0000A4000000}"/>
    <cellStyle name="Moneda [2]" xfId="168" xr:uid="{00000000-0005-0000-0000-0000A5000000}"/>
    <cellStyle name="Moneda 12" xfId="169" xr:uid="{00000000-0005-0000-0000-0000A6000000}"/>
    <cellStyle name="Moneda 2" xfId="8" xr:uid="{00000000-0005-0000-0000-0000A7000000}"/>
    <cellStyle name="Moneda 2 2" xfId="170" xr:uid="{00000000-0005-0000-0000-0000A8000000}"/>
    <cellStyle name="Moneda 2 3" xfId="225" xr:uid="{00000000-0005-0000-0000-0000A9000000}"/>
    <cellStyle name="Moneda 3" xfId="171" xr:uid="{00000000-0005-0000-0000-0000AA000000}"/>
    <cellStyle name="Moneda 3 2" xfId="172" xr:uid="{00000000-0005-0000-0000-0000AB000000}"/>
    <cellStyle name="Moneda 3 3" xfId="220" xr:uid="{00000000-0005-0000-0000-0000AC000000}"/>
    <cellStyle name="Moneda 4" xfId="173" xr:uid="{00000000-0005-0000-0000-0000AD000000}"/>
    <cellStyle name="Moneda 5" xfId="17" xr:uid="{00000000-0005-0000-0000-0000AE000000}"/>
    <cellStyle name="Moneda 6" xfId="182" xr:uid="{00000000-0005-0000-0000-0000AF000000}"/>
    <cellStyle name="Moneda 7" xfId="222" xr:uid="{00000000-0005-0000-0000-0000B0000000}"/>
    <cellStyle name="Moneda 8" xfId="219" xr:uid="{00000000-0005-0000-0000-0000B1000000}"/>
    <cellStyle name="Moneda 9" xfId="211" xr:uid="{00000000-0005-0000-0000-0000B2000000}"/>
    <cellStyle name="Moneda_PtosLicitacionesSRTaño03" xfId="9" xr:uid="{00000000-0005-0000-0000-0000B3000000}"/>
    <cellStyle name="No. punto" xfId="174" xr:uid="{00000000-0005-0000-0000-0000B4000000}"/>
    <cellStyle name="Normal" xfId="0" builtinId="0"/>
    <cellStyle name="Normal 10" xfId="227" xr:uid="{00000000-0005-0000-0000-0000B6000000}"/>
    <cellStyle name="Normal 2" xfId="10" xr:uid="{00000000-0005-0000-0000-0000B7000000}"/>
    <cellStyle name="Normal 2 10" xfId="175" xr:uid="{00000000-0005-0000-0000-0000B8000000}"/>
    <cellStyle name="Normal 2 10 2" xfId="176" xr:uid="{00000000-0005-0000-0000-0000B9000000}"/>
    <cellStyle name="Normal 2 10 3" xfId="177" xr:uid="{00000000-0005-0000-0000-0000BA000000}"/>
    <cellStyle name="Normal 2 2" xfId="11" xr:uid="{00000000-0005-0000-0000-0000BB000000}"/>
    <cellStyle name="Normal 2 2 2" xfId="178" xr:uid="{00000000-0005-0000-0000-0000BC000000}"/>
    <cellStyle name="Normal 2 3" xfId="179" xr:uid="{00000000-0005-0000-0000-0000BD000000}"/>
    <cellStyle name="Normal 2 4" xfId="180" xr:uid="{00000000-0005-0000-0000-0000BE000000}"/>
    <cellStyle name="Normal 2_INFORME CTO. 52-2009 CONSORCIO H.L." xfId="181" xr:uid="{00000000-0005-0000-0000-0000BF000000}"/>
    <cellStyle name="Normal 3" xfId="12" xr:uid="{00000000-0005-0000-0000-0000C0000000}"/>
    <cellStyle name="Normal 3 2" xfId="183" xr:uid="{00000000-0005-0000-0000-0000C1000000}"/>
    <cellStyle name="Normal 4" xfId="13" xr:uid="{00000000-0005-0000-0000-0000C2000000}"/>
    <cellStyle name="Normal 4 2" xfId="221" xr:uid="{00000000-0005-0000-0000-0000C3000000}"/>
    <cellStyle name="Normal 5" xfId="185" xr:uid="{00000000-0005-0000-0000-0000C4000000}"/>
    <cellStyle name="Normal 5 2" xfId="186" xr:uid="{00000000-0005-0000-0000-0000C5000000}"/>
    <cellStyle name="Normal 5 3" xfId="187" xr:uid="{00000000-0005-0000-0000-0000C6000000}"/>
    <cellStyle name="Normal 6" xfId="15" xr:uid="{00000000-0005-0000-0000-0000C7000000}"/>
    <cellStyle name="Normal 7" xfId="20" xr:uid="{00000000-0005-0000-0000-0000C8000000}"/>
    <cellStyle name="Normal 8" xfId="224" xr:uid="{00000000-0005-0000-0000-0000C9000000}"/>
    <cellStyle name="Normal 9" xfId="226" xr:uid="{00000000-0005-0000-0000-0000CA000000}"/>
    <cellStyle name="Note" xfId="188" xr:uid="{00000000-0005-0000-0000-0000CB000000}"/>
    <cellStyle name="Output" xfId="189" xr:uid="{00000000-0005-0000-0000-0000CC000000}"/>
    <cellStyle name="Percen - Modelo3" xfId="190" xr:uid="{00000000-0005-0000-0000-0000CD000000}"/>
    <cellStyle name="Percent" xfId="191" xr:uid="{00000000-0005-0000-0000-0000CE000000}"/>
    <cellStyle name="Porcentaje" xfId="228" builtinId="5"/>
    <cellStyle name="Porcentaje 2" xfId="192" xr:uid="{00000000-0005-0000-0000-0000D0000000}"/>
    <cellStyle name="Porcentaje 3" xfId="18" xr:uid="{00000000-0005-0000-0000-0000D1000000}"/>
    <cellStyle name="Porcentual 2" xfId="14" xr:uid="{00000000-0005-0000-0000-0000D2000000}"/>
    <cellStyle name="Porcentual 2 2" xfId="193" xr:uid="{00000000-0005-0000-0000-0000D3000000}"/>
    <cellStyle name="Porcentual 2 2 2" xfId="194" xr:uid="{00000000-0005-0000-0000-0000D4000000}"/>
    <cellStyle name="Porcentual 2 3" xfId="195" xr:uid="{00000000-0005-0000-0000-0000D5000000}"/>
    <cellStyle name="Porcentual 2 4" xfId="196" xr:uid="{00000000-0005-0000-0000-0000D6000000}"/>
    <cellStyle name="Porcentual 2 5" xfId="197" xr:uid="{00000000-0005-0000-0000-0000D7000000}"/>
    <cellStyle name="Porcentual 2 6" xfId="198" xr:uid="{00000000-0005-0000-0000-0000D8000000}"/>
    <cellStyle name="Porcentual 3" xfId="199" xr:uid="{00000000-0005-0000-0000-0000D9000000}"/>
    <cellStyle name="Porcentual 3 2" xfId="200" xr:uid="{00000000-0005-0000-0000-0000DA000000}"/>
    <cellStyle name="Porcentual 4" xfId="201" xr:uid="{00000000-0005-0000-0000-0000DB000000}"/>
    <cellStyle name="Porcentual 4 2" xfId="202" xr:uid="{00000000-0005-0000-0000-0000DC000000}"/>
    <cellStyle name="Porcentual 5" xfId="203" xr:uid="{00000000-0005-0000-0000-0000DD000000}"/>
    <cellStyle name="Porcentual 5 2" xfId="204" xr:uid="{00000000-0005-0000-0000-0000DE000000}"/>
    <cellStyle name="Porcentual 6" xfId="205" xr:uid="{00000000-0005-0000-0000-0000DF000000}"/>
    <cellStyle name="Porcentual 7" xfId="206" xr:uid="{00000000-0005-0000-0000-0000E0000000}"/>
    <cellStyle name="Title" xfId="207" xr:uid="{00000000-0005-0000-0000-0000E1000000}"/>
    <cellStyle name="TITULO" xfId="208" xr:uid="{00000000-0005-0000-0000-0000E2000000}"/>
    <cellStyle name="Título de hoja" xfId="209" xr:uid="{00000000-0005-0000-0000-0000E3000000}"/>
    <cellStyle name="Warning Text" xfId="210" xr:uid="{00000000-0005-0000-0000-0000E4000000}"/>
  </cellStyles>
  <dxfs count="288"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C8B4C8"/>
      <color rgb="FF0000FF"/>
      <color rgb="FFCCFFCC"/>
      <color rgb="FF4DD34D"/>
      <color rgb="FFCCFFFF"/>
      <color rgb="FF64C864"/>
      <color rgb="FF00B050"/>
      <color rgb="FFB498D0"/>
      <color rgb="FFC8FAF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259770</xdr:colOff>
      <xdr:row>12</xdr:row>
      <xdr:rowOff>95253</xdr:rowOff>
    </xdr:from>
    <xdr:to>
      <xdr:col>9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10</xdr:col>
      <xdr:colOff>303061</xdr:colOff>
      <xdr:row>12</xdr:row>
      <xdr:rowOff>95249</xdr:rowOff>
    </xdr:from>
    <xdr:to>
      <xdr:col>10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227533</xdr:colOff>
      <xdr:row>12</xdr:row>
      <xdr:rowOff>12276</xdr:rowOff>
    </xdr:from>
    <xdr:to>
      <xdr:col>4</xdr:col>
      <xdr:colOff>430945</xdr:colOff>
      <xdr:row>12</xdr:row>
      <xdr:rowOff>171026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0866" y="2626359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hucho/Desktop/ELEGIBILIDAD2021/LP/LP-DT-064-2020-2M-07P/ELEGIBILIDAD/&#8596;MODULO%20No.1%20-%20ELEGIBILIDAD%20-%20LP-DO-SRN-XXX-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FORMULA"/>
      <sheetName val="ELEGIBILIDAD"/>
      <sheetName val="GUIA CCE - PAB"/>
      <sheetName val="Listas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BAJA</v>
          </cell>
        </row>
        <row r="5">
          <cell r="B5" t="str">
            <v>DIRECCIÓN OPERATIVA - DIRECCIONES TERRITORIALES</v>
          </cell>
          <cell r="D5" t="str">
            <v>MENOR VALOR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9982-FE9B-4A84-B459-DB925282ED65}">
  <sheetPr codeName="Hoja5">
    <tabColor theme="8" tint="-0.499984740745262"/>
    <pageSetUpPr fitToPage="1"/>
  </sheetPr>
  <dimension ref="A1:O76"/>
  <sheetViews>
    <sheetView showGridLines="0" topLeftCell="B1" zoomScale="130" zoomScaleNormal="130" workbookViewId="0">
      <selection activeCell="E1" sqref="E1:L1048576"/>
    </sheetView>
  </sheetViews>
  <sheetFormatPr baseColWidth="10" defaultColWidth="11.5" defaultRowHeight="13"/>
  <cols>
    <col min="1" max="1" width="2.6640625" style="34" customWidth="1"/>
    <col min="2" max="2" width="8.33203125" style="34" customWidth="1"/>
    <col min="3" max="3" width="44.33203125" style="34" customWidth="1"/>
    <col min="4" max="4" width="21.5" style="34" customWidth="1"/>
    <col min="5" max="5" width="1.6640625" style="34" customWidth="1"/>
    <col min="6" max="6" width="20.6640625" style="34" customWidth="1"/>
    <col min="7" max="11" width="40.6640625" style="34" customWidth="1"/>
    <col min="12" max="13" width="25.6640625" style="34" customWidth="1"/>
    <col min="14" max="16384" width="11.5" style="34"/>
  </cols>
  <sheetData>
    <row r="1" spans="1:15" ht="17" thickBot="1">
      <c r="A1" s="34">
        <v>1</v>
      </c>
      <c r="B1" s="40">
        <v>2</v>
      </c>
      <c r="C1" s="35">
        <v>3</v>
      </c>
      <c r="D1" s="35">
        <v>4</v>
      </c>
      <c r="E1" s="34">
        <v>5</v>
      </c>
    </row>
    <row r="2" spans="1:15" ht="14">
      <c r="B2" s="402"/>
      <c r="C2" s="402"/>
      <c r="D2" s="402"/>
      <c r="F2" s="260"/>
    </row>
    <row r="3" spans="1:15" ht="15" customHeight="1">
      <c r="B3" s="402"/>
      <c r="C3" s="403"/>
      <c r="D3" s="261"/>
      <c r="F3" s="262" t="s">
        <v>128</v>
      </c>
    </row>
    <row r="4" spans="1:15" ht="22.5" customHeight="1" thickBot="1">
      <c r="B4" s="402"/>
      <c r="C4" s="403"/>
      <c r="D4" s="261"/>
      <c r="F4" s="263"/>
    </row>
    <row r="5" spans="1:15" ht="6.75" customHeight="1" thickBot="1">
      <c r="B5" s="261"/>
      <c r="C5" s="264"/>
      <c r="D5" s="261"/>
      <c r="F5" s="265"/>
    </row>
    <row r="6" spans="1:15" ht="26.25" customHeight="1">
      <c r="B6" s="266"/>
      <c r="C6" s="267"/>
      <c r="D6" s="268"/>
      <c r="F6" s="269" t="e">
        <f>IF(D6&gt;$I$36,"PROPUESTA VALIDA","PROPUESTA BAJA")</f>
        <v>#NUM!</v>
      </c>
    </row>
    <row r="7" spans="1:15" ht="26.25" customHeight="1">
      <c r="B7" s="266"/>
      <c r="C7" s="267"/>
      <c r="D7" s="268"/>
      <c r="F7" s="269" t="e">
        <f t="shared" ref="F7:F70" si="0">IF(D7&gt;$I$36,"PROPUESTA VALIDA","PROPUESTA BAJA")</f>
        <v>#NUM!</v>
      </c>
    </row>
    <row r="8" spans="1:15" ht="26.25" customHeight="1">
      <c r="B8" s="266"/>
      <c r="C8" s="267"/>
      <c r="D8" s="268"/>
      <c r="F8" s="269" t="e">
        <f t="shared" si="0"/>
        <v>#NUM!</v>
      </c>
    </row>
    <row r="9" spans="1:15" ht="26.25" customHeight="1">
      <c r="B9" s="266"/>
      <c r="C9" s="267"/>
      <c r="D9" s="268"/>
      <c r="F9" s="269" t="e">
        <f t="shared" si="0"/>
        <v>#NUM!</v>
      </c>
    </row>
    <row r="10" spans="1:15" s="125" customFormat="1" ht="26.25" customHeight="1">
      <c r="A10" s="34"/>
      <c r="B10" s="266"/>
      <c r="C10" s="267"/>
      <c r="D10" s="268"/>
      <c r="F10" s="269" t="e">
        <f t="shared" si="0"/>
        <v>#NUM!</v>
      </c>
      <c r="G10" s="34"/>
      <c r="H10" s="34"/>
      <c r="I10" s="34"/>
      <c r="J10" s="34"/>
      <c r="K10" s="34"/>
      <c r="L10" s="34"/>
      <c r="M10" s="34"/>
      <c r="N10" s="34"/>
      <c r="O10" s="34"/>
    </row>
    <row r="11" spans="1:15" s="125" customFormat="1" ht="26.25" customHeight="1">
      <c r="A11" s="34"/>
      <c r="B11" s="266"/>
      <c r="C11" s="267"/>
      <c r="D11" s="268"/>
      <c r="F11" s="269" t="e">
        <f t="shared" si="0"/>
        <v>#NUM!</v>
      </c>
      <c r="G11" s="34"/>
      <c r="H11" s="34"/>
      <c r="I11" s="34"/>
      <c r="J11" s="34"/>
      <c r="K11" s="34"/>
      <c r="L11" s="34"/>
      <c r="M11" s="34"/>
      <c r="N11" s="34"/>
      <c r="O11" s="34"/>
    </row>
    <row r="12" spans="1:15" s="125" customFormat="1" ht="26.25" customHeight="1">
      <c r="A12" s="34"/>
      <c r="B12" s="266"/>
      <c r="C12" s="267"/>
      <c r="D12" s="268"/>
      <c r="F12" s="269" t="e">
        <f t="shared" si="0"/>
        <v>#NUM!</v>
      </c>
      <c r="G12" s="34"/>
      <c r="H12" s="34"/>
      <c r="I12" s="34"/>
      <c r="J12" s="34"/>
      <c r="K12" s="34"/>
      <c r="L12" s="34"/>
      <c r="M12" s="34"/>
      <c r="N12" s="34"/>
      <c r="O12" s="34"/>
    </row>
    <row r="13" spans="1:15" s="125" customFormat="1" ht="26.25" customHeight="1">
      <c r="A13" s="34"/>
      <c r="B13" s="266"/>
      <c r="C13" s="267"/>
      <c r="D13" s="268"/>
      <c r="F13" s="269" t="e">
        <f t="shared" si="0"/>
        <v>#NUM!</v>
      </c>
      <c r="G13" s="34"/>
      <c r="H13" s="34"/>
      <c r="I13" s="34"/>
      <c r="J13" s="34"/>
      <c r="K13" s="34"/>
      <c r="L13" s="34"/>
      <c r="M13" s="34"/>
      <c r="N13" s="34"/>
      <c r="O13" s="34"/>
    </row>
    <row r="14" spans="1:15" s="125" customFormat="1" ht="26.25" customHeight="1">
      <c r="A14" s="34"/>
      <c r="B14" s="266"/>
      <c r="C14" s="267"/>
      <c r="D14" s="268"/>
      <c r="F14" s="269" t="e">
        <f t="shared" si="0"/>
        <v>#NUM!</v>
      </c>
      <c r="G14" s="34"/>
      <c r="H14" s="34"/>
      <c r="I14" s="34"/>
      <c r="J14" s="34"/>
      <c r="K14" s="34"/>
      <c r="L14" s="34"/>
      <c r="M14" s="34"/>
      <c r="N14" s="34"/>
      <c r="O14" s="34"/>
    </row>
    <row r="15" spans="1:15" s="125" customFormat="1" ht="26.25" customHeight="1">
      <c r="A15" s="34"/>
      <c r="B15" s="266"/>
      <c r="C15" s="267"/>
      <c r="D15" s="268"/>
      <c r="F15" s="269" t="e">
        <f t="shared" si="0"/>
        <v>#NUM!</v>
      </c>
      <c r="G15" s="34"/>
      <c r="H15" s="34"/>
      <c r="I15" s="34"/>
      <c r="J15" s="34"/>
      <c r="K15" s="34"/>
      <c r="L15" s="34"/>
      <c r="M15" s="34"/>
      <c r="N15" s="34"/>
      <c r="O15" s="34"/>
    </row>
    <row r="16" spans="1:15" s="125" customFormat="1" ht="26.25" customHeight="1">
      <c r="A16" s="34"/>
      <c r="B16" s="266"/>
      <c r="C16" s="267"/>
      <c r="D16" s="268"/>
      <c r="F16" s="269" t="e">
        <f t="shared" si="0"/>
        <v>#NUM!</v>
      </c>
      <c r="G16" s="34"/>
      <c r="H16" s="34"/>
      <c r="I16" s="34"/>
      <c r="J16" s="34"/>
      <c r="K16" s="34"/>
      <c r="L16" s="34"/>
      <c r="M16" s="34"/>
      <c r="N16" s="34"/>
      <c r="O16" s="34"/>
    </row>
    <row r="17" spans="1:15" s="125" customFormat="1" ht="26.25" customHeight="1">
      <c r="A17" s="34"/>
      <c r="B17" s="266"/>
      <c r="C17" s="267"/>
      <c r="D17" s="268"/>
      <c r="F17" s="269" t="e">
        <f t="shared" si="0"/>
        <v>#NUM!</v>
      </c>
      <c r="G17" s="270"/>
      <c r="H17" s="270"/>
      <c r="I17" s="271"/>
      <c r="J17" s="271"/>
      <c r="K17" s="271"/>
      <c r="L17" s="271"/>
      <c r="M17" s="34"/>
      <c r="N17" s="34"/>
      <c r="O17" s="34"/>
    </row>
    <row r="18" spans="1:15" s="125" customFormat="1" ht="26.25" customHeight="1">
      <c r="A18" s="34"/>
      <c r="B18" s="266"/>
      <c r="C18" s="267"/>
      <c r="D18" s="268"/>
      <c r="F18" s="269" t="e">
        <f t="shared" si="0"/>
        <v>#NUM!</v>
      </c>
      <c r="G18" s="272"/>
      <c r="H18" s="270"/>
      <c r="I18" s="271"/>
      <c r="J18" s="271"/>
      <c r="K18" s="271"/>
      <c r="L18" s="271"/>
      <c r="M18" s="34"/>
      <c r="N18" s="34"/>
      <c r="O18" s="34"/>
    </row>
    <row r="19" spans="1:15" s="125" customFormat="1" ht="26.25" customHeight="1">
      <c r="A19" s="34"/>
      <c r="B19" s="266"/>
      <c r="C19" s="267"/>
      <c r="D19" s="268"/>
      <c r="F19" s="269" t="e">
        <f t="shared" si="0"/>
        <v>#NUM!</v>
      </c>
      <c r="G19" s="273">
        <v>12517051</v>
      </c>
      <c r="H19" s="273" t="s">
        <v>129</v>
      </c>
      <c r="I19" s="273" t="s">
        <v>129</v>
      </c>
      <c r="J19" s="273" t="s">
        <v>129</v>
      </c>
      <c r="K19" s="273">
        <v>0</v>
      </c>
      <c r="L19" s="273"/>
      <c r="M19" s="34"/>
      <c r="N19" s="34"/>
      <c r="O19" s="34"/>
    </row>
    <row r="20" spans="1:15" s="125" customFormat="1" ht="26.25" customHeight="1">
      <c r="A20" s="34"/>
      <c r="B20" s="266"/>
      <c r="C20" s="267"/>
      <c r="D20" s="268"/>
      <c r="F20" s="269" t="e">
        <f t="shared" si="0"/>
        <v>#NUM!</v>
      </c>
      <c r="G20" s="273">
        <v>19572440</v>
      </c>
      <c r="H20" s="273" t="s">
        <v>129</v>
      </c>
      <c r="I20" s="273" t="s">
        <v>129</v>
      </c>
      <c r="J20" s="273" t="s">
        <v>129</v>
      </c>
      <c r="K20" s="273">
        <v>0</v>
      </c>
      <c r="L20" s="273"/>
      <c r="M20" s="34"/>
      <c r="N20" s="34"/>
      <c r="O20" s="34"/>
    </row>
    <row r="21" spans="1:15" s="125" customFormat="1" ht="26.25" customHeight="1">
      <c r="A21" s="34"/>
      <c r="B21" s="266"/>
      <c r="C21" s="267"/>
      <c r="D21" s="268"/>
      <c r="F21" s="269" t="e">
        <f t="shared" si="0"/>
        <v>#NUM!</v>
      </c>
      <c r="G21" s="273">
        <v>8230777</v>
      </c>
      <c r="H21" s="273" t="s">
        <v>129</v>
      </c>
      <c r="I21" s="273" t="s">
        <v>129</v>
      </c>
      <c r="J21" s="273" t="s">
        <v>129</v>
      </c>
      <c r="K21" s="273">
        <v>0</v>
      </c>
      <c r="L21" s="273"/>
      <c r="M21" s="34"/>
      <c r="N21" s="34"/>
      <c r="O21" s="34"/>
    </row>
    <row r="22" spans="1:15" s="125" customFormat="1" ht="26.25" customHeight="1">
      <c r="A22" s="34"/>
      <c r="B22" s="266"/>
      <c r="C22" s="267"/>
      <c r="D22" s="268"/>
      <c r="F22" s="269" t="e">
        <f t="shared" si="0"/>
        <v>#NUM!</v>
      </c>
      <c r="G22" s="273">
        <v>8599889</v>
      </c>
      <c r="H22" s="273">
        <v>4100122</v>
      </c>
      <c r="I22" s="273" t="s">
        <v>129</v>
      </c>
      <c r="J22" s="273" t="s">
        <v>129</v>
      </c>
      <c r="K22" s="273">
        <v>0</v>
      </c>
      <c r="L22" s="273"/>
      <c r="M22" s="34"/>
      <c r="N22" s="34"/>
      <c r="O22" s="34"/>
    </row>
    <row r="23" spans="1:15" s="125" customFormat="1" ht="26.25" customHeight="1">
      <c r="A23" s="34"/>
      <c r="B23" s="266"/>
      <c r="C23" s="267"/>
      <c r="D23" s="268"/>
      <c r="F23" s="269" t="e">
        <f t="shared" si="0"/>
        <v>#NUM!</v>
      </c>
      <c r="G23" s="273">
        <v>13016907</v>
      </c>
      <c r="H23" s="273" t="s">
        <v>129</v>
      </c>
      <c r="I23" s="273" t="s">
        <v>129</v>
      </c>
      <c r="J23" s="273" t="s">
        <v>129</v>
      </c>
      <c r="K23" s="273">
        <v>-14846.380000114441</v>
      </c>
      <c r="L23" s="273"/>
      <c r="M23" s="34"/>
      <c r="N23" s="34"/>
      <c r="O23" s="34"/>
    </row>
    <row r="24" spans="1:15" s="125" customFormat="1" ht="26.25" customHeight="1">
      <c r="A24" s="34"/>
      <c r="B24" s="266"/>
      <c r="C24" s="267"/>
      <c r="D24" s="268"/>
      <c r="F24" s="269" t="e">
        <f t="shared" si="0"/>
        <v>#NUM!</v>
      </c>
      <c r="G24" s="273">
        <v>18624297</v>
      </c>
      <c r="H24" s="273">
        <v>8517140</v>
      </c>
      <c r="I24" s="273" t="s">
        <v>129</v>
      </c>
      <c r="J24" s="273" t="s">
        <v>129</v>
      </c>
      <c r="K24" s="273">
        <v>0</v>
      </c>
      <c r="L24" s="273"/>
      <c r="M24" s="34"/>
      <c r="N24" s="34"/>
      <c r="O24" s="34"/>
    </row>
    <row r="25" spans="1:15" s="125" customFormat="1" ht="26.25" customHeight="1">
      <c r="A25" s="34"/>
      <c r="B25" s="266"/>
      <c r="C25" s="267"/>
      <c r="D25" s="268"/>
      <c r="F25" s="269" t="e">
        <f t="shared" si="0"/>
        <v>#NUM!</v>
      </c>
      <c r="G25" s="273">
        <v>15366493</v>
      </c>
      <c r="H25" s="273" t="s">
        <v>129</v>
      </c>
      <c r="I25" s="273" t="s">
        <v>129</v>
      </c>
      <c r="J25" s="273" t="s">
        <v>129</v>
      </c>
      <c r="K25" s="273">
        <v>0</v>
      </c>
      <c r="L25" s="273"/>
    </row>
    <row r="26" spans="1:15" s="125" customFormat="1" ht="26.25" customHeight="1">
      <c r="A26" s="34"/>
      <c r="B26" s="266"/>
      <c r="C26" s="267"/>
      <c r="D26" s="268"/>
      <c r="F26" s="269" t="e">
        <f t="shared" si="0"/>
        <v>#NUM!</v>
      </c>
      <c r="G26" s="273">
        <v>0</v>
      </c>
      <c r="H26" s="273">
        <v>5259336</v>
      </c>
      <c r="I26" s="273" t="s">
        <v>129</v>
      </c>
      <c r="J26" s="273" t="s">
        <v>129</v>
      </c>
      <c r="K26" s="273">
        <v>-137385</v>
      </c>
      <c r="L26" s="273"/>
    </row>
    <row r="27" spans="1:15" s="125" customFormat="1" ht="26.25" customHeight="1">
      <c r="A27" s="34"/>
      <c r="B27" s="266"/>
      <c r="C27" s="267"/>
      <c r="D27" s="268"/>
      <c r="E27" s="125" t="str">
        <f>IF(COUNTIF(G27:J27,"&gt;"&amp;$L$32),B27,"")</f>
        <v/>
      </c>
      <c r="F27" s="269" t="e">
        <f t="shared" si="0"/>
        <v>#NUM!</v>
      </c>
      <c r="G27" s="273" t="e">
        <v>#VALUE!</v>
      </c>
      <c r="H27" s="273">
        <v>5259336</v>
      </c>
      <c r="I27" s="273" t="s">
        <v>129</v>
      </c>
      <c r="J27" s="273" t="s">
        <v>129</v>
      </c>
      <c r="K27" s="273">
        <v>-797969</v>
      </c>
      <c r="L27" s="273"/>
    </row>
    <row r="28" spans="1:15" s="125" customFormat="1" ht="26.25" customHeight="1">
      <c r="A28" s="34"/>
      <c r="B28" s="266"/>
      <c r="C28" s="267"/>
      <c r="D28" s="268"/>
      <c r="E28" s="125" t="str">
        <f t="shared" ref="E28:E70" si="1">IF(COUNTIF(G28:J28,"&gt;"&amp;$L$32),B28,"")</f>
        <v/>
      </c>
      <c r="F28" s="269" t="e">
        <f t="shared" si="0"/>
        <v>#NUM!</v>
      </c>
      <c r="G28" s="273">
        <v>142621754</v>
      </c>
      <c r="H28" s="273">
        <v>154733629</v>
      </c>
      <c r="I28" s="273" t="s">
        <v>129</v>
      </c>
      <c r="J28" s="273" t="s">
        <v>129</v>
      </c>
      <c r="K28" s="273">
        <v>0</v>
      </c>
      <c r="L28" s="273"/>
    </row>
    <row r="29" spans="1:15" s="125" customFormat="1" ht="26.25" customHeight="1">
      <c r="A29" s="34"/>
      <c r="B29" s="266"/>
      <c r="C29" s="267"/>
      <c r="D29" s="268"/>
      <c r="E29" s="125" t="str">
        <f t="shared" si="1"/>
        <v/>
      </c>
      <c r="F29" s="269" t="e">
        <f t="shared" si="0"/>
        <v>#NUM!</v>
      </c>
      <c r="G29" s="273">
        <v>47648676</v>
      </c>
      <c r="H29" s="273">
        <v>12111875</v>
      </c>
      <c r="I29" s="273" t="s">
        <v>129</v>
      </c>
      <c r="J29" s="273" t="s">
        <v>129</v>
      </c>
      <c r="K29" s="273">
        <v>0</v>
      </c>
      <c r="L29" s="273"/>
    </row>
    <row r="30" spans="1:15" s="125" customFormat="1" ht="26.25" customHeight="1">
      <c r="A30" s="34"/>
      <c r="B30" s="266"/>
      <c r="C30" s="267"/>
      <c r="D30" s="268"/>
      <c r="E30" s="125" t="str">
        <f t="shared" si="1"/>
        <v/>
      </c>
      <c r="F30" s="269" t="e">
        <f t="shared" si="0"/>
        <v>#NUM!</v>
      </c>
      <c r="G30" s="273" t="e">
        <v>#VALUE!</v>
      </c>
      <c r="H30" s="273" t="s">
        <v>129</v>
      </c>
      <c r="I30" s="273" t="s">
        <v>129</v>
      </c>
      <c r="J30" s="273" t="s">
        <v>129</v>
      </c>
      <c r="K30" s="273">
        <v>0</v>
      </c>
      <c r="L30" s="273"/>
    </row>
    <row r="31" spans="1:15" s="125" customFormat="1" ht="26.25" customHeight="1">
      <c r="A31" s="34"/>
      <c r="B31" s="266"/>
      <c r="C31" s="267"/>
      <c r="D31" s="268"/>
      <c r="E31" s="125" t="str">
        <f t="shared" si="1"/>
        <v/>
      </c>
      <c r="F31" s="269" t="e">
        <f t="shared" si="0"/>
        <v>#NUM!</v>
      </c>
      <c r="G31" s="273">
        <v>19036932</v>
      </c>
      <c r="H31" s="273">
        <v>51547085</v>
      </c>
      <c r="I31" s="273" t="s">
        <v>129</v>
      </c>
      <c r="J31" s="273" t="s">
        <v>129</v>
      </c>
      <c r="K31" s="273">
        <v>0</v>
      </c>
      <c r="L31" s="273"/>
    </row>
    <row r="32" spans="1:15" s="125" customFormat="1" ht="26.25" customHeight="1" thickBot="1">
      <c r="A32" s="34"/>
      <c r="B32" s="266"/>
      <c r="C32" s="267"/>
      <c r="D32" s="268"/>
      <c r="E32" s="125" t="str">
        <f t="shared" si="1"/>
        <v/>
      </c>
      <c r="F32" s="269" t="e">
        <f t="shared" si="0"/>
        <v>#NUM!</v>
      </c>
      <c r="G32" s="273" t="e">
        <v>#VALUE!</v>
      </c>
      <c r="H32" s="273">
        <v>32510153</v>
      </c>
      <c r="I32" s="273" t="s">
        <v>129</v>
      </c>
      <c r="J32" s="273" t="s">
        <v>129</v>
      </c>
      <c r="K32" s="273">
        <v>551258</v>
      </c>
      <c r="L32" s="273"/>
    </row>
    <row r="33" spans="1:15" s="125" customFormat="1" ht="26.25" customHeight="1">
      <c r="A33" s="34"/>
      <c r="B33" s="266"/>
      <c r="C33" s="267"/>
      <c r="D33" s="268"/>
      <c r="E33" s="125" t="str">
        <f t="shared" si="1"/>
        <v/>
      </c>
      <c r="F33" s="269" t="e">
        <f t="shared" si="0"/>
        <v>#NUM!</v>
      </c>
      <c r="G33" s="274" t="s">
        <v>0</v>
      </c>
      <c r="H33" s="275"/>
      <c r="I33" s="276"/>
      <c r="J33" s="277"/>
      <c r="K33" s="273">
        <v>0</v>
      </c>
      <c r="L33" s="273"/>
    </row>
    <row r="34" spans="1:15" s="125" customFormat="1" ht="26.25" customHeight="1" thickBot="1">
      <c r="A34" s="34"/>
      <c r="B34" s="266"/>
      <c r="C34" s="267"/>
      <c r="D34" s="268"/>
      <c r="E34" s="125" t="str">
        <f t="shared" si="1"/>
        <v/>
      </c>
      <c r="F34" s="269" t="e">
        <f t="shared" si="0"/>
        <v>#NUM!</v>
      </c>
      <c r="G34" s="278">
        <f>D5</f>
        <v>0</v>
      </c>
      <c r="H34" s="279"/>
      <c r="I34" s="277"/>
      <c r="J34" s="277"/>
      <c r="K34" s="273">
        <v>0</v>
      </c>
      <c r="L34" s="273"/>
    </row>
    <row r="35" spans="1:15" s="125" customFormat="1" ht="26.25" customHeight="1" thickBot="1">
      <c r="A35" s="34"/>
      <c r="B35" s="266"/>
      <c r="C35" s="267"/>
      <c r="D35" s="268"/>
      <c r="E35" s="125" t="str">
        <f t="shared" si="1"/>
        <v/>
      </c>
      <c r="F35" s="269" t="e">
        <f t="shared" si="0"/>
        <v>#NUM!</v>
      </c>
      <c r="G35" s="280" t="s">
        <v>130</v>
      </c>
      <c r="H35" s="281" t="e">
        <f>AVERAGE(D6:D35)</f>
        <v>#DIV/0!</v>
      </c>
      <c r="I35" s="282" t="s">
        <v>131</v>
      </c>
      <c r="J35" s="283" t="s">
        <v>132</v>
      </c>
      <c r="K35" s="284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285"/>
    </row>
    <row r="36" spans="1:15" s="125" customFormat="1" ht="26.25" customHeight="1" thickBot="1">
      <c r="A36" s="34"/>
      <c r="B36" s="266"/>
      <c r="C36" s="267"/>
      <c r="D36" s="268"/>
      <c r="E36" s="125" t="str">
        <f t="shared" si="1"/>
        <v/>
      </c>
      <c r="F36" s="269" t="e">
        <f t="shared" si="0"/>
        <v>#NUM!</v>
      </c>
      <c r="G36" s="286" t="s">
        <v>133</v>
      </c>
      <c r="H36" s="281" t="e">
        <f>MEDIAN(D6:D35)</f>
        <v>#NUM!</v>
      </c>
      <c r="I36" s="287" t="e">
        <f>H36-H37</f>
        <v>#NUM!</v>
      </c>
      <c r="J36" s="288" t="e">
        <f>1-(I36/J41)</f>
        <v>#NUM!</v>
      </c>
      <c r="K36" s="289"/>
      <c r="L36" s="290"/>
    </row>
    <row r="37" spans="1:15" s="125" customFormat="1" ht="26.25" customHeight="1" thickBot="1">
      <c r="A37" s="34"/>
      <c r="B37" s="266"/>
      <c r="C37" s="267"/>
      <c r="D37" s="268"/>
      <c r="E37" s="125" t="str">
        <f t="shared" si="1"/>
        <v/>
      </c>
      <c r="F37" s="269" t="e">
        <f t="shared" si="0"/>
        <v>#NUM!</v>
      </c>
      <c r="G37" s="291" t="s">
        <v>134</v>
      </c>
      <c r="H37" s="292" t="e">
        <f>_xlfn.STDEV.P(D6:D35)</f>
        <v>#DIV/0!</v>
      </c>
      <c r="I37" s="293"/>
      <c r="J37" s="294"/>
      <c r="K37" s="295"/>
      <c r="L37" s="296"/>
    </row>
    <row r="38" spans="1:15" s="125" customFormat="1" ht="26.25" customHeight="1" thickBot="1">
      <c r="A38" s="34"/>
      <c r="B38" s="266"/>
      <c r="C38" s="267"/>
      <c r="D38" s="268"/>
      <c r="E38" s="125" t="str">
        <f t="shared" si="1"/>
        <v/>
      </c>
      <c r="F38" s="269" t="e">
        <f t="shared" si="0"/>
        <v>#NUM!</v>
      </c>
      <c r="G38" s="297" t="s">
        <v>135</v>
      </c>
      <c r="H38" s="298"/>
      <c r="I38" s="298"/>
      <c r="J38" s="298"/>
      <c r="K38" s="299"/>
      <c r="L38" s="300" t="s">
        <v>136</v>
      </c>
    </row>
    <row r="39" spans="1:15" s="125" customFormat="1" ht="26.25" customHeight="1">
      <c r="A39" s="34"/>
      <c r="B39" s="266"/>
      <c r="C39" s="267"/>
      <c r="D39" s="268"/>
      <c r="E39" s="125" t="str">
        <f t="shared" si="1"/>
        <v/>
      </c>
      <c r="F39" s="269" t="e">
        <f t="shared" si="0"/>
        <v>#NUM!</v>
      </c>
      <c r="G39" s="301"/>
      <c r="H39" s="302" t="s">
        <v>137</v>
      </c>
      <c r="I39" s="302" t="s">
        <v>138</v>
      </c>
      <c r="J39" s="302" t="s">
        <v>0</v>
      </c>
      <c r="K39" s="303" t="s">
        <v>139</v>
      </c>
      <c r="L39" s="304"/>
    </row>
    <row r="40" spans="1:15" s="125" customFormat="1" ht="26.25" customHeight="1">
      <c r="A40" s="34"/>
      <c r="B40" s="266"/>
      <c r="C40" s="267"/>
      <c r="D40" s="268"/>
      <c r="E40" s="125" t="str">
        <f t="shared" si="1"/>
        <v/>
      </c>
      <c r="F40" s="269" t="e">
        <f t="shared" si="0"/>
        <v>#NUM!</v>
      </c>
      <c r="G40" s="305" t="s">
        <v>140</v>
      </c>
      <c r="H40" s="306" t="e">
        <f>(J41-H41)/J41</f>
        <v>#DIV/0!</v>
      </c>
      <c r="I40" s="307" t="e">
        <f>(J41-I41)/J41</f>
        <v>#NUM!</v>
      </c>
      <c r="J40" s="308" t="e">
        <f>(J41-I36)/J41</f>
        <v>#NUM!</v>
      </c>
      <c r="K40" s="309"/>
      <c r="L40" s="304"/>
    </row>
    <row r="41" spans="1:15" s="125" customFormat="1" ht="26.25" customHeight="1" thickBot="1">
      <c r="A41" s="34"/>
      <c r="B41" s="266"/>
      <c r="C41" s="267"/>
      <c r="D41" s="268"/>
      <c r="E41" s="125" t="str">
        <f t="shared" si="1"/>
        <v/>
      </c>
      <c r="F41" s="269" t="e">
        <f t="shared" si="0"/>
        <v>#NUM!</v>
      </c>
      <c r="G41" s="278" t="e">
        <f>I36</f>
        <v>#NUM!</v>
      </c>
      <c r="H41" s="278" t="e">
        <f>H35</f>
        <v>#DIV/0!</v>
      </c>
      <c r="I41" s="278" t="e">
        <f>H36</f>
        <v>#NUM!</v>
      </c>
      <c r="J41" s="278">
        <f>G34</f>
        <v>0</v>
      </c>
      <c r="K41" s="310"/>
      <c r="L41" s="311"/>
    </row>
    <row r="42" spans="1:15" ht="26.25" customHeight="1">
      <c r="B42" s="266"/>
      <c r="C42" s="267"/>
      <c r="D42" s="268"/>
      <c r="E42" s="125" t="str">
        <f>IF(COUNTIF(G42:J42,"&gt;"&amp;$L$32),"No."&amp;B42&amp;",  ","")</f>
        <v/>
      </c>
      <c r="F42" s="269" t="e">
        <f t="shared" si="0"/>
        <v>#NUM!</v>
      </c>
      <c r="G42" s="312" t="e">
        <f>1-(D42/$G$41)</f>
        <v>#NUM!</v>
      </c>
      <c r="H42" s="313" t="e">
        <f>1-(D42/$H$41)</f>
        <v>#DIV/0!</v>
      </c>
      <c r="I42" s="314" t="e">
        <f>1-(D42/$I$41)</f>
        <v>#NUM!</v>
      </c>
      <c r="J42" s="314" t="e">
        <f>1-(D42/$J$41)</f>
        <v>#DIV/0!</v>
      </c>
      <c r="K42" s="315" t="s">
        <v>141</v>
      </c>
      <c r="L42" s="316" t="s">
        <v>142</v>
      </c>
      <c r="M42" s="125"/>
      <c r="N42" s="125"/>
      <c r="O42" s="125"/>
    </row>
    <row r="43" spans="1:15" ht="26.25" customHeight="1" thickBot="1">
      <c r="B43" s="266"/>
      <c r="C43" s="267"/>
      <c r="D43" s="268"/>
      <c r="E43" s="125" t="str">
        <f t="shared" ref="E43:E50" si="2">IF(COUNTIF(G43:J43,"&gt;"&amp;$L$32),"No."&amp;B43&amp;",  ","")</f>
        <v/>
      </c>
      <c r="F43" s="269" t="e">
        <f t="shared" si="0"/>
        <v>#NUM!</v>
      </c>
      <c r="G43" s="312" t="e">
        <f t="shared" ref="G43:G70" si="3">1-(D43/$G$41)</f>
        <v>#NUM!</v>
      </c>
      <c r="H43" s="313" t="e">
        <f t="shared" ref="H43:H70" si="4">1-(D43/$H$41)</f>
        <v>#DIV/0!</v>
      </c>
      <c r="I43" s="314" t="e">
        <f t="shared" ref="I43:I70" si="5">1-(D43/$I$41)</f>
        <v>#NUM!</v>
      </c>
      <c r="J43" s="314" t="e">
        <f t="shared" ref="J43:J70" si="6">1-(D43/$J$41)</f>
        <v>#DIV/0!</v>
      </c>
      <c r="K43" s="317">
        <v>0.113371142807664</v>
      </c>
      <c r="L43" s="318">
        <v>0.03</v>
      </c>
      <c r="M43" s="125"/>
      <c r="N43" s="125"/>
      <c r="O43" s="125"/>
    </row>
    <row r="44" spans="1:15" ht="26.25" customHeight="1">
      <c r="B44" s="266"/>
      <c r="C44" s="267"/>
      <c r="D44" s="268"/>
      <c r="E44" s="125" t="str">
        <f t="shared" si="2"/>
        <v/>
      </c>
      <c r="F44" s="269" t="e">
        <f t="shared" si="0"/>
        <v>#NUM!</v>
      </c>
      <c r="G44" s="312" t="e">
        <f t="shared" si="3"/>
        <v>#NUM!</v>
      </c>
      <c r="H44" s="313" t="e">
        <f t="shared" si="4"/>
        <v>#DIV/0!</v>
      </c>
      <c r="I44" s="314" t="e">
        <f t="shared" si="5"/>
        <v>#NUM!</v>
      </c>
      <c r="J44" s="314" t="e">
        <f t="shared" si="6"/>
        <v>#DIV/0!</v>
      </c>
      <c r="K44" s="319" t="s">
        <v>143</v>
      </c>
      <c r="L44" s="320" t="s">
        <v>136</v>
      </c>
      <c r="M44" s="125"/>
      <c r="N44" s="125"/>
      <c r="O44" s="125"/>
    </row>
    <row r="45" spans="1:15" ht="26.25" customHeight="1" thickBot="1">
      <c r="B45" s="266"/>
      <c r="C45" s="267"/>
      <c r="D45" s="268"/>
      <c r="E45" s="125" t="str">
        <f t="shared" si="2"/>
        <v/>
      </c>
      <c r="F45" s="269" t="e">
        <f t="shared" si="0"/>
        <v>#NUM!</v>
      </c>
      <c r="G45" s="312" t="e">
        <f t="shared" si="3"/>
        <v>#NUM!</v>
      </c>
      <c r="H45" s="313" t="e">
        <f t="shared" si="4"/>
        <v>#DIV/0!</v>
      </c>
      <c r="I45" s="314" t="e">
        <f t="shared" si="5"/>
        <v>#NUM!</v>
      </c>
      <c r="J45" s="314" t="e">
        <f t="shared" si="6"/>
        <v>#DIV/0!</v>
      </c>
      <c r="K45" s="317">
        <v>0.1157212157046858</v>
      </c>
      <c r="L45" s="321">
        <f>AVERAGE(K42:K47)</f>
        <v>0.12271663986972385</v>
      </c>
      <c r="M45" s="125"/>
      <c r="N45" s="125"/>
      <c r="O45" s="125"/>
    </row>
    <row r="46" spans="1:15" ht="26.25" customHeight="1">
      <c r="B46" s="266"/>
      <c r="C46" s="267"/>
      <c r="D46" s="268"/>
      <c r="E46" s="125" t="str">
        <f t="shared" si="2"/>
        <v/>
      </c>
      <c r="F46" s="269" t="e">
        <f t="shared" si="0"/>
        <v>#NUM!</v>
      </c>
      <c r="G46" s="312" t="e">
        <f t="shared" si="3"/>
        <v>#NUM!</v>
      </c>
      <c r="H46" s="313" t="e">
        <f t="shared" si="4"/>
        <v>#DIV/0!</v>
      </c>
      <c r="I46" s="314" t="e">
        <f t="shared" si="5"/>
        <v>#NUM!</v>
      </c>
      <c r="J46" s="314" t="e">
        <f t="shared" si="6"/>
        <v>#DIV/0!</v>
      </c>
      <c r="K46" s="317" t="s">
        <v>144</v>
      </c>
      <c r="L46" s="322" t="s">
        <v>145</v>
      </c>
      <c r="M46" s="125"/>
      <c r="N46" s="125"/>
      <c r="O46" s="125"/>
    </row>
    <row r="47" spans="1:15" ht="26.25" customHeight="1" thickBot="1">
      <c r="B47" s="266"/>
      <c r="C47" s="267"/>
      <c r="D47" s="268"/>
      <c r="E47" s="125" t="str">
        <f t="shared" si="2"/>
        <v/>
      </c>
      <c r="F47" s="269" t="e">
        <f t="shared" si="0"/>
        <v>#NUM!</v>
      </c>
      <c r="G47" s="312" t="e">
        <f t="shared" si="3"/>
        <v>#NUM!</v>
      </c>
      <c r="H47" s="313" t="e">
        <f t="shared" si="4"/>
        <v>#DIV/0!</v>
      </c>
      <c r="I47" s="314" t="e">
        <f t="shared" si="5"/>
        <v>#NUM!</v>
      </c>
      <c r="J47" s="314" t="e">
        <f t="shared" si="6"/>
        <v>#DIV/0!</v>
      </c>
      <c r="K47" s="317">
        <v>0.13905756109682174</v>
      </c>
      <c r="L47" s="323">
        <f>L43+L45</f>
        <v>0.15271663986972384</v>
      </c>
      <c r="M47" s="125"/>
      <c r="N47" s="125"/>
      <c r="O47" s="125"/>
    </row>
    <row r="48" spans="1:15" ht="26.25" customHeight="1">
      <c r="B48" s="266"/>
      <c r="C48" s="267"/>
      <c r="D48" s="268"/>
      <c r="E48" s="125" t="str">
        <f t="shared" si="2"/>
        <v/>
      </c>
      <c r="F48" s="269" t="e">
        <f t="shared" si="0"/>
        <v>#NUM!</v>
      </c>
      <c r="G48" s="312" t="e">
        <f t="shared" si="3"/>
        <v>#NUM!</v>
      </c>
      <c r="H48" s="313" t="e">
        <f t="shared" si="4"/>
        <v>#DIV/0!</v>
      </c>
      <c r="I48" s="314" t="e">
        <f t="shared" si="5"/>
        <v>#NUM!</v>
      </c>
      <c r="J48" s="314" t="e">
        <f t="shared" si="6"/>
        <v>#DIV/0!</v>
      </c>
      <c r="K48" s="273">
        <v>0</v>
      </c>
      <c r="L48" s="273"/>
      <c r="M48" s="125"/>
      <c r="N48" s="125"/>
      <c r="O48" s="125"/>
    </row>
    <row r="49" spans="1:15" ht="26.25" customHeight="1">
      <c r="B49" s="266"/>
      <c r="C49" s="267"/>
      <c r="D49" s="268"/>
      <c r="E49" s="125" t="str">
        <f t="shared" si="2"/>
        <v/>
      </c>
      <c r="F49" s="269" t="e">
        <f t="shared" si="0"/>
        <v>#NUM!</v>
      </c>
      <c r="G49" s="312" t="e">
        <f t="shared" si="3"/>
        <v>#NUM!</v>
      </c>
      <c r="H49" s="313" t="e">
        <f t="shared" si="4"/>
        <v>#DIV/0!</v>
      </c>
      <c r="I49" s="314" t="e">
        <f t="shared" si="5"/>
        <v>#NUM!</v>
      </c>
      <c r="J49" s="314" t="e">
        <f t="shared" si="6"/>
        <v>#DIV/0!</v>
      </c>
      <c r="K49" s="273">
        <v>0</v>
      </c>
      <c r="L49" s="273"/>
      <c r="M49" s="125"/>
      <c r="N49" s="125"/>
      <c r="O49" s="125"/>
    </row>
    <row r="50" spans="1:15" ht="26.25" customHeight="1">
      <c r="B50" s="266"/>
      <c r="C50" s="267"/>
      <c r="D50" s="268"/>
      <c r="E50" s="125" t="str">
        <f t="shared" si="2"/>
        <v/>
      </c>
      <c r="F50" s="269" t="e">
        <f t="shared" si="0"/>
        <v>#NUM!</v>
      </c>
      <c r="G50" s="312" t="e">
        <f t="shared" si="3"/>
        <v>#NUM!</v>
      </c>
      <c r="H50" s="313" t="e">
        <f t="shared" si="4"/>
        <v>#DIV/0!</v>
      </c>
      <c r="I50" s="314" t="e">
        <f t="shared" si="5"/>
        <v>#NUM!</v>
      </c>
      <c r="J50" s="314" t="e">
        <f t="shared" si="6"/>
        <v>#DIV/0!</v>
      </c>
      <c r="K50" s="273">
        <v>0</v>
      </c>
      <c r="L50" s="273"/>
      <c r="M50" s="125"/>
      <c r="N50" s="125"/>
      <c r="O50" s="125"/>
    </row>
    <row r="51" spans="1:15" s="324" customFormat="1" ht="6.75" customHeight="1">
      <c r="B51" s="266"/>
      <c r="C51" s="267"/>
      <c r="D51" s="268"/>
      <c r="E51" s="125" t="str">
        <f t="shared" si="1"/>
        <v/>
      </c>
      <c r="F51" s="269" t="e">
        <f t="shared" si="0"/>
        <v>#NUM!</v>
      </c>
      <c r="G51" s="312" t="e">
        <f t="shared" si="3"/>
        <v>#NUM!</v>
      </c>
      <c r="H51" s="313" t="e">
        <f t="shared" si="4"/>
        <v>#DIV/0!</v>
      </c>
      <c r="I51" s="314" t="e">
        <f t="shared" si="5"/>
        <v>#NUM!</v>
      </c>
      <c r="J51" s="314" t="e">
        <f t="shared" si="6"/>
        <v>#DIV/0!</v>
      </c>
      <c r="K51" s="34"/>
      <c r="L51" s="34"/>
      <c r="M51" s="125"/>
      <c r="N51" s="125"/>
      <c r="O51" s="125"/>
    </row>
    <row r="52" spans="1:15" ht="15">
      <c r="B52" s="266"/>
      <c r="C52" s="267"/>
      <c r="D52" s="268"/>
      <c r="E52" s="125" t="str">
        <f t="shared" si="1"/>
        <v/>
      </c>
      <c r="F52" s="269" t="e">
        <f t="shared" si="0"/>
        <v>#NUM!</v>
      </c>
      <c r="G52" s="312" t="e">
        <f t="shared" si="3"/>
        <v>#NUM!</v>
      </c>
      <c r="H52" s="313" t="e">
        <f t="shared" si="4"/>
        <v>#DIV/0!</v>
      </c>
      <c r="I52" s="314" t="e">
        <f t="shared" si="5"/>
        <v>#NUM!</v>
      </c>
      <c r="J52" s="314" t="e">
        <f t="shared" si="6"/>
        <v>#DIV/0!</v>
      </c>
      <c r="M52" s="125"/>
      <c r="N52" s="125"/>
      <c r="O52" s="125"/>
    </row>
    <row r="53" spans="1:15" ht="15">
      <c r="B53" s="266"/>
      <c r="C53" s="267"/>
      <c r="D53" s="268"/>
      <c r="E53" s="125" t="str">
        <f t="shared" si="1"/>
        <v/>
      </c>
      <c r="F53" s="269" t="e">
        <f t="shared" si="0"/>
        <v>#NUM!</v>
      </c>
      <c r="G53" s="312" t="e">
        <f t="shared" si="3"/>
        <v>#NUM!</v>
      </c>
      <c r="H53" s="313" t="e">
        <f t="shared" si="4"/>
        <v>#DIV/0!</v>
      </c>
      <c r="I53" s="314" t="e">
        <f t="shared" si="5"/>
        <v>#NUM!</v>
      </c>
      <c r="J53" s="314" t="e">
        <f t="shared" si="6"/>
        <v>#DIV/0!</v>
      </c>
      <c r="M53" s="125"/>
      <c r="N53" s="125"/>
      <c r="O53" s="125"/>
    </row>
    <row r="54" spans="1:15" ht="15">
      <c r="B54" s="266"/>
      <c r="C54" s="267"/>
      <c r="D54" s="268"/>
      <c r="E54" s="125" t="str">
        <f t="shared" si="1"/>
        <v/>
      </c>
      <c r="F54" s="269" t="e">
        <f t="shared" si="0"/>
        <v>#NUM!</v>
      </c>
      <c r="G54" s="312" t="e">
        <f t="shared" si="3"/>
        <v>#NUM!</v>
      </c>
      <c r="H54" s="313" t="e">
        <f t="shared" si="4"/>
        <v>#DIV/0!</v>
      </c>
      <c r="I54" s="314" t="e">
        <f t="shared" si="5"/>
        <v>#NUM!</v>
      </c>
      <c r="J54" s="314" t="e">
        <f t="shared" si="6"/>
        <v>#DIV/0!</v>
      </c>
      <c r="M54" s="125"/>
      <c r="N54" s="125"/>
      <c r="O54" s="125"/>
    </row>
    <row r="55" spans="1:15" s="142" customFormat="1" ht="15">
      <c r="A55" s="34"/>
      <c r="B55" s="266"/>
      <c r="C55" s="267"/>
      <c r="D55" s="268"/>
      <c r="E55" s="125" t="str">
        <f t="shared" si="1"/>
        <v/>
      </c>
      <c r="F55" s="269" t="e">
        <f t="shared" si="0"/>
        <v>#NUM!</v>
      </c>
      <c r="G55" s="312" t="e">
        <f t="shared" si="3"/>
        <v>#NUM!</v>
      </c>
      <c r="H55" s="313" t="e">
        <f t="shared" si="4"/>
        <v>#DIV/0!</v>
      </c>
      <c r="I55" s="314" t="e">
        <f t="shared" si="5"/>
        <v>#NUM!</v>
      </c>
      <c r="J55" s="314" t="e">
        <f t="shared" si="6"/>
        <v>#DIV/0!</v>
      </c>
      <c r="K55" s="34"/>
      <c r="L55" s="34"/>
      <c r="M55" s="125"/>
      <c r="N55" s="125"/>
      <c r="O55" s="125"/>
    </row>
    <row r="56" spans="1:15" s="142" customFormat="1" ht="15">
      <c r="A56" s="34"/>
      <c r="B56" s="266"/>
      <c r="C56" s="267"/>
      <c r="D56" s="268"/>
      <c r="E56" s="125" t="str">
        <f t="shared" si="1"/>
        <v/>
      </c>
      <c r="F56" s="269" t="e">
        <f t="shared" si="0"/>
        <v>#NUM!</v>
      </c>
      <c r="G56" s="312" t="e">
        <f t="shared" si="3"/>
        <v>#NUM!</v>
      </c>
      <c r="H56" s="313" t="e">
        <f t="shared" si="4"/>
        <v>#DIV/0!</v>
      </c>
      <c r="I56" s="314" t="e">
        <f t="shared" si="5"/>
        <v>#NUM!</v>
      </c>
      <c r="J56" s="314" t="e">
        <f t="shared" si="6"/>
        <v>#DIV/0!</v>
      </c>
      <c r="K56" s="34"/>
      <c r="L56" s="34"/>
      <c r="M56" s="125"/>
      <c r="N56" s="125"/>
      <c r="O56" s="125"/>
    </row>
    <row r="57" spans="1:15" s="142" customFormat="1" ht="15">
      <c r="A57" s="34"/>
      <c r="B57" s="266"/>
      <c r="C57" s="267"/>
      <c r="D57" s="268"/>
      <c r="E57" s="125" t="str">
        <f t="shared" si="1"/>
        <v/>
      </c>
      <c r="F57" s="269" t="e">
        <f t="shared" si="0"/>
        <v>#NUM!</v>
      </c>
      <c r="G57" s="312" t="e">
        <f t="shared" si="3"/>
        <v>#NUM!</v>
      </c>
      <c r="H57" s="313" t="e">
        <f t="shared" si="4"/>
        <v>#DIV/0!</v>
      </c>
      <c r="I57" s="314" t="e">
        <f t="shared" si="5"/>
        <v>#NUM!</v>
      </c>
      <c r="J57" s="314" t="e">
        <f t="shared" si="6"/>
        <v>#DIV/0!</v>
      </c>
      <c r="K57" s="34"/>
      <c r="L57" s="34"/>
      <c r="M57" s="34"/>
      <c r="N57" s="34"/>
      <c r="O57" s="34"/>
    </row>
    <row r="58" spans="1:15" s="142" customFormat="1" ht="15">
      <c r="A58" s="34"/>
      <c r="B58" s="266"/>
      <c r="C58" s="267"/>
      <c r="D58" s="268"/>
      <c r="E58" s="125" t="str">
        <f t="shared" si="1"/>
        <v/>
      </c>
      <c r="F58" s="269" t="e">
        <f t="shared" si="0"/>
        <v>#NUM!</v>
      </c>
      <c r="G58" s="312" t="e">
        <f t="shared" si="3"/>
        <v>#NUM!</v>
      </c>
      <c r="H58" s="313" t="e">
        <f t="shared" si="4"/>
        <v>#DIV/0!</v>
      </c>
      <c r="I58" s="314" t="e">
        <f t="shared" si="5"/>
        <v>#NUM!</v>
      </c>
      <c r="J58" s="314" t="e">
        <f t="shared" si="6"/>
        <v>#DIV/0!</v>
      </c>
      <c r="K58" s="34"/>
      <c r="L58" s="34"/>
      <c r="M58" s="34"/>
      <c r="N58" s="34"/>
      <c r="O58" s="34"/>
    </row>
    <row r="59" spans="1:15" s="142" customFormat="1" ht="15">
      <c r="A59" s="34"/>
      <c r="B59" s="266"/>
      <c r="C59" s="267"/>
      <c r="D59" s="268"/>
      <c r="E59" s="125" t="str">
        <f t="shared" si="1"/>
        <v/>
      </c>
      <c r="F59" s="269" t="e">
        <f t="shared" si="0"/>
        <v>#NUM!</v>
      </c>
      <c r="G59" s="312" t="e">
        <f t="shared" si="3"/>
        <v>#NUM!</v>
      </c>
      <c r="H59" s="313" t="e">
        <f t="shared" si="4"/>
        <v>#DIV/0!</v>
      </c>
      <c r="I59" s="314" t="e">
        <f t="shared" si="5"/>
        <v>#NUM!</v>
      </c>
      <c r="J59" s="314" t="e">
        <f t="shared" si="6"/>
        <v>#DIV/0!</v>
      </c>
      <c r="K59" s="34"/>
      <c r="L59" s="34"/>
      <c r="M59" s="34"/>
      <c r="N59" s="34"/>
      <c r="O59" s="34"/>
    </row>
    <row r="60" spans="1:15" s="142" customFormat="1" ht="15">
      <c r="A60" s="34"/>
      <c r="B60" s="266"/>
      <c r="C60" s="267"/>
      <c r="D60" s="268"/>
      <c r="E60" s="125" t="str">
        <f t="shared" si="1"/>
        <v/>
      </c>
      <c r="F60" s="269" t="e">
        <f t="shared" si="0"/>
        <v>#NUM!</v>
      </c>
      <c r="G60" s="312" t="e">
        <f t="shared" si="3"/>
        <v>#NUM!</v>
      </c>
      <c r="H60" s="313" t="e">
        <f t="shared" si="4"/>
        <v>#DIV/0!</v>
      </c>
      <c r="I60" s="314" t="e">
        <f t="shared" si="5"/>
        <v>#NUM!</v>
      </c>
      <c r="J60" s="314" t="e">
        <f t="shared" si="6"/>
        <v>#DIV/0!</v>
      </c>
      <c r="K60" s="34"/>
      <c r="L60" s="34"/>
      <c r="M60" s="34"/>
      <c r="N60" s="34"/>
      <c r="O60" s="34"/>
    </row>
    <row r="61" spans="1:15" s="142" customFormat="1" ht="15">
      <c r="A61" s="34"/>
      <c r="B61" s="266"/>
      <c r="C61" s="267"/>
      <c r="D61" s="268"/>
      <c r="E61" s="125" t="str">
        <f t="shared" si="1"/>
        <v/>
      </c>
      <c r="F61" s="269" t="e">
        <f t="shared" si="0"/>
        <v>#NUM!</v>
      </c>
      <c r="G61" s="312" t="e">
        <f t="shared" si="3"/>
        <v>#NUM!</v>
      </c>
      <c r="H61" s="313" t="e">
        <f t="shared" si="4"/>
        <v>#DIV/0!</v>
      </c>
      <c r="I61" s="314" t="e">
        <f t="shared" si="5"/>
        <v>#NUM!</v>
      </c>
      <c r="J61" s="314" t="e">
        <f t="shared" si="6"/>
        <v>#DIV/0!</v>
      </c>
      <c r="K61" s="34"/>
      <c r="L61" s="34"/>
      <c r="M61" s="34"/>
      <c r="N61" s="34"/>
      <c r="O61" s="34"/>
    </row>
    <row r="62" spans="1:15" ht="15">
      <c r="B62" s="266"/>
      <c r="C62" s="267"/>
      <c r="D62" s="268"/>
      <c r="E62" s="125" t="str">
        <f t="shared" si="1"/>
        <v/>
      </c>
      <c r="F62" s="269" t="e">
        <f t="shared" si="0"/>
        <v>#NUM!</v>
      </c>
      <c r="G62" s="312" t="e">
        <f t="shared" si="3"/>
        <v>#NUM!</v>
      </c>
      <c r="H62" s="313" t="e">
        <f t="shared" si="4"/>
        <v>#DIV/0!</v>
      </c>
      <c r="I62" s="314" t="e">
        <f t="shared" si="5"/>
        <v>#NUM!</v>
      </c>
      <c r="J62" s="314" t="e">
        <f t="shared" si="6"/>
        <v>#DIV/0!</v>
      </c>
    </row>
    <row r="63" spans="1:15" ht="15">
      <c r="B63" s="266"/>
      <c r="C63" s="267"/>
      <c r="D63" s="268"/>
      <c r="E63" s="125" t="str">
        <f t="shared" si="1"/>
        <v/>
      </c>
      <c r="F63" s="269" t="e">
        <f t="shared" si="0"/>
        <v>#NUM!</v>
      </c>
      <c r="G63" s="312" t="e">
        <f t="shared" si="3"/>
        <v>#NUM!</v>
      </c>
      <c r="H63" s="313" t="e">
        <f t="shared" si="4"/>
        <v>#DIV/0!</v>
      </c>
      <c r="I63" s="314" t="e">
        <f t="shared" si="5"/>
        <v>#NUM!</v>
      </c>
      <c r="J63" s="314" t="e">
        <f t="shared" si="6"/>
        <v>#DIV/0!</v>
      </c>
    </row>
    <row r="64" spans="1:15" ht="15">
      <c r="B64" s="266"/>
      <c r="C64" s="267"/>
      <c r="D64" s="268"/>
      <c r="E64" s="125" t="str">
        <f t="shared" si="1"/>
        <v/>
      </c>
      <c r="F64" s="269" t="e">
        <f t="shared" si="0"/>
        <v>#NUM!</v>
      </c>
      <c r="G64" s="312" t="e">
        <f t="shared" si="3"/>
        <v>#NUM!</v>
      </c>
      <c r="H64" s="313" t="e">
        <f t="shared" si="4"/>
        <v>#DIV/0!</v>
      </c>
      <c r="I64" s="314" t="e">
        <f t="shared" si="5"/>
        <v>#NUM!</v>
      </c>
      <c r="J64" s="314" t="e">
        <f t="shared" si="6"/>
        <v>#DIV/0!</v>
      </c>
    </row>
    <row r="65" spans="2:15" ht="15">
      <c r="B65" s="266"/>
      <c r="C65" s="267"/>
      <c r="D65" s="268"/>
      <c r="E65" s="125" t="str">
        <f t="shared" si="1"/>
        <v/>
      </c>
      <c r="F65" s="269" t="e">
        <f t="shared" si="0"/>
        <v>#NUM!</v>
      </c>
      <c r="G65" s="312" t="e">
        <f t="shared" si="3"/>
        <v>#NUM!</v>
      </c>
      <c r="H65" s="313" t="e">
        <f t="shared" si="4"/>
        <v>#DIV/0!</v>
      </c>
      <c r="I65" s="314" t="e">
        <f t="shared" si="5"/>
        <v>#NUM!</v>
      </c>
      <c r="J65" s="314" t="e">
        <f t="shared" si="6"/>
        <v>#DIV/0!</v>
      </c>
    </row>
    <row r="66" spans="2:15" ht="15">
      <c r="B66" s="266"/>
      <c r="C66" s="267"/>
      <c r="D66" s="268"/>
      <c r="E66" s="125" t="str">
        <f t="shared" si="1"/>
        <v/>
      </c>
      <c r="F66" s="269" t="e">
        <f t="shared" si="0"/>
        <v>#NUM!</v>
      </c>
      <c r="G66" s="312" t="e">
        <f t="shared" si="3"/>
        <v>#NUM!</v>
      </c>
      <c r="H66" s="313" t="e">
        <f t="shared" si="4"/>
        <v>#DIV/0!</v>
      </c>
      <c r="I66" s="314" t="e">
        <f t="shared" si="5"/>
        <v>#NUM!</v>
      </c>
      <c r="J66" s="314" t="e">
        <f t="shared" si="6"/>
        <v>#DIV/0!</v>
      </c>
      <c r="M66" s="324"/>
      <c r="N66" s="324"/>
      <c r="O66" s="324"/>
    </row>
    <row r="67" spans="2:15" ht="15">
      <c r="B67" s="266"/>
      <c r="C67" s="267"/>
      <c r="D67" s="268"/>
      <c r="E67" s="125" t="str">
        <f t="shared" si="1"/>
        <v/>
      </c>
      <c r="F67" s="269" t="e">
        <f t="shared" si="0"/>
        <v>#NUM!</v>
      </c>
      <c r="G67" s="312" t="e">
        <f t="shared" si="3"/>
        <v>#NUM!</v>
      </c>
      <c r="H67" s="313" t="e">
        <f t="shared" si="4"/>
        <v>#DIV/0!</v>
      </c>
      <c r="I67" s="314" t="e">
        <f t="shared" si="5"/>
        <v>#NUM!</v>
      </c>
      <c r="J67" s="314" t="e">
        <f t="shared" si="6"/>
        <v>#DIV/0!</v>
      </c>
    </row>
    <row r="68" spans="2:15" ht="15">
      <c r="B68" s="266"/>
      <c r="C68" s="267"/>
      <c r="D68" s="268"/>
      <c r="E68" s="125" t="str">
        <f t="shared" si="1"/>
        <v/>
      </c>
      <c r="F68" s="269" t="e">
        <f t="shared" si="0"/>
        <v>#NUM!</v>
      </c>
      <c r="G68" s="312" t="e">
        <f t="shared" si="3"/>
        <v>#NUM!</v>
      </c>
      <c r="H68" s="313" t="e">
        <f t="shared" si="4"/>
        <v>#DIV/0!</v>
      </c>
      <c r="I68" s="314" t="e">
        <f t="shared" si="5"/>
        <v>#NUM!</v>
      </c>
      <c r="J68" s="314" t="e">
        <f t="shared" si="6"/>
        <v>#DIV/0!</v>
      </c>
    </row>
    <row r="69" spans="2:15" ht="15">
      <c r="B69" s="266"/>
      <c r="C69" s="267"/>
      <c r="D69" s="268"/>
      <c r="E69" s="125" t="str">
        <f t="shared" si="1"/>
        <v/>
      </c>
      <c r="F69" s="269" t="e">
        <f t="shared" si="0"/>
        <v>#NUM!</v>
      </c>
      <c r="G69" s="312" t="e">
        <f t="shared" si="3"/>
        <v>#NUM!</v>
      </c>
      <c r="H69" s="313" t="e">
        <f t="shared" si="4"/>
        <v>#DIV/0!</v>
      </c>
      <c r="I69" s="314" t="e">
        <f t="shared" si="5"/>
        <v>#NUM!</v>
      </c>
      <c r="J69" s="314" t="e">
        <f t="shared" si="6"/>
        <v>#DIV/0!</v>
      </c>
    </row>
    <row r="70" spans="2:15" ht="15">
      <c r="B70" s="266"/>
      <c r="C70" s="267"/>
      <c r="D70" s="268"/>
      <c r="E70" s="125" t="str">
        <f t="shared" si="1"/>
        <v/>
      </c>
      <c r="F70" s="269" t="e">
        <f t="shared" si="0"/>
        <v>#NUM!</v>
      </c>
      <c r="G70" s="312" t="e">
        <f t="shared" si="3"/>
        <v>#NUM!</v>
      </c>
      <c r="H70" s="313" t="e">
        <f t="shared" si="4"/>
        <v>#DIV/0!</v>
      </c>
      <c r="I70" s="314" t="e">
        <f t="shared" si="5"/>
        <v>#NUM!</v>
      </c>
      <c r="J70" s="314" t="e">
        <f t="shared" si="6"/>
        <v>#DIV/0!</v>
      </c>
      <c r="M70" s="142"/>
      <c r="N70" s="142"/>
      <c r="O70" s="142"/>
    </row>
    <row r="71" spans="2:15">
      <c r="B71" s="325"/>
      <c r="C71" s="325"/>
      <c r="D71" s="325"/>
      <c r="M71" s="142"/>
      <c r="N71" s="142"/>
      <c r="O71" s="142"/>
    </row>
    <row r="72" spans="2:15">
      <c r="B72" s="325"/>
      <c r="C72" s="325"/>
      <c r="D72" s="325"/>
      <c r="M72" s="142"/>
      <c r="N72" s="142"/>
      <c r="O72" s="142"/>
    </row>
    <row r="73" spans="2:15">
      <c r="B73" s="325"/>
      <c r="C73" s="325"/>
      <c r="D73" s="325"/>
      <c r="M73" s="142"/>
      <c r="N73" s="142"/>
      <c r="O73" s="142"/>
    </row>
    <row r="74" spans="2:15">
      <c r="B74" s="325"/>
      <c r="C74" s="325"/>
      <c r="D74" s="325"/>
      <c r="M74" s="142"/>
      <c r="N74" s="142"/>
      <c r="O74" s="142"/>
    </row>
    <row r="75" spans="2:15">
      <c r="B75" s="325"/>
      <c r="C75" s="325"/>
      <c r="D75" s="325"/>
      <c r="M75" s="142"/>
      <c r="N75" s="142"/>
      <c r="O75" s="142"/>
    </row>
    <row r="76" spans="2:15">
      <c r="B76" s="325"/>
      <c r="C76" s="325"/>
      <c r="D76" s="325"/>
      <c r="M76" s="142"/>
      <c r="N76" s="142"/>
      <c r="O76" s="142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287" priority="8" stopIfTrue="1">
      <formula>MOD(ROW(),2)</formula>
    </cfRule>
  </conditionalFormatting>
  <conditionalFormatting sqref="D6:D70">
    <cfRule type="cellIs" dxfId="286" priority="7" stopIfTrue="1" operator="equal">
      <formula>"NO ADMISIBLE"</formula>
    </cfRule>
  </conditionalFormatting>
  <conditionalFormatting sqref="D6:D70">
    <cfRule type="cellIs" dxfId="285" priority="6" stopIfTrue="1" operator="equal">
      <formula>"DESCARTADO"</formula>
    </cfRule>
  </conditionalFormatting>
  <conditionalFormatting sqref="D6:D70">
    <cfRule type="cellIs" dxfId="284" priority="5" stopIfTrue="1" operator="equal">
      <formula>"NO ADMISIBLE"</formula>
    </cfRule>
  </conditionalFormatting>
  <conditionalFormatting sqref="D6:D70">
    <cfRule type="cellIs" dxfId="283" priority="4" stopIfTrue="1" operator="equal">
      <formula>"DESCARTADO"</formula>
    </cfRule>
  </conditionalFormatting>
  <conditionalFormatting sqref="F6:F70">
    <cfRule type="cellIs" dxfId="282" priority="2" operator="equal">
      <formula>"PROPUESTA BAJA"</formula>
    </cfRule>
    <cfRule type="cellIs" dxfId="281" priority="3" operator="equal">
      <formula>"PROPUESTA VALIDA"</formula>
    </cfRule>
  </conditionalFormatting>
  <conditionalFormatting sqref="G42:J70">
    <cfRule type="cellIs" dxfId="280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L274"/>
  <sheetViews>
    <sheetView showGridLines="0" tabSelected="1" topLeftCell="A5" zoomScale="140" zoomScaleNormal="140" workbookViewId="0">
      <selection activeCell="E12" sqref="E12:E13"/>
    </sheetView>
  </sheetViews>
  <sheetFormatPr baseColWidth="10" defaultColWidth="0" defaultRowHeight="13" zeroHeight="1"/>
  <cols>
    <col min="1" max="1" width="3" style="1" customWidth="1"/>
    <col min="2" max="2" width="7.1640625" style="1" customWidth="1"/>
    <col min="3" max="3" width="7" style="1" customWidth="1"/>
    <col min="4" max="4" width="60.33203125" style="1" customWidth="1"/>
    <col min="5" max="5" width="15.6640625" style="1" customWidth="1"/>
    <col min="6" max="7" width="13.5" style="12" customWidth="1"/>
    <col min="8" max="8" width="21.5" style="12" customWidth="1"/>
    <col min="9" max="9" width="15.6640625" style="12" hidden="1" customWidth="1"/>
    <col min="10" max="10" width="15.6640625" style="1" customWidth="1"/>
    <col min="11" max="11" width="19.6640625" style="1" hidden="1" customWidth="1"/>
    <col min="12" max="12" width="11.5" style="1" customWidth="1"/>
    <col min="13" max="16384" width="11.5" style="1" hidden="1"/>
  </cols>
  <sheetData>
    <row r="1" spans="1:11" s="24" customFormat="1" ht="20" customHeight="1">
      <c r="B1" s="404" t="s">
        <v>20</v>
      </c>
      <c r="C1" s="404"/>
      <c r="D1" s="404"/>
      <c r="E1" s="404"/>
      <c r="F1" s="404"/>
      <c r="G1" s="404"/>
      <c r="H1" s="404"/>
      <c r="I1" s="404"/>
    </row>
    <row r="2" spans="1:11" s="24" customFormat="1" ht="20" customHeight="1">
      <c r="B2" s="405" t="s">
        <v>21</v>
      </c>
      <c r="C2" s="405"/>
      <c r="D2" s="405"/>
      <c r="E2" s="405"/>
      <c r="F2" s="405"/>
      <c r="G2" s="405"/>
      <c r="H2" s="405"/>
      <c r="I2" s="405"/>
    </row>
    <row r="3" spans="1:11" s="24" customFormat="1" ht="20" customHeight="1">
      <c r="B3" s="405" t="s">
        <v>87</v>
      </c>
      <c r="C3" s="405"/>
      <c r="D3" s="405"/>
      <c r="E3" s="405"/>
      <c r="F3" s="405"/>
      <c r="G3" s="405"/>
      <c r="H3" s="405"/>
      <c r="I3" s="405"/>
    </row>
    <row r="4" spans="1:11" s="24" customFormat="1" ht="18">
      <c r="B4" s="405" t="s">
        <v>83</v>
      </c>
      <c r="C4" s="405"/>
      <c r="D4" s="405"/>
      <c r="E4" s="405"/>
      <c r="F4" s="405"/>
      <c r="G4" s="405"/>
      <c r="H4" s="405"/>
      <c r="I4" s="405"/>
    </row>
    <row r="5" spans="1:11" s="24" customFormat="1" ht="25.5" customHeight="1">
      <c r="A5" s="29"/>
      <c r="B5" s="405" t="s">
        <v>151</v>
      </c>
      <c r="C5" s="405"/>
      <c r="D5" s="405"/>
      <c r="E5" s="405"/>
      <c r="F5" s="405"/>
      <c r="G5" s="405"/>
      <c r="H5" s="405"/>
      <c r="I5" s="405"/>
    </row>
    <row r="6" spans="1:11" s="24" customFormat="1" ht="18">
      <c r="A6" s="29"/>
      <c r="B6" s="355" t="s">
        <v>248</v>
      </c>
      <c r="C6" s="39"/>
      <c r="D6" s="38"/>
      <c r="E6" s="38"/>
      <c r="F6" s="38"/>
      <c r="G6" s="38"/>
      <c r="H6" s="38"/>
      <c r="I6" s="38"/>
    </row>
    <row r="7" spans="1:11" s="24" customFormat="1" ht="53.25" customHeight="1">
      <c r="A7" s="29"/>
      <c r="B7" s="405" t="s">
        <v>249</v>
      </c>
      <c r="C7" s="405"/>
      <c r="D7" s="405"/>
      <c r="E7" s="405"/>
      <c r="F7" s="405"/>
      <c r="G7" s="405"/>
      <c r="H7" s="405"/>
      <c r="I7" s="405"/>
    </row>
    <row r="8" spans="1:11" s="24" customFormat="1" ht="18">
      <c r="A8" s="29"/>
      <c r="B8" s="39"/>
      <c r="C8" s="39"/>
      <c r="D8" s="38"/>
      <c r="E8" s="38"/>
      <c r="F8" s="38"/>
      <c r="G8" s="38"/>
      <c r="H8" s="38"/>
      <c r="I8" s="38"/>
    </row>
    <row r="9" spans="1:11" s="24" customFormat="1" ht="18">
      <c r="A9" s="29"/>
      <c r="B9" s="39"/>
      <c r="C9" s="39"/>
      <c r="D9" s="38"/>
      <c r="E9" s="38"/>
      <c r="F9" s="38"/>
      <c r="G9" s="38"/>
      <c r="H9" s="38"/>
      <c r="I9" s="38"/>
    </row>
    <row r="10" spans="1:11" ht="13.5" customHeight="1">
      <c r="B10" s="425" t="s">
        <v>24</v>
      </c>
      <c r="C10" s="425"/>
      <c r="D10" s="425"/>
      <c r="E10" s="425"/>
      <c r="F10" s="425"/>
      <c r="G10" s="425"/>
      <c r="H10" s="425"/>
      <c r="I10" s="425"/>
    </row>
    <row r="11" spans="1:11" ht="13.5" customHeight="1" thickBot="1">
      <c r="B11" s="426" t="s">
        <v>16</v>
      </c>
      <c r="C11" s="426"/>
      <c r="D11" s="426"/>
      <c r="E11" s="426"/>
      <c r="F11" s="426"/>
      <c r="G11" s="426"/>
      <c r="H11" s="426"/>
      <c r="I11" s="426"/>
    </row>
    <row r="12" spans="1:11" ht="41.25" customHeight="1" thickTop="1">
      <c r="B12" s="414" t="s">
        <v>31</v>
      </c>
      <c r="C12" s="418" t="s">
        <v>66</v>
      </c>
      <c r="D12" s="412" t="s">
        <v>67</v>
      </c>
      <c r="E12" s="416" t="s">
        <v>17</v>
      </c>
      <c r="F12" s="422" t="s">
        <v>18</v>
      </c>
      <c r="G12" s="423"/>
      <c r="H12" s="424"/>
      <c r="I12" s="420"/>
    </row>
    <row r="13" spans="1:11" ht="59.25" customHeight="1" thickBot="1">
      <c r="B13" s="415"/>
      <c r="C13" s="419"/>
      <c r="D13" s="413"/>
      <c r="E13" s="417"/>
      <c r="F13" s="177" t="s">
        <v>62</v>
      </c>
      <c r="G13" s="178" t="s">
        <v>68</v>
      </c>
      <c r="H13" s="179" t="s">
        <v>102</v>
      </c>
      <c r="I13" s="421"/>
    </row>
    <row r="14" spans="1:11" ht="4.5" customHeight="1">
      <c r="B14" s="41"/>
      <c r="C14" s="64"/>
      <c r="D14" s="42"/>
      <c r="E14" s="42"/>
      <c r="F14" s="47"/>
      <c r="G14" s="47"/>
      <c r="H14" s="135"/>
      <c r="I14" s="47"/>
      <c r="J14" s="116"/>
    </row>
    <row r="15" spans="1:11">
      <c r="B15" s="102">
        <v>1</v>
      </c>
      <c r="C15" s="103">
        <v>1</v>
      </c>
      <c r="D15" s="136" t="s">
        <v>291</v>
      </c>
      <c r="E15" s="104" t="s">
        <v>9</v>
      </c>
      <c r="F15" s="105">
        <v>10</v>
      </c>
      <c r="G15" s="105">
        <v>19</v>
      </c>
      <c r="H15" s="130">
        <v>1</v>
      </c>
      <c r="I15" s="105"/>
      <c r="J15" s="116"/>
      <c r="K15" s="176" t="s">
        <v>301</v>
      </c>
    </row>
    <row r="16" spans="1:11">
      <c r="B16" s="102">
        <v>2</v>
      </c>
      <c r="C16" s="103">
        <v>2</v>
      </c>
      <c r="D16" s="136" t="s">
        <v>292</v>
      </c>
      <c r="E16" s="104" t="s">
        <v>8</v>
      </c>
      <c r="F16" s="105">
        <v>10</v>
      </c>
      <c r="G16" s="105">
        <v>19</v>
      </c>
      <c r="H16" s="130">
        <v>1</v>
      </c>
      <c r="I16" s="105"/>
      <c r="J16" s="116"/>
      <c r="K16" s="176" t="s">
        <v>301</v>
      </c>
    </row>
    <row r="17" spans="2:11">
      <c r="B17" s="102">
        <v>3</v>
      </c>
      <c r="C17" s="103">
        <v>3</v>
      </c>
      <c r="D17" s="401" t="s">
        <v>293</v>
      </c>
      <c r="E17" s="104" t="s">
        <v>12</v>
      </c>
      <c r="F17" s="105">
        <v>10</v>
      </c>
      <c r="G17" s="105">
        <v>19</v>
      </c>
      <c r="H17" s="130">
        <v>1</v>
      </c>
      <c r="I17" s="105"/>
      <c r="J17" s="116"/>
      <c r="K17" s="176" t="s">
        <v>301</v>
      </c>
    </row>
    <row r="18" spans="2:11">
      <c r="B18" s="102">
        <v>4</v>
      </c>
      <c r="C18" s="103">
        <v>5</v>
      </c>
      <c r="D18" s="136" t="s">
        <v>294</v>
      </c>
      <c r="E18" s="104" t="s">
        <v>9</v>
      </c>
      <c r="F18" s="105">
        <v>10</v>
      </c>
      <c r="G18" s="105">
        <v>19</v>
      </c>
      <c r="H18" s="130">
        <v>1</v>
      </c>
      <c r="I18" s="105"/>
      <c r="J18" s="116"/>
      <c r="K18" s="176" t="s">
        <v>301</v>
      </c>
    </row>
    <row r="19" spans="2:11" ht="5.25" customHeight="1" thickBot="1">
      <c r="B19" s="224"/>
      <c r="C19" s="427"/>
      <c r="D19" s="427"/>
      <c r="E19" s="427"/>
      <c r="F19" s="427"/>
      <c r="G19" s="427"/>
      <c r="H19" s="427"/>
      <c r="I19" s="44"/>
      <c r="J19" s="116"/>
    </row>
    <row r="20" spans="2:11" ht="14" thickTop="1">
      <c r="B20" s="406" t="s">
        <v>19</v>
      </c>
      <c r="C20" s="407"/>
      <c r="D20" s="106" t="s">
        <v>9</v>
      </c>
      <c r="E20" s="181">
        <v>2</v>
      </c>
      <c r="F20" s="59"/>
      <c r="G20" s="60"/>
      <c r="H20" s="131"/>
      <c r="I20" s="131"/>
    </row>
    <row r="21" spans="2:11">
      <c r="B21" s="408"/>
      <c r="C21" s="409"/>
      <c r="D21" s="107" t="s">
        <v>8</v>
      </c>
      <c r="E21" s="182">
        <v>1</v>
      </c>
      <c r="F21" s="43"/>
      <c r="G21" s="44"/>
      <c r="H21" s="48"/>
      <c r="I21" s="48"/>
    </row>
    <row r="22" spans="2:11">
      <c r="B22" s="408"/>
      <c r="C22" s="409"/>
      <c r="D22" s="108" t="s">
        <v>12</v>
      </c>
      <c r="E22" s="183">
        <v>1</v>
      </c>
      <c r="F22" s="43"/>
      <c r="G22" s="44"/>
      <c r="H22" s="48"/>
      <c r="I22" s="48"/>
    </row>
    <row r="23" spans="2:11" ht="14" thickBot="1">
      <c r="B23" s="410"/>
      <c r="C23" s="411"/>
      <c r="D23" s="180" t="s">
        <v>33</v>
      </c>
      <c r="E23" s="184">
        <v>4</v>
      </c>
      <c r="F23" s="45"/>
      <c r="G23" s="46"/>
      <c r="H23" s="132"/>
      <c r="I23" s="132"/>
    </row>
    <row r="24" spans="2:11" ht="3" customHeight="1" thickTop="1">
      <c r="B24" s="175" t="s">
        <v>117</v>
      </c>
    </row>
    <row r="25" spans="2:11"/>
    <row r="26" spans="2:11"/>
    <row r="27" spans="2:11"/>
    <row r="28" spans="2:11"/>
    <row r="29" spans="2:11"/>
    <row r="30" spans="2:11"/>
    <row r="31" spans="2:11"/>
    <row r="32" spans="2:1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</sheetData>
  <sheetProtection selectLockedCells="1"/>
  <mergeCells count="16">
    <mergeCell ref="B20:C23"/>
    <mergeCell ref="B4:I4"/>
    <mergeCell ref="D12:D13"/>
    <mergeCell ref="B12:B13"/>
    <mergeCell ref="E12:E13"/>
    <mergeCell ref="C12:C13"/>
    <mergeCell ref="I12:I13"/>
    <mergeCell ref="F12:H12"/>
    <mergeCell ref="B10:I10"/>
    <mergeCell ref="B11:I11"/>
    <mergeCell ref="C19:H19"/>
    <mergeCell ref="B1:I1"/>
    <mergeCell ref="B2:I2"/>
    <mergeCell ref="B3:I3"/>
    <mergeCell ref="B5:I5"/>
    <mergeCell ref="B7:I7"/>
  </mergeCells>
  <phoneticPr fontId="0" type="noConversion"/>
  <conditionalFormatting sqref="B15:I18">
    <cfRule type="expression" dxfId="279" priority="38">
      <formula>MOD(ROW(),2)</formula>
    </cfRule>
  </conditionalFormatting>
  <conditionalFormatting sqref="E21">
    <cfRule type="cellIs" dxfId="278" priority="21" operator="greaterThan">
      <formula>0</formula>
    </cfRule>
  </conditionalFormatting>
  <conditionalFormatting sqref="E15:E18 D21:E21">
    <cfRule type="cellIs" dxfId="277" priority="19" operator="equal">
      <formula>"NO ADMISIBLE"</formula>
    </cfRule>
  </conditionalFormatting>
  <conditionalFormatting sqref="F15:H18">
    <cfRule type="cellIs" dxfId="276" priority="12" operator="equal">
      <formula>0</formula>
    </cfRule>
  </conditionalFormatting>
  <conditionalFormatting sqref="I15:I18">
    <cfRule type="cellIs" dxfId="275" priority="11" operator="equal">
      <formula>"NO"</formula>
    </cfRule>
  </conditionalFormatting>
  <conditionalFormatting sqref="K15:K18">
    <cfRule type="cellIs" dxfId="274" priority="9" operator="notEqual">
      <formula>"CORRECTO"</formula>
    </cfRule>
    <cfRule type="cellIs" dxfId="273" priority="10" operator="equal">
      <formula>"CORRECTO"</formula>
    </cfRule>
  </conditionalFormatting>
  <conditionalFormatting sqref="E15:E18 D20:E20">
    <cfRule type="cellIs" dxfId="272" priority="20" stopIfTrue="1" operator="equal">
      <formula>"ADMISIBLE"</formula>
    </cfRule>
  </conditionalFormatting>
  <conditionalFormatting sqref="E15:E18 D22:E22">
    <cfRule type="cellIs" dxfId="271" priority="18" operator="equal">
      <formula>"RECHAZO"</formula>
    </cfRule>
  </conditionalFormatting>
  <dataValidations disablePrompts="1" count="2">
    <dataValidation type="list" allowBlank="1" showInputMessage="1" showErrorMessage="1" sqref="B4:C4" xr:uid="{00000000-0002-0000-0000-000000000000}">
      <formula1>DEPENDENCIAS</formula1>
    </dataValidation>
    <dataValidation type="list" allowBlank="1" showInputMessage="1" showErrorMessage="1" sqref="E15:E18" xr:uid="{00000000-0002-0000-00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theme="9" tint="-0.249977111117893"/>
  </sheetPr>
  <dimension ref="A1:W146"/>
  <sheetViews>
    <sheetView showGridLines="0" zoomScale="81" zoomScaleNormal="81" zoomScaleSheetLayoutView="93" workbookViewId="0">
      <selection activeCell="J15" sqref="J15"/>
    </sheetView>
  </sheetViews>
  <sheetFormatPr baseColWidth="10" defaultColWidth="11.5" defaultRowHeight="13" zeroHeight="1"/>
  <cols>
    <col min="1" max="1" width="2.6640625" style="1" customWidth="1"/>
    <col min="2" max="2" width="5.1640625" style="10" customWidth="1"/>
    <col min="3" max="3" width="9.5" style="10" customWidth="1"/>
    <col min="4" max="4" width="45.6640625" style="1" customWidth="1"/>
    <col min="5" max="5" width="10.1640625" style="1" customWidth="1"/>
    <col min="6" max="6" width="13.5" style="1" customWidth="1"/>
    <col min="7" max="7" width="18" style="7" customWidth="1"/>
    <col min="8" max="8" width="22.1640625" style="1" customWidth="1"/>
    <col min="9" max="10" width="21.1640625" style="7" customWidth="1"/>
    <col min="11" max="11" width="21.1640625" style="11" customWidth="1"/>
    <col min="12" max="13" width="21.1640625" style="7" customWidth="1"/>
    <col min="14" max="14" width="21.1640625" style="11" customWidth="1"/>
    <col min="15" max="16" width="21.1640625" style="7" customWidth="1"/>
    <col min="17" max="17" width="21.1640625" style="11" customWidth="1"/>
    <col min="18" max="19" width="21.1640625" style="7" customWidth="1"/>
    <col min="20" max="20" width="21.1640625" style="11" customWidth="1"/>
    <col min="21" max="21" width="21.1640625" style="7" customWidth="1"/>
    <col min="22" max="116" width="11.5" style="1" customWidth="1"/>
    <col min="117" max="16384" width="11.5" style="1"/>
  </cols>
  <sheetData>
    <row r="1" spans="1:23" s="25" customFormat="1" ht="20" customHeight="1">
      <c r="A1" s="26"/>
      <c r="B1" s="449" t="s">
        <v>20</v>
      </c>
      <c r="C1" s="449"/>
      <c r="D1" s="449"/>
      <c r="E1" s="449"/>
      <c r="F1" s="449"/>
      <c r="G1" s="449"/>
      <c r="H1" s="449"/>
      <c r="I1" s="27"/>
      <c r="J1" s="26"/>
      <c r="K1" s="28"/>
      <c r="L1" s="27"/>
      <c r="M1" s="26"/>
      <c r="N1" s="28"/>
      <c r="O1" s="27"/>
      <c r="P1" s="26"/>
      <c r="Q1" s="28"/>
      <c r="R1" s="27"/>
      <c r="S1" s="26"/>
      <c r="T1" s="28"/>
      <c r="U1" s="27"/>
    </row>
    <row r="2" spans="1:23" s="25" customFormat="1" ht="20" customHeight="1">
      <c r="A2" s="26"/>
      <c r="B2" s="450" t="s">
        <v>21</v>
      </c>
      <c r="C2" s="450"/>
      <c r="D2" s="450"/>
      <c r="E2" s="450"/>
      <c r="F2" s="450"/>
      <c r="G2" s="450"/>
      <c r="H2" s="450"/>
      <c r="I2" s="27"/>
      <c r="J2" s="26"/>
      <c r="K2" s="28"/>
      <c r="L2" s="27"/>
      <c r="M2" s="26"/>
      <c r="N2" s="28"/>
      <c r="O2" s="27"/>
      <c r="P2" s="26"/>
      <c r="Q2" s="28"/>
      <c r="R2" s="27"/>
      <c r="S2" s="26"/>
      <c r="T2" s="28"/>
      <c r="U2" s="27"/>
    </row>
    <row r="3" spans="1:23" s="25" customFormat="1" ht="20" customHeight="1">
      <c r="A3" s="26"/>
      <c r="B3" s="450" t="s">
        <v>87</v>
      </c>
      <c r="C3" s="450"/>
      <c r="D3" s="450"/>
      <c r="E3" s="450"/>
      <c r="F3" s="450"/>
      <c r="G3" s="450"/>
      <c r="H3" s="450"/>
      <c r="I3" s="27"/>
      <c r="J3" s="118"/>
      <c r="K3" s="28"/>
      <c r="L3" s="27"/>
      <c r="M3" s="118"/>
      <c r="N3" s="28"/>
      <c r="O3" s="27"/>
      <c r="P3" s="118"/>
      <c r="Q3" s="28"/>
      <c r="R3" s="27"/>
      <c r="S3" s="118"/>
      <c r="T3" s="28"/>
      <c r="U3" s="27"/>
    </row>
    <row r="4" spans="1:23" s="25" customFormat="1" ht="20" customHeight="1">
      <c r="A4" s="26"/>
      <c r="B4" s="450" t="s">
        <v>83</v>
      </c>
      <c r="C4" s="450"/>
      <c r="D4" s="450"/>
      <c r="E4" s="450"/>
      <c r="F4" s="450"/>
      <c r="G4" s="450"/>
      <c r="H4" s="450"/>
      <c r="I4" s="27"/>
      <c r="J4" s="119"/>
      <c r="K4" s="28"/>
      <c r="L4" s="27"/>
      <c r="M4" s="119"/>
      <c r="N4" s="28"/>
      <c r="O4" s="27"/>
      <c r="P4" s="119"/>
      <c r="Q4" s="28"/>
      <c r="R4" s="27"/>
      <c r="S4" s="119"/>
      <c r="T4" s="28"/>
      <c r="U4" s="27"/>
    </row>
    <row r="5" spans="1:23" s="25" customFormat="1" ht="20" customHeight="1">
      <c r="A5" s="26"/>
      <c r="B5" s="450" t="s">
        <v>151</v>
      </c>
      <c r="C5" s="450"/>
      <c r="D5" s="450"/>
      <c r="E5" s="450"/>
      <c r="F5" s="450"/>
      <c r="G5" s="450"/>
      <c r="H5" s="450"/>
      <c r="I5" s="27"/>
      <c r="J5" s="26"/>
      <c r="K5" s="28"/>
      <c r="L5" s="27"/>
      <c r="M5" s="26"/>
      <c r="N5" s="28"/>
      <c r="O5" s="27"/>
      <c r="P5" s="26"/>
      <c r="Q5" s="28"/>
      <c r="R5" s="27"/>
      <c r="S5" s="26"/>
      <c r="T5" s="28"/>
      <c r="U5" s="27"/>
    </row>
    <row r="6" spans="1:23" s="25" customFormat="1" ht="36.75" customHeight="1">
      <c r="A6" s="26"/>
      <c r="B6" s="452" t="s">
        <v>248</v>
      </c>
      <c r="C6" s="452"/>
      <c r="D6" s="452"/>
      <c r="E6" s="452"/>
      <c r="F6" s="452"/>
      <c r="G6" s="452"/>
      <c r="H6" s="452"/>
      <c r="I6" s="27"/>
      <c r="J6" s="26"/>
      <c r="K6" s="28"/>
      <c r="L6" s="27"/>
      <c r="M6" s="26"/>
      <c r="N6" s="28"/>
      <c r="O6" s="27"/>
      <c r="P6" s="26"/>
      <c r="Q6" s="28"/>
      <c r="R6" s="27"/>
      <c r="S6" s="26"/>
      <c r="T6" s="28"/>
      <c r="U6" s="27"/>
    </row>
    <row r="7" spans="1:23" s="25" customFormat="1" ht="36.75" customHeight="1" thickBot="1">
      <c r="A7" s="26"/>
      <c r="B7" s="450" t="s">
        <v>249</v>
      </c>
      <c r="C7" s="450"/>
      <c r="D7" s="450"/>
      <c r="E7" s="450"/>
      <c r="F7" s="450"/>
      <c r="G7" s="450"/>
      <c r="H7" s="450"/>
      <c r="I7" s="27"/>
      <c r="J7" s="26"/>
      <c r="K7" s="28"/>
      <c r="L7" s="27"/>
      <c r="M7" s="26"/>
      <c r="N7" s="28"/>
      <c r="O7" s="27"/>
      <c r="P7" s="26"/>
      <c r="Q7" s="28"/>
      <c r="R7" s="27"/>
      <c r="S7" s="26"/>
      <c r="T7" s="28"/>
      <c r="U7" s="27"/>
    </row>
    <row r="8" spans="1:23" s="25" customFormat="1" ht="19" hidden="1" thickBot="1"/>
    <row r="9" spans="1:23" s="12" customFormat="1" ht="14" hidden="1" thickBot="1">
      <c r="A9" s="16"/>
      <c r="B9" s="453" t="s">
        <v>115</v>
      </c>
      <c r="C9" s="453"/>
      <c r="D9" s="453"/>
      <c r="E9" s="453"/>
      <c r="F9" s="453"/>
      <c r="G9" s="453"/>
      <c r="H9" s="453"/>
      <c r="I9" s="20"/>
      <c r="J9" s="19"/>
      <c r="K9" s="19"/>
      <c r="L9" s="20"/>
      <c r="M9" s="19"/>
      <c r="N9" s="19"/>
      <c r="O9" s="20"/>
      <c r="P9" s="19"/>
      <c r="Q9" s="19"/>
      <c r="R9" s="20"/>
      <c r="S9" s="19"/>
      <c r="T9" s="19"/>
      <c r="U9" s="20"/>
    </row>
    <row r="10" spans="1:23" s="3" customFormat="1" ht="20" customHeight="1" thickTop="1" thickBot="1">
      <c r="A10" s="13"/>
      <c r="B10" s="154"/>
      <c r="C10" s="8"/>
      <c r="D10" s="14"/>
      <c r="E10" s="15"/>
      <c r="F10" s="15"/>
      <c r="G10" s="209" t="s">
        <v>118</v>
      </c>
      <c r="H10" s="210" t="s">
        <v>119</v>
      </c>
      <c r="I10" s="451" t="s">
        <v>9</v>
      </c>
      <c r="J10" s="451"/>
      <c r="K10" s="451"/>
      <c r="L10" s="451" t="s">
        <v>8</v>
      </c>
      <c r="M10" s="451"/>
      <c r="N10" s="451"/>
      <c r="O10" s="451" t="s">
        <v>12</v>
      </c>
      <c r="P10" s="451"/>
      <c r="Q10" s="451"/>
      <c r="R10" s="451" t="s">
        <v>9</v>
      </c>
      <c r="S10" s="451"/>
      <c r="T10" s="451"/>
      <c r="U10" s="358"/>
      <c r="V10" s="359"/>
      <c r="W10" s="259" t="s">
        <v>117</v>
      </c>
    </row>
    <row r="11" spans="1:23" s="4" customFormat="1" ht="20.25" customHeight="1" thickTop="1">
      <c r="A11" s="17"/>
      <c r="B11" s="457"/>
      <c r="C11" s="457"/>
      <c r="D11" s="457"/>
      <c r="E11" s="457"/>
      <c r="F11" s="457"/>
      <c r="G11" s="457"/>
      <c r="H11" s="457"/>
      <c r="I11" s="448">
        <v>1</v>
      </c>
      <c r="J11" s="448"/>
      <c r="K11" s="448"/>
      <c r="L11" s="448">
        <v>2</v>
      </c>
      <c r="M11" s="448"/>
      <c r="N11" s="448"/>
      <c r="O11" s="448">
        <v>3</v>
      </c>
      <c r="P11" s="448"/>
      <c r="Q11" s="448"/>
      <c r="R11" s="448">
        <v>5</v>
      </c>
      <c r="S11" s="448"/>
      <c r="T11" s="448"/>
      <c r="U11" s="353"/>
    </row>
    <row r="12" spans="1:23" s="5" customFormat="1" ht="17.25" customHeight="1" thickBot="1">
      <c r="A12" s="23"/>
      <c r="B12" s="458" t="s">
        <v>0</v>
      </c>
      <c r="C12" s="458"/>
      <c r="D12" s="458"/>
      <c r="E12" s="458"/>
      <c r="F12" s="458"/>
      <c r="G12" s="458"/>
      <c r="H12" s="458"/>
      <c r="I12" s="459" t="s">
        <v>291</v>
      </c>
      <c r="J12" s="459"/>
      <c r="K12" s="459"/>
      <c r="L12" s="440" t="s">
        <v>292</v>
      </c>
      <c r="M12" s="440"/>
      <c r="N12" s="440"/>
      <c r="O12" s="440" t="s">
        <v>293</v>
      </c>
      <c r="P12" s="440"/>
      <c r="Q12" s="440"/>
      <c r="R12" s="440" t="s">
        <v>294</v>
      </c>
      <c r="S12" s="440"/>
      <c r="T12" s="440"/>
      <c r="U12" s="354"/>
    </row>
    <row r="13" spans="1:23" ht="30.5" customHeight="1" thickBot="1">
      <c r="A13" s="6"/>
      <c r="B13" s="466"/>
      <c r="C13" s="467"/>
      <c r="D13" s="467"/>
      <c r="E13" s="467"/>
      <c r="F13" s="467"/>
      <c r="G13" s="467"/>
      <c r="H13" s="468"/>
      <c r="I13" s="436"/>
      <c r="J13" s="437"/>
      <c r="K13" s="437"/>
      <c r="L13" s="436"/>
      <c r="M13" s="437"/>
      <c r="N13" s="437"/>
      <c r="O13" s="436"/>
      <c r="P13" s="437"/>
      <c r="Q13" s="437"/>
      <c r="R13" s="436"/>
      <c r="S13" s="437"/>
      <c r="T13" s="437"/>
    </row>
    <row r="14" spans="1:23" ht="36" customHeight="1" thickBot="1">
      <c r="A14" s="6"/>
      <c r="B14" s="155" t="s">
        <v>10</v>
      </c>
      <c r="C14" s="156" t="s">
        <v>13</v>
      </c>
      <c r="D14" s="120" t="s">
        <v>103</v>
      </c>
      <c r="E14" s="120" t="s">
        <v>1</v>
      </c>
      <c r="F14" s="121" t="s">
        <v>7</v>
      </c>
      <c r="G14" s="120" t="s">
        <v>2</v>
      </c>
      <c r="H14" s="122" t="s">
        <v>34</v>
      </c>
      <c r="I14" s="123" t="s">
        <v>2</v>
      </c>
      <c r="J14" s="120" t="s">
        <v>3</v>
      </c>
      <c r="K14" s="246" t="s">
        <v>4</v>
      </c>
      <c r="L14" s="123" t="s">
        <v>2</v>
      </c>
      <c r="M14" s="120" t="s">
        <v>3</v>
      </c>
      <c r="N14" s="246" t="s">
        <v>4</v>
      </c>
      <c r="O14" s="123" t="s">
        <v>2</v>
      </c>
      <c r="P14" s="120" t="s">
        <v>3</v>
      </c>
      <c r="Q14" s="246" t="s">
        <v>4</v>
      </c>
      <c r="R14" s="123" t="s">
        <v>2</v>
      </c>
      <c r="S14" s="120" t="s">
        <v>3</v>
      </c>
      <c r="T14" s="246" t="s">
        <v>4</v>
      </c>
    </row>
    <row r="15" spans="1:23" ht="20.25" customHeight="1">
      <c r="A15" s="6"/>
      <c r="B15" s="238" t="s">
        <v>104</v>
      </c>
      <c r="C15" s="239"/>
      <c r="D15" s="239"/>
      <c r="E15" s="239"/>
      <c r="F15" s="240"/>
      <c r="G15" s="239"/>
      <c r="H15" s="241">
        <v>23205161247</v>
      </c>
      <c r="I15" s="242"/>
      <c r="J15" s="243">
        <v>23190419247</v>
      </c>
      <c r="K15" s="247"/>
      <c r="L15" s="242"/>
      <c r="M15" s="243">
        <v>0</v>
      </c>
      <c r="N15" s="247"/>
      <c r="O15" s="242"/>
      <c r="P15" s="243">
        <v>0</v>
      </c>
      <c r="Q15" s="247"/>
      <c r="R15" s="242"/>
      <c r="S15" s="243">
        <v>22081956040</v>
      </c>
      <c r="T15" s="247"/>
    </row>
    <row r="16" spans="1:23" ht="30.5" customHeight="1">
      <c r="A16" s="6"/>
      <c r="B16" s="157">
        <v>1</v>
      </c>
      <c r="C16" s="158" t="s">
        <v>152</v>
      </c>
      <c r="D16" s="159" t="s">
        <v>159</v>
      </c>
      <c r="E16" s="158" t="s">
        <v>160</v>
      </c>
      <c r="F16" s="160">
        <v>220</v>
      </c>
      <c r="G16" s="161">
        <v>1187326</v>
      </c>
      <c r="H16" s="162">
        <v>261211720</v>
      </c>
      <c r="I16" s="163">
        <v>1187326</v>
      </c>
      <c r="J16" s="164">
        <v>261211720</v>
      </c>
      <c r="K16" s="248" t="s">
        <v>299</v>
      </c>
      <c r="L16" s="163"/>
      <c r="M16" s="164">
        <v>0</v>
      </c>
      <c r="N16" s="248" t="s">
        <v>300</v>
      </c>
      <c r="O16" s="163"/>
      <c r="P16" s="164">
        <v>0</v>
      </c>
      <c r="Q16" s="248" t="s">
        <v>300</v>
      </c>
      <c r="R16" s="163">
        <v>1129859</v>
      </c>
      <c r="S16" s="164">
        <v>248568980</v>
      </c>
      <c r="T16" s="248" t="s">
        <v>299</v>
      </c>
    </row>
    <row r="17" spans="1:20" ht="30.5" customHeight="1">
      <c r="A17" s="6"/>
      <c r="B17" s="157">
        <v>2</v>
      </c>
      <c r="C17" s="158" t="s">
        <v>153</v>
      </c>
      <c r="D17" s="159" t="s">
        <v>161</v>
      </c>
      <c r="E17" s="158" t="s">
        <v>162</v>
      </c>
      <c r="F17" s="160">
        <v>13700</v>
      </c>
      <c r="G17" s="161">
        <v>113989</v>
      </c>
      <c r="H17" s="162">
        <v>1561649300</v>
      </c>
      <c r="I17" s="163">
        <v>113989</v>
      </c>
      <c r="J17" s="164">
        <v>1561649300</v>
      </c>
      <c r="K17" s="248" t="s">
        <v>299</v>
      </c>
      <c r="L17" s="163"/>
      <c r="M17" s="164">
        <v>0</v>
      </c>
      <c r="N17" s="248" t="s">
        <v>300</v>
      </c>
      <c r="O17" s="163"/>
      <c r="P17" s="164">
        <v>0</v>
      </c>
      <c r="Q17" s="248" t="s">
        <v>300</v>
      </c>
      <c r="R17" s="163">
        <v>108472</v>
      </c>
      <c r="S17" s="164">
        <v>1486066400</v>
      </c>
      <c r="T17" s="248" t="s">
        <v>299</v>
      </c>
    </row>
    <row r="18" spans="1:20" ht="30.5" customHeight="1">
      <c r="A18" s="6"/>
      <c r="B18" s="157">
        <v>3</v>
      </c>
      <c r="C18" s="158" t="s">
        <v>250</v>
      </c>
      <c r="D18" s="159" t="s">
        <v>256</v>
      </c>
      <c r="E18" s="158" t="s">
        <v>173</v>
      </c>
      <c r="F18" s="160">
        <v>11830</v>
      </c>
      <c r="G18" s="161">
        <v>41989</v>
      </c>
      <c r="H18" s="162">
        <v>496729870</v>
      </c>
      <c r="I18" s="163">
        <v>41989</v>
      </c>
      <c r="J18" s="164">
        <v>496729870</v>
      </c>
      <c r="K18" s="248" t="s">
        <v>299</v>
      </c>
      <c r="L18" s="163"/>
      <c r="M18" s="164">
        <v>0</v>
      </c>
      <c r="N18" s="248" t="s">
        <v>300</v>
      </c>
      <c r="O18" s="163"/>
      <c r="P18" s="164">
        <v>0</v>
      </c>
      <c r="Q18" s="248" t="s">
        <v>300</v>
      </c>
      <c r="R18" s="163">
        <v>39957</v>
      </c>
      <c r="S18" s="164">
        <v>472691310</v>
      </c>
      <c r="T18" s="248" t="s">
        <v>299</v>
      </c>
    </row>
    <row r="19" spans="1:20" ht="30.5" customHeight="1">
      <c r="A19" s="6"/>
      <c r="B19" s="157">
        <v>4</v>
      </c>
      <c r="C19" s="158" t="s">
        <v>251</v>
      </c>
      <c r="D19" s="159" t="s">
        <v>257</v>
      </c>
      <c r="E19" s="158" t="s">
        <v>146</v>
      </c>
      <c r="F19" s="160">
        <v>4080</v>
      </c>
      <c r="G19" s="161">
        <v>69636</v>
      </c>
      <c r="H19" s="162">
        <v>284114880</v>
      </c>
      <c r="I19" s="163">
        <v>69636</v>
      </c>
      <c r="J19" s="164">
        <v>284114880</v>
      </c>
      <c r="K19" s="248" t="s">
        <v>299</v>
      </c>
      <c r="L19" s="163"/>
      <c r="M19" s="164">
        <v>0</v>
      </c>
      <c r="N19" s="248" t="s">
        <v>300</v>
      </c>
      <c r="O19" s="163"/>
      <c r="P19" s="164">
        <v>0</v>
      </c>
      <c r="Q19" s="248" t="s">
        <v>300</v>
      </c>
      <c r="R19" s="163">
        <v>66266</v>
      </c>
      <c r="S19" s="164">
        <v>270365280</v>
      </c>
      <c r="T19" s="248" t="s">
        <v>299</v>
      </c>
    </row>
    <row r="20" spans="1:20" ht="30.5" customHeight="1">
      <c r="A20" s="6"/>
      <c r="B20" s="157">
        <v>5</v>
      </c>
      <c r="C20" s="158" t="s">
        <v>252</v>
      </c>
      <c r="D20" s="159" t="s">
        <v>258</v>
      </c>
      <c r="E20" s="158" t="s">
        <v>146</v>
      </c>
      <c r="F20" s="160">
        <v>7875</v>
      </c>
      <c r="G20" s="161">
        <v>4475</v>
      </c>
      <c r="H20" s="162">
        <v>35240625</v>
      </c>
      <c r="I20" s="163">
        <v>4475</v>
      </c>
      <c r="J20" s="164">
        <v>35240625</v>
      </c>
      <c r="K20" s="248" t="s">
        <v>299</v>
      </c>
      <c r="L20" s="163"/>
      <c r="M20" s="164">
        <v>0</v>
      </c>
      <c r="N20" s="248" t="s">
        <v>300</v>
      </c>
      <c r="O20" s="163"/>
      <c r="P20" s="164">
        <v>0</v>
      </c>
      <c r="Q20" s="248" t="s">
        <v>300</v>
      </c>
      <c r="R20" s="163">
        <v>4258</v>
      </c>
      <c r="S20" s="164">
        <v>33531750</v>
      </c>
      <c r="T20" s="248" t="s">
        <v>299</v>
      </c>
    </row>
    <row r="21" spans="1:20" ht="30.5" customHeight="1">
      <c r="A21" s="6"/>
      <c r="B21" s="157">
        <v>6</v>
      </c>
      <c r="C21" s="158" t="s">
        <v>154</v>
      </c>
      <c r="D21" s="159" t="s">
        <v>259</v>
      </c>
      <c r="E21" s="158" t="s">
        <v>162</v>
      </c>
      <c r="F21" s="160">
        <v>351000</v>
      </c>
      <c r="G21" s="161">
        <v>10642</v>
      </c>
      <c r="H21" s="162">
        <v>3735342000</v>
      </c>
      <c r="I21" s="163">
        <v>10600</v>
      </c>
      <c r="J21" s="164">
        <v>3720600000</v>
      </c>
      <c r="K21" s="248" t="s">
        <v>299</v>
      </c>
      <c r="L21" s="163"/>
      <c r="M21" s="164">
        <v>0</v>
      </c>
      <c r="N21" s="248" t="s">
        <v>300</v>
      </c>
      <c r="O21" s="163"/>
      <c r="P21" s="164">
        <v>0</v>
      </c>
      <c r="Q21" s="248" t="s">
        <v>300</v>
      </c>
      <c r="R21" s="163">
        <v>10127</v>
      </c>
      <c r="S21" s="164">
        <v>3554577000</v>
      </c>
      <c r="T21" s="248" t="s">
        <v>299</v>
      </c>
    </row>
    <row r="22" spans="1:20" ht="30.5" customHeight="1">
      <c r="A22" s="6"/>
      <c r="B22" s="157">
        <v>7</v>
      </c>
      <c r="C22" s="158" t="s">
        <v>155</v>
      </c>
      <c r="D22" s="159" t="s">
        <v>164</v>
      </c>
      <c r="E22" s="158" t="s">
        <v>162</v>
      </c>
      <c r="F22" s="160">
        <v>154308</v>
      </c>
      <c r="G22" s="161">
        <v>12579</v>
      </c>
      <c r="H22" s="162">
        <v>1941040332</v>
      </c>
      <c r="I22" s="163">
        <v>12579</v>
      </c>
      <c r="J22" s="164">
        <v>1941040332</v>
      </c>
      <c r="K22" s="248" t="s">
        <v>299</v>
      </c>
      <c r="L22" s="163"/>
      <c r="M22" s="164">
        <v>0</v>
      </c>
      <c r="N22" s="248" t="s">
        <v>300</v>
      </c>
      <c r="O22" s="163"/>
      <c r="P22" s="164">
        <v>0</v>
      </c>
      <c r="Q22" s="248" t="s">
        <v>300</v>
      </c>
      <c r="R22" s="163">
        <v>11970</v>
      </c>
      <c r="S22" s="164">
        <v>1847066760</v>
      </c>
      <c r="T22" s="248" t="s">
        <v>299</v>
      </c>
    </row>
    <row r="23" spans="1:20" ht="30.5" customHeight="1">
      <c r="A23" s="6"/>
      <c r="B23" s="157">
        <v>8</v>
      </c>
      <c r="C23" s="158" t="s">
        <v>156</v>
      </c>
      <c r="D23" s="159" t="s">
        <v>165</v>
      </c>
      <c r="E23" s="158" t="s">
        <v>162</v>
      </c>
      <c r="F23" s="160">
        <v>62400</v>
      </c>
      <c r="G23" s="161">
        <v>62892</v>
      </c>
      <c r="H23" s="162">
        <v>3924460800</v>
      </c>
      <c r="I23" s="163">
        <v>62892</v>
      </c>
      <c r="J23" s="164">
        <v>3924460800</v>
      </c>
      <c r="K23" s="248" t="s">
        <v>299</v>
      </c>
      <c r="L23" s="163"/>
      <c r="M23" s="164">
        <v>0</v>
      </c>
      <c r="N23" s="248" t="s">
        <v>300</v>
      </c>
      <c r="O23" s="163"/>
      <c r="P23" s="164">
        <v>0</v>
      </c>
      <c r="Q23" s="248" t="s">
        <v>300</v>
      </c>
      <c r="R23" s="163">
        <v>59848</v>
      </c>
      <c r="S23" s="164">
        <v>3734515200</v>
      </c>
      <c r="T23" s="248" t="s">
        <v>299</v>
      </c>
    </row>
    <row r="24" spans="1:20" ht="30.5" customHeight="1">
      <c r="A24" s="6"/>
      <c r="B24" s="157">
        <v>9</v>
      </c>
      <c r="C24" s="158" t="s">
        <v>157</v>
      </c>
      <c r="D24" s="159" t="s">
        <v>166</v>
      </c>
      <c r="E24" s="158" t="s">
        <v>162</v>
      </c>
      <c r="F24" s="160">
        <v>213440</v>
      </c>
      <c r="G24" s="161">
        <v>9747</v>
      </c>
      <c r="H24" s="162">
        <v>2080399680</v>
      </c>
      <c r="I24" s="163">
        <v>9747</v>
      </c>
      <c r="J24" s="164">
        <v>2080399680</v>
      </c>
      <c r="K24" s="248" t="s">
        <v>299</v>
      </c>
      <c r="L24" s="163"/>
      <c r="M24" s="164">
        <v>0</v>
      </c>
      <c r="N24" s="248" t="s">
        <v>300</v>
      </c>
      <c r="O24" s="163"/>
      <c r="P24" s="164">
        <v>0</v>
      </c>
      <c r="Q24" s="248" t="s">
        <v>300</v>
      </c>
      <c r="R24" s="163">
        <v>9275</v>
      </c>
      <c r="S24" s="164">
        <v>1979656000</v>
      </c>
      <c r="T24" s="248" t="s">
        <v>299</v>
      </c>
    </row>
    <row r="25" spans="1:20" ht="30.5" customHeight="1">
      <c r="A25" s="6"/>
      <c r="B25" s="157">
        <v>10</v>
      </c>
      <c r="C25" s="158" t="s">
        <v>158</v>
      </c>
      <c r="D25" s="159" t="s">
        <v>167</v>
      </c>
      <c r="E25" s="158" t="s">
        <v>162</v>
      </c>
      <c r="F25" s="160">
        <v>272160</v>
      </c>
      <c r="G25" s="161">
        <v>13119</v>
      </c>
      <c r="H25" s="162">
        <v>3570467040</v>
      </c>
      <c r="I25" s="163">
        <v>13119</v>
      </c>
      <c r="J25" s="164">
        <v>3570467040</v>
      </c>
      <c r="K25" s="248" t="s">
        <v>299</v>
      </c>
      <c r="L25" s="163"/>
      <c r="M25" s="164">
        <v>0</v>
      </c>
      <c r="N25" s="248" t="s">
        <v>300</v>
      </c>
      <c r="O25" s="163"/>
      <c r="P25" s="164">
        <v>0</v>
      </c>
      <c r="Q25" s="248" t="s">
        <v>300</v>
      </c>
      <c r="R25" s="163">
        <v>12484</v>
      </c>
      <c r="S25" s="164">
        <v>3397645440</v>
      </c>
      <c r="T25" s="248" t="s">
        <v>299</v>
      </c>
    </row>
    <row r="26" spans="1:20" ht="30.5" customHeight="1">
      <c r="A26" s="6"/>
      <c r="B26" s="157">
        <v>11</v>
      </c>
      <c r="C26" s="158" t="s">
        <v>253</v>
      </c>
      <c r="D26" s="159" t="s">
        <v>260</v>
      </c>
      <c r="E26" s="158" t="s">
        <v>162</v>
      </c>
      <c r="F26" s="160">
        <v>60840</v>
      </c>
      <c r="G26" s="161">
        <v>18609</v>
      </c>
      <c r="H26" s="162">
        <v>1132171560</v>
      </c>
      <c r="I26" s="163">
        <v>18609</v>
      </c>
      <c r="J26" s="164">
        <v>1132171560</v>
      </c>
      <c r="K26" s="248" t="s">
        <v>299</v>
      </c>
      <c r="L26" s="163"/>
      <c r="M26" s="164">
        <v>0</v>
      </c>
      <c r="N26" s="248" t="s">
        <v>300</v>
      </c>
      <c r="O26" s="163"/>
      <c r="P26" s="164">
        <v>0</v>
      </c>
      <c r="Q26" s="248" t="s">
        <v>300</v>
      </c>
      <c r="R26" s="163">
        <v>17708</v>
      </c>
      <c r="S26" s="164">
        <v>1077354720</v>
      </c>
      <c r="T26" s="248" t="s">
        <v>299</v>
      </c>
    </row>
    <row r="27" spans="1:20" ht="30.5" customHeight="1">
      <c r="A27" s="6"/>
      <c r="B27" s="157">
        <v>12</v>
      </c>
      <c r="C27" s="158" t="s">
        <v>254</v>
      </c>
      <c r="D27" s="159" t="s">
        <v>261</v>
      </c>
      <c r="E27" s="158" t="s">
        <v>162</v>
      </c>
      <c r="F27" s="160">
        <v>288080</v>
      </c>
      <c r="G27" s="161">
        <v>10393</v>
      </c>
      <c r="H27" s="162">
        <v>2994015440</v>
      </c>
      <c r="I27" s="163">
        <v>10393</v>
      </c>
      <c r="J27" s="164">
        <v>2994015440</v>
      </c>
      <c r="K27" s="248" t="s">
        <v>299</v>
      </c>
      <c r="L27" s="163"/>
      <c r="M27" s="164">
        <v>0</v>
      </c>
      <c r="N27" s="248" t="s">
        <v>300</v>
      </c>
      <c r="O27" s="163"/>
      <c r="P27" s="164">
        <v>0</v>
      </c>
      <c r="Q27" s="248" t="s">
        <v>300</v>
      </c>
      <c r="R27" s="163">
        <v>9890</v>
      </c>
      <c r="S27" s="164">
        <v>2849111200</v>
      </c>
      <c r="T27" s="248" t="s">
        <v>299</v>
      </c>
    </row>
    <row r="28" spans="1:20" ht="30.5" customHeight="1" thickBot="1">
      <c r="A28" s="6"/>
      <c r="B28" s="157">
        <v>13</v>
      </c>
      <c r="C28" s="158" t="s">
        <v>255</v>
      </c>
      <c r="D28" s="159" t="s">
        <v>262</v>
      </c>
      <c r="E28" s="158" t="s">
        <v>173</v>
      </c>
      <c r="F28" s="160">
        <v>158000</v>
      </c>
      <c r="G28" s="161">
        <v>7521</v>
      </c>
      <c r="H28" s="162">
        <v>1188318000</v>
      </c>
      <c r="I28" s="163">
        <v>7521</v>
      </c>
      <c r="J28" s="164">
        <v>1188318000</v>
      </c>
      <c r="K28" s="248" t="s">
        <v>299</v>
      </c>
      <c r="L28" s="163"/>
      <c r="M28" s="164">
        <v>0</v>
      </c>
      <c r="N28" s="248" t="s">
        <v>300</v>
      </c>
      <c r="O28" s="163"/>
      <c r="P28" s="164">
        <v>0</v>
      </c>
      <c r="Q28" s="248" t="s">
        <v>300</v>
      </c>
      <c r="R28" s="163">
        <v>7157</v>
      </c>
      <c r="S28" s="164">
        <v>1130806000</v>
      </c>
      <c r="T28" s="248" t="s">
        <v>299</v>
      </c>
    </row>
    <row r="29" spans="1:20" ht="20.5" customHeight="1">
      <c r="A29" s="6"/>
      <c r="B29" s="238" t="s">
        <v>105</v>
      </c>
      <c r="C29" s="239"/>
      <c r="D29" s="239"/>
      <c r="E29" s="239"/>
      <c r="F29" s="240"/>
      <c r="G29" s="239"/>
      <c r="H29" s="241">
        <v>33966153112</v>
      </c>
      <c r="I29" s="242"/>
      <c r="J29" s="243">
        <v>33966153112</v>
      </c>
      <c r="K29" s="247"/>
      <c r="L29" s="242"/>
      <c r="M29" s="243">
        <v>0</v>
      </c>
      <c r="N29" s="247"/>
      <c r="O29" s="242"/>
      <c r="P29" s="243">
        <v>0</v>
      </c>
      <c r="Q29" s="247"/>
      <c r="R29" s="242"/>
      <c r="S29" s="243">
        <v>32322134992</v>
      </c>
      <c r="T29" s="247"/>
    </row>
    <row r="30" spans="1:20" ht="30.5" customHeight="1">
      <c r="A30" s="6"/>
      <c r="B30" s="157">
        <v>14</v>
      </c>
      <c r="C30" s="158" t="s">
        <v>168</v>
      </c>
      <c r="D30" s="159" t="s">
        <v>172</v>
      </c>
      <c r="E30" s="158" t="s">
        <v>173</v>
      </c>
      <c r="F30" s="160">
        <v>261000</v>
      </c>
      <c r="G30" s="161">
        <v>927</v>
      </c>
      <c r="H30" s="162">
        <v>241947000</v>
      </c>
      <c r="I30" s="163">
        <v>927</v>
      </c>
      <c r="J30" s="164">
        <v>241947000</v>
      </c>
      <c r="K30" s="248" t="s">
        <v>299</v>
      </c>
      <c r="L30" s="163"/>
      <c r="M30" s="164">
        <v>0</v>
      </c>
      <c r="N30" s="248" t="s">
        <v>300</v>
      </c>
      <c r="O30" s="163"/>
      <c r="P30" s="164">
        <v>0</v>
      </c>
      <c r="Q30" s="248" t="s">
        <v>300</v>
      </c>
      <c r="R30" s="163">
        <v>882</v>
      </c>
      <c r="S30" s="164">
        <v>230202000</v>
      </c>
      <c r="T30" s="248" t="s">
        <v>299</v>
      </c>
    </row>
    <row r="31" spans="1:20" ht="30.5" customHeight="1">
      <c r="A31" s="6"/>
      <c r="B31" s="157">
        <v>15</v>
      </c>
      <c r="C31" s="158" t="s">
        <v>169</v>
      </c>
      <c r="D31" s="159" t="s">
        <v>174</v>
      </c>
      <c r="E31" s="158" t="s">
        <v>162</v>
      </c>
      <c r="F31" s="160">
        <v>42000</v>
      </c>
      <c r="G31" s="161">
        <v>112233</v>
      </c>
      <c r="H31" s="162">
        <v>4713786000</v>
      </c>
      <c r="I31" s="163">
        <v>112233</v>
      </c>
      <c r="J31" s="164">
        <v>4713786000</v>
      </c>
      <c r="K31" s="248" t="s">
        <v>299</v>
      </c>
      <c r="L31" s="163"/>
      <c r="M31" s="164">
        <v>0</v>
      </c>
      <c r="N31" s="248" t="s">
        <v>300</v>
      </c>
      <c r="O31" s="163"/>
      <c r="P31" s="164">
        <v>0</v>
      </c>
      <c r="Q31" s="248" t="s">
        <v>300</v>
      </c>
      <c r="R31" s="163">
        <v>106801</v>
      </c>
      <c r="S31" s="164">
        <v>4485642000</v>
      </c>
      <c r="T31" s="248" t="s">
        <v>299</v>
      </c>
    </row>
    <row r="32" spans="1:20" ht="30.5" customHeight="1">
      <c r="A32" s="6"/>
      <c r="B32" s="157">
        <v>16</v>
      </c>
      <c r="C32" s="158" t="s">
        <v>170</v>
      </c>
      <c r="D32" s="159" t="s">
        <v>175</v>
      </c>
      <c r="E32" s="158" t="s">
        <v>162</v>
      </c>
      <c r="F32" s="160">
        <v>71993</v>
      </c>
      <c r="G32" s="161">
        <v>169004</v>
      </c>
      <c r="H32" s="162">
        <v>12167104972</v>
      </c>
      <c r="I32" s="163">
        <v>169004</v>
      </c>
      <c r="J32" s="164">
        <v>12167104972</v>
      </c>
      <c r="K32" s="248" t="s">
        <v>299</v>
      </c>
      <c r="L32" s="163"/>
      <c r="M32" s="164">
        <v>0</v>
      </c>
      <c r="N32" s="248" t="s">
        <v>300</v>
      </c>
      <c r="O32" s="163"/>
      <c r="P32" s="164">
        <v>0</v>
      </c>
      <c r="Q32" s="248" t="s">
        <v>300</v>
      </c>
      <c r="R32" s="163">
        <v>160824</v>
      </c>
      <c r="S32" s="164">
        <v>11578202232</v>
      </c>
      <c r="T32" s="248" t="s">
        <v>299</v>
      </c>
    </row>
    <row r="33" spans="1:20" ht="30.5" customHeight="1">
      <c r="A33" s="6"/>
      <c r="B33" s="157">
        <v>17</v>
      </c>
      <c r="C33" s="158" t="s">
        <v>263</v>
      </c>
      <c r="D33" s="159" t="s">
        <v>265</v>
      </c>
      <c r="E33" s="158" t="s">
        <v>162</v>
      </c>
      <c r="F33" s="160">
        <v>21000</v>
      </c>
      <c r="G33" s="161">
        <v>189283</v>
      </c>
      <c r="H33" s="162">
        <v>3974943000</v>
      </c>
      <c r="I33" s="163">
        <v>189283</v>
      </c>
      <c r="J33" s="164">
        <v>3974943000</v>
      </c>
      <c r="K33" s="248" t="s">
        <v>299</v>
      </c>
      <c r="L33" s="163"/>
      <c r="M33" s="164">
        <v>0</v>
      </c>
      <c r="N33" s="248" t="s">
        <v>300</v>
      </c>
      <c r="O33" s="163"/>
      <c r="P33" s="164">
        <v>0</v>
      </c>
      <c r="Q33" s="248" t="s">
        <v>300</v>
      </c>
      <c r="R33" s="163">
        <v>180122</v>
      </c>
      <c r="S33" s="164">
        <v>3782562000</v>
      </c>
      <c r="T33" s="248" t="s">
        <v>299</v>
      </c>
    </row>
    <row r="34" spans="1:20" ht="30.5" customHeight="1">
      <c r="A34" s="6"/>
      <c r="B34" s="157">
        <v>18</v>
      </c>
      <c r="C34" s="158" t="s">
        <v>171</v>
      </c>
      <c r="D34" s="159" t="s">
        <v>176</v>
      </c>
      <c r="E34" s="158" t="s">
        <v>162</v>
      </c>
      <c r="F34" s="160">
        <v>41150</v>
      </c>
      <c r="G34" s="161">
        <v>186897</v>
      </c>
      <c r="H34" s="162">
        <v>7690811550</v>
      </c>
      <c r="I34" s="163">
        <v>186897</v>
      </c>
      <c r="J34" s="164">
        <v>7690811550</v>
      </c>
      <c r="K34" s="248" t="s">
        <v>299</v>
      </c>
      <c r="L34" s="163"/>
      <c r="M34" s="164">
        <v>0</v>
      </c>
      <c r="N34" s="248" t="s">
        <v>300</v>
      </c>
      <c r="O34" s="163"/>
      <c r="P34" s="164">
        <v>0</v>
      </c>
      <c r="Q34" s="248" t="s">
        <v>300</v>
      </c>
      <c r="R34" s="163">
        <v>177851</v>
      </c>
      <c r="S34" s="164">
        <v>7318568650</v>
      </c>
      <c r="T34" s="248" t="s">
        <v>299</v>
      </c>
    </row>
    <row r="35" spans="1:20" ht="30.5" customHeight="1" thickBot="1">
      <c r="A35" s="6"/>
      <c r="B35" s="157">
        <v>19</v>
      </c>
      <c r="C35" s="158" t="s">
        <v>264</v>
      </c>
      <c r="D35" s="159" t="s">
        <v>266</v>
      </c>
      <c r="E35" s="158" t="s">
        <v>162</v>
      </c>
      <c r="F35" s="160">
        <v>25530</v>
      </c>
      <c r="G35" s="161">
        <v>202803</v>
      </c>
      <c r="H35" s="162">
        <v>5177560590</v>
      </c>
      <c r="I35" s="163">
        <v>202803</v>
      </c>
      <c r="J35" s="164">
        <v>5177560590</v>
      </c>
      <c r="K35" s="248" t="s">
        <v>299</v>
      </c>
      <c r="L35" s="163"/>
      <c r="M35" s="164">
        <v>0</v>
      </c>
      <c r="N35" s="248" t="s">
        <v>300</v>
      </c>
      <c r="O35" s="163"/>
      <c r="P35" s="164">
        <v>0</v>
      </c>
      <c r="Q35" s="248" t="s">
        <v>300</v>
      </c>
      <c r="R35" s="163">
        <v>192987</v>
      </c>
      <c r="S35" s="164">
        <v>4926958110</v>
      </c>
      <c r="T35" s="248" t="s">
        <v>299</v>
      </c>
    </row>
    <row r="36" spans="1:20" ht="22.5" customHeight="1">
      <c r="A36" s="6"/>
      <c r="B36" s="238" t="s">
        <v>106</v>
      </c>
      <c r="C36" s="239"/>
      <c r="D36" s="239"/>
      <c r="E36" s="239"/>
      <c r="F36" s="240"/>
      <c r="G36" s="239"/>
      <c r="H36" s="241">
        <v>40410448660</v>
      </c>
      <c r="I36" s="242"/>
      <c r="J36" s="243">
        <v>40410448660</v>
      </c>
      <c r="K36" s="247"/>
      <c r="L36" s="242"/>
      <c r="M36" s="243">
        <v>0</v>
      </c>
      <c r="N36" s="247"/>
      <c r="O36" s="242"/>
      <c r="P36" s="243">
        <v>0</v>
      </c>
      <c r="Q36" s="247"/>
      <c r="R36" s="242"/>
      <c r="S36" s="243">
        <v>38454738730</v>
      </c>
      <c r="T36" s="247"/>
    </row>
    <row r="37" spans="1:20" ht="40.5" customHeight="1">
      <c r="A37" s="6"/>
      <c r="B37" s="157">
        <v>20</v>
      </c>
      <c r="C37" s="158" t="s">
        <v>177</v>
      </c>
      <c r="D37" s="159" t="s">
        <v>182</v>
      </c>
      <c r="E37" s="158" t="s">
        <v>173</v>
      </c>
      <c r="F37" s="160">
        <v>256000</v>
      </c>
      <c r="G37" s="161">
        <v>2918</v>
      </c>
      <c r="H37" s="162">
        <v>747008000</v>
      </c>
      <c r="I37" s="163">
        <v>2918</v>
      </c>
      <c r="J37" s="164">
        <v>747008000</v>
      </c>
      <c r="K37" s="248" t="s">
        <v>299</v>
      </c>
      <c r="L37" s="163"/>
      <c r="M37" s="164">
        <v>0</v>
      </c>
      <c r="N37" s="248" t="s">
        <v>300</v>
      </c>
      <c r="O37" s="163"/>
      <c r="P37" s="164">
        <v>0</v>
      </c>
      <c r="Q37" s="248" t="s">
        <v>300</v>
      </c>
      <c r="R37" s="163">
        <v>2777</v>
      </c>
      <c r="S37" s="164">
        <v>710912000</v>
      </c>
      <c r="T37" s="248" t="s">
        <v>299</v>
      </c>
    </row>
    <row r="38" spans="1:20" ht="30.5" customHeight="1">
      <c r="A38" s="6"/>
      <c r="B38" s="157">
        <v>21</v>
      </c>
      <c r="C38" s="158" t="s">
        <v>178</v>
      </c>
      <c r="D38" s="159" t="s">
        <v>183</v>
      </c>
      <c r="E38" s="158" t="s">
        <v>173</v>
      </c>
      <c r="F38" s="160">
        <v>256000</v>
      </c>
      <c r="G38" s="161">
        <v>1849</v>
      </c>
      <c r="H38" s="162">
        <v>473344000</v>
      </c>
      <c r="I38" s="163">
        <v>1849</v>
      </c>
      <c r="J38" s="164">
        <v>473344000</v>
      </c>
      <c r="K38" s="248" t="s">
        <v>299</v>
      </c>
      <c r="L38" s="163"/>
      <c r="M38" s="164">
        <v>0</v>
      </c>
      <c r="N38" s="248" t="s">
        <v>300</v>
      </c>
      <c r="O38" s="163"/>
      <c r="P38" s="164">
        <v>0</v>
      </c>
      <c r="Q38" s="248" t="s">
        <v>300</v>
      </c>
      <c r="R38" s="163">
        <v>1760</v>
      </c>
      <c r="S38" s="164">
        <v>450560000</v>
      </c>
      <c r="T38" s="248" t="s">
        <v>299</v>
      </c>
    </row>
    <row r="39" spans="1:20" ht="40.5" customHeight="1">
      <c r="A39" s="6"/>
      <c r="B39" s="157">
        <v>22</v>
      </c>
      <c r="C39" s="158" t="s">
        <v>179</v>
      </c>
      <c r="D39" s="159" t="s">
        <v>184</v>
      </c>
      <c r="E39" s="158" t="s">
        <v>162</v>
      </c>
      <c r="F39" s="160">
        <v>32170</v>
      </c>
      <c r="G39" s="161">
        <v>827038</v>
      </c>
      <c r="H39" s="162">
        <v>26605812460</v>
      </c>
      <c r="I39" s="163">
        <v>827038</v>
      </c>
      <c r="J39" s="164">
        <v>26605812460</v>
      </c>
      <c r="K39" s="248" t="s">
        <v>299</v>
      </c>
      <c r="L39" s="163"/>
      <c r="M39" s="164">
        <v>0</v>
      </c>
      <c r="N39" s="248" t="s">
        <v>300</v>
      </c>
      <c r="O39" s="163"/>
      <c r="P39" s="164">
        <v>0</v>
      </c>
      <c r="Q39" s="248" t="s">
        <v>300</v>
      </c>
      <c r="R39" s="163">
        <v>787009</v>
      </c>
      <c r="S39" s="164">
        <v>25318079530</v>
      </c>
      <c r="T39" s="248" t="s">
        <v>299</v>
      </c>
    </row>
    <row r="40" spans="1:20" ht="40.5" customHeight="1">
      <c r="A40" s="6"/>
      <c r="B40" s="157">
        <v>23</v>
      </c>
      <c r="C40" s="158" t="s">
        <v>180</v>
      </c>
      <c r="D40" s="159" t="s">
        <v>185</v>
      </c>
      <c r="E40" s="158" t="s">
        <v>162</v>
      </c>
      <c r="F40" s="160">
        <v>8200</v>
      </c>
      <c r="G40" s="161">
        <v>855804</v>
      </c>
      <c r="H40" s="162">
        <v>7017592800</v>
      </c>
      <c r="I40" s="163">
        <v>855804</v>
      </c>
      <c r="J40" s="164">
        <v>7017592800</v>
      </c>
      <c r="K40" s="248" t="s">
        <v>299</v>
      </c>
      <c r="L40" s="163"/>
      <c r="M40" s="164">
        <v>0</v>
      </c>
      <c r="N40" s="248" t="s">
        <v>300</v>
      </c>
      <c r="O40" s="163"/>
      <c r="P40" s="164">
        <v>0</v>
      </c>
      <c r="Q40" s="248" t="s">
        <v>300</v>
      </c>
      <c r="R40" s="163">
        <v>814383</v>
      </c>
      <c r="S40" s="164">
        <v>6677940600</v>
      </c>
      <c r="T40" s="248" t="s">
        <v>299</v>
      </c>
    </row>
    <row r="41" spans="1:20" ht="30.5" customHeight="1">
      <c r="A41" s="6"/>
      <c r="B41" s="157">
        <v>24</v>
      </c>
      <c r="C41" s="158" t="s">
        <v>181</v>
      </c>
      <c r="D41" s="159" t="s">
        <v>186</v>
      </c>
      <c r="E41" s="158" t="s">
        <v>162</v>
      </c>
      <c r="F41" s="160">
        <v>59000</v>
      </c>
      <c r="G41" s="161">
        <v>72822</v>
      </c>
      <c r="H41" s="162">
        <v>4296498000</v>
      </c>
      <c r="I41" s="163">
        <v>72822</v>
      </c>
      <c r="J41" s="164">
        <v>4296498000</v>
      </c>
      <c r="K41" s="248" t="s">
        <v>299</v>
      </c>
      <c r="L41" s="163"/>
      <c r="M41" s="164">
        <v>0</v>
      </c>
      <c r="N41" s="248" t="s">
        <v>300</v>
      </c>
      <c r="O41" s="163"/>
      <c r="P41" s="164">
        <v>0</v>
      </c>
      <c r="Q41" s="248" t="s">
        <v>300</v>
      </c>
      <c r="R41" s="163">
        <v>69297</v>
      </c>
      <c r="S41" s="164">
        <v>4088523000</v>
      </c>
      <c r="T41" s="248" t="s">
        <v>299</v>
      </c>
    </row>
    <row r="42" spans="1:20" ht="30.5" customHeight="1" thickBot="1">
      <c r="A42" s="6"/>
      <c r="B42" s="157">
        <v>25</v>
      </c>
      <c r="C42" s="158" t="s">
        <v>267</v>
      </c>
      <c r="D42" s="159" t="s">
        <v>268</v>
      </c>
      <c r="E42" s="158" t="s">
        <v>162</v>
      </c>
      <c r="F42" s="160">
        <v>16100</v>
      </c>
      <c r="G42" s="161">
        <v>78894</v>
      </c>
      <c r="H42" s="162">
        <v>1270193400</v>
      </c>
      <c r="I42" s="163">
        <v>78894</v>
      </c>
      <c r="J42" s="164">
        <v>1270193400</v>
      </c>
      <c r="K42" s="248" t="s">
        <v>299</v>
      </c>
      <c r="L42" s="163"/>
      <c r="M42" s="164">
        <v>0</v>
      </c>
      <c r="N42" s="248" t="s">
        <v>300</v>
      </c>
      <c r="O42" s="163"/>
      <c r="P42" s="164">
        <v>0</v>
      </c>
      <c r="Q42" s="248" t="s">
        <v>300</v>
      </c>
      <c r="R42" s="163">
        <v>75076</v>
      </c>
      <c r="S42" s="164">
        <v>1208723600</v>
      </c>
      <c r="T42" s="248" t="s">
        <v>299</v>
      </c>
    </row>
    <row r="43" spans="1:20" ht="22.5" customHeight="1">
      <c r="A43" s="6"/>
      <c r="B43" s="238" t="s">
        <v>187</v>
      </c>
      <c r="C43" s="239"/>
      <c r="D43" s="239"/>
      <c r="E43" s="239"/>
      <c r="F43" s="240"/>
      <c r="G43" s="239"/>
      <c r="H43" s="241">
        <v>50611313700</v>
      </c>
      <c r="I43" s="242"/>
      <c r="J43" s="243">
        <v>50611313700</v>
      </c>
      <c r="K43" s="247"/>
      <c r="L43" s="242"/>
      <c r="M43" s="243">
        <v>0</v>
      </c>
      <c r="N43" s="247"/>
      <c r="O43" s="242"/>
      <c r="P43" s="243">
        <v>0</v>
      </c>
      <c r="Q43" s="247"/>
      <c r="R43" s="242"/>
      <c r="S43" s="243">
        <v>48161717100</v>
      </c>
      <c r="T43" s="247"/>
    </row>
    <row r="44" spans="1:20" ht="40.5" customHeight="1" thickBot="1">
      <c r="A44" s="6"/>
      <c r="B44" s="157">
        <v>27</v>
      </c>
      <c r="C44" s="158" t="s">
        <v>188</v>
      </c>
      <c r="D44" s="159" t="s">
        <v>189</v>
      </c>
      <c r="E44" s="158" t="s">
        <v>162</v>
      </c>
      <c r="F44" s="160">
        <v>62100</v>
      </c>
      <c r="G44" s="161">
        <v>814997</v>
      </c>
      <c r="H44" s="162">
        <v>50611313700</v>
      </c>
      <c r="I44" s="163">
        <v>814997</v>
      </c>
      <c r="J44" s="164">
        <v>50611313700</v>
      </c>
      <c r="K44" s="248" t="s">
        <v>299</v>
      </c>
      <c r="L44" s="163"/>
      <c r="M44" s="164">
        <v>0</v>
      </c>
      <c r="N44" s="248" t="s">
        <v>300</v>
      </c>
      <c r="O44" s="163"/>
      <c r="P44" s="164">
        <v>0</v>
      </c>
      <c r="Q44" s="248" t="s">
        <v>300</v>
      </c>
      <c r="R44" s="163">
        <v>775551</v>
      </c>
      <c r="S44" s="164">
        <v>48161717100</v>
      </c>
      <c r="T44" s="248" t="s">
        <v>299</v>
      </c>
    </row>
    <row r="45" spans="1:20" ht="22.5" customHeight="1">
      <c r="A45" s="6"/>
      <c r="B45" s="238" t="s">
        <v>218</v>
      </c>
      <c r="C45" s="239"/>
      <c r="D45" s="239"/>
      <c r="E45" s="239"/>
      <c r="F45" s="240"/>
      <c r="G45" s="239"/>
      <c r="H45" s="241">
        <v>70975767095</v>
      </c>
      <c r="I45" s="242"/>
      <c r="J45" s="243">
        <v>70975767095</v>
      </c>
      <c r="K45" s="247"/>
      <c r="L45" s="242"/>
      <c r="M45" s="243">
        <v>0</v>
      </c>
      <c r="N45" s="247"/>
      <c r="O45" s="242"/>
      <c r="P45" s="243">
        <v>0</v>
      </c>
      <c r="Q45" s="247"/>
      <c r="R45" s="242"/>
      <c r="S45" s="243">
        <v>67541193265</v>
      </c>
      <c r="T45" s="247"/>
    </row>
    <row r="46" spans="1:20" ht="30.5" customHeight="1">
      <c r="A46" s="6"/>
      <c r="B46" s="157">
        <v>28</v>
      </c>
      <c r="C46" s="158" t="s">
        <v>190</v>
      </c>
      <c r="D46" s="159" t="s">
        <v>203</v>
      </c>
      <c r="E46" s="158" t="s">
        <v>162</v>
      </c>
      <c r="F46" s="160">
        <v>203174</v>
      </c>
      <c r="G46" s="161">
        <v>32667</v>
      </c>
      <c r="H46" s="162">
        <v>6637085058</v>
      </c>
      <c r="I46" s="163">
        <v>32667</v>
      </c>
      <c r="J46" s="164">
        <v>6637085058</v>
      </c>
      <c r="K46" s="248" t="s">
        <v>299</v>
      </c>
      <c r="L46" s="163"/>
      <c r="M46" s="164">
        <v>0</v>
      </c>
      <c r="N46" s="248" t="s">
        <v>300</v>
      </c>
      <c r="O46" s="163"/>
      <c r="P46" s="164">
        <v>0</v>
      </c>
      <c r="Q46" s="248" t="s">
        <v>300</v>
      </c>
      <c r="R46" s="163">
        <v>31086</v>
      </c>
      <c r="S46" s="164">
        <v>6315866964</v>
      </c>
      <c r="T46" s="248" t="s">
        <v>299</v>
      </c>
    </row>
    <row r="47" spans="1:20" ht="30.5" customHeight="1">
      <c r="A47" s="6"/>
      <c r="B47" s="157">
        <v>29</v>
      </c>
      <c r="C47" s="158" t="s">
        <v>191</v>
      </c>
      <c r="D47" s="159" t="s">
        <v>204</v>
      </c>
      <c r="E47" s="158" t="s">
        <v>162</v>
      </c>
      <c r="F47" s="160">
        <v>49386</v>
      </c>
      <c r="G47" s="161">
        <v>81882</v>
      </c>
      <c r="H47" s="162">
        <v>4043824452</v>
      </c>
      <c r="I47" s="163">
        <v>81882</v>
      </c>
      <c r="J47" s="164">
        <v>4043824452</v>
      </c>
      <c r="K47" s="248" t="s">
        <v>299</v>
      </c>
      <c r="L47" s="163"/>
      <c r="M47" s="164">
        <v>0</v>
      </c>
      <c r="N47" s="248" t="s">
        <v>300</v>
      </c>
      <c r="O47" s="163"/>
      <c r="P47" s="164">
        <v>0</v>
      </c>
      <c r="Q47" s="248" t="s">
        <v>300</v>
      </c>
      <c r="R47" s="163">
        <v>77919</v>
      </c>
      <c r="S47" s="164">
        <v>3848107734</v>
      </c>
      <c r="T47" s="248" t="s">
        <v>299</v>
      </c>
    </row>
    <row r="48" spans="1:20" ht="30.5" customHeight="1">
      <c r="A48" s="6"/>
      <c r="B48" s="157">
        <v>30</v>
      </c>
      <c r="C48" s="158" t="s">
        <v>269</v>
      </c>
      <c r="D48" s="159" t="s">
        <v>272</v>
      </c>
      <c r="E48" s="158" t="s">
        <v>162</v>
      </c>
      <c r="F48" s="160">
        <v>7966</v>
      </c>
      <c r="G48" s="161">
        <v>25958</v>
      </c>
      <c r="H48" s="162">
        <v>206781428</v>
      </c>
      <c r="I48" s="163">
        <v>25958</v>
      </c>
      <c r="J48" s="164">
        <v>206781428</v>
      </c>
      <c r="K48" s="248" t="s">
        <v>299</v>
      </c>
      <c r="L48" s="163"/>
      <c r="M48" s="164">
        <v>0</v>
      </c>
      <c r="N48" s="248" t="s">
        <v>300</v>
      </c>
      <c r="O48" s="163"/>
      <c r="P48" s="164">
        <v>0</v>
      </c>
      <c r="Q48" s="248" t="s">
        <v>300</v>
      </c>
      <c r="R48" s="163">
        <v>24702</v>
      </c>
      <c r="S48" s="164">
        <v>196776132</v>
      </c>
      <c r="T48" s="248" t="s">
        <v>299</v>
      </c>
    </row>
    <row r="49" spans="1:20" ht="30.5" customHeight="1">
      <c r="A49" s="6"/>
      <c r="B49" s="157">
        <v>31</v>
      </c>
      <c r="C49" s="158" t="s">
        <v>192</v>
      </c>
      <c r="D49" s="159" t="s">
        <v>205</v>
      </c>
      <c r="E49" s="158" t="s">
        <v>162</v>
      </c>
      <c r="F49" s="160">
        <v>21962</v>
      </c>
      <c r="G49" s="161">
        <v>73237</v>
      </c>
      <c r="H49" s="162">
        <v>1608430994</v>
      </c>
      <c r="I49" s="163">
        <v>73237</v>
      </c>
      <c r="J49" s="164">
        <v>1608430994</v>
      </c>
      <c r="K49" s="248" t="s">
        <v>299</v>
      </c>
      <c r="L49" s="163"/>
      <c r="M49" s="164">
        <v>0</v>
      </c>
      <c r="N49" s="248" t="s">
        <v>300</v>
      </c>
      <c r="O49" s="163"/>
      <c r="P49" s="164">
        <v>0</v>
      </c>
      <c r="Q49" s="248" t="s">
        <v>300</v>
      </c>
      <c r="R49" s="163">
        <v>69692</v>
      </c>
      <c r="S49" s="164">
        <v>1530575704</v>
      </c>
      <c r="T49" s="248" t="s">
        <v>299</v>
      </c>
    </row>
    <row r="50" spans="1:20" ht="30.5" customHeight="1">
      <c r="A50" s="6"/>
      <c r="B50" s="157">
        <v>32</v>
      </c>
      <c r="C50" s="158" t="s">
        <v>270</v>
      </c>
      <c r="D50" s="159" t="s">
        <v>273</v>
      </c>
      <c r="E50" s="158" t="s">
        <v>146</v>
      </c>
      <c r="F50" s="160">
        <v>2892</v>
      </c>
      <c r="G50" s="161">
        <v>2285808</v>
      </c>
      <c r="H50" s="162">
        <v>6610556736</v>
      </c>
      <c r="I50" s="163">
        <v>2285808</v>
      </c>
      <c r="J50" s="164">
        <v>6610556736</v>
      </c>
      <c r="K50" s="248" t="s">
        <v>299</v>
      </c>
      <c r="L50" s="163"/>
      <c r="M50" s="164">
        <v>0</v>
      </c>
      <c r="N50" s="248" t="s">
        <v>300</v>
      </c>
      <c r="O50" s="163"/>
      <c r="P50" s="164">
        <v>0</v>
      </c>
      <c r="Q50" s="248" t="s">
        <v>300</v>
      </c>
      <c r="R50" s="163">
        <v>2175175</v>
      </c>
      <c r="S50" s="164">
        <v>6290606100</v>
      </c>
      <c r="T50" s="248" t="s">
        <v>299</v>
      </c>
    </row>
    <row r="51" spans="1:20" ht="30.5" customHeight="1">
      <c r="A51" s="6"/>
      <c r="B51" s="157">
        <v>33</v>
      </c>
      <c r="C51" s="158" t="s">
        <v>193</v>
      </c>
      <c r="D51" s="159" t="s">
        <v>206</v>
      </c>
      <c r="E51" s="158" t="s">
        <v>162</v>
      </c>
      <c r="F51" s="160">
        <v>4746</v>
      </c>
      <c r="G51" s="161">
        <v>831826</v>
      </c>
      <c r="H51" s="162">
        <v>3947846196</v>
      </c>
      <c r="I51" s="163">
        <v>831826</v>
      </c>
      <c r="J51" s="164">
        <v>3947846196</v>
      </c>
      <c r="K51" s="248" t="s">
        <v>299</v>
      </c>
      <c r="L51" s="163"/>
      <c r="M51" s="164">
        <v>0</v>
      </c>
      <c r="N51" s="248" t="s">
        <v>300</v>
      </c>
      <c r="O51" s="163"/>
      <c r="P51" s="164">
        <v>0</v>
      </c>
      <c r="Q51" s="248" t="s">
        <v>300</v>
      </c>
      <c r="R51" s="163">
        <v>791566</v>
      </c>
      <c r="S51" s="164">
        <v>3756772236</v>
      </c>
      <c r="T51" s="248" t="s">
        <v>299</v>
      </c>
    </row>
    <row r="52" spans="1:20" ht="30.5" customHeight="1">
      <c r="A52" s="6"/>
      <c r="B52" s="157">
        <v>34</v>
      </c>
      <c r="C52" s="158" t="s">
        <v>194</v>
      </c>
      <c r="D52" s="159" t="s">
        <v>207</v>
      </c>
      <c r="E52" s="158" t="s">
        <v>162</v>
      </c>
      <c r="F52" s="160">
        <v>14990</v>
      </c>
      <c r="G52" s="161">
        <v>707202</v>
      </c>
      <c r="H52" s="162">
        <v>10600957980</v>
      </c>
      <c r="I52" s="163">
        <v>707202</v>
      </c>
      <c r="J52" s="164">
        <v>10600957980</v>
      </c>
      <c r="K52" s="248" t="s">
        <v>299</v>
      </c>
      <c r="L52" s="163"/>
      <c r="M52" s="164">
        <v>0</v>
      </c>
      <c r="N52" s="248" t="s">
        <v>300</v>
      </c>
      <c r="O52" s="163"/>
      <c r="P52" s="164">
        <v>0</v>
      </c>
      <c r="Q52" s="248" t="s">
        <v>300</v>
      </c>
      <c r="R52" s="163">
        <v>672973</v>
      </c>
      <c r="S52" s="164">
        <v>10087865270</v>
      </c>
      <c r="T52" s="248" t="s">
        <v>299</v>
      </c>
    </row>
    <row r="53" spans="1:20" ht="30.5" customHeight="1">
      <c r="A53" s="6"/>
      <c r="B53" s="157">
        <v>35</v>
      </c>
      <c r="C53" s="158" t="s">
        <v>195</v>
      </c>
      <c r="D53" s="159" t="s">
        <v>208</v>
      </c>
      <c r="E53" s="158" t="s">
        <v>162</v>
      </c>
      <c r="F53" s="160">
        <v>3638</v>
      </c>
      <c r="G53" s="161">
        <v>495626</v>
      </c>
      <c r="H53" s="162">
        <v>1803087388</v>
      </c>
      <c r="I53" s="163">
        <v>495626</v>
      </c>
      <c r="J53" s="164">
        <v>1803087388</v>
      </c>
      <c r="K53" s="248" t="s">
        <v>299</v>
      </c>
      <c r="L53" s="163"/>
      <c r="M53" s="164">
        <v>0</v>
      </c>
      <c r="N53" s="248" t="s">
        <v>300</v>
      </c>
      <c r="O53" s="163"/>
      <c r="P53" s="164">
        <v>0</v>
      </c>
      <c r="Q53" s="248" t="s">
        <v>300</v>
      </c>
      <c r="R53" s="163">
        <v>471638</v>
      </c>
      <c r="S53" s="164">
        <v>1715819044</v>
      </c>
      <c r="T53" s="248" t="s">
        <v>299</v>
      </c>
    </row>
    <row r="54" spans="1:20" ht="30.5" customHeight="1">
      <c r="A54" s="6"/>
      <c r="B54" s="157">
        <v>36</v>
      </c>
      <c r="C54" s="158" t="s">
        <v>196</v>
      </c>
      <c r="D54" s="159" t="s">
        <v>209</v>
      </c>
      <c r="E54" s="158" t="s">
        <v>210</v>
      </c>
      <c r="F54" s="160">
        <v>2170960</v>
      </c>
      <c r="G54" s="161">
        <v>5378</v>
      </c>
      <c r="H54" s="162">
        <v>11675422880</v>
      </c>
      <c r="I54" s="163">
        <v>5378</v>
      </c>
      <c r="J54" s="164">
        <v>11675422880</v>
      </c>
      <c r="K54" s="248" t="s">
        <v>299</v>
      </c>
      <c r="L54" s="163"/>
      <c r="M54" s="164">
        <v>0</v>
      </c>
      <c r="N54" s="248" t="s">
        <v>300</v>
      </c>
      <c r="O54" s="163"/>
      <c r="P54" s="164">
        <v>0</v>
      </c>
      <c r="Q54" s="248" t="s">
        <v>300</v>
      </c>
      <c r="R54" s="163">
        <v>5118</v>
      </c>
      <c r="S54" s="164">
        <v>11110973280</v>
      </c>
      <c r="T54" s="248" t="s">
        <v>299</v>
      </c>
    </row>
    <row r="55" spans="1:20" ht="30.5" customHeight="1">
      <c r="A55" s="6"/>
      <c r="B55" s="157">
        <v>37</v>
      </c>
      <c r="C55" s="158" t="s">
        <v>197</v>
      </c>
      <c r="D55" s="159" t="s">
        <v>211</v>
      </c>
      <c r="E55" s="158" t="s">
        <v>146</v>
      </c>
      <c r="F55" s="160">
        <v>9435</v>
      </c>
      <c r="G55" s="161">
        <v>641037</v>
      </c>
      <c r="H55" s="162">
        <v>6048184095</v>
      </c>
      <c r="I55" s="163">
        <v>641037</v>
      </c>
      <c r="J55" s="164">
        <v>6048184095</v>
      </c>
      <c r="K55" s="248" t="s">
        <v>299</v>
      </c>
      <c r="L55" s="163"/>
      <c r="M55" s="164">
        <v>0</v>
      </c>
      <c r="N55" s="248" t="s">
        <v>300</v>
      </c>
      <c r="O55" s="163"/>
      <c r="P55" s="164">
        <v>0</v>
      </c>
      <c r="Q55" s="248" t="s">
        <v>300</v>
      </c>
      <c r="R55" s="163">
        <v>610011</v>
      </c>
      <c r="S55" s="164">
        <v>5755453785</v>
      </c>
      <c r="T55" s="248" t="s">
        <v>299</v>
      </c>
    </row>
    <row r="56" spans="1:20" ht="30.5" customHeight="1">
      <c r="A56" s="6"/>
      <c r="B56" s="157">
        <v>38</v>
      </c>
      <c r="C56" s="158" t="s">
        <v>198</v>
      </c>
      <c r="D56" s="159" t="s">
        <v>212</v>
      </c>
      <c r="E56" s="158" t="s">
        <v>162</v>
      </c>
      <c r="F56" s="160">
        <v>429</v>
      </c>
      <c r="G56" s="161">
        <v>811732</v>
      </c>
      <c r="H56" s="162">
        <v>348233028</v>
      </c>
      <c r="I56" s="163">
        <v>811732</v>
      </c>
      <c r="J56" s="164">
        <v>348233028</v>
      </c>
      <c r="K56" s="248" t="s">
        <v>299</v>
      </c>
      <c r="L56" s="163"/>
      <c r="M56" s="164">
        <v>0</v>
      </c>
      <c r="N56" s="248" t="s">
        <v>300</v>
      </c>
      <c r="O56" s="163"/>
      <c r="P56" s="164">
        <v>0</v>
      </c>
      <c r="Q56" s="248" t="s">
        <v>300</v>
      </c>
      <c r="R56" s="163">
        <v>772444</v>
      </c>
      <c r="S56" s="164">
        <v>331378476</v>
      </c>
      <c r="T56" s="248" t="s">
        <v>299</v>
      </c>
    </row>
    <row r="57" spans="1:20" ht="30.5" customHeight="1">
      <c r="A57" s="6"/>
      <c r="B57" s="157">
        <v>39</v>
      </c>
      <c r="C57" s="158" t="s">
        <v>271</v>
      </c>
      <c r="D57" s="159" t="s">
        <v>274</v>
      </c>
      <c r="E57" s="158" t="s">
        <v>162</v>
      </c>
      <c r="F57" s="160">
        <v>10800</v>
      </c>
      <c r="G57" s="161">
        <v>663813</v>
      </c>
      <c r="H57" s="162">
        <v>7169180400</v>
      </c>
      <c r="I57" s="163">
        <v>663813</v>
      </c>
      <c r="J57" s="164">
        <v>7169180400</v>
      </c>
      <c r="K57" s="248" t="s">
        <v>299</v>
      </c>
      <c r="L57" s="163"/>
      <c r="M57" s="164">
        <v>0</v>
      </c>
      <c r="N57" s="248" t="s">
        <v>300</v>
      </c>
      <c r="O57" s="163"/>
      <c r="P57" s="164">
        <v>0</v>
      </c>
      <c r="Q57" s="248" t="s">
        <v>300</v>
      </c>
      <c r="R57" s="163">
        <v>631684</v>
      </c>
      <c r="S57" s="164">
        <v>6822187200</v>
      </c>
      <c r="T57" s="248" t="s">
        <v>299</v>
      </c>
    </row>
    <row r="58" spans="1:20" ht="30.5" customHeight="1">
      <c r="A58" s="6"/>
      <c r="B58" s="157">
        <v>40</v>
      </c>
      <c r="C58" s="158">
        <v>672.1</v>
      </c>
      <c r="D58" s="159" t="s">
        <v>275</v>
      </c>
      <c r="E58" s="158" t="s">
        <v>146</v>
      </c>
      <c r="F58" s="160">
        <v>5620</v>
      </c>
      <c r="G58" s="161">
        <v>80426</v>
      </c>
      <c r="H58" s="162">
        <v>451994120</v>
      </c>
      <c r="I58" s="163">
        <v>80426</v>
      </c>
      <c r="J58" s="164">
        <v>451994120</v>
      </c>
      <c r="K58" s="248" t="s">
        <v>299</v>
      </c>
      <c r="L58" s="163"/>
      <c r="M58" s="164">
        <v>0</v>
      </c>
      <c r="N58" s="248" t="s">
        <v>300</v>
      </c>
      <c r="O58" s="163"/>
      <c r="P58" s="164">
        <v>0</v>
      </c>
      <c r="Q58" s="248" t="s">
        <v>300</v>
      </c>
      <c r="R58" s="163">
        <v>76533</v>
      </c>
      <c r="S58" s="164">
        <v>430115460</v>
      </c>
      <c r="T58" s="248" t="s">
        <v>299</v>
      </c>
    </row>
    <row r="59" spans="1:20" ht="30.5" customHeight="1">
      <c r="A59" s="6"/>
      <c r="B59" s="157">
        <v>41</v>
      </c>
      <c r="C59" s="158" t="s">
        <v>199</v>
      </c>
      <c r="D59" s="159" t="s">
        <v>213</v>
      </c>
      <c r="E59" s="158" t="s">
        <v>173</v>
      </c>
      <c r="F59" s="160">
        <v>174000</v>
      </c>
      <c r="G59" s="161">
        <v>7005</v>
      </c>
      <c r="H59" s="162">
        <v>1218870000</v>
      </c>
      <c r="I59" s="163">
        <v>7005</v>
      </c>
      <c r="J59" s="164">
        <v>1218870000</v>
      </c>
      <c r="K59" s="248" t="s">
        <v>299</v>
      </c>
      <c r="L59" s="163"/>
      <c r="M59" s="164">
        <v>0</v>
      </c>
      <c r="N59" s="248" t="s">
        <v>300</v>
      </c>
      <c r="O59" s="163"/>
      <c r="P59" s="164">
        <v>0</v>
      </c>
      <c r="Q59" s="248" t="s">
        <v>300</v>
      </c>
      <c r="R59" s="163">
        <v>6666</v>
      </c>
      <c r="S59" s="164">
        <v>1159884000</v>
      </c>
      <c r="T59" s="248" t="s">
        <v>299</v>
      </c>
    </row>
    <row r="60" spans="1:20" ht="30.5" customHeight="1">
      <c r="A60" s="6"/>
      <c r="B60" s="157">
        <v>42</v>
      </c>
      <c r="C60" s="158" t="s">
        <v>200</v>
      </c>
      <c r="D60" s="159" t="s">
        <v>214</v>
      </c>
      <c r="E60" s="158" t="s">
        <v>162</v>
      </c>
      <c r="F60" s="160">
        <v>38400</v>
      </c>
      <c r="G60" s="161">
        <v>150061</v>
      </c>
      <c r="H60" s="162">
        <v>5762342400</v>
      </c>
      <c r="I60" s="163">
        <v>150061</v>
      </c>
      <c r="J60" s="164">
        <v>5762342400</v>
      </c>
      <c r="K60" s="248" t="s">
        <v>299</v>
      </c>
      <c r="L60" s="163"/>
      <c r="M60" s="164">
        <v>0</v>
      </c>
      <c r="N60" s="248" t="s">
        <v>300</v>
      </c>
      <c r="O60" s="163"/>
      <c r="P60" s="164">
        <v>0</v>
      </c>
      <c r="Q60" s="248" t="s">
        <v>300</v>
      </c>
      <c r="R60" s="163">
        <v>142798</v>
      </c>
      <c r="S60" s="164">
        <v>5483443200</v>
      </c>
      <c r="T60" s="248" t="s">
        <v>299</v>
      </c>
    </row>
    <row r="61" spans="1:20" ht="30.5" customHeight="1">
      <c r="A61" s="6"/>
      <c r="B61" s="157">
        <v>43</v>
      </c>
      <c r="C61" s="158" t="s">
        <v>201</v>
      </c>
      <c r="D61" s="159" t="s">
        <v>215</v>
      </c>
      <c r="E61" s="158" t="s">
        <v>162</v>
      </c>
      <c r="F61" s="160">
        <v>7680</v>
      </c>
      <c r="G61" s="161">
        <v>191935</v>
      </c>
      <c r="H61" s="162">
        <v>1474060800</v>
      </c>
      <c r="I61" s="163">
        <v>191935</v>
      </c>
      <c r="J61" s="164">
        <v>1474060800</v>
      </c>
      <c r="K61" s="248" t="s">
        <v>299</v>
      </c>
      <c r="L61" s="163"/>
      <c r="M61" s="164">
        <v>0</v>
      </c>
      <c r="N61" s="248" t="s">
        <v>300</v>
      </c>
      <c r="O61" s="163"/>
      <c r="P61" s="164">
        <v>0</v>
      </c>
      <c r="Q61" s="248" t="s">
        <v>300</v>
      </c>
      <c r="R61" s="163">
        <v>182645</v>
      </c>
      <c r="S61" s="164">
        <v>1402713600</v>
      </c>
      <c r="T61" s="248" t="s">
        <v>299</v>
      </c>
    </row>
    <row r="62" spans="1:20" ht="30.5" customHeight="1">
      <c r="A62" s="6"/>
      <c r="B62" s="157">
        <v>44</v>
      </c>
      <c r="C62" s="158">
        <v>674.2</v>
      </c>
      <c r="D62" s="159" t="s">
        <v>216</v>
      </c>
      <c r="E62" s="158" t="s">
        <v>146</v>
      </c>
      <c r="F62" s="160">
        <v>3200</v>
      </c>
      <c r="G62" s="161">
        <v>189466</v>
      </c>
      <c r="H62" s="162">
        <v>606291200</v>
      </c>
      <c r="I62" s="163">
        <v>189466</v>
      </c>
      <c r="J62" s="164">
        <v>606291200</v>
      </c>
      <c r="K62" s="248" t="s">
        <v>299</v>
      </c>
      <c r="L62" s="163"/>
      <c r="M62" s="164">
        <v>0</v>
      </c>
      <c r="N62" s="248" t="s">
        <v>300</v>
      </c>
      <c r="O62" s="163"/>
      <c r="P62" s="164">
        <v>0</v>
      </c>
      <c r="Q62" s="248" t="s">
        <v>300</v>
      </c>
      <c r="R62" s="163">
        <v>180296</v>
      </c>
      <c r="S62" s="164">
        <v>576947200</v>
      </c>
      <c r="T62" s="248" t="s">
        <v>299</v>
      </c>
    </row>
    <row r="63" spans="1:20" ht="30.5" customHeight="1" thickBot="1">
      <c r="A63" s="6"/>
      <c r="B63" s="157">
        <v>45</v>
      </c>
      <c r="C63" s="158" t="s">
        <v>202</v>
      </c>
      <c r="D63" s="159" t="s">
        <v>217</v>
      </c>
      <c r="E63" s="158" t="s">
        <v>162</v>
      </c>
      <c r="F63" s="160">
        <v>2780</v>
      </c>
      <c r="G63" s="161">
        <v>274323</v>
      </c>
      <c r="H63" s="162">
        <v>762617940</v>
      </c>
      <c r="I63" s="163">
        <v>274323</v>
      </c>
      <c r="J63" s="164">
        <v>762617940</v>
      </c>
      <c r="K63" s="248" t="s">
        <v>299</v>
      </c>
      <c r="L63" s="163"/>
      <c r="M63" s="164">
        <v>0</v>
      </c>
      <c r="N63" s="248" t="s">
        <v>300</v>
      </c>
      <c r="O63" s="163"/>
      <c r="P63" s="164">
        <v>0</v>
      </c>
      <c r="Q63" s="248" t="s">
        <v>300</v>
      </c>
      <c r="R63" s="163">
        <v>261046</v>
      </c>
      <c r="S63" s="164">
        <v>725707880</v>
      </c>
      <c r="T63" s="248" t="s">
        <v>299</v>
      </c>
    </row>
    <row r="64" spans="1:20" ht="22.5" customHeight="1">
      <c r="A64" s="6"/>
      <c r="B64" s="238" t="s">
        <v>147</v>
      </c>
      <c r="C64" s="239"/>
      <c r="D64" s="239"/>
      <c r="E64" s="239"/>
      <c r="F64" s="240"/>
      <c r="G64" s="239"/>
      <c r="H64" s="241">
        <v>2733151409</v>
      </c>
      <c r="I64" s="242"/>
      <c r="J64" s="243">
        <v>2733151409</v>
      </c>
      <c r="K64" s="247"/>
      <c r="L64" s="242"/>
      <c r="M64" s="243">
        <v>0</v>
      </c>
      <c r="N64" s="247"/>
      <c r="O64" s="242"/>
      <c r="P64" s="243">
        <v>0</v>
      </c>
      <c r="Q64" s="247"/>
      <c r="R64" s="242"/>
      <c r="S64" s="243">
        <v>2600888380</v>
      </c>
      <c r="T64" s="247"/>
    </row>
    <row r="65" spans="1:20" ht="40.5" customHeight="1">
      <c r="A65" s="6"/>
      <c r="B65" s="157">
        <v>46</v>
      </c>
      <c r="C65" s="158" t="s">
        <v>219</v>
      </c>
      <c r="D65" s="159" t="s">
        <v>225</v>
      </c>
      <c r="E65" s="158" t="s">
        <v>146</v>
      </c>
      <c r="F65" s="160">
        <v>275000</v>
      </c>
      <c r="G65" s="161">
        <v>1985</v>
      </c>
      <c r="H65" s="162">
        <v>545875000</v>
      </c>
      <c r="I65" s="163">
        <v>1985</v>
      </c>
      <c r="J65" s="164">
        <v>545875000</v>
      </c>
      <c r="K65" s="248" t="s">
        <v>299</v>
      </c>
      <c r="L65" s="163"/>
      <c r="M65" s="164">
        <v>0</v>
      </c>
      <c r="N65" s="248" t="s">
        <v>300</v>
      </c>
      <c r="O65" s="163"/>
      <c r="P65" s="164">
        <v>0</v>
      </c>
      <c r="Q65" s="248" t="s">
        <v>300</v>
      </c>
      <c r="R65" s="163">
        <v>1889</v>
      </c>
      <c r="S65" s="164">
        <v>519475000</v>
      </c>
      <c r="T65" s="248" t="s">
        <v>299</v>
      </c>
    </row>
    <row r="66" spans="1:20" ht="40.5" customHeight="1">
      <c r="A66" s="6"/>
      <c r="B66" s="157">
        <v>47</v>
      </c>
      <c r="C66" s="158" t="s">
        <v>220</v>
      </c>
      <c r="D66" s="159" t="s">
        <v>226</v>
      </c>
      <c r="E66" s="158" t="s">
        <v>173</v>
      </c>
      <c r="F66" s="160">
        <v>22982</v>
      </c>
      <c r="G66" s="161">
        <v>23701</v>
      </c>
      <c r="H66" s="162">
        <v>544696382</v>
      </c>
      <c r="I66" s="163">
        <v>23701</v>
      </c>
      <c r="J66" s="164">
        <v>544696382</v>
      </c>
      <c r="K66" s="248" t="s">
        <v>299</v>
      </c>
      <c r="L66" s="163"/>
      <c r="M66" s="164">
        <v>0</v>
      </c>
      <c r="N66" s="248" t="s">
        <v>300</v>
      </c>
      <c r="O66" s="163"/>
      <c r="P66" s="164">
        <v>0</v>
      </c>
      <c r="Q66" s="248" t="s">
        <v>300</v>
      </c>
      <c r="R66" s="163">
        <v>22554</v>
      </c>
      <c r="S66" s="164">
        <v>518336028</v>
      </c>
      <c r="T66" s="248" t="s">
        <v>299</v>
      </c>
    </row>
    <row r="67" spans="1:20" ht="40.5" customHeight="1">
      <c r="A67" s="6"/>
      <c r="B67" s="157">
        <v>48</v>
      </c>
      <c r="C67" s="158" t="s">
        <v>276</v>
      </c>
      <c r="D67" s="159" t="s">
        <v>280</v>
      </c>
      <c r="E67" s="158" t="s">
        <v>163</v>
      </c>
      <c r="F67" s="160">
        <v>29178</v>
      </c>
      <c r="G67" s="161">
        <v>8346</v>
      </c>
      <c r="H67" s="162">
        <v>243519588</v>
      </c>
      <c r="I67" s="163">
        <v>8346</v>
      </c>
      <c r="J67" s="164">
        <v>243519588</v>
      </c>
      <c r="K67" s="248" t="s">
        <v>299</v>
      </c>
      <c r="L67" s="163"/>
      <c r="M67" s="164">
        <v>0</v>
      </c>
      <c r="N67" s="248" t="s">
        <v>300</v>
      </c>
      <c r="O67" s="163"/>
      <c r="P67" s="164">
        <v>0</v>
      </c>
      <c r="Q67" s="248" t="s">
        <v>300</v>
      </c>
      <c r="R67" s="163">
        <v>7942</v>
      </c>
      <c r="S67" s="164">
        <v>231731676</v>
      </c>
      <c r="T67" s="248" t="s">
        <v>299</v>
      </c>
    </row>
    <row r="68" spans="1:20" ht="40.5" customHeight="1">
      <c r="A68" s="6"/>
      <c r="B68" s="157">
        <v>49</v>
      </c>
      <c r="C68" s="158" t="s">
        <v>221</v>
      </c>
      <c r="D68" s="159" t="s">
        <v>227</v>
      </c>
      <c r="E68" s="158" t="s">
        <v>163</v>
      </c>
      <c r="F68" s="160">
        <v>729</v>
      </c>
      <c r="G68" s="161">
        <v>397617</v>
      </c>
      <c r="H68" s="162">
        <v>289862793</v>
      </c>
      <c r="I68" s="163">
        <v>397617</v>
      </c>
      <c r="J68" s="164">
        <v>289862793</v>
      </c>
      <c r="K68" s="248" t="s">
        <v>299</v>
      </c>
      <c r="L68" s="163"/>
      <c r="M68" s="164">
        <v>0</v>
      </c>
      <c r="N68" s="248" t="s">
        <v>300</v>
      </c>
      <c r="O68" s="163"/>
      <c r="P68" s="164">
        <v>0</v>
      </c>
      <c r="Q68" s="248" t="s">
        <v>300</v>
      </c>
      <c r="R68" s="163">
        <v>378372</v>
      </c>
      <c r="S68" s="164">
        <v>275833188</v>
      </c>
      <c r="T68" s="248" t="s">
        <v>299</v>
      </c>
    </row>
    <row r="69" spans="1:20" ht="40.5" customHeight="1">
      <c r="A69" s="6"/>
      <c r="B69" s="157">
        <v>50</v>
      </c>
      <c r="C69" s="158" t="s">
        <v>277</v>
      </c>
      <c r="D69" s="159" t="s">
        <v>281</v>
      </c>
      <c r="E69" s="158" t="s">
        <v>163</v>
      </c>
      <c r="F69" s="160">
        <v>360</v>
      </c>
      <c r="G69" s="161">
        <v>325642</v>
      </c>
      <c r="H69" s="162">
        <v>117231120</v>
      </c>
      <c r="I69" s="163">
        <v>325642</v>
      </c>
      <c r="J69" s="164">
        <v>117231120</v>
      </c>
      <c r="K69" s="248" t="s">
        <v>299</v>
      </c>
      <c r="L69" s="163"/>
      <c r="M69" s="164">
        <v>0</v>
      </c>
      <c r="N69" s="248" t="s">
        <v>300</v>
      </c>
      <c r="O69" s="163"/>
      <c r="P69" s="164">
        <v>0</v>
      </c>
      <c r="Q69" s="248" t="s">
        <v>300</v>
      </c>
      <c r="R69" s="163">
        <v>309881</v>
      </c>
      <c r="S69" s="164">
        <v>111557160</v>
      </c>
      <c r="T69" s="248" t="s">
        <v>299</v>
      </c>
    </row>
    <row r="70" spans="1:20" ht="40.5" customHeight="1">
      <c r="A70" s="6"/>
      <c r="B70" s="157">
        <v>51</v>
      </c>
      <c r="C70" s="158" t="s">
        <v>278</v>
      </c>
      <c r="D70" s="159" t="s">
        <v>282</v>
      </c>
      <c r="E70" s="158" t="s">
        <v>173</v>
      </c>
      <c r="F70" s="160">
        <v>347</v>
      </c>
      <c r="G70" s="161">
        <v>557829</v>
      </c>
      <c r="H70" s="162">
        <v>193566663</v>
      </c>
      <c r="I70" s="163">
        <v>557829</v>
      </c>
      <c r="J70" s="164">
        <v>193566663</v>
      </c>
      <c r="K70" s="248" t="s">
        <v>299</v>
      </c>
      <c r="L70" s="163"/>
      <c r="M70" s="164">
        <v>0</v>
      </c>
      <c r="N70" s="248" t="s">
        <v>300</v>
      </c>
      <c r="O70" s="163"/>
      <c r="P70" s="164">
        <v>0</v>
      </c>
      <c r="Q70" s="248" t="s">
        <v>300</v>
      </c>
      <c r="R70" s="163">
        <v>530830</v>
      </c>
      <c r="S70" s="164">
        <v>184198010</v>
      </c>
      <c r="T70" s="248" t="s">
        <v>299</v>
      </c>
    </row>
    <row r="71" spans="1:20" ht="40.5" customHeight="1">
      <c r="A71" s="6"/>
      <c r="B71" s="157">
        <v>52</v>
      </c>
      <c r="C71" s="158" t="s">
        <v>279</v>
      </c>
      <c r="D71" s="159" t="s">
        <v>283</v>
      </c>
      <c r="E71" s="158" t="s">
        <v>163</v>
      </c>
      <c r="F71" s="160">
        <v>19</v>
      </c>
      <c r="G71" s="161">
        <v>254852</v>
      </c>
      <c r="H71" s="162">
        <v>4842188</v>
      </c>
      <c r="I71" s="163">
        <v>254852</v>
      </c>
      <c r="J71" s="164">
        <v>4842188</v>
      </c>
      <c r="K71" s="248" t="s">
        <v>299</v>
      </c>
      <c r="L71" s="163"/>
      <c r="M71" s="164">
        <v>0</v>
      </c>
      <c r="N71" s="248" t="s">
        <v>300</v>
      </c>
      <c r="O71" s="163"/>
      <c r="P71" s="164">
        <v>0</v>
      </c>
      <c r="Q71" s="248" t="s">
        <v>300</v>
      </c>
      <c r="R71" s="163">
        <v>242517</v>
      </c>
      <c r="S71" s="164">
        <v>4607823</v>
      </c>
      <c r="T71" s="248" t="s">
        <v>299</v>
      </c>
    </row>
    <row r="72" spans="1:20" ht="40.5" customHeight="1">
      <c r="A72" s="6"/>
      <c r="B72" s="157">
        <v>53</v>
      </c>
      <c r="C72" s="158" t="s">
        <v>222</v>
      </c>
      <c r="D72" s="159" t="s">
        <v>228</v>
      </c>
      <c r="E72" s="158" t="s">
        <v>146</v>
      </c>
      <c r="F72" s="160">
        <v>3035</v>
      </c>
      <c r="G72" s="161">
        <v>230532</v>
      </c>
      <c r="H72" s="162">
        <v>699664620</v>
      </c>
      <c r="I72" s="163">
        <v>230532</v>
      </c>
      <c r="J72" s="164">
        <v>699664620</v>
      </c>
      <c r="K72" s="248" t="s">
        <v>299</v>
      </c>
      <c r="L72" s="163"/>
      <c r="M72" s="164">
        <v>0</v>
      </c>
      <c r="N72" s="248" t="s">
        <v>300</v>
      </c>
      <c r="O72" s="163"/>
      <c r="P72" s="164">
        <v>0</v>
      </c>
      <c r="Q72" s="248" t="s">
        <v>300</v>
      </c>
      <c r="R72" s="163">
        <v>219374</v>
      </c>
      <c r="S72" s="164">
        <v>665800090</v>
      </c>
      <c r="T72" s="248" t="s">
        <v>299</v>
      </c>
    </row>
    <row r="73" spans="1:20" ht="40.5" customHeight="1">
      <c r="A73" s="6"/>
      <c r="B73" s="157">
        <v>54</v>
      </c>
      <c r="C73" s="158" t="s">
        <v>223</v>
      </c>
      <c r="D73" s="159" t="s">
        <v>229</v>
      </c>
      <c r="E73" s="158" t="s">
        <v>163</v>
      </c>
      <c r="F73" s="160">
        <v>478</v>
      </c>
      <c r="G73" s="161">
        <v>103189</v>
      </c>
      <c r="H73" s="162">
        <v>49324342</v>
      </c>
      <c r="I73" s="163">
        <v>103189</v>
      </c>
      <c r="J73" s="164">
        <v>49324342</v>
      </c>
      <c r="K73" s="248" t="s">
        <v>299</v>
      </c>
      <c r="L73" s="163"/>
      <c r="M73" s="164">
        <v>0</v>
      </c>
      <c r="N73" s="248" t="s">
        <v>300</v>
      </c>
      <c r="O73" s="163"/>
      <c r="P73" s="164">
        <v>0</v>
      </c>
      <c r="Q73" s="248" t="s">
        <v>300</v>
      </c>
      <c r="R73" s="163">
        <v>98195</v>
      </c>
      <c r="S73" s="164">
        <v>46937210</v>
      </c>
      <c r="T73" s="248" t="s">
        <v>299</v>
      </c>
    </row>
    <row r="74" spans="1:20" ht="40.5" customHeight="1" thickBot="1">
      <c r="A74" s="6"/>
      <c r="B74" s="157">
        <v>55</v>
      </c>
      <c r="C74" s="158" t="s">
        <v>224</v>
      </c>
      <c r="D74" s="159" t="s">
        <v>230</v>
      </c>
      <c r="E74" s="158" t="s">
        <v>163</v>
      </c>
      <c r="F74" s="160">
        <v>2023</v>
      </c>
      <c r="G74" s="161">
        <v>22031</v>
      </c>
      <c r="H74" s="162">
        <v>44568713</v>
      </c>
      <c r="I74" s="163">
        <v>22031</v>
      </c>
      <c r="J74" s="164">
        <v>44568713</v>
      </c>
      <c r="K74" s="248" t="s">
        <v>299</v>
      </c>
      <c r="L74" s="163"/>
      <c r="M74" s="164">
        <v>0</v>
      </c>
      <c r="N74" s="248" t="s">
        <v>300</v>
      </c>
      <c r="O74" s="163"/>
      <c r="P74" s="164">
        <v>0</v>
      </c>
      <c r="Q74" s="248" t="s">
        <v>300</v>
      </c>
      <c r="R74" s="163">
        <v>20965</v>
      </c>
      <c r="S74" s="164">
        <v>42412195</v>
      </c>
      <c r="T74" s="248" t="s">
        <v>299</v>
      </c>
    </row>
    <row r="75" spans="1:20" ht="22.5" customHeight="1">
      <c r="A75" s="6"/>
      <c r="B75" s="238" t="s">
        <v>231</v>
      </c>
      <c r="C75" s="239"/>
      <c r="D75" s="239"/>
      <c r="E75" s="239"/>
      <c r="F75" s="240"/>
      <c r="G75" s="239"/>
      <c r="H75" s="241">
        <v>3707939400</v>
      </c>
      <c r="I75" s="242"/>
      <c r="J75" s="243">
        <v>3707939400</v>
      </c>
      <c r="K75" s="247"/>
      <c r="L75" s="242"/>
      <c r="M75" s="243">
        <v>0</v>
      </c>
      <c r="N75" s="247"/>
      <c r="O75" s="242"/>
      <c r="P75" s="243">
        <v>0</v>
      </c>
      <c r="Q75" s="247"/>
      <c r="R75" s="242"/>
      <c r="S75" s="243">
        <v>3528428200</v>
      </c>
      <c r="T75" s="247"/>
    </row>
    <row r="76" spans="1:20" ht="30.5" customHeight="1">
      <c r="A76" s="6"/>
      <c r="B76" s="157">
        <v>54</v>
      </c>
      <c r="C76" s="158" t="s">
        <v>233</v>
      </c>
      <c r="D76" s="159" t="s">
        <v>235</v>
      </c>
      <c r="E76" s="158" t="s">
        <v>146</v>
      </c>
      <c r="F76" s="160">
        <v>19000</v>
      </c>
      <c r="G76" s="161">
        <v>17838</v>
      </c>
      <c r="H76" s="162">
        <v>338922000</v>
      </c>
      <c r="I76" s="163">
        <v>17838</v>
      </c>
      <c r="J76" s="164">
        <v>338922000</v>
      </c>
      <c r="K76" s="248" t="s">
        <v>299</v>
      </c>
      <c r="L76" s="163"/>
      <c r="M76" s="164">
        <v>0</v>
      </c>
      <c r="N76" s="248" t="s">
        <v>300</v>
      </c>
      <c r="O76" s="163"/>
      <c r="P76" s="164">
        <v>0</v>
      </c>
      <c r="Q76" s="248" t="s">
        <v>300</v>
      </c>
      <c r="R76" s="163">
        <v>16975</v>
      </c>
      <c r="S76" s="164">
        <v>322525000</v>
      </c>
      <c r="T76" s="248" t="s">
        <v>299</v>
      </c>
    </row>
    <row r="77" spans="1:20" ht="30.5" customHeight="1">
      <c r="A77" s="6"/>
      <c r="B77" s="157">
        <v>55</v>
      </c>
      <c r="C77" s="158" t="s">
        <v>284</v>
      </c>
      <c r="D77" s="159" t="s">
        <v>285</v>
      </c>
      <c r="E77" s="158" t="s">
        <v>173</v>
      </c>
      <c r="F77" s="160">
        <v>19800</v>
      </c>
      <c r="G77" s="161">
        <v>27463</v>
      </c>
      <c r="H77" s="162">
        <v>543767400</v>
      </c>
      <c r="I77" s="163">
        <v>27463</v>
      </c>
      <c r="J77" s="164">
        <v>543767400</v>
      </c>
      <c r="K77" s="248" t="s">
        <v>299</v>
      </c>
      <c r="L77" s="163"/>
      <c r="M77" s="164">
        <v>0</v>
      </c>
      <c r="N77" s="248" t="s">
        <v>300</v>
      </c>
      <c r="O77" s="163"/>
      <c r="P77" s="164">
        <v>0</v>
      </c>
      <c r="Q77" s="248" t="s">
        <v>300</v>
      </c>
      <c r="R77" s="163">
        <v>26134</v>
      </c>
      <c r="S77" s="164">
        <v>517453200</v>
      </c>
      <c r="T77" s="248" t="s">
        <v>299</v>
      </c>
    </row>
    <row r="78" spans="1:20" ht="30.5" customHeight="1" thickBot="1">
      <c r="A78" s="6"/>
      <c r="B78" s="157">
        <v>56</v>
      </c>
      <c r="C78" s="158" t="s">
        <v>234</v>
      </c>
      <c r="D78" s="159" t="s">
        <v>236</v>
      </c>
      <c r="E78" s="158" t="s">
        <v>173</v>
      </c>
      <c r="F78" s="160">
        <v>150000</v>
      </c>
      <c r="G78" s="161">
        <v>18835</v>
      </c>
      <c r="H78" s="162">
        <v>2825250000</v>
      </c>
      <c r="I78" s="163">
        <v>18835</v>
      </c>
      <c r="J78" s="164">
        <v>2825250000</v>
      </c>
      <c r="K78" s="248" t="s">
        <v>299</v>
      </c>
      <c r="L78" s="163"/>
      <c r="M78" s="164">
        <v>0</v>
      </c>
      <c r="N78" s="248" t="s">
        <v>300</v>
      </c>
      <c r="O78" s="163"/>
      <c r="P78" s="164">
        <v>0</v>
      </c>
      <c r="Q78" s="248" t="s">
        <v>300</v>
      </c>
      <c r="R78" s="163">
        <v>17923</v>
      </c>
      <c r="S78" s="164">
        <v>2688450000</v>
      </c>
      <c r="T78" s="248" t="s">
        <v>299</v>
      </c>
    </row>
    <row r="79" spans="1:20" ht="22.5" customHeight="1">
      <c r="A79" s="6"/>
      <c r="B79" s="238" t="s">
        <v>232</v>
      </c>
      <c r="C79" s="239"/>
      <c r="D79" s="239"/>
      <c r="E79" s="239"/>
      <c r="F79" s="240"/>
      <c r="G79" s="239"/>
      <c r="H79" s="241">
        <v>25620405175</v>
      </c>
      <c r="I79" s="242"/>
      <c r="J79" s="243">
        <v>25620405175</v>
      </c>
      <c r="K79" s="247"/>
      <c r="L79" s="242"/>
      <c r="M79" s="243">
        <v>0</v>
      </c>
      <c r="N79" s="247"/>
      <c r="O79" s="242"/>
      <c r="P79" s="243">
        <v>0</v>
      </c>
      <c r="Q79" s="247"/>
      <c r="R79" s="242"/>
      <c r="S79" s="243">
        <v>24377548702</v>
      </c>
      <c r="T79" s="247"/>
    </row>
    <row r="80" spans="1:20" ht="30.5" customHeight="1">
      <c r="A80" s="6"/>
      <c r="B80" s="157">
        <v>57</v>
      </c>
      <c r="C80" s="158">
        <v>900.1</v>
      </c>
      <c r="D80" s="159" t="s">
        <v>238</v>
      </c>
      <c r="E80" s="158" t="s">
        <v>239</v>
      </c>
      <c r="F80" s="160">
        <v>20800</v>
      </c>
      <c r="G80" s="161">
        <v>1057</v>
      </c>
      <c r="H80" s="162">
        <v>21985600</v>
      </c>
      <c r="I80" s="163">
        <v>1057</v>
      </c>
      <c r="J80" s="164">
        <v>21985600</v>
      </c>
      <c r="K80" s="248" t="s">
        <v>299</v>
      </c>
      <c r="L80" s="163"/>
      <c r="M80" s="164">
        <v>0</v>
      </c>
      <c r="N80" s="248" t="s">
        <v>300</v>
      </c>
      <c r="O80" s="163"/>
      <c r="P80" s="164">
        <v>0</v>
      </c>
      <c r="Q80" s="248" t="s">
        <v>300</v>
      </c>
      <c r="R80" s="163">
        <v>1006</v>
      </c>
      <c r="S80" s="164">
        <v>20924800</v>
      </c>
      <c r="T80" s="248" t="s">
        <v>299</v>
      </c>
    </row>
    <row r="81" spans="1:21" ht="30.5" customHeight="1">
      <c r="A81" s="6"/>
      <c r="B81" s="157">
        <v>58</v>
      </c>
      <c r="C81" s="158" t="s">
        <v>148</v>
      </c>
      <c r="D81" s="159" t="s">
        <v>240</v>
      </c>
      <c r="E81" s="158" t="s">
        <v>241</v>
      </c>
      <c r="F81" s="160">
        <v>16236449</v>
      </c>
      <c r="G81" s="161">
        <v>1175</v>
      </c>
      <c r="H81" s="162">
        <v>19077827575</v>
      </c>
      <c r="I81" s="163">
        <v>1175</v>
      </c>
      <c r="J81" s="164">
        <v>19077827575</v>
      </c>
      <c r="K81" s="248" t="s">
        <v>299</v>
      </c>
      <c r="L81" s="163"/>
      <c r="M81" s="164">
        <v>0</v>
      </c>
      <c r="N81" s="248" t="s">
        <v>300</v>
      </c>
      <c r="O81" s="163"/>
      <c r="P81" s="164">
        <v>0</v>
      </c>
      <c r="Q81" s="248" t="s">
        <v>300</v>
      </c>
      <c r="R81" s="163">
        <v>1118</v>
      </c>
      <c r="S81" s="164">
        <v>18152349982</v>
      </c>
      <c r="T81" s="248" t="s">
        <v>299</v>
      </c>
    </row>
    <row r="82" spans="1:21" ht="30.5" customHeight="1" thickBot="1">
      <c r="A82" s="6"/>
      <c r="B82" s="157">
        <v>59</v>
      </c>
      <c r="C82" s="158" t="s">
        <v>237</v>
      </c>
      <c r="D82" s="159" t="s">
        <v>242</v>
      </c>
      <c r="E82" s="158" t="s">
        <v>241</v>
      </c>
      <c r="F82" s="160">
        <v>5549440</v>
      </c>
      <c r="G82" s="161">
        <v>1175</v>
      </c>
      <c r="H82" s="162">
        <v>6520592000</v>
      </c>
      <c r="I82" s="332">
        <v>1175</v>
      </c>
      <c r="J82" s="164">
        <v>6520592000</v>
      </c>
      <c r="K82" s="335" t="s">
        <v>299</v>
      </c>
      <c r="L82" s="332"/>
      <c r="M82" s="164">
        <v>0</v>
      </c>
      <c r="N82" s="335" t="s">
        <v>300</v>
      </c>
      <c r="O82" s="332"/>
      <c r="P82" s="164">
        <v>0</v>
      </c>
      <c r="Q82" s="335" t="s">
        <v>300</v>
      </c>
      <c r="R82" s="332">
        <v>1118</v>
      </c>
      <c r="S82" s="164">
        <v>6204273920</v>
      </c>
      <c r="T82" s="335" t="s">
        <v>299</v>
      </c>
    </row>
    <row r="83" spans="1:21" ht="30.5" customHeight="1">
      <c r="A83" s="6"/>
      <c r="B83" s="192"/>
      <c r="C83" s="193"/>
      <c r="D83" s="194"/>
      <c r="E83" s="193"/>
      <c r="F83" s="195"/>
      <c r="G83" s="196" t="s">
        <v>124</v>
      </c>
      <c r="H83" s="197">
        <v>251230339798</v>
      </c>
      <c r="I83" s="165"/>
      <c r="J83" s="336">
        <v>251215597798</v>
      </c>
      <c r="K83" s="249"/>
      <c r="L83" s="165"/>
      <c r="M83" s="336">
        <v>0</v>
      </c>
      <c r="N83" s="249"/>
      <c r="O83" s="165"/>
      <c r="P83" s="336">
        <v>0</v>
      </c>
      <c r="Q83" s="249"/>
      <c r="R83" s="165"/>
      <c r="S83" s="336">
        <v>239068605409</v>
      </c>
      <c r="T83" s="249"/>
    </row>
    <row r="84" spans="1:21" ht="30.5" customHeight="1">
      <c r="A84" s="6"/>
      <c r="B84" s="157">
        <v>60</v>
      </c>
      <c r="C84" s="442" t="s">
        <v>125</v>
      </c>
      <c r="D84" s="442"/>
      <c r="E84" s="442"/>
      <c r="F84" s="442"/>
      <c r="G84" s="443"/>
      <c r="H84" s="245">
        <v>35510276967.999977</v>
      </c>
      <c r="I84" s="333" t="s">
        <v>91</v>
      </c>
      <c r="J84" s="337">
        <v>35510276968</v>
      </c>
      <c r="K84" s="335" t="s">
        <v>299</v>
      </c>
      <c r="L84" s="333" t="s">
        <v>91</v>
      </c>
      <c r="M84" s="337"/>
      <c r="N84" s="335" t="s">
        <v>300</v>
      </c>
      <c r="O84" s="333" t="s">
        <v>91</v>
      </c>
      <c r="P84" s="337"/>
      <c r="Q84" s="335" t="s">
        <v>300</v>
      </c>
      <c r="R84" s="333" t="s">
        <v>91</v>
      </c>
      <c r="S84" s="337">
        <v>35510276968</v>
      </c>
      <c r="T84" s="335" t="s">
        <v>299</v>
      </c>
    </row>
    <row r="85" spans="1:21" ht="30.5" customHeight="1" thickBot="1">
      <c r="A85" s="6"/>
      <c r="B85" s="157">
        <v>61</v>
      </c>
      <c r="C85" s="444" t="s">
        <v>126</v>
      </c>
      <c r="D85" s="444"/>
      <c r="E85" s="444"/>
      <c r="F85" s="444"/>
      <c r="G85" s="445"/>
      <c r="H85" s="245">
        <v>1100000000</v>
      </c>
      <c r="I85" s="333" t="s">
        <v>91</v>
      </c>
      <c r="J85" s="337">
        <v>1100000000</v>
      </c>
      <c r="K85" s="335" t="s">
        <v>299</v>
      </c>
      <c r="L85" s="333" t="s">
        <v>91</v>
      </c>
      <c r="M85" s="337"/>
      <c r="N85" s="335" t="s">
        <v>300</v>
      </c>
      <c r="O85" s="333" t="s">
        <v>91</v>
      </c>
      <c r="P85" s="337"/>
      <c r="Q85" s="335" t="s">
        <v>300</v>
      </c>
      <c r="R85" s="333" t="s">
        <v>91</v>
      </c>
      <c r="S85" s="337">
        <v>1100000000</v>
      </c>
      <c r="T85" s="335" t="s">
        <v>299</v>
      </c>
    </row>
    <row r="86" spans="1:21" ht="30.5" customHeight="1">
      <c r="A86" s="6"/>
      <c r="B86" s="192"/>
      <c r="C86" s="193"/>
      <c r="D86" s="194"/>
      <c r="E86" s="193"/>
      <c r="F86" s="195"/>
      <c r="G86" s="196" t="s">
        <v>116</v>
      </c>
      <c r="H86" s="197">
        <v>287840616766</v>
      </c>
      <c r="I86" s="165"/>
      <c r="J86" s="336">
        <v>287825874766</v>
      </c>
      <c r="K86" s="249"/>
      <c r="L86" s="165"/>
      <c r="M86" s="336">
        <v>0</v>
      </c>
      <c r="N86" s="249"/>
      <c r="O86" s="165"/>
      <c r="P86" s="336">
        <v>0</v>
      </c>
      <c r="Q86" s="249"/>
      <c r="R86" s="165"/>
      <c r="S86" s="336">
        <v>275678882377</v>
      </c>
      <c r="T86" s="249"/>
    </row>
    <row r="87" spans="1:21" s="31" customFormat="1" ht="32.25" customHeight="1">
      <c r="A87" s="30"/>
      <c r="B87" s="199"/>
      <c r="C87" s="200"/>
      <c r="D87" s="201"/>
      <c r="E87" s="200"/>
      <c r="F87" s="202"/>
      <c r="G87" s="202" t="s">
        <v>92</v>
      </c>
      <c r="H87" s="203">
        <v>0.2</v>
      </c>
      <c r="I87" s="167"/>
      <c r="J87" s="338">
        <v>0.2</v>
      </c>
      <c r="K87" s="250"/>
      <c r="L87" s="167"/>
      <c r="M87" s="338"/>
      <c r="N87" s="250"/>
      <c r="O87" s="167"/>
      <c r="P87" s="338"/>
      <c r="Q87" s="250"/>
      <c r="R87" s="167"/>
      <c r="S87" s="338">
        <v>0.2</v>
      </c>
      <c r="T87" s="250"/>
      <c r="U87" s="7"/>
    </row>
    <row r="88" spans="1:21" s="31" customFormat="1" ht="32.25" customHeight="1">
      <c r="A88" s="30"/>
      <c r="B88" s="199"/>
      <c r="C88" s="200"/>
      <c r="D88" s="201"/>
      <c r="E88" s="200"/>
      <c r="F88" s="202"/>
      <c r="G88" s="202" t="s">
        <v>93</v>
      </c>
      <c r="H88" s="203">
        <v>0.05</v>
      </c>
      <c r="I88" s="334"/>
      <c r="J88" s="339">
        <v>0.05</v>
      </c>
      <c r="K88" s="335"/>
      <c r="L88" s="334"/>
      <c r="M88" s="339"/>
      <c r="N88" s="335"/>
      <c r="O88" s="334"/>
      <c r="P88" s="339"/>
      <c r="Q88" s="335"/>
      <c r="R88" s="334"/>
      <c r="S88" s="339">
        <v>0.05</v>
      </c>
      <c r="T88" s="335"/>
      <c r="U88" s="7"/>
    </row>
    <row r="89" spans="1:21" s="31" customFormat="1" ht="32.25" customHeight="1">
      <c r="A89" s="30"/>
      <c r="B89" s="199"/>
      <c r="C89" s="200"/>
      <c r="D89" s="201"/>
      <c r="E89" s="200"/>
      <c r="F89" s="202"/>
      <c r="G89" s="202" t="s">
        <v>94</v>
      </c>
      <c r="H89" s="203">
        <v>0.05</v>
      </c>
      <c r="I89" s="168"/>
      <c r="J89" s="339">
        <v>0.05</v>
      </c>
      <c r="K89" s="251"/>
      <c r="L89" s="168"/>
      <c r="M89" s="339"/>
      <c r="N89" s="251"/>
      <c r="O89" s="168"/>
      <c r="P89" s="339"/>
      <c r="Q89" s="251"/>
      <c r="R89" s="168"/>
      <c r="S89" s="339">
        <v>0.05</v>
      </c>
      <c r="T89" s="251"/>
      <c r="U89" s="7"/>
    </row>
    <row r="90" spans="1:21" s="31" customFormat="1" ht="32.25" customHeight="1">
      <c r="A90" s="30"/>
      <c r="B90" s="199"/>
      <c r="C90" s="200"/>
      <c r="D90" s="201"/>
      <c r="E90" s="200"/>
      <c r="F90" s="202"/>
      <c r="G90" s="202" t="s">
        <v>95</v>
      </c>
      <c r="H90" s="203">
        <v>0.3</v>
      </c>
      <c r="I90" s="169"/>
      <c r="J90" s="340">
        <v>0.3</v>
      </c>
      <c r="K90" s="335" t="s">
        <v>299</v>
      </c>
      <c r="L90" s="169"/>
      <c r="M90" s="340">
        <v>0</v>
      </c>
      <c r="N90" s="335" t="s">
        <v>300</v>
      </c>
      <c r="O90" s="169"/>
      <c r="P90" s="340">
        <v>0</v>
      </c>
      <c r="Q90" s="335" t="s">
        <v>300</v>
      </c>
      <c r="R90" s="169"/>
      <c r="S90" s="340">
        <v>0.3</v>
      </c>
      <c r="T90" s="335" t="s">
        <v>299</v>
      </c>
      <c r="U90" s="7"/>
    </row>
    <row r="91" spans="1:21" s="31" customFormat="1" ht="32.25" customHeight="1">
      <c r="A91" s="30"/>
      <c r="B91" s="199"/>
      <c r="C91" s="200"/>
      <c r="D91" s="201"/>
      <c r="E91" s="200"/>
      <c r="F91" s="202"/>
      <c r="G91" s="202" t="s">
        <v>100</v>
      </c>
      <c r="H91" s="198">
        <v>2103450661</v>
      </c>
      <c r="I91" s="167"/>
      <c r="J91" s="341">
        <v>2103342931</v>
      </c>
      <c r="K91" s="252"/>
      <c r="L91" s="167"/>
      <c r="M91" s="341">
        <v>0</v>
      </c>
      <c r="N91" s="252"/>
      <c r="O91" s="167"/>
      <c r="P91" s="341">
        <v>0</v>
      </c>
      <c r="Q91" s="252"/>
      <c r="R91" s="167"/>
      <c r="S91" s="341">
        <v>2014576448</v>
      </c>
      <c r="T91" s="252"/>
      <c r="U91" s="7"/>
    </row>
    <row r="92" spans="1:21" s="31" customFormat="1" ht="32.25" customHeight="1">
      <c r="A92" s="30"/>
      <c r="B92" s="199"/>
      <c r="C92" s="200"/>
      <c r="D92" s="201"/>
      <c r="E92" s="200"/>
      <c r="F92" s="202"/>
      <c r="G92" s="202" t="s">
        <v>107</v>
      </c>
      <c r="H92" s="198">
        <v>289944067427</v>
      </c>
      <c r="I92" s="167"/>
      <c r="J92" s="341">
        <v>289929217697</v>
      </c>
      <c r="K92" s="252"/>
      <c r="L92" s="167"/>
      <c r="M92" s="341">
        <v>0</v>
      </c>
      <c r="N92" s="252"/>
      <c r="O92" s="167"/>
      <c r="P92" s="341">
        <v>0</v>
      </c>
      <c r="Q92" s="252"/>
      <c r="R92" s="167"/>
      <c r="S92" s="341">
        <v>277693458825</v>
      </c>
      <c r="T92" s="252"/>
      <c r="U92" s="7"/>
    </row>
    <row r="93" spans="1:21" s="31" customFormat="1" ht="53.25" customHeight="1">
      <c r="A93" s="357"/>
      <c r="B93" s="166">
        <v>62</v>
      </c>
      <c r="C93" s="434" t="s">
        <v>243</v>
      </c>
      <c r="D93" s="435"/>
      <c r="E93" s="435"/>
      <c r="F93" s="435"/>
      <c r="G93" s="435"/>
      <c r="H93" s="245">
        <v>1725000000</v>
      </c>
      <c r="I93" s="333" t="s">
        <v>91</v>
      </c>
      <c r="J93" s="337">
        <v>1725000000</v>
      </c>
      <c r="K93" s="335" t="s">
        <v>299</v>
      </c>
      <c r="L93" s="333" t="s">
        <v>91</v>
      </c>
      <c r="M93" s="337"/>
      <c r="N93" s="335" t="s">
        <v>300</v>
      </c>
      <c r="O93" s="333" t="s">
        <v>91</v>
      </c>
      <c r="P93" s="337"/>
      <c r="Q93" s="335" t="s">
        <v>300</v>
      </c>
      <c r="R93" s="333" t="s">
        <v>91</v>
      </c>
      <c r="S93" s="337">
        <v>1725000000</v>
      </c>
      <c r="T93" s="335" t="s">
        <v>299</v>
      </c>
      <c r="U93" s="7"/>
    </row>
    <row r="94" spans="1:21" s="31" customFormat="1" ht="57.75" customHeight="1">
      <c r="A94" s="30"/>
      <c r="B94" s="356">
        <v>63</v>
      </c>
      <c r="C94" s="441" t="s">
        <v>244</v>
      </c>
      <c r="D94" s="441"/>
      <c r="E94" s="441"/>
      <c r="F94" s="441"/>
      <c r="G94" s="441"/>
      <c r="H94" s="198">
        <v>327750000</v>
      </c>
      <c r="I94" s="333" t="s">
        <v>91</v>
      </c>
      <c r="J94" s="341">
        <v>327750000</v>
      </c>
      <c r="K94" s="335" t="s">
        <v>299</v>
      </c>
      <c r="L94" s="333" t="s">
        <v>91</v>
      </c>
      <c r="M94" s="341">
        <v>0</v>
      </c>
      <c r="N94" s="335" t="s">
        <v>300</v>
      </c>
      <c r="O94" s="333" t="s">
        <v>91</v>
      </c>
      <c r="P94" s="341">
        <v>0</v>
      </c>
      <c r="Q94" s="335" t="s">
        <v>300</v>
      </c>
      <c r="R94" s="333" t="s">
        <v>91</v>
      </c>
      <c r="S94" s="341">
        <v>327750000</v>
      </c>
      <c r="T94" s="335" t="s">
        <v>299</v>
      </c>
      <c r="U94" s="7"/>
    </row>
    <row r="95" spans="1:21" s="31" customFormat="1" ht="55.5" customHeight="1">
      <c r="A95" s="30"/>
      <c r="B95" s="356">
        <v>64</v>
      </c>
      <c r="C95" s="446" t="s">
        <v>245</v>
      </c>
      <c r="D95" s="446"/>
      <c r="E95" s="446"/>
      <c r="F95" s="446"/>
      <c r="G95" s="447"/>
      <c r="H95" s="198">
        <v>2052750000</v>
      </c>
      <c r="I95" s="333" t="s">
        <v>91</v>
      </c>
      <c r="J95" s="341">
        <v>2052750000</v>
      </c>
      <c r="K95" s="335" t="s">
        <v>299</v>
      </c>
      <c r="L95" s="333" t="s">
        <v>91</v>
      </c>
      <c r="M95" s="341">
        <v>0</v>
      </c>
      <c r="N95" s="335" t="s">
        <v>300</v>
      </c>
      <c r="O95" s="333" t="s">
        <v>91</v>
      </c>
      <c r="P95" s="341">
        <v>0</v>
      </c>
      <c r="Q95" s="335" t="s">
        <v>300</v>
      </c>
      <c r="R95" s="333" t="s">
        <v>91</v>
      </c>
      <c r="S95" s="341">
        <v>2052750000</v>
      </c>
      <c r="T95" s="335" t="s">
        <v>299</v>
      </c>
      <c r="U95" s="7"/>
    </row>
    <row r="96" spans="1:21" s="31" customFormat="1" ht="46.5" customHeight="1">
      <c r="A96" s="30"/>
      <c r="B96" s="166">
        <v>65</v>
      </c>
      <c r="C96" s="434" t="s">
        <v>246</v>
      </c>
      <c r="D96" s="435"/>
      <c r="E96" s="435"/>
      <c r="F96" s="435"/>
      <c r="G96" s="435"/>
      <c r="H96" s="245">
        <v>20079182573</v>
      </c>
      <c r="I96" s="333" t="s">
        <v>91</v>
      </c>
      <c r="J96" s="337">
        <v>20079182573</v>
      </c>
      <c r="K96" s="335" t="s">
        <v>299</v>
      </c>
      <c r="L96" s="333" t="s">
        <v>91</v>
      </c>
      <c r="M96" s="337"/>
      <c r="N96" s="335" t="s">
        <v>300</v>
      </c>
      <c r="O96" s="333" t="s">
        <v>91</v>
      </c>
      <c r="P96" s="337"/>
      <c r="Q96" s="335" t="s">
        <v>300</v>
      </c>
      <c r="R96" s="333" t="s">
        <v>91</v>
      </c>
      <c r="S96" s="337">
        <v>20079182573</v>
      </c>
      <c r="T96" s="335" t="s">
        <v>299</v>
      </c>
      <c r="U96" s="7"/>
    </row>
    <row r="97" spans="1:21" s="31" customFormat="1" ht="46.5" customHeight="1">
      <c r="A97" s="30"/>
      <c r="B97" s="166">
        <v>66</v>
      </c>
      <c r="C97" s="434" t="s">
        <v>247</v>
      </c>
      <c r="D97" s="435"/>
      <c r="E97" s="435"/>
      <c r="F97" s="435"/>
      <c r="G97" s="435"/>
      <c r="H97" s="245">
        <v>324000000</v>
      </c>
      <c r="I97" s="333" t="s">
        <v>91</v>
      </c>
      <c r="J97" s="337">
        <v>324000000</v>
      </c>
      <c r="K97" s="335" t="s">
        <v>299</v>
      </c>
      <c r="L97" s="333" t="s">
        <v>91</v>
      </c>
      <c r="M97" s="337"/>
      <c r="N97" s="335" t="s">
        <v>300</v>
      </c>
      <c r="O97" s="333" t="s">
        <v>91</v>
      </c>
      <c r="P97" s="337"/>
      <c r="Q97" s="335" t="s">
        <v>300</v>
      </c>
      <c r="R97" s="333" t="s">
        <v>91</v>
      </c>
      <c r="S97" s="337">
        <v>324000000</v>
      </c>
      <c r="T97" s="335" t="s">
        <v>299</v>
      </c>
      <c r="U97" s="7"/>
    </row>
    <row r="98" spans="1:21" s="134" customFormat="1" ht="32.25" customHeight="1" thickBot="1">
      <c r="A98" s="133"/>
      <c r="B98" s="204"/>
      <c r="C98" s="205"/>
      <c r="D98" s="206"/>
      <c r="E98" s="205"/>
      <c r="F98" s="207"/>
      <c r="G98" s="207" t="s">
        <v>108</v>
      </c>
      <c r="H98" s="208">
        <v>312400000000</v>
      </c>
      <c r="I98" s="170"/>
      <c r="J98" s="342">
        <v>312385150270</v>
      </c>
      <c r="K98" s="253"/>
      <c r="L98" s="170"/>
      <c r="M98" s="342">
        <v>0</v>
      </c>
      <c r="N98" s="253"/>
      <c r="O98" s="170"/>
      <c r="P98" s="342">
        <v>0</v>
      </c>
      <c r="Q98" s="253"/>
      <c r="R98" s="170"/>
      <c r="S98" s="342">
        <v>300149391398</v>
      </c>
      <c r="T98" s="253"/>
      <c r="U98" s="7"/>
    </row>
    <row r="99" spans="1:21" s="31" customFormat="1" ht="32.25" customHeight="1" thickBot="1">
      <c r="A99" s="30"/>
      <c r="B99" s="460" t="s">
        <v>99</v>
      </c>
      <c r="C99" s="461"/>
      <c r="D99" s="461"/>
      <c r="E99" s="461"/>
      <c r="F99" s="461"/>
      <c r="G99" s="461"/>
      <c r="H99" s="462"/>
      <c r="I99" s="167"/>
      <c r="J99" s="343">
        <v>312385150270</v>
      </c>
      <c r="K99" s="252"/>
      <c r="L99" s="167"/>
      <c r="M99" s="343"/>
      <c r="N99" s="252"/>
      <c r="O99" s="167"/>
      <c r="P99" s="343"/>
      <c r="Q99" s="252"/>
      <c r="R99" s="167"/>
      <c r="S99" s="343">
        <v>300149391398</v>
      </c>
      <c r="T99" s="252"/>
      <c r="U99" s="7"/>
    </row>
    <row r="100" spans="1:21" s="31" customFormat="1" ht="32.25" customHeight="1" thickBot="1">
      <c r="A100" s="30"/>
      <c r="B100" s="463" t="s">
        <v>98</v>
      </c>
      <c r="C100" s="464"/>
      <c r="D100" s="464"/>
      <c r="E100" s="464"/>
      <c r="F100" s="464"/>
      <c r="G100" s="464"/>
      <c r="H100" s="465"/>
      <c r="I100" s="167"/>
      <c r="J100" s="344">
        <v>0</v>
      </c>
      <c r="K100" s="252"/>
      <c r="L100" s="167"/>
      <c r="M100" s="344">
        <v>0</v>
      </c>
      <c r="N100" s="252"/>
      <c r="O100" s="167"/>
      <c r="P100" s="344">
        <v>0</v>
      </c>
      <c r="Q100" s="252"/>
      <c r="R100" s="167"/>
      <c r="S100" s="344">
        <v>0</v>
      </c>
      <c r="T100" s="252"/>
      <c r="U100" s="7"/>
    </row>
    <row r="101" spans="1:21" s="31" customFormat="1" ht="32.25" customHeight="1" thickBot="1">
      <c r="A101" s="30"/>
      <c r="B101" s="171" t="s">
        <v>0</v>
      </c>
      <c r="C101" s="172"/>
      <c r="D101" s="173"/>
      <c r="E101" s="109"/>
      <c r="F101" s="174"/>
      <c r="G101" s="174"/>
      <c r="H101" s="244">
        <v>312400000000</v>
      </c>
      <c r="I101" s="254"/>
      <c r="J101" s="255">
        <v>312385150270</v>
      </c>
      <c r="K101" s="256" t="s">
        <v>299</v>
      </c>
      <c r="L101" s="254"/>
      <c r="M101" s="255" t="s">
        <v>8</v>
      </c>
      <c r="N101" s="256" t="s">
        <v>300</v>
      </c>
      <c r="O101" s="254"/>
      <c r="P101" s="255" t="s">
        <v>12</v>
      </c>
      <c r="Q101" s="256" t="s">
        <v>300</v>
      </c>
      <c r="R101" s="254"/>
      <c r="S101" s="255">
        <v>300149391398</v>
      </c>
      <c r="T101" s="256" t="s">
        <v>299</v>
      </c>
      <c r="U101" s="7"/>
    </row>
    <row r="102" spans="1:21" s="4" customFormat="1" ht="25" customHeight="1" thickTop="1" thickBot="1">
      <c r="A102" s="17"/>
      <c r="B102" s="9"/>
      <c r="C102" s="9"/>
      <c r="D102" s="18"/>
      <c r="E102" s="18"/>
      <c r="F102" s="18"/>
      <c r="G102" s="21"/>
      <c r="H102" s="21"/>
      <c r="I102" s="438">
        <v>1</v>
      </c>
      <c r="J102" s="439"/>
      <c r="K102" s="439"/>
      <c r="L102" s="438">
        <v>2</v>
      </c>
      <c r="M102" s="439"/>
      <c r="N102" s="439"/>
      <c r="O102" s="438">
        <v>3</v>
      </c>
      <c r="P102" s="439"/>
      <c r="Q102" s="439"/>
      <c r="R102" s="438">
        <v>5</v>
      </c>
      <c r="S102" s="439"/>
      <c r="T102" s="439"/>
      <c r="U102" s="7"/>
    </row>
    <row r="103" spans="1:21" ht="18.75" customHeight="1" thickTop="1">
      <c r="A103" s="6"/>
      <c r="D103" s="6"/>
      <c r="E103" s="6"/>
      <c r="F103" s="6"/>
      <c r="G103" s="22"/>
      <c r="H103" s="454" t="s">
        <v>32</v>
      </c>
      <c r="I103" s="428"/>
      <c r="J103" s="429"/>
      <c r="K103" s="429"/>
      <c r="L103" s="428"/>
      <c r="M103" s="429"/>
      <c r="N103" s="429"/>
      <c r="O103" s="428"/>
      <c r="P103" s="429"/>
      <c r="Q103" s="429"/>
      <c r="R103" s="428"/>
      <c r="S103" s="429"/>
      <c r="T103" s="429"/>
    </row>
    <row r="104" spans="1:21" ht="18.75" customHeight="1">
      <c r="H104" s="455"/>
      <c r="I104" s="430"/>
      <c r="J104" s="431"/>
      <c r="K104" s="431"/>
      <c r="L104" s="430"/>
      <c r="M104" s="431"/>
      <c r="N104" s="431"/>
      <c r="O104" s="430"/>
      <c r="P104" s="431"/>
      <c r="Q104" s="431"/>
      <c r="R104" s="430"/>
      <c r="S104" s="431"/>
      <c r="T104" s="431"/>
    </row>
    <row r="105" spans="1:21" ht="18.75" customHeight="1">
      <c r="H105" s="455"/>
      <c r="I105" s="430"/>
      <c r="J105" s="431"/>
      <c r="K105" s="431"/>
      <c r="L105" s="430"/>
      <c r="M105" s="431"/>
      <c r="N105" s="431"/>
      <c r="O105" s="430"/>
      <c r="P105" s="431"/>
      <c r="Q105" s="431"/>
      <c r="R105" s="430"/>
      <c r="S105" s="431"/>
      <c r="T105" s="431"/>
    </row>
    <row r="106" spans="1:21" ht="18.75" customHeight="1" thickBot="1">
      <c r="H106" s="456"/>
      <c r="I106" s="432"/>
      <c r="J106" s="433"/>
      <c r="K106" s="433"/>
      <c r="L106" s="432"/>
      <c r="M106" s="433"/>
      <c r="N106" s="433"/>
      <c r="O106" s="432"/>
      <c r="P106" s="433"/>
      <c r="Q106" s="433"/>
      <c r="R106" s="432"/>
      <c r="S106" s="433"/>
      <c r="T106" s="433"/>
    </row>
    <row r="107" spans="1:21" ht="18.75" customHeight="1" thickTop="1">
      <c r="B107" s="1"/>
      <c r="C107" s="1"/>
      <c r="G107" s="1"/>
      <c r="H107" s="454" t="s">
        <v>69</v>
      </c>
      <c r="I107" s="428"/>
      <c r="J107" s="429"/>
      <c r="K107" s="429"/>
      <c r="L107" s="428"/>
      <c r="M107" s="429"/>
      <c r="N107" s="429"/>
      <c r="O107" s="428"/>
      <c r="P107" s="429"/>
      <c r="Q107" s="429"/>
      <c r="R107" s="428"/>
      <c r="S107" s="429"/>
      <c r="T107" s="429"/>
    </row>
    <row r="108" spans="1:21" ht="18.75" customHeight="1">
      <c r="H108" s="455"/>
      <c r="I108" s="430"/>
      <c r="J108" s="431"/>
      <c r="K108" s="431"/>
      <c r="L108" s="430"/>
      <c r="M108" s="431"/>
      <c r="N108" s="431"/>
      <c r="O108" s="430"/>
      <c r="P108" s="431"/>
      <c r="Q108" s="431"/>
      <c r="R108" s="430"/>
      <c r="S108" s="431"/>
      <c r="T108" s="431"/>
    </row>
    <row r="109" spans="1:21" ht="18.75" customHeight="1">
      <c r="H109" s="455"/>
      <c r="I109" s="430"/>
      <c r="J109" s="431"/>
      <c r="K109" s="431"/>
      <c r="L109" s="430"/>
      <c r="M109" s="431"/>
      <c r="N109" s="431"/>
      <c r="O109" s="430"/>
      <c r="P109" s="431"/>
      <c r="Q109" s="431"/>
      <c r="R109" s="430"/>
      <c r="S109" s="431"/>
      <c r="T109" s="431"/>
    </row>
    <row r="110" spans="1:21" ht="18.75" customHeight="1" thickBot="1">
      <c r="B110" s="1"/>
      <c r="C110" s="1"/>
      <c r="G110" s="1"/>
      <c r="H110" s="456"/>
      <c r="I110" s="432"/>
      <c r="J110" s="433"/>
      <c r="K110" s="433"/>
      <c r="L110" s="432"/>
      <c r="M110" s="433"/>
      <c r="N110" s="433"/>
      <c r="O110" s="432"/>
      <c r="P110" s="433"/>
      <c r="Q110" s="433"/>
      <c r="R110" s="432"/>
      <c r="S110" s="433"/>
      <c r="T110" s="433"/>
    </row>
    <row r="111" spans="1:21" s="115" customFormat="1" ht="14" hidden="1" thickTop="1">
      <c r="A111" s="2"/>
      <c r="B111" s="2"/>
      <c r="C111" s="2"/>
      <c r="D111" s="2"/>
      <c r="E111" s="2"/>
      <c r="F111" s="2"/>
      <c r="G111" s="2"/>
      <c r="H111" s="352" t="s">
        <v>117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7"/>
    </row>
    <row r="112" spans="1:21" ht="14" hidden="1" thickTop="1"/>
    <row r="113" ht="14" hidden="1" thickTop="1"/>
    <row r="114" ht="14" hidden="1" thickTop="1"/>
    <row r="115" ht="14" hidden="1" thickTop="1"/>
    <row r="116" ht="14" hidden="1" thickTop="1"/>
    <row r="117" ht="14" hidden="1" thickTop="1"/>
    <row r="118" ht="14" hidden="1" thickTop="1"/>
    <row r="119" ht="14" hidden="1" thickTop="1"/>
    <row r="120" ht="14" hidden="1" thickTop="1"/>
    <row r="121" ht="14" hidden="1" thickTop="1"/>
    <row r="122" ht="14" hidden="1" thickTop="1"/>
    <row r="123" ht="14" hidden="1" thickTop="1"/>
    <row r="124" ht="14" hidden="1" thickTop="1"/>
    <row r="125" ht="14" hidden="1" thickTop="1"/>
    <row r="126" ht="14" hidden="1" thickTop="1"/>
    <row r="127" ht="14" hidden="1" thickTop="1"/>
    <row r="128" ht="14" hidden="1" thickTop="1"/>
    <row r="129" ht="14" hidden="1" thickTop="1"/>
    <row r="130" ht="14" hidden="1" thickTop="1"/>
    <row r="131" ht="14" hidden="1" thickTop="1"/>
    <row r="132" ht="14" hidden="1" thickTop="1"/>
    <row r="133" ht="14" hidden="1" thickTop="1"/>
    <row r="134" ht="14" hidden="1" thickTop="1"/>
    <row r="135" ht="14" hidden="1" thickTop="1"/>
    <row r="136" ht="14" hidden="1" thickTop="1"/>
    <row r="137" ht="14" hidden="1" thickTop="1"/>
    <row r="138" ht="14" hidden="1" thickTop="1"/>
    <row r="139" ht="14" hidden="1" thickTop="1"/>
    <row r="140" ht="14" hidden="1" thickTop="1"/>
    <row r="141" ht="14" hidden="1" thickTop="1"/>
    <row r="142" ht="14" hidden="1" thickTop="1"/>
    <row r="143" ht="14" hidden="1" thickTop="1"/>
    <row r="144" ht="14" hidden="1" thickTop="1"/>
    <row r="145" ht="14" hidden="1" thickTop="1"/>
    <row r="146" ht="14" hidden="1" thickTop="1"/>
  </sheetData>
  <sheetProtection formatRows="0" insertRows="0" selectLockedCells="1"/>
  <protectedRanges>
    <protectedRange password="F692" sqref="B64:C64 B15:C15 E15:H15 B29:C29 E29:H29 C98:H99 E64:H64 B36:C36 E36:H36 E45:H45 B45:C45 B87:H91 B43:C43 J98 E75:H75 B75:C75 E79:H79 B79:C79 E43:H43 B44:H44 B37:H42 B84:H85 B76:H78 B80:H82 B16:H28 B30:H35 B46:H63 B65:H74 M98 P98 S98" name="Rango1_1_1_2"/>
    <protectedRange password="F692" sqref="J91 J99 J84:J85 M91 M99 M84:M85 P91 P99 P84:P85 S91 S99 S84:S85" name="Rango1_1_1_3"/>
    <protectedRange password="F692" sqref="C100:H100" name="Rango1_1_1_2_1"/>
    <protectedRange password="F692" sqref="J100 M100 P100 S100" name="Rango1_1_1_3_1"/>
    <protectedRange password="F692" sqref="B92:H92" name="Rango1_1_1_2_2"/>
    <protectedRange password="F692" sqref="J92 M92 P92 S92" name="Rango1_1_1_3_2"/>
    <protectedRange password="F692" sqref="C95:H95 J95 M95 P95 S95" name="Rango1_1_1_2_3_1"/>
    <protectedRange password="F692" sqref="B86:H86 B83:H83" name="Rango1_1_1_2_6"/>
    <protectedRange password="F692" sqref="J86 J83 M86 M83 P86 P83 S86 S83" name="Rango1_1_1_3_4_1"/>
    <protectedRange password="F692" sqref="J93 J96:J97 M93 M96:M97 P93 P96:P97 S93 S96:S97" name="Rango1_1_1_3_6"/>
    <protectedRange password="F692" sqref="H93:H94 H96:H97 J94 M94 P94 S94" name="Rango1_1_1_2_2_1"/>
    <protectedRange password="F692" sqref="E93:G94 E96:G97" name="Rango1_1_1_1_1_1_1"/>
  </protectedRanges>
  <mergeCells count="50">
    <mergeCell ref="I11:K11"/>
    <mergeCell ref="I12:K12"/>
    <mergeCell ref="B99:H99"/>
    <mergeCell ref="B100:H100"/>
    <mergeCell ref="B13:H13"/>
    <mergeCell ref="I13:K13"/>
    <mergeCell ref="R11:T11"/>
    <mergeCell ref="B1:H1"/>
    <mergeCell ref="B2:H2"/>
    <mergeCell ref="B3:H3"/>
    <mergeCell ref="B4:H4"/>
    <mergeCell ref="B5:H5"/>
    <mergeCell ref="L10:N10"/>
    <mergeCell ref="L11:N11"/>
    <mergeCell ref="O10:Q10"/>
    <mergeCell ref="R10:T10"/>
    <mergeCell ref="O11:Q11"/>
    <mergeCell ref="B6:H6"/>
    <mergeCell ref="B7:H7"/>
    <mergeCell ref="B9:H9"/>
    <mergeCell ref="I10:K10"/>
    <mergeCell ref="B11:H11"/>
    <mergeCell ref="L12:N12"/>
    <mergeCell ref="C94:G94"/>
    <mergeCell ref="C93:G93"/>
    <mergeCell ref="R13:T13"/>
    <mergeCell ref="R102:T102"/>
    <mergeCell ref="L13:N13"/>
    <mergeCell ref="L102:N102"/>
    <mergeCell ref="C84:G84"/>
    <mergeCell ref="C85:G85"/>
    <mergeCell ref="C97:G97"/>
    <mergeCell ref="C95:G95"/>
    <mergeCell ref="O12:Q12"/>
    <mergeCell ref="R12:T12"/>
    <mergeCell ref="B12:H12"/>
    <mergeCell ref="I102:K102"/>
    <mergeCell ref="R103:T106"/>
    <mergeCell ref="R107:T110"/>
    <mergeCell ref="C96:G96"/>
    <mergeCell ref="L107:N110"/>
    <mergeCell ref="O13:Q13"/>
    <mergeCell ref="O102:Q102"/>
    <mergeCell ref="O103:Q106"/>
    <mergeCell ref="O107:Q110"/>
    <mergeCell ref="L103:N106"/>
    <mergeCell ref="I107:K110"/>
    <mergeCell ref="H107:H110"/>
    <mergeCell ref="H103:H106"/>
    <mergeCell ref="I103:K106"/>
  </mergeCells>
  <phoneticPr fontId="3" type="noConversion"/>
  <conditionalFormatting sqref="H101">
    <cfRule type="cellIs" dxfId="270" priority="117012" operator="notEqual">
      <formula>""</formula>
    </cfRule>
  </conditionalFormatting>
  <conditionalFormatting sqref="K89 K91:K92 K98:K100 K87">
    <cfRule type="cellIs" dxfId="269" priority="117010" operator="equal">
      <formula>"PARA REVISIÓN"</formula>
    </cfRule>
    <cfRule type="cellIs" dxfId="268" priority="117011" operator="equal">
      <formula>"CUMPLE"</formula>
    </cfRule>
  </conditionalFormatting>
  <conditionalFormatting sqref="K14:K16 K25:K30 K45:K46 K71:K75 K78:K80 K82:K95 K97:K110 K33:K38 K40:K42 K58:K66">
    <cfRule type="cellIs" dxfId="267" priority="116893" operator="equal">
      <formula>"NO VÁLIDA"</formula>
    </cfRule>
    <cfRule type="cellIs" dxfId="266" priority="116894" operator="equal">
      <formula>"VÁLIDA"</formula>
    </cfRule>
  </conditionalFormatting>
  <conditionalFormatting sqref="J101">
    <cfRule type="cellIs" dxfId="265" priority="116829" operator="notBetween">
      <formula>"RECHAZO"</formula>
      <formula>"NO ADMISIBLE"</formula>
    </cfRule>
  </conditionalFormatting>
  <conditionalFormatting sqref="B45:K46 C72:K74 B58:K61 B71:B74 B63:K66">
    <cfRule type="expression" dxfId="264" priority="95510">
      <formula>YS="T"</formula>
    </cfRule>
  </conditionalFormatting>
  <conditionalFormatting sqref="B13:K14 U13:U14 B11:U12">
    <cfRule type="expression" dxfId="263" priority="95508" stopIfTrue="1">
      <formula>ROW()=CELL("ROW")</formula>
    </cfRule>
  </conditionalFormatting>
  <conditionalFormatting sqref="I16:K16 I36:K37 I45:K45 I74:K74 I29:K29 I83:K93 I27:K27 I97:K110 I94:I95 K94:K95 I64:K64">
    <cfRule type="expression" dxfId="262" priority="95507" stopIfTrue="1">
      <formula>AND(ROW()=CELL("ROW"),COLUMN()=CELL("COL"))</formula>
    </cfRule>
  </conditionalFormatting>
  <conditionalFormatting sqref="C27:H27">
    <cfRule type="expression" dxfId="261" priority="95274">
      <formula>IF($A$27=3,TRUE,FALSE)</formula>
    </cfRule>
  </conditionalFormatting>
  <conditionalFormatting sqref="J15 J29 J36 J45 J64 J75 J79 J83 J86 J90:J92 J98">
    <cfRule type="cellIs" dxfId="260" priority="47390" operator="greaterThan">
      <formula>0</formula>
    </cfRule>
  </conditionalFormatting>
  <conditionalFormatting sqref="I16 I30 I37:I38 I46 I65:I66 I78 I80 J87:J89 J93 I25:I28 I58:I63 I71:I74 I82 J97 I33:I35 I40:I42">
    <cfRule type="cellIs" dxfId="259" priority="427" operator="equal">
      <formula>0</formula>
    </cfRule>
  </conditionalFormatting>
  <conditionalFormatting sqref="I10:U10">
    <cfRule type="cellIs" dxfId="258" priority="65441" operator="equal">
      <formula>"ADMISIBLE"</formula>
    </cfRule>
    <cfRule type="cellIs" dxfId="257" priority="129338" operator="equal">
      <formula>"NO ADMISIBLE"</formula>
    </cfRule>
    <cfRule type="cellIs" dxfId="256" priority="129339" operator="equal">
      <formula>"RECHAZO"</formula>
    </cfRule>
  </conditionalFormatting>
  <conditionalFormatting sqref="K22:K24">
    <cfRule type="cellIs" dxfId="255" priority="425" operator="equal">
      <formula>"NO VÁLIDA"</formula>
    </cfRule>
    <cfRule type="cellIs" dxfId="254" priority="426" operator="equal">
      <formula>"VÁLIDA"</formula>
    </cfRule>
  </conditionalFormatting>
  <conditionalFormatting sqref="I24:K24">
    <cfRule type="expression" dxfId="253" priority="424" stopIfTrue="1">
      <formula>AND(ROW()=CELL("ROW"),COLUMN()=CELL("COL"))</formula>
    </cfRule>
  </conditionalFormatting>
  <conditionalFormatting sqref="C24:H24">
    <cfRule type="expression" dxfId="252" priority="423">
      <formula>IF($A$27=3,TRUE,FALSE)</formula>
    </cfRule>
  </conditionalFormatting>
  <conditionalFormatting sqref="I22:I24">
    <cfRule type="cellIs" dxfId="251" priority="422" operator="equal">
      <formula>0</formula>
    </cfRule>
  </conditionalFormatting>
  <conditionalFormatting sqref="K17">
    <cfRule type="cellIs" dxfId="250" priority="420" operator="equal">
      <formula>"NO VÁLIDA"</formula>
    </cfRule>
    <cfRule type="cellIs" dxfId="249" priority="421" operator="equal">
      <formula>"VÁLIDA"</formula>
    </cfRule>
  </conditionalFormatting>
  <conditionalFormatting sqref="I17">
    <cfRule type="cellIs" dxfId="248" priority="419" operator="equal">
      <formula>0</formula>
    </cfRule>
  </conditionalFormatting>
  <conditionalFormatting sqref="K43:K44">
    <cfRule type="cellIs" dxfId="247" priority="417" operator="equal">
      <formula>"NO VÁLIDA"</formula>
    </cfRule>
    <cfRule type="cellIs" dxfId="246" priority="418" operator="equal">
      <formula>"VÁLIDA"</formula>
    </cfRule>
  </conditionalFormatting>
  <conditionalFormatting sqref="I43:K44">
    <cfRule type="expression" dxfId="245" priority="416" stopIfTrue="1">
      <formula>AND(ROW()=CELL("ROW"),COLUMN()=CELL("COL"))</formula>
    </cfRule>
  </conditionalFormatting>
  <conditionalFormatting sqref="J43">
    <cfRule type="cellIs" dxfId="244" priority="415" operator="greaterThan">
      <formula>0</formula>
    </cfRule>
  </conditionalFormatting>
  <conditionalFormatting sqref="I44">
    <cfRule type="cellIs" dxfId="243" priority="414" operator="equal">
      <formula>0</formula>
    </cfRule>
  </conditionalFormatting>
  <conditionalFormatting sqref="K47:K57">
    <cfRule type="cellIs" dxfId="242" priority="412" operator="equal">
      <formula>"NO VÁLIDA"</formula>
    </cfRule>
    <cfRule type="cellIs" dxfId="241" priority="413" operator="equal">
      <formula>"VÁLIDA"</formula>
    </cfRule>
  </conditionalFormatting>
  <conditionalFormatting sqref="B52:K57 B47:K50">
    <cfRule type="expression" dxfId="240" priority="411">
      <formula>YS="T"</formula>
    </cfRule>
  </conditionalFormatting>
  <conditionalFormatting sqref="I47:I57">
    <cfRule type="cellIs" dxfId="239" priority="410" operator="equal">
      <formula>0</formula>
    </cfRule>
  </conditionalFormatting>
  <conditionalFormatting sqref="K69:K70">
    <cfRule type="cellIs" dxfId="238" priority="408" operator="equal">
      <formula>"NO VÁLIDA"</formula>
    </cfRule>
    <cfRule type="cellIs" dxfId="237" priority="409" operator="equal">
      <formula>"VÁLIDA"</formula>
    </cfRule>
  </conditionalFormatting>
  <conditionalFormatting sqref="C70:K70 B69:B70">
    <cfRule type="expression" dxfId="236" priority="407">
      <formula>YS="T"</formula>
    </cfRule>
  </conditionalFormatting>
  <conditionalFormatting sqref="I69:I70">
    <cfRule type="cellIs" dxfId="235" priority="406" operator="equal">
      <formula>0</formula>
    </cfRule>
  </conditionalFormatting>
  <conditionalFormatting sqref="K77">
    <cfRule type="cellIs" dxfId="234" priority="404" operator="equal">
      <formula>"NO VÁLIDA"</formula>
    </cfRule>
    <cfRule type="cellIs" dxfId="233" priority="405" operator="equal">
      <formula>"VÁLIDA"</formula>
    </cfRule>
  </conditionalFormatting>
  <conditionalFormatting sqref="I77">
    <cfRule type="cellIs" dxfId="232" priority="403" operator="equal">
      <formula>0</formula>
    </cfRule>
  </conditionalFormatting>
  <conditionalFormatting sqref="K76">
    <cfRule type="cellIs" dxfId="231" priority="401" operator="equal">
      <formula>"NO VÁLIDA"</formula>
    </cfRule>
    <cfRule type="cellIs" dxfId="230" priority="402" operator="equal">
      <formula>"VÁLIDA"</formula>
    </cfRule>
  </conditionalFormatting>
  <conditionalFormatting sqref="I76">
    <cfRule type="cellIs" dxfId="229" priority="400" operator="equal">
      <formula>0</formula>
    </cfRule>
  </conditionalFormatting>
  <conditionalFormatting sqref="K81">
    <cfRule type="cellIs" dxfId="228" priority="398" operator="equal">
      <formula>"NO VÁLIDA"</formula>
    </cfRule>
    <cfRule type="cellIs" dxfId="227" priority="399" operator="equal">
      <formula>"VÁLIDA"</formula>
    </cfRule>
  </conditionalFormatting>
  <conditionalFormatting sqref="I81">
    <cfRule type="cellIs" dxfId="226" priority="397" operator="equal">
      <formula>0</formula>
    </cfRule>
  </conditionalFormatting>
  <conditionalFormatting sqref="K96">
    <cfRule type="cellIs" dxfId="225" priority="395" operator="equal">
      <formula>"NO VÁLIDA"</formula>
    </cfRule>
    <cfRule type="cellIs" dxfId="224" priority="396" operator="equal">
      <formula>"VÁLIDA"</formula>
    </cfRule>
  </conditionalFormatting>
  <conditionalFormatting sqref="I96:K96">
    <cfRule type="expression" dxfId="223" priority="394" stopIfTrue="1">
      <formula>AND(ROW()=CELL("ROW"),COLUMN()=CELL("COL"))</formula>
    </cfRule>
  </conditionalFormatting>
  <conditionalFormatting sqref="J96">
    <cfRule type="cellIs" dxfId="222" priority="393" operator="equal">
      <formula>0</formula>
    </cfRule>
  </conditionalFormatting>
  <conditionalFormatting sqref="J94:J95">
    <cfRule type="expression" dxfId="221" priority="392" stopIfTrue="1">
      <formula>AND(ROW()=CELL("ROW"),COLUMN()=CELL("COL"))</formula>
    </cfRule>
  </conditionalFormatting>
  <conditionalFormatting sqref="J94:J95">
    <cfRule type="cellIs" dxfId="220" priority="391" operator="greaterThan">
      <formula>0</formula>
    </cfRule>
  </conditionalFormatting>
  <conditionalFormatting sqref="K21">
    <cfRule type="cellIs" dxfId="219" priority="389" operator="equal">
      <formula>"NO VÁLIDA"</formula>
    </cfRule>
    <cfRule type="cellIs" dxfId="218" priority="390" operator="equal">
      <formula>"VÁLIDA"</formula>
    </cfRule>
  </conditionalFormatting>
  <conditionalFormatting sqref="I21">
    <cfRule type="cellIs" dxfId="217" priority="388" operator="equal">
      <formula>0</formula>
    </cfRule>
  </conditionalFormatting>
  <conditionalFormatting sqref="K18:K20">
    <cfRule type="cellIs" dxfId="216" priority="386" operator="equal">
      <formula>"NO VÁLIDA"</formula>
    </cfRule>
    <cfRule type="cellIs" dxfId="215" priority="387" operator="equal">
      <formula>"VÁLIDA"</formula>
    </cfRule>
  </conditionalFormatting>
  <conditionalFormatting sqref="I20:K20">
    <cfRule type="expression" dxfId="214" priority="385" stopIfTrue="1">
      <formula>AND(ROW()=CELL("ROW"),COLUMN()=CELL("COL"))</formula>
    </cfRule>
  </conditionalFormatting>
  <conditionalFormatting sqref="C20:H20">
    <cfRule type="expression" dxfId="213" priority="384">
      <formula>IF($A$27=3,TRUE,FALSE)</formula>
    </cfRule>
  </conditionalFormatting>
  <conditionalFormatting sqref="I18:I20">
    <cfRule type="cellIs" dxfId="212" priority="383" operator="equal">
      <formula>0</formula>
    </cfRule>
  </conditionalFormatting>
  <conditionalFormatting sqref="K31:K32">
    <cfRule type="cellIs" dxfId="211" priority="381" operator="equal">
      <formula>"NO VÁLIDA"</formula>
    </cfRule>
    <cfRule type="cellIs" dxfId="210" priority="382" operator="equal">
      <formula>"VÁLIDA"</formula>
    </cfRule>
  </conditionalFormatting>
  <conditionalFormatting sqref="I31:I32">
    <cfRule type="cellIs" dxfId="209" priority="380" operator="equal">
      <formula>0</formula>
    </cfRule>
  </conditionalFormatting>
  <conditionalFormatting sqref="K39">
    <cfRule type="cellIs" dxfId="208" priority="378" operator="equal">
      <formula>"NO VÁLIDA"</formula>
    </cfRule>
    <cfRule type="cellIs" dxfId="207" priority="379" operator="equal">
      <formula>"VÁLIDA"</formula>
    </cfRule>
  </conditionalFormatting>
  <conditionalFormatting sqref="I39">
    <cfRule type="cellIs" dxfId="206" priority="377" operator="equal">
      <formula>0</formula>
    </cfRule>
  </conditionalFormatting>
  <conditionalFormatting sqref="K67:K68">
    <cfRule type="cellIs" dxfId="205" priority="375" operator="equal">
      <formula>"NO VÁLIDA"</formula>
    </cfRule>
    <cfRule type="cellIs" dxfId="204" priority="376" operator="equal">
      <formula>"VÁLIDA"</formula>
    </cfRule>
  </conditionalFormatting>
  <conditionalFormatting sqref="C68:K68 B67:B68">
    <cfRule type="expression" dxfId="203" priority="374">
      <formula>YS="T"</formula>
    </cfRule>
  </conditionalFormatting>
  <conditionalFormatting sqref="I67:I68">
    <cfRule type="cellIs" dxfId="202" priority="373" operator="equal">
      <formula>0</formula>
    </cfRule>
  </conditionalFormatting>
  <conditionalFormatting sqref="N89 N91:N92 N98:N100 N87">
    <cfRule type="cellIs" dxfId="201" priority="371" operator="equal">
      <formula>"PARA REVISIÓN"</formula>
    </cfRule>
    <cfRule type="cellIs" dxfId="200" priority="372" operator="equal">
      <formula>"CUMPLE"</formula>
    </cfRule>
  </conditionalFormatting>
  <conditionalFormatting sqref="N14:N16 N25:N30 N45:N46 N71:N75 N78:N80 N82:N95 N97:N110 N33:N38 N40:N42 N58:N66">
    <cfRule type="cellIs" dxfId="199" priority="369" operator="equal">
      <formula>"NO VÁLIDA"</formula>
    </cfRule>
    <cfRule type="cellIs" dxfId="198" priority="370" operator="equal">
      <formula>"VÁLIDA"</formula>
    </cfRule>
  </conditionalFormatting>
  <conditionalFormatting sqref="M101">
    <cfRule type="cellIs" dxfId="197" priority="368" operator="notBetween">
      <formula>"RECHAZO"</formula>
      <formula>"NO ADMISIBLE"</formula>
    </cfRule>
  </conditionalFormatting>
  <conditionalFormatting sqref="L45:N46 L72:N74 L58:N61 L63:N66">
    <cfRule type="expression" dxfId="196" priority="367">
      <formula>YS="T"</formula>
    </cfRule>
  </conditionalFormatting>
  <conditionalFormatting sqref="L13:N14">
    <cfRule type="expression" dxfId="195" priority="366" stopIfTrue="1">
      <formula>ROW()=CELL("ROW")</formula>
    </cfRule>
  </conditionalFormatting>
  <conditionalFormatting sqref="L16:N16 L36:N37 L45:N45 L74:N74 L29:N29 L83:N93 L27:N27 L97:N110 L94:L95 N94:N95 L64:N64">
    <cfRule type="expression" dxfId="194" priority="365" stopIfTrue="1">
      <formula>AND(ROW()=CELL("ROW"),COLUMN()=CELL("COL"))</formula>
    </cfRule>
  </conditionalFormatting>
  <conditionalFormatting sqref="M15 M29 M36 M45 M64 M75 M79 M83 M86 M90:M92 M98">
    <cfRule type="cellIs" dxfId="193" priority="364" operator="greaterThan">
      <formula>0</formula>
    </cfRule>
  </conditionalFormatting>
  <conditionalFormatting sqref="L16 L30 L37:L38 L46 L65:L66 L78 L80 M87:M89 M93 L25:L28 L58:L63 L71:L74 L82 M97 L33:L35 L40:L42">
    <cfRule type="cellIs" dxfId="192" priority="363" operator="equal">
      <formula>0</formula>
    </cfRule>
  </conditionalFormatting>
  <conditionalFormatting sqref="N22:N24">
    <cfRule type="cellIs" dxfId="191" priority="361" operator="equal">
      <formula>"NO VÁLIDA"</formula>
    </cfRule>
    <cfRule type="cellIs" dxfId="190" priority="362" operator="equal">
      <formula>"VÁLIDA"</formula>
    </cfRule>
  </conditionalFormatting>
  <conditionalFormatting sqref="L24:N24">
    <cfRule type="expression" dxfId="189" priority="360" stopIfTrue="1">
      <formula>AND(ROW()=CELL("ROW"),COLUMN()=CELL("COL"))</formula>
    </cfRule>
  </conditionalFormatting>
  <conditionalFormatting sqref="L22:L24">
    <cfRule type="cellIs" dxfId="188" priority="359" operator="equal">
      <formula>0</formula>
    </cfRule>
  </conditionalFormatting>
  <conditionalFormatting sqref="N17">
    <cfRule type="cellIs" dxfId="187" priority="357" operator="equal">
      <formula>"NO VÁLIDA"</formula>
    </cfRule>
    <cfRule type="cellIs" dxfId="186" priority="358" operator="equal">
      <formula>"VÁLIDA"</formula>
    </cfRule>
  </conditionalFormatting>
  <conditionalFormatting sqref="L17">
    <cfRule type="cellIs" dxfId="185" priority="356" operator="equal">
      <formula>0</formula>
    </cfRule>
  </conditionalFormatting>
  <conditionalFormatting sqref="N43:N44">
    <cfRule type="cellIs" dxfId="184" priority="354" operator="equal">
      <formula>"NO VÁLIDA"</formula>
    </cfRule>
    <cfRule type="cellIs" dxfId="183" priority="355" operator="equal">
      <formula>"VÁLIDA"</formula>
    </cfRule>
  </conditionalFormatting>
  <conditionalFormatting sqref="L43:N44">
    <cfRule type="expression" dxfId="182" priority="353" stopIfTrue="1">
      <formula>AND(ROW()=CELL("ROW"),COLUMN()=CELL("COL"))</formula>
    </cfRule>
  </conditionalFormatting>
  <conditionalFormatting sqref="M43">
    <cfRule type="cellIs" dxfId="181" priority="352" operator="greaterThan">
      <formula>0</formula>
    </cfRule>
  </conditionalFormatting>
  <conditionalFormatting sqref="L44">
    <cfRule type="cellIs" dxfId="180" priority="351" operator="equal">
      <formula>0</formula>
    </cfRule>
  </conditionalFormatting>
  <conditionalFormatting sqref="N47:N57">
    <cfRule type="cellIs" dxfId="179" priority="349" operator="equal">
      <formula>"NO VÁLIDA"</formula>
    </cfRule>
    <cfRule type="cellIs" dxfId="178" priority="350" operator="equal">
      <formula>"VÁLIDA"</formula>
    </cfRule>
  </conditionalFormatting>
  <conditionalFormatting sqref="L52:N57 L47:N50">
    <cfRule type="expression" dxfId="177" priority="348">
      <formula>YS="T"</formula>
    </cfRule>
  </conditionalFormatting>
  <conditionalFormatting sqref="L47:L57">
    <cfRule type="cellIs" dxfId="176" priority="347" operator="equal">
      <formula>0</formula>
    </cfRule>
  </conditionalFormatting>
  <conditionalFormatting sqref="N69:N70">
    <cfRule type="cellIs" dxfId="175" priority="345" operator="equal">
      <formula>"NO VÁLIDA"</formula>
    </cfRule>
    <cfRule type="cellIs" dxfId="174" priority="346" operator="equal">
      <formula>"VÁLIDA"</formula>
    </cfRule>
  </conditionalFormatting>
  <conditionalFormatting sqref="L70:N70">
    <cfRule type="expression" dxfId="173" priority="344">
      <formula>YS="T"</formula>
    </cfRule>
  </conditionalFormatting>
  <conditionalFormatting sqref="L69:L70">
    <cfRule type="cellIs" dxfId="172" priority="343" operator="equal">
      <formula>0</formula>
    </cfRule>
  </conditionalFormatting>
  <conditionalFormatting sqref="N77">
    <cfRule type="cellIs" dxfId="171" priority="341" operator="equal">
      <formula>"NO VÁLIDA"</formula>
    </cfRule>
    <cfRule type="cellIs" dxfId="170" priority="342" operator="equal">
      <formula>"VÁLIDA"</formula>
    </cfRule>
  </conditionalFormatting>
  <conditionalFormatting sqref="L77">
    <cfRule type="cellIs" dxfId="169" priority="340" operator="equal">
      <formula>0</formula>
    </cfRule>
  </conditionalFormatting>
  <conditionalFormatting sqref="N76">
    <cfRule type="cellIs" dxfId="168" priority="338" operator="equal">
      <formula>"NO VÁLIDA"</formula>
    </cfRule>
    <cfRule type="cellIs" dxfId="167" priority="339" operator="equal">
      <formula>"VÁLIDA"</formula>
    </cfRule>
  </conditionalFormatting>
  <conditionalFormatting sqref="L76">
    <cfRule type="cellIs" dxfId="166" priority="337" operator="equal">
      <formula>0</formula>
    </cfRule>
  </conditionalFormatting>
  <conditionalFormatting sqref="N81">
    <cfRule type="cellIs" dxfId="165" priority="335" operator="equal">
      <formula>"NO VÁLIDA"</formula>
    </cfRule>
    <cfRule type="cellIs" dxfId="164" priority="336" operator="equal">
      <formula>"VÁLIDA"</formula>
    </cfRule>
  </conditionalFormatting>
  <conditionalFormatting sqref="L81">
    <cfRule type="cellIs" dxfId="163" priority="334" operator="equal">
      <formula>0</formula>
    </cfRule>
  </conditionalFormatting>
  <conditionalFormatting sqref="N96">
    <cfRule type="cellIs" dxfId="162" priority="332" operator="equal">
      <formula>"NO VÁLIDA"</formula>
    </cfRule>
    <cfRule type="cellIs" dxfId="161" priority="333" operator="equal">
      <formula>"VÁLIDA"</formula>
    </cfRule>
  </conditionalFormatting>
  <conditionalFormatting sqref="L96:N96">
    <cfRule type="expression" dxfId="160" priority="331" stopIfTrue="1">
      <formula>AND(ROW()=CELL("ROW"),COLUMN()=CELL("COL"))</formula>
    </cfRule>
  </conditionalFormatting>
  <conditionalFormatting sqref="M96">
    <cfRule type="cellIs" dxfId="159" priority="330" operator="equal">
      <formula>0</formula>
    </cfRule>
  </conditionalFormatting>
  <conditionalFormatting sqref="M94:M95">
    <cfRule type="expression" dxfId="158" priority="329" stopIfTrue="1">
      <formula>AND(ROW()=CELL("ROW"),COLUMN()=CELL("COL"))</formula>
    </cfRule>
  </conditionalFormatting>
  <conditionalFormatting sqref="M94:M95">
    <cfRule type="cellIs" dxfId="157" priority="328" operator="greaterThan">
      <formula>0</formula>
    </cfRule>
  </conditionalFormatting>
  <conditionalFormatting sqref="N21">
    <cfRule type="cellIs" dxfId="156" priority="326" operator="equal">
      <formula>"NO VÁLIDA"</formula>
    </cfRule>
    <cfRule type="cellIs" dxfId="155" priority="327" operator="equal">
      <formula>"VÁLIDA"</formula>
    </cfRule>
  </conditionalFormatting>
  <conditionalFormatting sqref="L21">
    <cfRule type="cellIs" dxfId="154" priority="325" operator="equal">
      <formula>0</formula>
    </cfRule>
  </conditionalFormatting>
  <conditionalFormatting sqref="N18:N20">
    <cfRule type="cellIs" dxfId="153" priority="323" operator="equal">
      <formula>"NO VÁLIDA"</formula>
    </cfRule>
    <cfRule type="cellIs" dxfId="152" priority="324" operator="equal">
      <formula>"VÁLIDA"</formula>
    </cfRule>
  </conditionalFormatting>
  <conditionalFormatting sqref="L20:N20">
    <cfRule type="expression" dxfId="151" priority="322" stopIfTrue="1">
      <formula>AND(ROW()=CELL("ROW"),COLUMN()=CELL("COL"))</formula>
    </cfRule>
  </conditionalFormatting>
  <conditionalFormatting sqref="L18:L20">
    <cfRule type="cellIs" dxfId="150" priority="321" operator="equal">
      <formula>0</formula>
    </cfRule>
  </conditionalFormatting>
  <conditionalFormatting sqref="N31:N32">
    <cfRule type="cellIs" dxfId="149" priority="319" operator="equal">
      <formula>"NO VÁLIDA"</formula>
    </cfRule>
    <cfRule type="cellIs" dxfId="148" priority="320" operator="equal">
      <formula>"VÁLIDA"</formula>
    </cfRule>
  </conditionalFormatting>
  <conditionalFormatting sqref="L31:L32">
    <cfRule type="cellIs" dxfId="147" priority="318" operator="equal">
      <formula>0</formula>
    </cfRule>
  </conditionalFormatting>
  <conditionalFormatting sqref="N39">
    <cfRule type="cellIs" dxfId="146" priority="316" operator="equal">
      <formula>"NO VÁLIDA"</formula>
    </cfRule>
    <cfRule type="cellIs" dxfId="145" priority="317" operator="equal">
      <formula>"VÁLIDA"</formula>
    </cfRule>
  </conditionalFormatting>
  <conditionalFormatting sqref="L39">
    <cfRule type="cellIs" dxfId="144" priority="315" operator="equal">
      <formula>0</formula>
    </cfRule>
  </conditionalFormatting>
  <conditionalFormatting sqref="N67:N68">
    <cfRule type="cellIs" dxfId="143" priority="313" operator="equal">
      <formula>"NO VÁLIDA"</formula>
    </cfRule>
    <cfRule type="cellIs" dxfId="142" priority="314" operator="equal">
      <formula>"VÁLIDA"</formula>
    </cfRule>
  </conditionalFormatting>
  <conditionalFormatting sqref="L68:N68">
    <cfRule type="expression" dxfId="141" priority="312">
      <formula>YS="T"</formula>
    </cfRule>
  </conditionalFormatting>
  <conditionalFormatting sqref="L67:L68">
    <cfRule type="cellIs" dxfId="140" priority="311" operator="equal">
      <formula>0</formula>
    </cfRule>
  </conditionalFormatting>
  <conditionalFormatting sqref="Q89 Q91:Q92 Q98:Q100 Q87">
    <cfRule type="cellIs" dxfId="139" priority="309" operator="equal">
      <formula>"PARA REVISIÓN"</formula>
    </cfRule>
    <cfRule type="cellIs" dxfId="138" priority="310" operator="equal">
      <formula>"CUMPLE"</formula>
    </cfRule>
  </conditionalFormatting>
  <conditionalFormatting sqref="Q14:Q16 Q25:Q30 Q45:Q46 Q71:Q75 Q78:Q80 Q82:Q95 Q97:Q110 Q33:Q38 Q40:Q42 Q58:Q66">
    <cfRule type="cellIs" dxfId="137" priority="307" operator="equal">
      <formula>"NO VÁLIDA"</formula>
    </cfRule>
    <cfRule type="cellIs" dxfId="136" priority="308" operator="equal">
      <formula>"VÁLIDA"</formula>
    </cfRule>
  </conditionalFormatting>
  <conditionalFormatting sqref="P101">
    <cfRule type="cellIs" dxfId="135" priority="306" operator="notBetween">
      <formula>"RECHAZO"</formula>
      <formula>"NO ADMISIBLE"</formula>
    </cfRule>
  </conditionalFormatting>
  <conditionalFormatting sqref="O45:Q46 O72:Q74 O58:Q61 O63:Q66">
    <cfRule type="expression" dxfId="134" priority="305">
      <formula>YS="T"</formula>
    </cfRule>
  </conditionalFormatting>
  <conditionalFormatting sqref="O13:Q14">
    <cfRule type="expression" dxfId="133" priority="304" stopIfTrue="1">
      <formula>ROW()=CELL("ROW")</formula>
    </cfRule>
  </conditionalFormatting>
  <conditionalFormatting sqref="O16:Q16 O36:Q37 O45:Q45 O74:Q74 O29:Q29 O83:Q93 O27:Q27 O97:Q110 O94:O95 Q94:Q95 O64:Q64">
    <cfRule type="expression" dxfId="132" priority="303" stopIfTrue="1">
      <formula>AND(ROW()=CELL("ROW"),COLUMN()=CELL("COL"))</formula>
    </cfRule>
  </conditionalFormatting>
  <conditionalFormatting sqref="P15 P29 P36 P45 P64 P75 P79 P83 P86 P90:P92 P98">
    <cfRule type="cellIs" dxfId="131" priority="302" operator="greaterThan">
      <formula>0</formula>
    </cfRule>
  </conditionalFormatting>
  <conditionalFormatting sqref="O16 O30 O37:O38 O46 O65:O66 O78 O80 P87:P89 P93 O25:O28 O58:O63 O71:O74 O82 P97 O33:O35 O40:O42">
    <cfRule type="cellIs" dxfId="130" priority="301" operator="equal">
      <formula>0</formula>
    </cfRule>
  </conditionalFormatting>
  <conditionalFormatting sqref="Q22:Q24">
    <cfRule type="cellIs" dxfId="129" priority="299" operator="equal">
      <formula>"NO VÁLIDA"</formula>
    </cfRule>
    <cfRule type="cellIs" dxfId="128" priority="300" operator="equal">
      <formula>"VÁLIDA"</formula>
    </cfRule>
  </conditionalFormatting>
  <conditionalFormatting sqref="O24:Q24">
    <cfRule type="expression" dxfId="127" priority="298" stopIfTrue="1">
      <formula>AND(ROW()=CELL("ROW"),COLUMN()=CELL("COL"))</formula>
    </cfRule>
  </conditionalFormatting>
  <conditionalFormatting sqref="O22:O24">
    <cfRule type="cellIs" dxfId="126" priority="297" operator="equal">
      <formula>0</formula>
    </cfRule>
  </conditionalFormatting>
  <conditionalFormatting sqref="Q17">
    <cfRule type="cellIs" dxfId="125" priority="295" operator="equal">
      <formula>"NO VÁLIDA"</formula>
    </cfRule>
    <cfRule type="cellIs" dxfId="124" priority="296" operator="equal">
      <formula>"VÁLIDA"</formula>
    </cfRule>
  </conditionalFormatting>
  <conditionalFormatting sqref="O17">
    <cfRule type="cellIs" dxfId="123" priority="294" operator="equal">
      <formula>0</formula>
    </cfRule>
  </conditionalFormatting>
  <conditionalFormatting sqref="Q43:Q44">
    <cfRule type="cellIs" dxfId="122" priority="292" operator="equal">
      <formula>"NO VÁLIDA"</formula>
    </cfRule>
    <cfRule type="cellIs" dxfId="121" priority="293" operator="equal">
      <formula>"VÁLIDA"</formula>
    </cfRule>
  </conditionalFormatting>
  <conditionalFormatting sqref="O43:Q44">
    <cfRule type="expression" dxfId="120" priority="291" stopIfTrue="1">
      <formula>AND(ROW()=CELL("ROW"),COLUMN()=CELL("COL"))</formula>
    </cfRule>
  </conditionalFormatting>
  <conditionalFormatting sqref="P43">
    <cfRule type="cellIs" dxfId="119" priority="290" operator="greaterThan">
      <formula>0</formula>
    </cfRule>
  </conditionalFormatting>
  <conditionalFormatting sqref="O44">
    <cfRule type="cellIs" dxfId="118" priority="289" operator="equal">
      <formula>0</formula>
    </cfRule>
  </conditionalFormatting>
  <conditionalFormatting sqref="Q47:Q57">
    <cfRule type="cellIs" dxfId="117" priority="287" operator="equal">
      <formula>"NO VÁLIDA"</formula>
    </cfRule>
    <cfRule type="cellIs" dxfId="116" priority="288" operator="equal">
      <formula>"VÁLIDA"</formula>
    </cfRule>
  </conditionalFormatting>
  <conditionalFormatting sqref="O52:Q57 O47:Q50">
    <cfRule type="expression" dxfId="115" priority="286">
      <formula>YS="T"</formula>
    </cfRule>
  </conditionalFormatting>
  <conditionalFormatting sqref="O47:O57">
    <cfRule type="cellIs" dxfId="114" priority="285" operator="equal">
      <formula>0</formula>
    </cfRule>
  </conditionalFormatting>
  <conditionalFormatting sqref="Q69:Q70">
    <cfRule type="cellIs" dxfId="113" priority="283" operator="equal">
      <formula>"NO VÁLIDA"</formula>
    </cfRule>
    <cfRule type="cellIs" dxfId="112" priority="284" operator="equal">
      <formula>"VÁLIDA"</formula>
    </cfRule>
  </conditionalFormatting>
  <conditionalFormatting sqref="O70:Q70">
    <cfRule type="expression" dxfId="111" priority="282">
      <formula>YS="T"</formula>
    </cfRule>
  </conditionalFormatting>
  <conditionalFormatting sqref="O69:O70">
    <cfRule type="cellIs" dxfId="110" priority="281" operator="equal">
      <formula>0</formula>
    </cfRule>
  </conditionalFormatting>
  <conditionalFormatting sqref="Q77">
    <cfRule type="cellIs" dxfId="109" priority="279" operator="equal">
      <formula>"NO VÁLIDA"</formula>
    </cfRule>
    <cfRule type="cellIs" dxfId="108" priority="280" operator="equal">
      <formula>"VÁLIDA"</formula>
    </cfRule>
  </conditionalFormatting>
  <conditionalFormatting sqref="O77">
    <cfRule type="cellIs" dxfId="107" priority="278" operator="equal">
      <formula>0</formula>
    </cfRule>
  </conditionalFormatting>
  <conditionalFormatting sqref="Q76">
    <cfRule type="cellIs" dxfId="106" priority="276" operator="equal">
      <formula>"NO VÁLIDA"</formula>
    </cfRule>
    <cfRule type="cellIs" dxfId="105" priority="277" operator="equal">
      <formula>"VÁLIDA"</formula>
    </cfRule>
  </conditionalFormatting>
  <conditionalFormatting sqref="O76">
    <cfRule type="cellIs" dxfId="104" priority="275" operator="equal">
      <formula>0</formula>
    </cfRule>
  </conditionalFormatting>
  <conditionalFormatting sqref="Q81">
    <cfRule type="cellIs" dxfId="103" priority="273" operator="equal">
      <formula>"NO VÁLIDA"</formula>
    </cfRule>
    <cfRule type="cellIs" dxfId="102" priority="274" operator="equal">
      <formula>"VÁLIDA"</formula>
    </cfRule>
  </conditionalFormatting>
  <conditionalFormatting sqref="O81">
    <cfRule type="cellIs" dxfId="101" priority="272" operator="equal">
      <formula>0</formula>
    </cfRule>
  </conditionalFormatting>
  <conditionalFormatting sqref="Q96">
    <cfRule type="cellIs" dxfId="100" priority="270" operator="equal">
      <formula>"NO VÁLIDA"</formula>
    </cfRule>
    <cfRule type="cellIs" dxfId="99" priority="271" operator="equal">
      <formula>"VÁLIDA"</formula>
    </cfRule>
  </conditionalFormatting>
  <conditionalFormatting sqref="O96:Q96">
    <cfRule type="expression" dxfId="98" priority="269" stopIfTrue="1">
      <formula>AND(ROW()=CELL("ROW"),COLUMN()=CELL("COL"))</formula>
    </cfRule>
  </conditionalFormatting>
  <conditionalFormatting sqref="P96">
    <cfRule type="cellIs" dxfId="97" priority="268" operator="equal">
      <formula>0</formula>
    </cfRule>
  </conditionalFormatting>
  <conditionalFormatting sqref="P94:P95">
    <cfRule type="expression" dxfId="96" priority="267" stopIfTrue="1">
      <formula>AND(ROW()=CELL("ROW"),COLUMN()=CELL("COL"))</formula>
    </cfRule>
  </conditionalFormatting>
  <conditionalFormatting sqref="P94:P95">
    <cfRule type="cellIs" dxfId="95" priority="266" operator="greaterThan">
      <formula>0</formula>
    </cfRule>
  </conditionalFormatting>
  <conditionalFormatting sqref="Q21">
    <cfRule type="cellIs" dxfId="94" priority="264" operator="equal">
      <formula>"NO VÁLIDA"</formula>
    </cfRule>
    <cfRule type="cellIs" dxfId="93" priority="265" operator="equal">
      <formula>"VÁLIDA"</formula>
    </cfRule>
  </conditionalFormatting>
  <conditionalFormatting sqref="O21">
    <cfRule type="cellIs" dxfId="92" priority="263" operator="equal">
      <formula>0</formula>
    </cfRule>
  </conditionalFormatting>
  <conditionalFormatting sqref="Q18:Q20">
    <cfRule type="cellIs" dxfId="91" priority="261" operator="equal">
      <formula>"NO VÁLIDA"</formula>
    </cfRule>
    <cfRule type="cellIs" dxfId="90" priority="262" operator="equal">
      <formula>"VÁLIDA"</formula>
    </cfRule>
  </conditionalFormatting>
  <conditionalFormatting sqref="O20:Q20">
    <cfRule type="expression" dxfId="89" priority="260" stopIfTrue="1">
      <formula>AND(ROW()=CELL("ROW"),COLUMN()=CELL("COL"))</formula>
    </cfRule>
  </conditionalFormatting>
  <conditionalFormatting sqref="O18:O20">
    <cfRule type="cellIs" dxfId="88" priority="259" operator="equal">
      <formula>0</formula>
    </cfRule>
  </conditionalFormatting>
  <conditionalFormatting sqref="Q31:Q32">
    <cfRule type="cellIs" dxfId="87" priority="257" operator="equal">
      <formula>"NO VÁLIDA"</formula>
    </cfRule>
    <cfRule type="cellIs" dxfId="86" priority="258" operator="equal">
      <formula>"VÁLIDA"</formula>
    </cfRule>
  </conditionalFormatting>
  <conditionalFormatting sqref="O31:O32">
    <cfRule type="cellIs" dxfId="85" priority="256" operator="equal">
      <formula>0</formula>
    </cfRule>
  </conditionalFormatting>
  <conditionalFormatting sqref="Q39">
    <cfRule type="cellIs" dxfId="84" priority="254" operator="equal">
      <formula>"NO VÁLIDA"</formula>
    </cfRule>
    <cfRule type="cellIs" dxfId="83" priority="255" operator="equal">
      <formula>"VÁLIDA"</formula>
    </cfRule>
  </conditionalFormatting>
  <conditionalFormatting sqref="O39">
    <cfRule type="cellIs" dxfId="82" priority="253" operator="equal">
      <formula>0</formula>
    </cfRule>
  </conditionalFormatting>
  <conditionalFormatting sqref="Q67:Q68">
    <cfRule type="cellIs" dxfId="81" priority="251" operator="equal">
      <formula>"NO VÁLIDA"</formula>
    </cfRule>
    <cfRule type="cellIs" dxfId="80" priority="252" operator="equal">
      <formula>"VÁLIDA"</formula>
    </cfRule>
  </conditionalFormatting>
  <conditionalFormatting sqref="O68:Q68">
    <cfRule type="expression" dxfId="79" priority="250">
      <formula>YS="T"</formula>
    </cfRule>
  </conditionalFormatting>
  <conditionalFormatting sqref="O67:O68">
    <cfRule type="cellIs" dxfId="78" priority="249" operator="equal">
      <formula>0</formula>
    </cfRule>
  </conditionalFormatting>
  <conditionalFormatting sqref="T89 T91:T92 T98:T100 T87">
    <cfRule type="cellIs" dxfId="77" priority="247" operator="equal">
      <formula>"PARA REVISIÓN"</formula>
    </cfRule>
    <cfRule type="cellIs" dxfId="76" priority="248" operator="equal">
      <formula>"CUMPLE"</formula>
    </cfRule>
  </conditionalFormatting>
  <conditionalFormatting sqref="T14:T16 T25:T30 T45:T46 T71:T75 T78:T80 T82:T95 T97:T110 T33:T38 T40:T42 T58:T66">
    <cfRule type="cellIs" dxfId="75" priority="245" operator="equal">
      <formula>"NO VÁLIDA"</formula>
    </cfRule>
    <cfRule type="cellIs" dxfId="74" priority="246" operator="equal">
      <formula>"VÁLIDA"</formula>
    </cfRule>
  </conditionalFormatting>
  <conditionalFormatting sqref="S101">
    <cfRule type="cellIs" dxfId="73" priority="244" operator="notBetween">
      <formula>"RECHAZO"</formula>
      <formula>"NO ADMISIBLE"</formula>
    </cfRule>
  </conditionalFormatting>
  <conditionalFormatting sqref="R45:T46 R72:T74 R58:T61 R63:T66">
    <cfRule type="expression" dxfId="72" priority="243">
      <formula>YS="T"</formula>
    </cfRule>
  </conditionalFormatting>
  <conditionalFormatting sqref="R13:T14">
    <cfRule type="expression" dxfId="71" priority="242" stopIfTrue="1">
      <formula>ROW()=CELL("ROW")</formula>
    </cfRule>
  </conditionalFormatting>
  <conditionalFormatting sqref="R16:T16 R36:T37 R45:T45 R74:T74 R29:T29 R83:T93 R27:T27 R97:T110 R94:R95 T94:T95 R64:T64">
    <cfRule type="expression" dxfId="70" priority="241" stopIfTrue="1">
      <formula>AND(ROW()=CELL("ROW"),COLUMN()=CELL("COL"))</formula>
    </cfRule>
  </conditionalFormatting>
  <conditionalFormatting sqref="S15 S29 S36 S45 S64 S75 S79 S83 S86 S90:S92 S98">
    <cfRule type="cellIs" dxfId="69" priority="240" operator="greaterThan">
      <formula>0</formula>
    </cfRule>
  </conditionalFormatting>
  <conditionalFormatting sqref="R16 R30 R37:R38 R46 R65:R66 R78 R80 S87:S89 S93 R25:R28 R58:R63 R71:R74 R82 S97 R33:R35 R40:R42">
    <cfRule type="cellIs" dxfId="68" priority="239" operator="equal">
      <formula>0</formula>
    </cfRule>
  </conditionalFormatting>
  <conditionalFormatting sqref="T22:T24">
    <cfRule type="cellIs" dxfId="67" priority="237" operator="equal">
      <formula>"NO VÁLIDA"</formula>
    </cfRule>
    <cfRule type="cellIs" dxfId="66" priority="238" operator="equal">
      <formula>"VÁLIDA"</formula>
    </cfRule>
  </conditionalFormatting>
  <conditionalFormatting sqref="R24:T24">
    <cfRule type="expression" dxfId="65" priority="236" stopIfTrue="1">
      <formula>AND(ROW()=CELL("ROW"),COLUMN()=CELL("COL"))</formula>
    </cfRule>
  </conditionalFormatting>
  <conditionalFormatting sqref="R22:R24">
    <cfRule type="cellIs" dxfId="64" priority="235" operator="equal">
      <formula>0</formula>
    </cfRule>
  </conditionalFormatting>
  <conditionalFormatting sqref="T17">
    <cfRule type="cellIs" dxfId="63" priority="233" operator="equal">
      <formula>"NO VÁLIDA"</formula>
    </cfRule>
    <cfRule type="cellIs" dxfId="62" priority="234" operator="equal">
      <formula>"VÁLIDA"</formula>
    </cfRule>
  </conditionalFormatting>
  <conditionalFormatting sqref="R17">
    <cfRule type="cellIs" dxfId="61" priority="232" operator="equal">
      <formula>0</formula>
    </cfRule>
  </conditionalFormatting>
  <conditionalFormatting sqref="T43:T44">
    <cfRule type="cellIs" dxfId="60" priority="230" operator="equal">
      <formula>"NO VÁLIDA"</formula>
    </cfRule>
    <cfRule type="cellIs" dxfId="59" priority="231" operator="equal">
      <formula>"VÁLIDA"</formula>
    </cfRule>
  </conditionalFormatting>
  <conditionalFormatting sqref="R43:T44">
    <cfRule type="expression" dxfId="58" priority="229" stopIfTrue="1">
      <formula>AND(ROW()=CELL("ROW"),COLUMN()=CELL("COL"))</formula>
    </cfRule>
  </conditionalFormatting>
  <conditionalFormatting sqref="S43">
    <cfRule type="cellIs" dxfId="57" priority="228" operator="greaterThan">
      <formula>0</formula>
    </cfRule>
  </conditionalFormatting>
  <conditionalFormatting sqref="R44">
    <cfRule type="cellIs" dxfId="56" priority="227" operator="equal">
      <formula>0</formula>
    </cfRule>
  </conditionalFormatting>
  <conditionalFormatting sqref="T47:T57">
    <cfRule type="cellIs" dxfId="55" priority="225" operator="equal">
      <formula>"NO VÁLIDA"</formula>
    </cfRule>
    <cfRule type="cellIs" dxfId="54" priority="226" operator="equal">
      <formula>"VÁLIDA"</formula>
    </cfRule>
  </conditionalFormatting>
  <conditionalFormatting sqref="R52:T57 R47:T50">
    <cfRule type="expression" dxfId="53" priority="224">
      <formula>YS="T"</formula>
    </cfRule>
  </conditionalFormatting>
  <conditionalFormatting sqref="R47:R57">
    <cfRule type="cellIs" dxfId="52" priority="223" operator="equal">
      <formula>0</formula>
    </cfRule>
  </conditionalFormatting>
  <conditionalFormatting sqref="T69:T70">
    <cfRule type="cellIs" dxfId="51" priority="221" operator="equal">
      <formula>"NO VÁLIDA"</formula>
    </cfRule>
    <cfRule type="cellIs" dxfId="50" priority="222" operator="equal">
      <formula>"VÁLIDA"</formula>
    </cfRule>
  </conditionalFormatting>
  <conditionalFormatting sqref="R70:T70">
    <cfRule type="expression" dxfId="49" priority="220">
      <formula>YS="T"</formula>
    </cfRule>
  </conditionalFormatting>
  <conditionalFormatting sqref="R69:R70">
    <cfRule type="cellIs" dxfId="48" priority="219" operator="equal">
      <formula>0</formula>
    </cfRule>
  </conditionalFormatting>
  <conditionalFormatting sqref="T77">
    <cfRule type="cellIs" dxfId="47" priority="217" operator="equal">
      <formula>"NO VÁLIDA"</formula>
    </cfRule>
    <cfRule type="cellIs" dxfId="46" priority="218" operator="equal">
      <formula>"VÁLIDA"</formula>
    </cfRule>
  </conditionalFormatting>
  <conditionalFormatting sqref="R77">
    <cfRule type="cellIs" dxfId="45" priority="216" operator="equal">
      <formula>0</formula>
    </cfRule>
  </conditionalFormatting>
  <conditionalFormatting sqref="T76">
    <cfRule type="cellIs" dxfId="44" priority="214" operator="equal">
      <formula>"NO VÁLIDA"</formula>
    </cfRule>
    <cfRule type="cellIs" dxfId="43" priority="215" operator="equal">
      <formula>"VÁLIDA"</formula>
    </cfRule>
  </conditionalFormatting>
  <conditionalFormatting sqref="R76">
    <cfRule type="cellIs" dxfId="42" priority="213" operator="equal">
      <formula>0</formula>
    </cfRule>
  </conditionalFormatting>
  <conditionalFormatting sqref="T81">
    <cfRule type="cellIs" dxfId="41" priority="211" operator="equal">
      <formula>"NO VÁLIDA"</formula>
    </cfRule>
    <cfRule type="cellIs" dxfId="40" priority="212" operator="equal">
      <formula>"VÁLIDA"</formula>
    </cfRule>
  </conditionalFormatting>
  <conditionalFormatting sqref="R81">
    <cfRule type="cellIs" dxfId="39" priority="210" operator="equal">
      <formula>0</formula>
    </cfRule>
  </conditionalFormatting>
  <conditionalFormatting sqref="T96">
    <cfRule type="cellIs" dxfId="38" priority="208" operator="equal">
      <formula>"NO VÁLIDA"</formula>
    </cfRule>
    <cfRule type="cellIs" dxfId="37" priority="209" operator="equal">
      <formula>"VÁLIDA"</formula>
    </cfRule>
  </conditionalFormatting>
  <conditionalFormatting sqref="R96:T96">
    <cfRule type="expression" dxfId="36" priority="207" stopIfTrue="1">
      <formula>AND(ROW()=CELL("ROW"),COLUMN()=CELL("COL"))</formula>
    </cfRule>
  </conditionalFormatting>
  <conditionalFormatting sqref="S96">
    <cfRule type="cellIs" dxfId="35" priority="206" operator="equal">
      <formula>0</formula>
    </cfRule>
  </conditionalFormatting>
  <conditionalFormatting sqref="S94:S95">
    <cfRule type="expression" dxfId="34" priority="205" stopIfTrue="1">
      <formula>AND(ROW()=CELL("ROW"),COLUMN()=CELL("COL"))</formula>
    </cfRule>
  </conditionalFormatting>
  <conditionalFormatting sqref="S94:S95">
    <cfRule type="cellIs" dxfId="33" priority="204" operator="greaterThan">
      <formula>0</formula>
    </cfRule>
  </conditionalFormatting>
  <conditionalFormatting sqref="T21">
    <cfRule type="cellIs" dxfId="32" priority="202" operator="equal">
      <formula>"NO VÁLIDA"</formula>
    </cfRule>
    <cfRule type="cellIs" dxfId="31" priority="203" operator="equal">
      <formula>"VÁLIDA"</formula>
    </cfRule>
  </conditionalFormatting>
  <conditionalFormatting sqref="R21">
    <cfRule type="cellIs" dxfId="30" priority="201" operator="equal">
      <formula>0</formula>
    </cfRule>
  </conditionalFormatting>
  <conditionalFormatting sqref="T18:T20">
    <cfRule type="cellIs" dxfId="29" priority="199" operator="equal">
      <formula>"NO VÁLIDA"</formula>
    </cfRule>
    <cfRule type="cellIs" dxfId="28" priority="200" operator="equal">
      <formula>"VÁLIDA"</formula>
    </cfRule>
  </conditionalFormatting>
  <conditionalFormatting sqref="R20:T20">
    <cfRule type="expression" dxfId="27" priority="198" stopIfTrue="1">
      <formula>AND(ROW()=CELL("ROW"),COLUMN()=CELL("COL"))</formula>
    </cfRule>
  </conditionalFormatting>
  <conditionalFormatting sqref="R18:R20">
    <cfRule type="cellIs" dxfId="26" priority="197" operator="equal">
      <formula>0</formula>
    </cfRule>
  </conditionalFormatting>
  <conditionalFormatting sqref="T31:T32">
    <cfRule type="cellIs" dxfId="25" priority="195" operator="equal">
      <formula>"NO VÁLIDA"</formula>
    </cfRule>
    <cfRule type="cellIs" dxfId="24" priority="196" operator="equal">
      <formula>"VÁLIDA"</formula>
    </cfRule>
  </conditionalFormatting>
  <conditionalFormatting sqref="R31:R32">
    <cfRule type="cellIs" dxfId="23" priority="194" operator="equal">
      <formula>0</formula>
    </cfRule>
  </conditionalFormatting>
  <conditionalFormatting sqref="T39">
    <cfRule type="cellIs" dxfId="22" priority="192" operator="equal">
      <formula>"NO VÁLIDA"</formula>
    </cfRule>
    <cfRule type="cellIs" dxfId="21" priority="193" operator="equal">
      <formula>"VÁLIDA"</formula>
    </cfRule>
  </conditionalFormatting>
  <conditionalFormatting sqref="R39">
    <cfRule type="cellIs" dxfId="20" priority="191" operator="equal">
      <formula>0</formula>
    </cfRule>
  </conditionalFormatting>
  <conditionalFormatting sqref="T67:T68">
    <cfRule type="cellIs" dxfId="19" priority="189" operator="equal">
      <formula>"NO VÁLIDA"</formula>
    </cfRule>
    <cfRule type="cellIs" dxfId="18" priority="190" operator="equal">
      <formula>"VÁLIDA"</formula>
    </cfRule>
  </conditionalFormatting>
  <conditionalFormatting sqref="R68:T68">
    <cfRule type="expression" dxfId="17" priority="188">
      <formula>YS="T"</formula>
    </cfRule>
  </conditionalFormatting>
  <conditionalFormatting sqref="R67:R68">
    <cfRule type="cellIs" dxfId="16" priority="187" operator="equal">
      <formula>0</formula>
    </cfRule>
  </conditionalFormatting>
  <dataValidations count="1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79 J90:J92 J86 J83 J100:J101 J98 K76:K101 J15:K75 M79 M90:M92 M86 M83 M100:M101 M98 N76:N101 M15:N75 P79 P90:P92 P86 P83 P100:P101 P98 Q76:Q101 P15:Q75 S79 S90:S92 S86 S83 S100:S101 S98 T76:T101 S15:T75" xr:uid="{C1B0A45B-C02C-4D45-A0CF-DE829EE9CE04}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8" tint="-0.499984740745262"/>
    <pageSetUpPr fitToPage="1"/>
  </sheetPr>
  <dimension ref="A1:Z325"/>
  <sheetViews>
    <sheetView showGridLines="0" topLeftCell="B1" zoomScale="90" zoomScaleNormal="90" workbookViewId="0">
      <selection activeCell="G15" sqref="G15:J15"/>
    </sheetView>
  </sheetViews>
  <sheetFormatPr baseColWidth="10" defaultColWidth="0" defaultRowHeight="13" zeroHeight="1"/>
  <cols>
    <col min="1" max="1" width="2.6640625" style="34" customWidth="1"/>
    <col min="2" max="3" width="8.33203125" style="34" customWidth="1"/>
    <col min="4" max="4" width="44.33203125" style="34" customWidth="1"/>
    <col min="5" max="6" width="21.5" style="34" customWidth="1"/>
    <col min="7" max="7" width="21" style="34" customWidth="1"/>
    <col min="8" max="8" width="20.6640625" style="34" customWidth="1"/>
    <col min="9" max="9" width="15.5" style="34" bestFit="1" customWidth="1"/>
    <col min="10" max="10" width="28.6640625" style="36" bestFit="1" customWidth="1"/>
    <col min="11" max="11" width="13.6640625" style="32" hidden="1" customWidth="1"/>
    <col min="12" max="12" width="13.6640625" style="33" hidden="1" customWidth="1"/>
    <col min="13" max="15" width="13.6640625" style="34" hidden="1" customWidth="1"/>
    <col min="16" max="16" width="19.5" style="125" hidden="1" customWidth="1"/>
    <col min="17" max="17" width="47.6640625" style="142" hidden="1" customWidth="1"/>
    <col min="18" max="18" width="22.33203125" style="142" hidden="1" customWidth="1"/>
    <col min="19" max="19" width="22.33203125" style="125" hidden="1" customWidth="1"/>
    <col min="20" max="20" width="23.33203125" style="125" hidden="1" customWidth="1"/>
    <col min="21" max="21" width="22.33203125" style="125" hidden="1" customWidth="1"/>
    <col min="22" max="22" width="22.33203125" style="214" hidden="1" customWidth="1"/>
    <col min="23" max="23" width="22.33203125" style="213" hidden="1" customWidth="1"/>
    <col min="24" max="24" width="22.33203125" style="214" hidden="1" customWidth="1"/>
    <col min="25" max="26" width="22.33203125" style="125" bestFit="1" customWidth="1"/>
    <col min="27" max="16384" width="11.5" style="34" hidden="1"/>
  </cols>
  <sheetData>
    <row r="1" spans="2:19" ht="18">
      <c r="B1" s="404" t="s">
        <v>20</v>
      </c>
      <c r="C1" s="404"/>
      <c r="D1" s="404"/>
      <c r="E1" s="404"/>
      <c r="F1" s="404"/>
      <c r="G1" s="404"/>
      <c r="H1" s="404"/>
      <c r="I1" s="404"/>
      <c r="J1" s="404"/>
    </row>
    <row r="2" spans="2:19">
      <c r="B2" s="405" t="s">
        <v>21</v>
      </c>
      <c r="C2" s="405"/>
      <c r="D2" s="405"/>
      <c r="E2" s="405"/>
      <c r="F2" s="405"/>
      <c r="G2" s="405"/>
      <c r="H2" s="405"/>
      <c r="I2" s="405"/>
      <c r="J2" s="405"/>
    </row>
    <row r="3" spans="2:19">
      <c r="B3" s="405" t="s">
        <v>87</v>
      </c>
      <c r="C3" s="405"/>
      <c r="D3" s="405"/>
      <c r="E3" s="405"/>
      <c r="F3" s="405"/>
      <c r="G3" s="405"/>
      <c r="H3" s="405"/>
      <c r="I3" s="405"/>
      <c r="J3" s="405"/>
    </row>
    <row r="4" spans="2:19">
      <c r="B4" s="405" t="s">
        <v>83</v>
      </c>
      <c r="C4" s="405"/>
      <c r="D4" s="405"/>
      <c r="E4" s="405"/>
      <c r="F4" s="405"/>
      <c r="G4" s="405"/>
      <c r="H4" s="405"/>
      <c r="I4" s="405"/>
      <c r="J4" s="405"/>
    </row>
    <row r="5" spans="2:19">
      <c r="B5" s="470" t="s">
        <v>151</v>
      </c>
      <c r="C5" s="470"/>
      <c r="D5" s="470"/>
      <c r="E5" s="470"/>
      <c r="F5" s="470"/>
      <c r="G5" s="470"/>
      <c r="H5" s="470"/>
      <c r="I5" s="470"/>
      <c r="J5" s="470"/>
    </row>
    <row r="6" spans="2:19">
      <c r="B6" s="470" t="s">
        <v>248</v>
      </c>
      <c r="C6" s="470"/>
      <c r="D6" s="470"/>
      <c r="E6" s="470"/>
      <c r="F6" s="470"/>
      <c r="G6" s="470"/>
      <c r="H6" s="470"/>
      <c r="I6" s="470"/>
      <c r="J6" s="470"/>
    </row>
    <row r="7" spans="2:19" ht="40.5" customHeight="1">
      <c r="B7" s="405" t="s">
        <v>249</v>
      </c>
      <c r="C7" s="405"/>
      <c r="D7" s="405"/>
      <c r="E7" s="405"/>
      <c r="F7" s="405"/>
      <c r="G7" s="405"/>
      <c r="H7" s="405"/>
      <c r="I7" s="405"/>
      <c r="J7" s="405"/>
    </row>
    <row r="8" spans="2:19" ht="16">
      <c r="B8" s="39"/>
      <c r="C8" s="39"/>
      <c r="D8" s="35"/>
      <c r="E8" s="35"/>
      <c r="F8" s="35"/>
      <c r="G8" s="35"/>
      <c r="H8" s="35"/>
      <c r="I8" s="35"/>
      <c r="J8" s="35"/>
    </row>
    <row r="9" spans="2:19" ht="15.75" customHeight="1">
      <c r="B9" s="425" t="s">
        <v>25</v>
      </c>
      <c r="C9" s="425"/>
      <c r="D9" s="425"/>
      <c r="E9" s="425"/>
      <c r="F9" s="425"/>
      <c r="G9" s="425"/>
      <c r="H9" s="425"/>
      <c r="I9" s="425"/>
      <c r="J9" s="425"/>
    </row>
    <row r="10" spans="2:19" ht="16.5" customHeight="1">
      <c r="B10" s="469" t="s">
        <v>26</v>
      </c>
      <c r="C10" s="469"/>
      <c r="D10" s="469"/>
      <c r="E10" s="469"/>
      <c r="F10" s="469"/>
      <c r="G10" s="469"/>
      <c r="H10" s="469"/>
      <c r="I10" s="469"/>
      <c r="J10" s="469"/>
      <c r="S10" s="124"/>
    </row>
    <row r="11" spans="2:19" ht="17" thickBot="1">
      <c r="B11" s="40"/>
      <c r="C11" s="40"/>
      <c r="D11" s="35"/>
      <c r="E11" s="35"/>
      <c r="F11" s="35"/>
      <c r="G11" s="35"/>
      <c r="H11" s="35"/>
      <c r="I11" s="35"/>
      <c r="J11" s="35"/>
    </row>
    <row r="12" spans="2:19" ht="15.75" customHeight="1" thickBot="1">
      <c r="B12" s="515" t="s">
        <v>149</v>
      </c>
      <c r="C12" s="516"/>
      <c r="D12" s="347" t="s">
        <v>73</v>
      </c>
      <c r="E12" s="508" t="s">
        <v>35</v>
      </c>
      <c r="F12" s="509"/>
      <c r="G12" s="509"/>
      <c r="H12" s="509"/>
      <c r="I12" s="509"/>
      <c r="J12" s="510"/>
      <c r="Q12" s="143" t="s">
        <v>73</v>
      </c>
    </row>
    <row r="13" spans="2:19" ht="21" customHeight="1" thickBot="1">
      <c r="B13" s="517"/>
      <c r="C13" s="518"/>
      <c r="D13" s="349">
        <v>2</v>
      </c>
      <c r="E13" s="511" t="s">
        <v>89</v>
      </c>
      <c r="F13" s="511"/>
      <c r="G13" s="511"/>
      <c r="H13" s="511"/>
      <c r="I13" s="345" t="s">
        <v>36</v>
      </c>
      <c r="J13" s="95">
        <v>0</v>
      </c>
      <c r="Q13" s="144">
        <v>1</v>
      </c>
    </row>
    <row r="14" spans="2:19" ht="15.75" customHeight="1" thickBot="1">
      <c r="B14" s="519">
        <v>2</v>
      </c>
      <c r="C14" s="520"/>
      <c r="D14" s="348" t="s">
        <v>70</v>
      </c>
      <c r="E14" s="346"/>
      <c r="F14" s="346"/>
      <c r="G14" s="346"/>
      <c r="H14" s="346"/>
      <c r="I14" s="346" t="s">
        <v>37</v>
      </c>
      <c r="J14" s="96">
        <v>0</v>
      </c>
      <c r="Q14" s="145"/>
    </row>
    <row r="15" spans="2:19" ht="15.75" customHeight="1" thickBot="1">
      <c r="B15" s="521"/>
      <c r="C15" s="522"/>
      <c r="D15" s="350" t="s">
        <v>72</v>
      </c>
      <c r="E15" s="514" t="s">
        <v>63</v>
      </c>
      <c r="F15" s="514"/>
      <c r="G15" s="512" t="s">
        <v>109</v>
      </c>
      <c r="H15" s="512"/>
      <c r="I15" s="512"/>
      <c r="J15" s="513"/>
      <c r="Q15" s="143" t="s">
        <v>70</v>
      </c>
    </row>
    <row r="16" spans="2:19" ht="17" thickBot="1">
      <c r="B16" s="40"/>
      <c r="C16" s="40"/>
      <c r="D16" s="35"/>
      <c r="E16" s="35"/>
      <c r="F16" s="35"/>
      <c r="G16" s="35"/>
      <c r="H16" s="35"/>
      <c r="I16" s="35"/>
      <c r="J16" s="35"/>
      <c r="Q16" s="144" t="s">
        <v>88</v>
      </c>
    </row>
    <row r="17" spans="2:26" ht="15.5" customHeight="1">
      <c r="B17" s="494" t="s">
        <v>38</v>
      </c>
      <c r="C17" s="495"/>
      <c r="D17" s="495"/>
      <c r="E17" s="495"/>
      <c r="F17" s="495"/>
      <c r="G17" s="495"/>
      <c r="H17" s="495"/>
      <c r="I17" s="495"/>
      <c r="J17" s="496"/>
    </row>
    <row r="18" spans="2:26">
      <c r="B18" s="69"/>
      <c r="C18" s="74"/>
      <c r="D18" s="70"/>
      <c r="E18" s="70"/>
      <c r="F18" s="71"/>
      <c r="G18" s="71"/>
      <c r="H18" s="71"/>
      <c r="I18" s="74" t="s">
        <v>39</v>
      </c>
      <c r="J18" s="82">
        <v>2</v>
      </c>
    </row>
    <row r="19" spans="2:26">
      <c r="B19" s="75"/>
      <c r="C19" s="74"/>
      <c r="D19" s="70"/>
      <c r="E19" s="70"/>
      <c r="F19" s="71"/>
      <c r="G19" s="71"/>
      <c r="H19" s="71"/>
      <c r="I19" s="74" t="s">
        <v>41</v>
      </c>
      <c r="J19" s="85">
        <v>300149391398</v>
      </c>
    </row>
    <row r="20" spans="2:26">
      <c r="B20" s="69"/>
      <c r="C20" s="76"/>
      <c r="D20" s="70"/>
      <c r="E20" s="70"/>
      <c r="F20" s="71"/>
      <c r="G20" s="71"/>
      <c r="H20" s="71"/>
      <c r="I20" s="74" t="s">
        <v>111</v>
      </c>
      <c r="J20" s="85">
        <v>306267270834</v>
      </c>
    </row>
    <row r="21" spans="2:26">
      <c r="B21" s="69"/>
      <c r="C21" s="76"/>
      <c r="D21" s="70"/>
      <c r="E21" s="70"/>
      <c r="F21" s="71"/>
      <c r="G21" s="71"/>
      <c r="H21" s="71"/>
      <c r="I21" s="74" t="s">
        <v>48</v>
      </c>
      <c r="J21" s="85">
        <v>306267270834</v>
      </c>
    </row>
    <row r="22" spans="2:26">
      <c r="B22" s="77"/>
      <c r="C22" s="78"/>
      <c r="D22" s="70"/>
      <c r="E22" s="70"/>
      <c r="F22" s="71"/>
      <c r="G22" s="71"/>
      <c r="H22" s="71"/>
      <c r="I22" s="74" t="s">
        <v>49</v>
      </c>
      <c r="J22" s="85">
        <v>312400000000</v>
      </c>
      <c r="V22" s="219"/>
      <c r="W22" s="215"/>
      <c r="X22" s="216"/>
    </row>
    <row r="23" spans="2:26" ht="14" thickBot="1">
      <c r="B23" s="79"/>
      <c r="C23" s="80"/>
      <c r="D23" s="72"/>
      <c r="E23" s="72"/>
      <c r="F23" s="73"/>
      <c r="G23" s="73"/>
      <c r="H23" s="73"/>
      <c r="I23" s="81" t="s">
        <v>40</v>
      </c>
      <c r="J23" s="83">
        <v>70</v>
      </c>
    </row>
    <row r="24" spans="2:26" customFormat="1" ht="14" thickBot="1">
      <c r="P24" s="124"/>
      <c r="Q24" s="149"/>
      <c r="R24" s="149"/>
      <c r="S24" s="124"/>
      <c r="T24" s="124"/>
      <c r="U24" s="124"/>
      <c r="V24" s="214"/>
      <c r="W24" s="213"/>
      <c r="X24" s="214"/>
      <c r="Y24" s="124"/>
      <c r="Z24" s="124"/>
    </row>
    <row r="25" spans="2:26" ht="15" customHeight="1">
      <c r="B25" s="473" t="s">
        <v>112</v>
      </c>
      <c r="C25" s="474"/>
      <c r="D25" s="474"/>
      <c r="E25" s="474"/>
      <c r="F25" s="474"/>
      <c r="G25" s="474"/>
      <c r="H25" s="474"/>
      <c r="I25" s="474"/>
      <c r="J25" s="475"/>
    </row>
    <row r="26" spans="2:26" ht="15" customHeight="1">
      <c r="B26" s="485" t="s">
        <v>101</v>
      </c>
      <c r="C26" s="486"/>
      <c r="D26" s="486"/>
      <c r="E26" s="486"/>
      <c r="F26" s="486"/>
      <c r="G26" s="486"/>
      <c r="H26" s="486"/>
      <c r="I26" s="487"/>
      <c r="J26" s="141" t="s">
        <v>295</v>
      </c>
    </row>
    <row r="27" spans="2:26" ht="15" customHeight="1">
      <c r="B27" s="485" t="s">
        <v>296</v>
      </c>
      <c r="C27" s="486"/>
      <c r="D27" s="486"/>
      <c r="E27" s="486"/>
      <c r="F27" s="486"/>
      <c r="G27" s="486"/>
      <c r="H27" s="486"/>
      <c r="I27" s="487"/>
      <c r="J27" s="141">
        <v>300149391398</v>
      </c>
    </row>
    <row r="28" spans="2:26" ht="15" customHeight="1">
      <c r="B28" s="476" t="s">
        <v>123</v>
      </c>
      <c r="C28" s="477"/>
      <c r="D28" s="477"/>
      <c r="E28" s="477"/>
      <c r="F28" s="477"/>
      <c r="G28" s="477"/>
      <c r="H28" s="477"/>
      <c r="I28" s="477"/>
      <c r="J28" s="478"/>
    </row>
    <row r="29" spans="2:26" hidden="1">
      <c r="B29" s="485" t="s">
        <v>64</v>
      </c>
      <c r="C29" s="486"/>
      <c r="D29" s="486"/>
      <c r="E29" s="486"/>
      <c r="F29" s="486"/>
      <c r="G29" s="486"/>
      <c r="H29" s="486"/>
      <c r="I29" s="487"/>
      <c r="J29" s="86">
        <v>93762.212735313267</v>
      </c>
      <c r="K29" s="100"/>
    </row>
    <row r="30" spans="2:26">
      <c r="B30" s="485" t="s">
        <v>121</v>
      </c>
      <c r="C30" s="486"/>
      <c r="D30" s="486"/>
      <c r="E30" s="486"/>
      <c r="F30" s="486"/>
      <c r="G30" s="486"/>
      <c r="H30" s="486"/>
      <c r="I30" s="487"/>
      <c r="J30" s="220">
        <v>300149391398</v>
      </c>
      <c r="K30" s="100"/>
    </row>
    <row r="31" spans="2:26" ht="13.25" customHeight="1">
      <c r="B31" s="485" t="s">
        <v>120</v>
      </c>
      <c r="C31" s="486"/>
      <c r="D31" s="486"/>
      <c r="E31" s="486"/>
      <c r="F31" s="486"/>
      <c r="G31" s="486"/>
      <c r="H31" s="486"/>
      <c r="I31" s="487"/>
      <c r="J31" s="84">
        <v>306206160511.69397</v>
      </c>
      <c r="K31" s="101"/>
    </row>
    <row r="32" spans="2:26" ht="15" customHeight="1">
      <c r="B32" s="476" t="s">
        <v>113</v>
      </c>
      <c r="C32" s="477"/>
      <c r="D32" s="477"/>
      <c r="E32" s="477"/>
      <c r="F32" s="477"/>
      <c r="G32" s="477"/>
      <c r="H32" s="477"/>
      <c r="I32" s="477"/>
      <c r="J32" s="478"/>
      <c r="K32" s="101"/>
    </row>
    <row r="33" spans="2:26" ht="13.25" customHeight="1">
      <c r="B33" s="485" t="s">
        <v>114</v>
      </c>
      <c r="C33" s="486"/>
      <c r="D33" s="486"/>
      <c r="E33" s="486"/>
      <c r="F33" s="486"/>
      <c r="G33" s="486"/>
      <c r="H33" s="486"/>
      <c r="I33" s="487"/>
      <c r="J33" s="141">
        <v>303208331116</v>
      </c>
      <c r="K33" s="101"/>
    </row>
    <row r="34" spans="2:26" ht="15" customHeight="1">
      <c r="B34" s="476" t="s">
        <v>122</v>
      </c>
      <c r="C34" s="477"/>
      <c r="D34" s="477"/>
      <c r="E34" s="477"/>
      <c r="F34" s="477"/>
      <c r="G34" s="477"/>
      <c r="H34" s="477"/>
      <c r="I34" s="477"/>
      <c r="J34" s="478"/>
      <c r="K34"/>
    </row>
    <row r="35" spans="2:26" ht="14" thickBot="1">
      <c r="B35" s="497" t="s">
        <v>42</v>
      </c>
      <c r="C35" s="498"/>
      <c r="D35" s="498"/>
      <c r="E35" s="498"/>
      <c r="F35" s="498"/>
      <c r="G35" s="498"/>
      <c r="H35" s="498"/>
      <c r="I35" s="499"/>
      <c r="J35" s="87">
        <v>300149391398</v>
      </c>
      <c r="K35"/>
      <c r="V35" s="218"/>
      <c r="W35" s="217"/>
      <c r="X35" s="218"/>
    </row>
    <row r="36" spans="2:26">
      <c r="B36" s="97"/>
      <c r="C36" s="97"/>
      <c r="D36" s="97"/>
      <c r="E36" s="97"/>
      <c r="F36" s="97"/>
      <c r="G36" s="97"/>
      <c r="H36" s="97"/>
      <c r="I36" s="97"/>
      <c r="J36" s="98"/>
      <c r="K36"/>
    </row>
    <row r="37" spans="2:26" ht="17" thickBot="1">
      <c r="B37" s="65"/>
      <c r="C37" s="65"/>
      <c r="D37" s="65"/>
      <c r="E37" s="65"/>
      <c r="F37" s="66"/>
      <c r="G37" s="66"/>
      <c r="H37" s="66"/>
      <c r="I37" s="35"/>
      <c r="J37" s="35"/>
      <c r="K37"/>
    </row>
    <row r="38" spans="2:26" s="33" customFormat="1" ht="40.5" customHeight="1" thickBot="1">
      <c r="B38" s="500" t="s">
        <v>50</v>
      </c>
      <c r="C38" s="501"/>
      <c r="D38" s="501"/>
      <c r="E38" s="185"/>
      <c r="F38" s="479" t="s">
        <v>109</v>
      </c>
      <c r="G38" s="479"/>
      <c r="H38" s="479"/>
      <c r="I38" s="479"/>
      <c r="J38" s="221">
        <v>300149391398</v>
      </c>
      <c r="K38" s="99"/>
      <c r="P38" s="126"/>
      <c r="Q38" s="150"/>
      <c r="R38" s="150"/>
      <c r="S38" s="126"/>
      <c r="T38" s="126"/>
      <c r="U38" s="126"/>
      <c r="V38" s="214"/>
      <c r="W38" s="213"/>
      <c r="X38" s="214"/>
      <c r="Y38" s="126"/>
      <c r="Z38" s="126"/>
    </row>
    <row r="39" spans="2:26" ht="16">
      <c r="B39" s="65"/>
      <c r="C39" s="65"/>
      <c r="D39" s="65"/>
      <c r="E39" s="65"/>
      <c r="F39" s="66"/>
      <c r="G39" s="66"/>
      <c r="H39" s="66"/>
      <c r="I39" s="35"/>
      <c r="J39" s="35"/>
      <c r="K39"/>
    </row>
    <row r="40" spans="2:26" ht="17" thickBot="1">
      <c r="B40" s="40"/>
      <c r="C40" s="40"/>
      <c r="D40" s="35"/>
      <c r="E40" s="35"/>
      <c r="F40" s="211"/>
      <c r="G40" s="35"/>
      <c r="H40" s="35"/>
      <c r="I40" s="35"/>
      <c r="J40" s="35"/>
    </row>
    <row r="41" spans="2:26" ht="14">
      <c r="B41" s="480" t="s">
        <v>52</v>
      </c>
      <c r="C41" s="481"/>
      <c r="D41" s="481"/>
      <c r="E41" s="481"/>
      <c r="F41" s="481"/>
      <c r="G41" s="481"/>
      <c r="H41" s="481"/>
      <c r="I41" s="481"/>
      <c r="J41" s="482"/>
    </row>
    <row r="42" spans="2:26" ht="60">
      <c r="B42" s="488" t="s">
        <v>31</v>
      </c>
      <c r="C42" s="490" t="s">
        <v>11</v>
      </c>
      <c r="D42" s="492" t="s">
        <v>6</v>
      </c>
      <c r="E42" s="186" t="s">
        <v>97</v>
      </c>
      <c r="F42" s="186" t="s">
        <v>96</v>
      </c>
      <c r="G42" s="186" t="s">
        <v>98</v>
      </c>
      <c r="H42" s="186" t="s">
        <v>27</v>
      </c>
      <c r="I42" s="186" t="s">
        <v>29</v>
      </c>
      <c r="J42" s="187" t="s">
        <v>5</v>
      </c>
      <c r="K42" s="483" t="s">
        <v>47</v>
      </c>
      <c r="L42" s="471" t="s">
        <v>43</v>
      </c>
      <c r="M42" s="471" t="s">
        <v>44</v>
      </c>
      <c r="N42" s="471" t="s">
        <v>45</v>
      </c>
      <c r="O42" s="471" t="s">
        <v>46</v>
      </c>
    </row>
    <row r="43" spans="2:26" ht="22.5" customHeight="1" thickBot="1">
      <c r="B43" s="489"/>
      <c r="C43" s="491"/>
      <c r="D43" s="493"/>
      <c r="E43" s="188" t="s">
        <v>28</v>
      </c>
      <c r="F43" s="189" t="s">
        <v>28</v>
      </c>
      <c r="G43" s="189" t="s">
        <v>14</v>
      </c>
      <c r="H43" s="189" t="s">
        <v>65</v>
      </c>
      <c r="I43" s="189" t="s">
        <v>14</v>
      </c>
      <c r="J43" s="190" t="s">
        <v>51</v>
      </c>
      <c r="K43" s="484"/>
      <c r="L43" s="472"/>
      <c r="M43" s="472"/>
      <c r="N43" s="472"/>
      <c r="O43" s="472"/>
      <c r="V43" s="212"/>
    </row>
    <row r="44" spans="2:26" ht="6.75" customHeight="1" thickBot="1">
      <c r="B44" s="233"/>
      <c r="C44" s="234"/>
      <c r="D44" s="235"/>
      <c r="E44" s="327">
        <v>312400000000</v>
      </c>
      <c r="F44" s="235"/>
      <c r="G44" s="235"/>
      <c r="H44" s="235"/>
      <c r="I44" s="235"/>
      <c r="J44" s="236"/>
      <c r="K44" s="223"/>
      <c r="L44" s="222"/>
      <c r="M44" s="222"/>
      <c r="N44" s="222"/>
      <c r="O44" s="222"/>
      <c r="V44" s="212"/>
    </row>
    <row r="45" spans="2:26" ht="26.25" customHeight="1">
      <c r="B45" s="225">
        <v>1</v>
      </c>
      <c r="C45" s="226">
        <v>1</v>
      </c>
      <c r="D45" s="227" t="s">
        <v>291</v>
      </c>
      <c r="E45" s="228">
        <v>312385150270</v>
      </c>
      <c r="F45" s="228">
        <v>312385150270</v>
      </c>
      <c r="G45" s="229">
        <v>0</v>
      </c>
      <c r="H45" s="230">
        <v>312.38515027</v>
      </c>
      <c r="I45" s="231">
        <v>-4.7534346991007226E-5</v>
      </c>
      <c r="J45" s="232">
        <v>67.146410602231498</v>
      </c>
      <c r="K45" s="67">
        <v>0.99995246565300899</v>
      </c>
      <c r="L45" s="68" t="e">
        <v>#REF!</v>
      </c>
      <c r="M45" s="68" t="e">
        <v>#REF!</v>
      </c>
      <c r="N45" s="68">
        <v>1.0201791817250849</v>
      </c>
      <c r="O45" s="68">
        <v>1.0407655628252643</v>
      </c>
      <c r="P45" s="146">
        <v>1</v>
      </c>
      <c r="Q45" s="147" t="e">
        <v>#VALUE!</v>
      </c>
      <c r="R45" s="147" t="s">
        <v>129</v>
      </c>
      <c r="S45" s="147" t="s">
        <v>129</v>
      </c>
      <c r="T45" s="147" t="s">
        <v>129</v>
      </c>
      <c r="U45" s="147">
        <v>0</v>
      </c>
      <c r="V45" s="212">
        <v>6178989758.3060303</v>
      </c>
      <c r="W45" s="213" t="s">
        <v>129</v>
      </c>
      <c r="X45" s="212" t="s">
        <v>129</v>
      </c>
      <c r="Y45" s="147"/>
    </row>
    <row r="46" spans="2:26" ht="26.25" customHeight="1">
      <c r="B46" s="110">
        <v>2</v>
      </c>
      <c r="C46" s="111">
        <v>2</v>
      </c>
      <c r="D46" s="112" t="s">
        <v>292</v>
      </c>
      <c r="E46" s="113" t="s">
        <v>297</v>
      </c>
      <c r="F46" s="113" t="s">
        <v>297</v>
      </c>
      <c r="G46" s="127" t="s">
        <v>129</v>
      </c>
      <c r="H46" s="114" t="s">
        <v>129</v>
      </c>
      <c r="I46" s="129" t="s">
        <v>297</v>
      </c>
      <c r="J46" s="117" t="s">
        <v>129</v>
      </c>
      <c r="K46" s="67" t="s">
        <v>129</v>
      </c>
      <c r="L46" s="68" t="s">
        <v>129</v>
      </c>
      <c r="M46" s="68" t="s">
        <v>129</v>
      </c>
      <c r="N46" s="68" t="s">
        <v>129</v>
      </c>
      <c r="O46" s="68" t="s">
        <v>129</v>
      </c>
      <c r="P46" s="146" t="s">
        <v>129</v>
      </c>
      <c r="Q46" s="147" t="s">
        <v>129</v>
      </c>
      <c r="R46" s="147" t="s">
        <v>129</v>
      </c>
      <c r="S46" s="147" t="s">
        <v>129</v>
      </c>
      <c r="T46" s="147" t="s">
        <v>129</v>
      </c>
      <c r="U46" s="147" t="s">
        <v>129</v>
      </c>
      <c r="V46" s="212" t="s">
        <v>129</v>
      </c>
      <c r="W46" s="213" t="s">
        <v>129</v>
      </c>
      <c r="X46" s="212" t="s">
        <v>129</v>
      </c>
      <c r="Y46" s="147"/>
    </row>
    <row r="47" spans="2:26" ht="26.25" customHeight="1">
      <c r="B47" s="225">
        <v>3</v>
      </c>
      <c r="C47" s="111">
        <v>3</v>
      </c>
      <c r="D47" s="112" t="s">
        <v>293</v>
      </c>
      <c r="E47" s="113" t="s">
        <v>297</v>
      </c>
      <c r="F47" s="113" t="s">
        <v>297</v>
      </c>
      <c r="G47" s="127" t="s">
        <v>129</v>
      </c>
      <c r="H47" s="114" t="s">
        <v>129</v>
      </c>
      <c r="I47" s="129" t="s">
        <v>297</v>
      </c>
      <c r="J47" s="117" t="s">
        <v>129</v>
      </c>
      <c r="K47" s="67" t="s">
        <v>129</v>
      </c>
      <c r="L47" s="68" t="s">
        <v>129</v>
      </c>
      <c r="M47" s="68" t="s">
        <v>129</v>
      </c>
      <c r="N47" s="68" t="s">
        <v>129</v>
      </c>
      <c r="O47" s="68" t="s">
        <v>129</v>
      </c>
      <c r="P47" s="146" t="s">
        <v>129</v>
      </c>
      <c r="Q47" s="147" t="s">
        <v>129</v>
      </c>
      <c r="R47" s="147" t="s">
        <v>129</v>
      </c>
      <c r="S47" s="147" t="s">
        <v>129</v>
      </c>
      <c r="T47" s="147" t="s">
        <v>129</v>
      </c>
      <c r="U47" s="147" t="s">
        <v>129</v>
      </c>
      <c r="V47" s="212" t="s">
        <v>129</v>
      </c>
      <c r="W47" s="213" t="s">
        <v>129</v>
      </c>
      <c r="X47" s="212" t="s">
        <v>129</v>
      </c>
      <c r="Y47" s="147"/>
    </row>
    <row r="48" spans="2:26" ht="26.25" customHeight="1">
      <c r="B48" s="110">
        <v>4</v>
      </c>
      <c r="C48" s="111">
        <v>5</v>
      </c>
      <c r="D48" s="112" t="s">
        <v>294</v>
      </c>
      <c r="E48" s="113">
        <v>300149391398</v>
      </c>
      <c r="F48" s="113">
        <v>300149391398</v>
      </c>
      <c r="G48" s="127">
        <v>0</v>
      </c>
      <c r="H48" s="114">
        <v>300.14939139799998</v>
      </c>
      <c r="I48" s="129">
        <v>-3.9214496165172807E-2</v>
      </c>
      <c r="J48" s="117">
        <v>70</v>
      </c>
      <c r="K48" s="67">
        <v>0.96078550383482719</v>
      </c>
      <c r="L48" s="68" t="e">
        <v>#REF!</v>
      </c>
      <c r="M48" s="68" t="e">
        <v>#REF!</v>
      </c>
      <c r="N48" s="68">
        <v>0.98021996323139726</v>
      </c>
      <c r="O48" s="68">
        <v>1</v>
      </c>
      <c r="P48" s="146">
        <v>1</v>
      </c>
      <c r="Q48" s="147" t="e">
        <v>#REF!</v>
      </c>
      <c r="R48" s="147">
        <v>6117879436</v>
      </c>
      <c r="S48" s="147" t="s">
        <v>298</v>
      </c>
      <c r="T48" s="147">
        <v>300149391398</v>
      </c>
      <c r="U48" s="147">
        <v>0</v>
      </c>
      <c r="V48" s="212">
        <v>6056769113.6939697</v>
      </c>
      <c r="W48" s="213" t="s">
        <v>298</v>
      </c>
      <c r="X48" s="212">
        <v>300149391398</v>
      </c>
      <c r="Y48" s="147"/>
    </row>
    <row r="49" spans="2:26" customFormat="1" ht="6.75" customHeight="1" thickBot="1">
      <c r="P49" s="151"/>
      <c r="Q49" s="152"/>
      <c r="R49" s="147"/>
      <c r="S49" s="147"/>
      <c r="T49" s="147"/>
      <c r="U49" s="147"/>
      <c r="V49" s="214"/>
      <c r="W49" s="215"/>
      <c r="X49" s="216"/>
      <c r="Y49" s="147"/>
      <c r="Z49" s="124"/>
    </row>
    <row r="50" spans="2:26" customFormat="1" ht="14">
      <c r="B50" s="480" t="s">
        <v>53</v>
      </c>
      <c r="C50" s="481"/>
      <c r="D50" s="481"/>
      <c r="E50" s="481"/>
      <c r="F50" s="481"/>
      <c r="G50" s="481"/>
      <c r="H50" s="481"/>
      <c r="I50" s="481"/>
      <c r="J50" s="482"/>
      <c r="P50" s="124"/>
      <c r="Q50" s="152"/>
      <c r="R50" s="147"/>
      <c r="S50" s="147"/>
      <c r="T50" s="147"/>
      <c r="U50" s="147"/>
      <c r="V50" s="219"/>
      <c r="W50" s="215"/>
      <c r="X50" s="216"/>
      <c r="Y50" s="147"/>
      <c r="Z50" s="124"/>
    </row>
    <row r="51" spans="2:26" customFormat="1">
      <c r="B51" s="506" t="s">
        <v>54</v>
      </c>
      <c r="C51" s="507"/>
      <c r="D51" s="507"/>
      <c r="E51" s="507"/>
      <c r="F51" s="507"/>
      <c r="G51" s="507"/>
      <c r="H51" s="507"/>
      <c r="I51" s="507"/>
      <c r="J51" s="191" t="s">
        <v>55</v>
      </c>
      <c r="P51" s="124"/>
      <c r="Q51" s="149"/>
      <c r="R51" s="147"/>
      <c r="S51" s="147"/>
      <c r="T51" s="147"/>
      <c r="U51" s="147"/>
      <c r="V51" s="219"/>
      <c r="W51" s="215"/>
      <c r="X51" s="216"/>
      <c r="Y51" s="147"/>
      <c r="Z51" s="124"/>
    </row>
    <row r="52" spans="2:26" customFormat="1">
      <c r="B52" s="502" t="s">
        <v>56</v>
      </c>
      <c r="C52" s="503"/>
      <c r="D52" s="503"/>
      <c r="E52" s="503"/>
      <c r="F52" s="503"/>
      <c r="G52" s="503"/>
      <c r="H52" s="503"/>
      <c r="I52" s="503"/>
      <c r="J52" s="88">
        <v>0</v>
      </c>
      <c r="N52" s="34"/>
      <c r="O52" s="34"/>
      <c r="P52" s="124"/>
      <c r="Q52" s="149"/>
      <c r="R52" s="147"/>
      <c r="S52" s="147"/>
      <c r="T52" s="147"/>
      <c r="U52" s="147"/>
      <c r="V52" s="219"/>
      <c r="W52" s="215"/>
      <c r="X52" s="216"/>
      <c r="Y52" s="147"/>
      <c r="Z52" s="124"/>
    </row>
    <row r="53" spans="2:26" ht="13.25" customHeight="1">
      <c r="B53" s="502" t="s">
        <v>58</v>
      </c>
      <c r="C53" s="503"/>
      <c r="D53" s="503"/>
      <c r="E53" s="503"/>
      <c r="F53" s="503"/>
      <c r="G53" s="503"/>
      <c r="H53" s="503"/>
      <c r="I53" s="503"/>
      <c r="J53" s="89">
        <v>1</v>
      </c>
      <c r="K53"/>
      <c r="L53"/>
      <c r="M53"/>
      <c r="R53" s="147"/>
      <c r="S53" s="147"/>
      <c r="T53" s="147"/>
      <c r="U53" s="147"/>
      <c r="Y53" s="147"/>
    </row>
    <row r="54" spans="2:26" ht="13.25" customHeight="1">
      <c r="B54" s="502" t="s">
        <v>57</v>
      </c>
      <c r="C54" s="503"/>
      <c r="D54" s="503"/>
      <c r="E54" s="503"/>
      <c r="F54" s="503"/>
      <c r="G54" s="503"/>
      <c r="H54" s="503"/>
      <c r="I54" s="503"/>
      <c r="J54" s="89">
        <v>1</v>
      </c>
      <c r="K54"/>
      <c r="L54"/>
      <c r="M54"/>
      <c r="R54" s="147"/>
      <c r="S54" s="147"/>
      <c r="T54" s="147"/>
      <c r="U54" s="147"/>
      <c r="Y54" s="147"/>
    </row>
    <row r="55" spans="2:26" ht="13.25" customHeight="1">
      <c r="B55" s="502" t="s">
        <v>59</v>
      </c>
      <c r="C55" s="503"/>
      <c r="D55" s="503"/>
      <c r="E55" s="503"/>
      <c r="F55" s="503"/>
      <c r="G55" s="503"/>
      <c r="H55" s="503"/>
      <c r="I55" s="503"/>
      <c r="J55" s="90">
        <v>-3.9214496165172807E-2</v>
      </c>
      <c r="K55"/>
      <c r="L55"/>
      <c r="M55"/>
      <c r="N55"/>
      <c r="O55"/>
      <c r="P55" s="124"/>
      <c r="R55" s="147"/>
      <c r="S55" s="147"/>
      <c r="T55" s="147"/>
      <c r="U55" s="147"/>
      <c r="Y55" s="147"/>
    </row>
    <row r="56" spans="2:26" ht="14" customHeight="1">
      <c r="B56" s="502" t="s">
        <v>61</v>
      </c>
      <c r="C56" s="503"/>
      <c r="D56" s="503"/>
      <c r="E56" s="503"/>
      <c r="F56" s="503"/>
      <c r="G56" s="503"/>
      <c r="H56" s="503"/>
      <c r="I56" s="503"/>
      <c r="J56" s="94">
        <v>5</v>
      </c>
      <c r="K56"/>
      <c r="L56"/>
      <c r="M56"/>
      <c r="N56"/>
      <c r="O56"/>
      <c r="P56" s="124"/>
      <c r="R56" s="147"/>
      <c r="S56" s="147"/>
      <c r="T56" s="147"/>
      <c r="U56" s="147"/>
      <c r="Y56" s="147"/>
    </row>
    <row r="57" spans="2:26" s="33" customFormat="1" ht="29" thickBot="1">
      <c r="B57" s="504" t="s">
        <v>60</v>
      </c>
      <c r="C57" s="505"/>
      <c r="D57" s="505"/>
      <c r="E57" s="505"/>
      <c r="F57" s="505"/>
      <c r="G57" s="505"/>
      <c r="H57" s="505"/>
      <c r="I57" s="505"/>
      <c r="J57" s="91" t="s">
        <v>294</v>
      </c>
      <c r="K57" s="99"/>
      <c r="L57" s="99"/>
      <c r="M57" s="99"/>
      <c r="N57" s="99"/>
      <c r="O57" s="99"/>
      <c r="P57" s="153"/>
      <c r="Q57" s="150"/>
      <c r="R57" s="147"/>
      <c r="S57" s="147"/>
      <c r="T57" s="147"/>
      <c r="U57" s="147"/>
      <c r="V57" s="218"/>
      <c r="W57" s="217"/>
      <c r="X57" s="218"/>
      <c r="Y57" s="147"/>
      <c r="Z57" s="126"/>
    </row>
    <row r="58" spans="2:26" ht="3" hidden="1" customHeight="1" thickBot="1">
      <c r="B58" s="124" t="s">
        <v>117</v>
      </c>
      <c r="C58"/>
      <c r="D58"/>
      <c r="E58"/>
      <c r="F58"/>
      <c r="G58"/>
      <c r="H58"/>
      <c r="J58" s="34"/>
      <c r="K58" s="34"/>
      <c r="L58"/>
      <c r="M58"/>
      <c r="N58"/>
      <c r="O58"/>
      <c r="P58" s="124"/>
      <c r="R58" s="147"/>
      <c r="S58" s="147"/>
      <c r="T58" s="147"/>
      <c r="U58" s="147"/>
      <c r="Y58" s="147"/>
    </row>
    <row r="59" spans="2:26" ht="24" hidden="1">
      <c r="B59"/>
      <c r="C59"/>
      <c r="D59"/>
      <c r="E59"/>
      <c r="F59"/>
      <c r="G59"/>
      <c r="H59"/>
      <c r="I59" s="92" t="s">
        <v>29</v>
      </c>
      <c r="J59" s="92" t="s">
        <v>5</v>
      </c>
      <c r="K59" s="34"/>
      <c r="L59"/>
      <c r="M59"/>
      <c r="N59"/>
      <c r="O59"/>
      <c r="P59" s="124"/>
      <c r="R59" s="147"/>
      <c r="S59" s="147"/>
      <c r="T59" s="147"/>
      <c r="U59" s="147"/>
      <c r="Y59" s="147"/>
    </row>
    <row r="60" spans="2:26" ht="13.5" hidden="1" customHeight="1" thickBot="1">
      <c r="B60"/>
      <c r="C60"/>
      <c r="D60"/>
      <c r="E60"/>
      <c r="F60"/>
      <c r="G60"/>
      <c r="H60"/>
      <c r="I60" s="37" t="s">
        <v>15</v>
      </c>
      <c r="J60" s="93">
        <v>70</v>
      </c>
      <c r="K60" s="34"/>
      <c r="L60"/>
      <c r="M60"/>
      <c r="N60"/>
      <c r="O60"/>
      <c r="P60" s="124"/>
      <c r="R60" s="147"/>
      <c r="S60" s="147"/>
      <c r="T60" s="147"/>
      <c r="U60" s="147"/>
      <c r="Y60" s="147"/>
    </row>
    <row r="61" spans="2:26" ht="4" customHeight="1">
      <c r="B61" s="237" t="s">
        <v>117</v>
      </c>
      <c r="C61"/>
      <c r="D61"/>
      <c r="E61"/>
      <c r="F61"/>
      <c r="G61"/>
      <c r="H61"/>
      <c r="J61" s="34"/>
      <c r="K61" s="34"/>
      <c r="L61"/>
      <c r="M61"/>
      <c r="N61"/>
      <c r="O61"/>
      <c r="P61" s="124"/>
      <c r="R61" s="147"/>
      <c r="S61" s="147"/>
      <c r="T61" s="147"/>
      <c r="U61" s="147"/>
      <c r="Y61" s="147"/>
    </row>
    <row r="62" spans="2:26" ht="13.5" customHeight="1">
      <c r="B62"/>
      <c r="C62"/>
      <c r="D62"/>
      <c r="E62"/>
      <c r="F62"/>
      <c r="G62"/>
      <c r="H62"/>
      <c r="J62" s="34"/>
      <c r="K62" s="34"/>
      <c r="L62"/>
      <c r="M62"/>
      <c r="N62"/>
      <c r="O62"/>
      <c r="P62" s="124"/>
      <c r="R62" s="147"/>
      <c r="S62" s="147"/>
      <c r="T62" s="147"/>
      <c r="U62" s="147"/>
      <c r="Y62" s="147"/>
    </row>
    <row r="63" spans="2:26" ht="13.5" customHeight="1">
      <c r="B63"/>
      <c r="C63"/>
      <c r="D63"/>
      <c r="E63"/>
      <c r="F63"/>
      <c r="G63"/>
      <c r="H63"/>
      <c r="J63" s="34"/>
      <c r="K63" s="34"/>
      <c r="L63"/>
      <c r="M63"/>
      <c r="N63"/>
      <c r="O63"/>
      <c r="P63" s="124"/>
      <c r="R63" s="147"/>
      <c r="S63" s="147"/>
      <c r="T63" s="147"/>
      <c r="U63" s="147"/>
      <c r="Y63" s="147"/>
    </row>
    <row r="64" spans="2:26" ht="13.5" customHeight="1">
      <c r="B64"/>
      <c r="C64"/>
      <c r="D64"/>
      <c r="E64"/>
      <c r="F64"/>
      <c r="G64"/>
      <c r="H64"/>
      <c r="J64" s="34"/>
      <c r="K64" s="34"/>
      <c r="L64"/>
      <c r="M64"/>
      <c r="N64"/>
      <c r="O64"/>
      <c r="P64" s="124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86"/>
    <row r="287"/>
    <row r="288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</sheetData>
  <sheetProtection selectLockedCells="1"/>
  <dataConsolidate/>
  <mergeCells count="46">
    <mergeCell ref="E12:J12"/>
    <mergeCell ref="E13:H13"/>
    <mergeCell ref="G15:J15"/>
    <mergeCell ref="E15:F15"/>
    <mergeCell ref="B12:C13"/>
    <mergeCell ref="B14:C15"/>
    <mergeCell ref="B52:I52"/>
    <mergeCell ref="B26:I26"/>
    <mergeCell ref="B27:I27"/>
    <mergeCell ref="B57:I57"/>
    <mergeCell ref="B56:I56"/>
    <mergeCell ref="B50:J50"/>
    <mergeCell ref="B55:I55"/>
    <mergeCell ref="B51:I51"/>
    <mergeCell ref="B53:I53"/>
    <mergeCell ref="B54:I54"/>
    <mergeCell ref="B17:J17"/>
    <mergeCell ref="B35:I35"/>
    <mergeCell ref="B38:D38"/>
    <mergeCell ref="B29:I29"/>
    <mergeCell ref="B30:I30"/>
    <mergeCell ref="B31:I31"/>
    <mergeCell ref="B32:J32"/>
    <mergeCell ref="O42:O43"/>
    <mergeCell ref="B25:J25"/>
    <mergeCell ref="B28:J28"/>
    <mergeCell ref="B34:J34"/>
    <mergeCell ref="F38:I38"/>
    <mergeCell ref="N42:N43"/>
    <mergeCell ref="M42:M43"/>
    <mergeCell ref="B41:J41"/>
    <mergeCell ref="K42:K43"/>
    <mergeCell ref="L42:L43"/>
    <mergeCell ref="B33:I33"/>
    <mergeCell ref="B42:B43"/>
    <mergeCell ref="C42:C43"/>
    <mergeCell ref="D42:D43"/>
    <mergeCell ref="B7:J7"/>
    <mergeCell ref="B9:J9"/>
    <mergeCell ref="B10:J10"/>
    <mergeCell ref="B1:J1"/>
    <mergeCell ref="B2:J2"/>
    <mergeCell ref="B3:J3"/>
    <mergeCell ref="B4:J4"/>
    <mergeCell ref="B5:J5"/>
    <mergeCell ref="B6:J6"/>
  </mergeCells>
  <conditionalFormatting sqref="B45:J48">
    <cfRule type="expression" dxfId="15" priority="19" stopIfTrue="1">
      <formula>MOD(ROW(),2)</formula>
    </cfRule>
  </conditionalFormatting>
  <conditionalFormatting sqref="E45:H48">
    <cfRule type="cellIs" dxfId="14" priority="18" stopIfTrue="1" operator="equal">
      <formula>"NO ADMISIBLE"</formula>
    </cfRule>
  </conditionalFormatting>
  <conditionalFormatting sqref="E45:H48">
    <cfRule type="cellIs" dxfId="13" priority="17" stopIfTrue="1" operator="equal">
      <formula>"DESCARTADO"</formula>
    </cfRule>
  </conditionalFormatting>
  <conditionalFormatting sqref="E45">
    <cfRule type="cellIs" dxfId="12" priority="11" stopIfTrue="1" operator="equal">
      <formula>"NO ADMISIBLE"</formula>
    </cfRule>
  </conditionalFormatting>
  <conditionalFormatting sqref="E45">
    <cfRule type="cellIs" dxfId="11" priority="10" stopIfTrue="1" operator="equal">
      <formula>"DESCARTADO"</formula>
    </cfRule>
  </conditionalFormatting>
  <dataValidations disablePrompts="1" count="2">
    <dataValidation type="list" allowBlank="1" showInputMessage="1" showErrorMessage="1" sqref="Q16 D15" xr:uid="{00000000-0002-0000-0200-000000000000}">
      <formula1>METEVA</formula1>
    </dataValidation>
    <dataValidation type="whole" allowBlank="1" showInputMessage="1" showErrorMessage="1" errorTitle="ERROR" error="&quot;EL NUMERO DE MODULO ESTA POR FUERA DEL RANGO&quot;" sqref="B14:C15" xr:uid="{ADA81F0C-899C-4AEF-BA3E-1D0D5555EBA0}">
      <formula1>1</formula1>
      <formula2>D13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C913D-2CB2-4ED6-A030-0FB90D5A9A01}">
  <sheetPr codeName="Hoja6">
    <tabColor theme="8" tint="-0.499984740745262"/>
    <pageSetUpPr fitToPage="1"/>
  </sheetPr>
  <dimension ref="A1:Z316"/>
  <sheetViews>
    <sheetView showGridLines="0" topLeftCell="D1" zoomScale="90" zoomScaleNormal="90" workbookViewId="0">
      <selection activeCell="E19" sqref="E19"/>
    </sheetView>
  </sheetViews>
  <sheetFormatPr baseColWidth="10" defaultColWidth="0" defaultRowHeight="0" customHeight="1" zeroHeight="1"/>
  <cols>
    <col min="1" max="1" width="2.6640625" style="360" customWidth="1"/>
    <col min="2" max="2" width="8.33203125" style="360" customWidth="1"/>
    <col min="3" max="3" width="44.33203125" style="360" customWidth="1"/>
    <col min="4" max="4" width="21.5" style="360" customWidth="1"/>
    <col min="5" max="5" width="1.6640625" style="360" customWidth="1"/>
    <col min="6" max="6" width="20.6640625" style="360" customWidth="1"/>
    <col min="7" max="11" width="40.6640625" style="360" customWidth="1"/>
    <col min="12" max="13" width="25.6640625" style="360" customWidth="1"/>
    <col min="14" max="14" width="13.6640625" style="360" hidden="1" customWidth="1"/>
    <col min="15" max="15" width="19.5" style="360" hidden="1" customWidth="1"/>
    <col min="16" max="16" width="47.6640625" style="360" hidden="1" customWidth="1"/>
    <col min="17" max="18" width="22.33203125" style="360" hidden="1" customWidth="1"/>
    <col min="19" max="19" width="23.33203125" style="360" hidden="1" customWidth="1"/>
    <col min="20" max="23" width="22.33203125" style="360" hidden="1" customWidth="1"/>
    <col min="24" max="26" width="0" style="360" hidden="1" customWidth="1"/>
    <col min="27" max="16384" width="11.5" style="360" hidden="1"/>
  </cols>
  <sheetData>
    <row r="1" spans="1:13" ht="18" customHeight="1" thickBot="1">
      <c r="G1" s="273">
        <v>19036932</v>
      </c>
      <c r="H1" s="273">
        <v>51547085</v>
      </c>
      <c r="I1" s="273" t="s">
        <v>129</v>
      </c>
      <c r="J1" s="273" t="s">
        <v>129</v>
      </c>
      <c r="K1" s="273">
        <v>0</v>
      </c>
      <c r="L1" s="273"/>
      <c r="M1" s="125"/>
    </row>
    <row r="2" spans="1:13" ht="18" customHeight="1">
      <c r="F2" s="361"/>
      <c r="G2" s="362" t="s">
        <v>0</v>
      </c>
      <c r="H2" s="363"/>
      <c r="I2" s="276"/>
      <c r="J2" s="364"/>
      <c r="K2" s="273">
        <v>0</v>
      </c>
      <c r="L2" s="273"/>
      <c r="M2" s="125"/>
    </row>
    <row r="3" spans="1:13" ht="18" customHeight="1" thickBot="1">
      <c r="F3" s="361"/>
      <c r="G3" s="365">
        <f>D11</f>
        <v>312400000000</v>
      </c>
      <c r="H3" s="366"/>
      <c r="I3" s="364"/>
      <c r="J3" s="364"/>
      <c r="K3" s="273">
        <v>0</v>
      </c>
      <c r="L3" s="273"/>
      <c r="M3" s="125"/>
    </row>
    <row r="4" spans="1:13" ht="18" customHeight="1" thickBot="1">
      <c r="F4" s="361"/>
      <c r="G4" s="280" t="s">
        <v>130</v>
      </c>
      <c r="H4" s="281" t="e">
        <f>AVERAGE(D12:D17)</f>
        <v>#REF!</v>
      </c>
      <c r="I4" s="367" t="s">
        <v>131</v>
      </c>
      <c r="J4" s="368" t="s">
        <v>132</v>
      </c>
      <c r="K4" s="534" t="str">
        <f>IFERROR(IF(MAX(G12:J17)&lt;L19,"DESPUES DE APLICAR LA GUIA DE COLOMBIA COMPRA EFICIENTE, SE DETERMINA QUE NINGUNA OFERTA SE ENCUENTRA EN LA CONDICION DE OFERTA ARTIFICIALMENTE BAJA"," SE DEBE REQUERIR A LOS PROPONENTES: "&amp;#REF! &amp;", "&amp;#REF! &amp;", "&amp;#REF! &amp;", " &amp;#REF! &amp; ", "&amp;#REF! &amp;", "&amp;#REF! &amp; ", "&amp;E18 &amp; ", "&amp;E19 &amp;", "&amp;E20 &amp; ","&amp;E21 &amp;", "&amp;#REF! &amp;", "&amp;#REF! &amp;", " &amp;#REF! &amp; ", "&amp;#REF! &amp;", "&amp;#REF! &amp; ", "&amp;#REF! &amp; ", "&amp;#REF! &amp;", " &amp;#REF!),"")</f>
        <v/>
      </c>
      <c r="L4" s="535"/>
      <c r="M4" s="125"/>
    </row>
    <row r="5" spans="1:13" ht="18" customHeight="1" thickBot="1">
      <c r="F5" s="361"/>
      <c r="G5" s="286" t="s">
        <v>133</v>
      </c>
      <c r="H5" s="281" t="e">
        <f>MEDIAN(D12:D17)</f>
        <v>#REF!</v>
      </c>
      <c r="I5" s="540" t="e">
        <f>H5-H6</f>
        <v>#REF!</v>
      </c>
      <c r="J5" s="542" t="e">
        <f>1-(I5/J10)</f>
        <v>#REF!</v>
      </c>
      <c r="K5" s="536"/>
      <c r="L5" s="537"/>
      <c r="M5" s="125"/>
    </row>
    <row r="6" spans="1:13" ht="30.75" customHeight="1" thickBot="1">
      <c r="F6" s="361"/>
      <c r="G6" s="291" t="s">
        <v>134</v>
      </c>
      <c r="H6" s="292" t="e">
        <f>_xlfn.STDEV.P(D12:D17)</f>
        <v>#REF!</v>
      </c>
      <c r="I6" s="541"/>
      <c r="J6" s="543"/>
      <c r="K6" s="538"/>
      <c r="L6" s="539"/>
      <c r="M6" s="125"/>
    </row>
    <row r="7" spans="1:13" ht="27.75" customHeight="1" thickBot="1">
      <c r="B7" s="40"/>
      <c r="C7" s="35"/>
      <c r="D7" s="35"/>
      <c r="E7" s="360">
        <v>5</v>
      </c>
      <c r="F7" s="544" t="s">
        <v>286</v>
      </c>
      <c r="G7" s="545"/>
      <c r="H7" s="545"/>
      <c r="I7" s="545"/>
      <c r="J7" s="545"/>
      <c r="K7" s="545"/>
      <c r="L7" s="546"/>
      <c r="M7" s="125"/>
    </row>
    <row r="8" spans="1:13" ht="15.75" customHeight="1">
      <c r="B8" s="481"/>
      <c r="C8" s="481"/>
      <c r="D8" s="481"/>
      <c r="F8" s="523" t="s">
        <v>128</v>
      </c>
      <c r="G8" s="301"/>
      <c r="H8" s="302" t="s">
        <v>137</v>
      </c>
      <c r="I8" s="302" t="s">
        <v>138</v>
      </c>
      <c r="J8" s="369" t="s">
        <v>0</v>
      </c>
      <c r="K8" s="526" t="s">
        <v>287</v>
      </c>
      <c r="L8" s="529" t="s">
        <v>288</v>
      </c>
      <c r="M8" s="125"/>
    </row>
    <row r="9" spans="1:13" ht="60" customHeight="1">
      <c r="B9" s="490" t="s">
        <v>11</v>
      </c>
      <c r="C9" s="492" t="s">
        <v>6</v>
      </c>
      <c r="D9" s="186" t="s">
        <v>97</v>
      </c>
      <c r="F9" s="524"/>
      <c r="G9" s="305" t="s">
        <v>140</v>
      </c>
      <c r="H9" s="306" t="e">
        <f>(J10-H10)/J10</f>
        <v>#REF!</v>
      </c>
      <c r="I9" s="307" t="e">
        <f>(J10-I10)/J10</f>
        <v>#REF!</v>
      </c>
      <c r="J9" s="370" t="e">
        <f>(J10-I5)/J10</f>
        <v>#REF!</v>
      </c>
      <c r="K9" s="527"/>
      <c r="L9" s="530"/>
      <c r="M9" s="125"/>
    </row>
    <row r="10" spans="1:13" ht="25" customHeight="1" thickBot="1">
      <c r="B10" s="491"/>
      <c r="C10" s="493"/>
      <c r="D10" s="188" t="s">
        <v>28</v>
      </c>
      <c r="F10" s="525"/>
      <c r="G10" s="278" t="e">
        <f>I5</f>
        <v>#REF!</v>
      </c>
      <c r="H10" s="278" t="e">
        <f>H4</f>
        <v>#REF!</v>
      </c>
      <c r="I10" s="278" t="e">
        <f>H5</f>
        <v>#REF!</v>
      </c>
      <c r="J10" s="371">
        <f>G3</f>
        <v>312400000000</v>
      </c>
      <c r="K10" s="528"/>
      <c r="L10" s="531"/>
      <c r="M10" s="125"/>
    </row>
    <row r="11" spans="1:13" ht="6.75" customHeight="1" thickBot="1">
      <c r="B11" s="234"/>
      <c r="C11" s="235"/>
      <c r="D11" s="327">
        <f>'VR-PROP'!H101</f>
        <v>312400000000</v>
      </c>
      <c r="F11" s="372"/>
      <c r="G11" s="372"/>
      <c r="H11" s="372"/>
      <c r="I11" s="372"/>
      <c r="J11" s="372"/>
      <c r="K11" s="373"/>
      <c r="L11" s="374"/>
      <c r="M11" s="125"/>
    </row>
    <row r="12" spans="1:13" ht="26.25" customHeight="1" thickTop="1">
      <c r="B12" s="328">
        <f>RESUMEN!C15</f>
        <v>1</v>
      </c>
      <c r="C12" s="329" t="str">
        <f>VLOOKUP(B12,RESUMEN!$C$15:$D$18,2,0)</f>
        <v>CONSORCIO VIAS NACIONALES</v>
      </c>
      <c r="D12" s="375">
        <f>IF(ISTEXT('VR-PROP'!$J$101),"DESCARTADO",'VR-PROP'!$J$99)</f>
        <v>312385150270</v>
      </c>
      <c r="E12" s="400" t="str">
        <f>IF(COUNTIF(G12:J12,"&gt;"&amp;$L$19),B12&amp;", ","")</f>
        <v/>
      </c>
      <c r="F12" s="376" t="e">
        <f>IF(D12&gt;$I$5,"PROPUESTA VALIDA","PROPUESTA BAJA")</f>
        <v>#REF!</v>
      </c>
      <c r="G12" s="377" t="e">
        <f>1-(D12/$G$10)</f>
        <v>#REF!</v>
      </c>
      <c r="H12" s="378" t="e">
        <f>1-(D12/$H$10)</f>
        <v>#REF!</v>
      </c>
      <c r="I12" s="379" t="e">
        <f>1-(D12/$I$10)</f>
        <v>#REF!</v>
      </c>
      <c r="J12" s="393">
        <f>1-(D12/$J$10)</f>
        <v>4.7534346991007226E-5</v>
      </c>
      <c r="K12" s="380" t="s">
        <v>141</v>
      </c>
      <c r="L12" s="532" t="s">
        <v>289</v>
      </c>
      <c r="M12" s="125"/>
    </row>
    <row r="13" spans="1:13" ht="26.25" customHeight="1">
      <c r="B13" s="326">
        <f>RESUMEN!C16</f>
        <v>2</v>
      </c>
      <c r="C13" s="112" t="str">
        <f>VLOOKUP(B13,RESUMEN!$C$15:$D$18,2,0)</f>
        <v>CONSORCIO INFRAESTRUCTURA 2021</v>
      </c>
      <c r="D13" s="381" t="str">
        <f>IF(ISTEXT('VR-PROP'!$M$101),"DESCARTADO",'VR-PROP'!$M$99)</f>
        <v>DESCARTADO</v>
      </c>
      <c r="E13" s="400" t="str">
        <f t="shared" ref="E13:E18" si="0">IF(COUNTIF(G13:J13,"&gt;"&amp;$L$19),B13&amp;", ","")</f>
        <v/>
      </c>
      <c r="F13" s="382" t="e">
        <f t="shared" ref="F13:F18" si="1">IF(D13&gt;$I$5,"PROPUESTA VALIDA","PROPUESTA BAJA")</f>
        <v>#REF!</v>
      </c>
      <c r="G13" s="383" t="e">
        <f t="shared" ref="G13:G18" si="2">1-(D13/$G$10)</f>
        <v>#VALUE!</v>
      </c>
      <c r="H13" s="384" t="e">
        <f t="shared" ref="H13:H18" si="3">1-(D13/$H$10)</f>
        <v>#VALUE!</v>
      </c>
      <c r="I13" s="385" t="e">
        <f t="shared" ref="I13:I18" si="4">1-(D13/$I$10)</f>
        <v>#VALUE!</v>
      </c>
      <c r="J13" s="394" t="e">
        <f t="shared" ref="J13:J18" si="5">1-(D13/$J$10)</f>
        <v>#VALUE!</v>
      </c>
      <c r="K13" s="386">
        <v>0.113371142807664</v>
      </c>
      <c r="L13" s="533"/>
      <c r="M13" s="125"/>
    </row>
    <row r="14" spans="1:13" ht="26.25" customHeight="1">
      <c r="B14" s="326">
        <f>RESUMEN!C17</f>
        <v>3</v>
      </c>
      <c r="C14" s="112" t="str">
        <f>VLOOKUP(B14,RESUMEN!$C$15:$D$18,2,0)</f>
        <v>OBRASCÓN HUARTE LAÍN S.A. SUCURSAL COLOMBIA</v>
      </c>
      <c r="D14" s="381" t="str">
        <f>IF(ISTEXT('VR-PROP'!$P$101),"DESCARTADO",'VR-PROP'!$P$99)</f>
        <v>DESCARTADO</v>
      </c>
      <c r="E14" s="400" t="str">
        <f t="shared" si="0"/>
        <v/>
      </c>
      <c r="F14" s="382" t="e">
        <f t="shared" si="1"/>
        <v>#REF!</v>
      </c>
      <c r="G14" s="383" t="e">
        <f t="shared" si="2"/>
        <v>#VALUE!</v>
      </c>
      <c r="H14" s="384" t="e">
        <f t="shared" si="3"/>
        <v>#VALUE!</v>
      </c>
      <c r="I14" s="385" t="e">
        <f t="shared" si="4"/>
        <v>#VALUE!</v>
      </c>
      <c r="J14" s="394" t="e">
        <f t="shared" si="5"/>
        <v>#VALUE!</v>
      </c>
      <c r="K14" s="387" t="s">
        <v>143</v>
      </c>
      <c r="L14" s="533"/>
      <c r="M14" s="125"/>
    </row>
    <row r="15" spans="1:13" ht="26.25" customHeight="1" thickBot="1">
      <c r="B15" s="326">
        <f>RESUMEN!C18</f>
        <v>5</v>
      </c>
      <c r="C15" s="112" t="str">
        <f>VLOOKUP(B15,RESUMEN!$C$15:$D$18,2,0)</f>
        <v>CONSORCIO SAN SEBASTIAN 064</v>
      </c>
      <c r="D15" s="381">
        <f>IF(ISTEXT('VR-PROP'!$S$101),"DESCARTADO",'VR-PROP'!$S$99)</f>
        <v>300149391398</v>
      </c>
      <c r="E15" s="400" t="str">
        <f t="shared" si="0"/>
        <v/>
      </c>
      <c r="F15" s="382" t="e">
        <f t="shared" si="1"/>
        <v>#REF!</v>
      </c>
      <c r="G15" s="383" t="e">
        <f t="shared" si="2"/>
        <v>#REF!</v>
      </c>
      <c r="H15" s="384" t="e">
        <f t="shared" si="3"/>
        <v>#REF!</v>
      </c>
      <c r="I15" s="385" t="e">
        <f t="shared" si="4"/>
        <v>#REF!</v>
      </c>
      <c r="J15" s="394">
        <f t="shared" si="5"/>
        <v>3.9214496165172807E-2</v>
      </c>
      <c r="K15" s="388">
        <v>0.1157212157046858</v>
      </c>
      <c r="L15" s="318">
        <v>2.5000000000000001E-2</v>
      </c>
      <c r="M15" s="125"/>
    </row>
    <row r="16" spans="1:13" s="125" customFormat="1" ht="26.25" customHeight="1">
      <c r="A16" s="360"/>
      <c r="B16" s="326" t="e">
        <f>RESUMEN!#REF!</f>
        <v>#REF!</v>
      </c>
      <c r="C16" s="112" t="e">
        <f>VLOOKUP(B16,RESUMEN!$C$15:$D$18,2,0)</f>
        <v>#REF!</v>
      </c>
      <c r="D16" s="381" t="e">
        <f>IF(ISTEXT('VR-PROP'!#REF!),"DESCARTADO",'VR-PROP'!#REF!)</f>
        <v>#REF!</v>
      </c>
      <c r="E16" s="400" t="str">
        <f t="shared" si="0"/>
        <v/>
      </c>
      <c r="F16" s="382" t="e">
        <f t="shared" si="1"/>
        <v>#REF!</v>
      </c>
      <c r="G16" s="383" t="e">
        <f t="shared" si="2"/>
        <v>#REF!</v>
      </c>
      <c r="H16" s="384" t="e">
        <f t="shared" si="3"/>
        <v>#REF!</v>
      </c>
      <c r="I16" s="385" t="e">
        <f t="shared" si="4"/>
        <v>#REF!</v>
      </c>
      <c r="J16" s="394" t="e">
        <f t="shared" si="5"/>
        <v>#REF!</v>
      </c>
      <c r="K16" s="386" t="s">
        <v>144</v>
      </c>
      <c r="L16" s="320" t="s">
        <v>288</v>
      </c>
    </row>
    <row r="17" spans="1:12" s="125" customFormat="1" ht="26.25" customHeight="1" thickBot="1">
      <c r="A17" s="360"/>
      <c r="B17" s="326" t="e">
        <f>RESUMEN!#REF!</f>
        <v>#REF!</v>
      </c>
      <c r="C17" s="112" t="e">
        <f>VLOOKUP(B17,RESUMEN!$C$15:$D$18,2,0)</f>
        <v>#REF!</v>
      </c>
      <c r="D17" s="381" t="e">
        <f>IF(ISTEXT('VR-PROP'!#REF!),"DESCARTADO",'VR-PROP'!#REF!)</f>
        <v>#REF!</v>
      </c>
      <c r="E17" s="400" t="str">
        <f t="shared" si="0"/>
        <v/>
      </c>
      <c r="F17" s="382" t="e">
        <f t="shared" si="1"/>
        <v>#REF!</v>
      </c>
      <c r="G17" s="383" t="e">
        <f t="shared" si="2"/>
        <v>#REF!</v>
      </c>
      <c r="H17" s="384" t="e">
        <f t="shared" si="3"/>
        <v>#REF!</v>
      </c>
      <c r="I17" s="385" t="e">
        <f t="shared" si="4"/>
        <v>#REF!</v>
      </c>
      <c r="J17" s="394" t="e">
        <f t="shared" si="5"/>
        <v>#REF!</v>
      </c>
      <c r="K17" s="386">
        <v>0.13905756109682174</v>
      </c>
      <c r="L17" s="321">
        <f>AVERAGE(K12:K19)</f>
        <v>0.11942046050577593</v>
      </c>
    </row>
    <row r="18" spans="1:12" s="125" customFormat="1" ht="26.25" customHeight="1" thickBot="1">
      <c r="A18" s="360"/>
      <c r="B18" s="330" t="e">
        <f>RESUMEN!#REF!</f>
        <v>#REF!</v>
      </c>
      <c r="C18" s="331" t="e">
        <f>VLOOKUP(B18,RESUMEN!$C$15:$D$18,2,0)</f>
        <v>#REF!</v>
      </c>
      <c r="D18" s="389" t="e">
        <f>IF(ISTEXT('VR-PROP'!#REF!),"DESCARTADO",'VR-PROP'!#REF!)</f>
        <v>#REF!</v>
      </c>
      <c r="E18" s="400" t="str">
        <f t="shared" si="0"/>
        <v/>
      </c>
      <c r="F18" s="395" t="e">
        <f t="shared" si="1"/>
        <v>#REF!</v>
      </c>
      <c r="G18" s="396" t="e">
        <f t="shared" si="2"/>
        <v>#REF!</v>
      </c>
      <c r="H18" s="397" t="e">
        <f t="shared" si="3"/>
        <v>#REF!</v>
      </c>
      <c r="I18" s="398" t="e">
        <f t="shared" si="4"/>
        <v>#REF!</v>
      </c>
      <c r="J18" s="399" t="e">
        <f t="shared" si="5"/>
        <v>#REF!</v>
      </c>
      <c r="K18" s="387" t="s">
        <v>290</v>
      </c>
      <c r="L18" s="390" t="s">
        <v>145</v>
      </c>
    </row>
    <row r="19" spans="1:12" s="125" customFormat="1" ht="26.25" customHeight="1" thickTop="1" thickBot="1">
      <c r="A19" s="360"/>
      <c r="B19" s="324"/>
      <c r="C19" s="324"/>
      <c r="D19" s="324"/>
      <c r="E19" s="400"/>
      <c r="F19" s="361"/>
      <c r="G19" s="361"/>
      <c r="H19" s="361"/>
      <c r="I19" s="361"/>
      <c r="J19" s="361"/>
      <c r="K19" s="391">
        <v>0.10953192241393216</v>
      </c>
      <c r="L19" s="392">
        <f>L15+L17</f>
        <v>0.14442046050577592</v>
      </c>
    </row>
    <row r="20" spans="1:12" s="125" customFormat="1" ht="26.25" customHeight="1">
      <c r="A20" s="360"/>
      <c r="B20" s="324"/>
      <c r="C20" s="324"/>
      <c r="D20" s="324"/>
      <c r="E20" s="360"/>
      <c r="F20" s="361"/>
      <c r="G20" s="361"/>
      <c r="H20" s="361"/>
      <c r="I20" s="361"/>
      <c r="J20" s="361"/>
      <c r="K20" s="361"/>
      <c r="L20" s="273"/>
    </row>
    <row r="21" spans="1:12" s="125" customFormat="1" ht="26.25" customHeight="1">
      <c r="A21" s="360"/>
      <c r="B21" s="360"/>
      <c r="C21" s="360"/>
      <c r="D21" s="360"/>
      <c r="E21" s="360"/>
      <c r="F21" s="361"/>
      <c r="G21" s="361"/>
      <c r="H21" s="361"/>
      <c r="I21" s="361"/>
      <c r="J21" s="361"/>
      <c r="K21" s="361"/>
      <c r="L21" s="361"/>
    </row>
    <row r="22" spans="1:12" s="125" customFormat="1" ht="26.25" customHeight="1">
      <c r="A22" s="360"/>
      <c r="B22" s="360"/>
      <c r="C22" s="360"/>
      <c r="D22" s="360"/>
      <c r="E22" s="360"/>
      <c r="F22" s="361"/>
      <c r="G22" s="361"/>
      <c r="H22" s="361"/>
      <c r="I22" s="361"/>
      <c r="J22" s="361"/>
      <c r="K22" s="361"/>
      <c r="L22" s="361"/>
    </row>
    <row r="23" spans="1:12" s="125" customFormat="1" ht="26.25" customHeight="1">
      <c r="A23" s="360"/>
      <c r="B23" s="360"/>
      <c r="C23" s="360"/>
      <c r="D23" s="360"/>
      <c r="E23" s="360"/>
      <c r="F23" s="361"/>
      <c r="G23" s="361"/>
      <c r="H23" s="361"/>
      <c r="I23" s="361"/>
      <c r="J23" s="361"/>
      <c r="K23" s="361"/>
      <c r="L23" s="361"/>
    </row>
    <row r="24" spans="1:12" s="125" customFormat="1" ht="26.25" customHeight="1">
      <c r="A24" s="360"/>
      <c r="B24" s="360"/>
      <c r="C24" s="360"/>
      <c r="D24" s="360"/>
      <c r="E24" s="360"/>
      <c r="F24" s="360"/>
      <c r="G24" s="360"/>
      <c r="H24" s="360"/>
      <c r="I24" s="360"/>
      <c r="J24" s="360"/>
      <c r="K24" s="360"/>
      <c r="L24" s="361"/>
    </row>
    <row r="25" spans="1:12" s="125" customFormat="1" ht="26.25" customHeight="1">
      <c r="A25" s="360"/>
      <c r="B25" s="360"/>
      <c r="C25" s="360"/>
      <c r="D25" s="360"/>
      <c r="E25" s="360"/>
      <c r="F25" s="360"/>
      <c r="G25" s="360"/>
      <c r="H25" s="360"/>
      <c r="I25" s="360"/>
      <c r="J25" s="360"/>
      <c r="K25" s="360"/>
      <c r="L25" s="361"/>
    </row>
    <row r="26" spans="1:12" s="125" customFormat="1" ht="26.25" customHeight="1">
      <c r="A26" s="360"/>
      <c r="B26" s="360"/>
      <c r="C26" s="360"/>
      <c r="D26" s="360"/>
      <c r="E26" s="360"/>
      <c r="F26" s="360"/>
      <c r="G26" s="360"/>
      <c r="H26" s="360"/>
      <c r="I26" s="360"/>
      <c r="J26" s="360"/>
      <c r="K26" s="360"/>
      <c r="L26" s="360"/>
    </row>
    <row r="27" spans="1:12" s="125" customFormat="1" ht="26.25" customHeight="1">
      <c r="A27" s="360"/>
      <c r="B27" s="360"/>
      <c r="C27" s="360"/>
      <c r="D27" s="360"/>
      <c r="E27" s="360"/>
      <c r="F27" s="360"/>
      <c r="G27" s="360"/>
      <c r="H27" s="360"/>
      <c r="I27" s="360"/>
      <c r="J27" s="360"/>
      <c r="K27" s="360"/>
      <c r="L27" s="360"/>
    </row>
    <row r="28" spans="1:12" s="125" customFormat="1" ht="26.25" customHeight="1">
      <c r="A28" s="360"/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</row>
    <row r="29" spans="1:12" s="125" customFormat="1" ht="26.25" customHeight="1">
      <c r="A29" s="360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</row>
    <row r="30" spans="1:12" s="125" customFormat="1" ht="26.25" customHeight="1">
      <c r="A30" s="360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</row>
    <row r="31" spans="1:12" s="125" customFormat="1" ht="26.25" customHeight="1">
      <c r="A31" s="360"/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</row>
    <row r="32" spans="1:12" s="125" customFormat="1" ht="26.25" customHeight="1">
      <c r="A32" s="360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</row>
    <row r="33" spans="1:12" s="125" customFormat="1" ht="26.25" customHeight="1">
      <c r="A33" s="360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</row>
    <row r="34" spans="1:12" s="125" customFormat="1" ht="26.25" customHeight="1">
      <c r="A34" s="360"/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</row>
    <row r="35" spans="1:12" s="125" customFormat="1" ht="26.25" customHeight="1">
      <c r="A35" s="360"/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</row>
    <row r="36" spans="1:12" s="125" customFormat="1" ht="26.25" customHeight="1">
      <c r="A36" s="360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</row>
    <row r="37" spans="1:12" s="125" customFormat="1" ht="26.25" customHeight="1">
      <c r="A37" s="360"/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</row>
    <row r="38" spans="1:12" s="125" customFormat="1" ht="26.25" customHeight="1">
      <c r="A38" s="360"/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</row>
    <row r="39" spans="1:12" s="125" customFormat="1" ht="26.25" customHeight="1">
      <c r="A39" s="360"/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</row>
    <row r="40" spans="1:12" s="125" customFormat="1" ht="26.25" customHeight="1">
      <c r="A40" s="360"/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</row>
    <row r="41" spans="1:12" s="125" customFormat="1" ht="26.25" customHeight="1">
      <c r="A41" s="360"/>
      <c r="B41" s="360"/>
      <c r="C41" s="360"/>
      <c r="D41" s="360"/>
      <c r="E41" s="360"/>
      <c r="F41" s="360"/>
      <c r="G41" s="360"/>
      <c r="H41" s="360"/>
      <c r="I41" s="360"/>
      <c r="J41" s="360"/>
      <c r="K41" s="360"/>
      <c r="L41" s="360"/>
    </row>
    <row r="42" spans="1:12" s="125" customFormat="1" ht="26.25" customHeight="1">
      <c r="A42" s="360"/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360"/>
    </row>
    <row r="43" spans="1:12" s="125" customFormat="1" ht="26.25" customHeight="1">
      <c r="A43" s="360"/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0"/>
    </row>
    <row r="44" spans="1:12" s="125" customFormat="1" ht="26.25" customHeight="1">
      <c r="A44" s="360"/>
      <c r="B44" s="360"/>
      <c r="C44" s="360"/>
      <c r="D44" s="360"/>
      <c r="E44" s="360"/>
      <c r="F44" s="360"/>
      <c r="G44" s="360"/>
      <c r="H44" s="360"/>
      <c r="I44" s="360"/>
      <c r="J44" s="360"/>
      <c r="K44" s="360"/>
      <c r="L44" s="360"/>
    </row>
    <row r="45" spans="1:12" s="125" customFormat="1" ht="26.25" customHeight="1">
      <c r="A45" s="360"/>
      <c r="B45" s="360"/>
      <c r="C45" s="360"/>
      <c r="D45" s="360"/>
      <c r="E45" s="360"/>
      <c r="F45" s="360"/>
      <c r="G45" s="360"/>
      <c r="H45" s="360"/>
      <c r="I45" s="360"/>
      <c r="J45" s="360"/>
      <c r="K45" s="360"/>
      <c r="L45" s="360"/>
    </row>
    <row r="46" spans="1:12" s="125" customFormat="1" ht="26.25" customHeight="1">
      <c r="A46" s="360"/>
      <c r="B46" s="360"/>
      <c r="C46" s="360"/>
      <c r="D46" s="360"/>
      <c r="E46" s="360"/>
      <c r="F46" s="360"/>
      <c r="G46" s="360"/>
      <c r="H46" s="360"/>
      <c r="I46" s="360"/>
      <c r="J46" s="360"/>
      <c r="K46" s="360"/>
      <c r="L46" s="360"/>
    </row>
    <row r="47" spans="1:12" s="125" customFormat="1" ht="26.25" customHeight="1">
      <c r="A47" s="360"/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</row>
    <row r="48" spans="1:12" s="125" customFormat="1" ht="26.25" customHeight="1">
      <c r="A48" s="360"/>
      <c r="B48" s="360"/>
      <c r="C48" s="360"/>
      <c r="D48" s="360"/>
      <c r="E48" s="360"/>
      <c r="F48" s="360"/>
      <c r="G48" s="360"/>
      <c r="H48" s="360"/>
      <c r="I48" s="360"/>
      <c r="J48" s="360"/>
      <c r="K48" s="360"/>
      <c r="L48" s="360"/>
    </row>
    <row r="49" spans="1:12" s="125" customFormat="1" ht="26.25" customHeight="1">
      <c r="A49" s="360"/>
      <c r="B49" s="360"/>
      <c r="C49" s="360"/>
      <c r="D49" s="360"/>
      <c r="E49" s="360"/>
      <c r="F49" s="360"/>
      <c r="G49" s="360"/>
      <c r="H49" s="360"/>
      <c r="I49" s="360"/>
      <c r="J49" s="360"/>
      <c r="K49" s="360"/>
      <c r="L49" s="360"/>
    </row>
    <row r="50" spans="1:12" s="125" customFormat="1" ht="26.25" customHeight="1">
      <c r="A50" s="360"/>
      <c r="B50" s="360"/>
      <c r="C50" s="360"/>
      <c r="D50" s="360"/>
      <c r="E50" s="360"/>
      <c r="F50" s="360"/>
      <c r="G50" s="360"/>
      <c r="H50" s="360"/>
      <c r="I50" s="360"/>
      <c r="J50" s="360"/>
      <c r="K50" s="360"/>
      <c r="L50" s="360"/>
    </row>
    <row r="51" spans="1:12" s="125" customFormat="1" ht="26.25" customHeight="1">
      <c r="A51" s="360"/>
      <c r="B51" s="360"/>
      <c r="C51" s="360"/>
      <c r="D51" s="360"/>
      <c r="E51" s="360"/>
      <c r="F51" s="360"/>
      <c r="G51" s="360"/>
      <c r="H51" s="360"/>
      <c r="I51" s="360"/>
      <c r="J51" s="360"/>
      <c r="K51" s="360"/>
      <c r="L51" s="360"/>
    </row>
    <row r="52" spans="1:12" s="125" customFormat="1" ht="26.25" customHeight="1">
      <c r="A52" s="360"/>
      <c r="B52" s="360"/>
      <c r="C52" s="360"/>
      <c r="D52" s="360"/>
      <c r="E52" s="360"/>
      <c r="F52" s="360"/>
      <c r="G52" s="360"/>
      <c r="H52" s="360"/>
      <c r="I52" s="360"/>
      <c r="J52" s="360"/>
      <c r="K52" s="360"/>
      <c r="L52" s="360"/>
    </row>
    <row r="53" spans="1:12" s="125" customFormat="1" ht="26.25" customHeight="1">
      <c r="A53" s="360"/>
      <c r="B53" s="360"/>
      <c r="C53" s="360"/>
      <c r="D53" s="360"/>
      <c r="E53" s="360"/>
      <c r="F53" s="360"/>
      <c r="G53" s="360"/>
      <c r="H53" s="360"/>
      <c r="I53" s="360"/>
      <c r="J53" s="360"/>
      <c r="K53" s="360"/>
      <c r="L53" s="360"/>
    </row>
    <row r="54" spans="1:12" s="125" customFormat="1" ht="26.25" customHeight="1">
      <c r="A54" s="360"/>
      <c r="B54" s="360"/>
      <c r="C54" s="360"/>
      <c r="D54" s="360"/>
      <c r="E54" s="360"/>
      <c r="F54" s="360"/>
      <c r="G54" s="360"/>
      <c r="H54" s="360"/>
      <c r="I54" s="360"/>
      <c r="J54" s="360"/>
      <c r="K54" s="360"/>
      <c r="L54" s="360"/>
    </row>
    <row r="55" spans="1:12" s="125" customFormat="1" ht="26.25" customHeight="1">
      <c r="A55" s="360"/>
      <c r="B55" s="360"/>
      <c r="C55" s="360"/>
      <c r="D55" s="360"/>
      <c r="E55" s="360"/>
      <c r="F55" s="360"/>
      <c r="G55" s="360"/>
      <c r="H55" s="360"/>
      <c r="I55" s="360"/>
      <c r="J55" s="360"/>
      <c r="K55" s="360"/>
      <c r="L55" s="360"/>
    </row>
    <row r="56" spans="1:12" s="125" customFormat="1" ht="26.25" customHeight="1">
      <c r="A56" s="360"/>
      <c r="B56" s="360"/>
      <c r="C56" s="360"/>
      <c r="D56" s="360"/>
      <c r="E56" s="360"/>
      <c r="F56" s="360"/>
      <c r="G56" s="360"/>
      <c r="H56" s="360"/>
      <c r="I56" s="360"/>
      <c r="J56" s="360"/>
      <c r="K56" s="360"/>
      <c r="L56" s="360"/>
    </row>
    <row r="57" spans="1:12" s="125" customFormat="1" ht="26.25" customHeight="1">
      <c r="A57" s="360"/>
      <c r="B57" s="360"/>
      <c r="C57" s="360"/>
      <c r="D57" s="360"/>
      <c r="E57" s="360"/>
      <c r="F57" s="360"/>
      <c r="G57" s="360"/>
      <c r="H57" s="360"/>
      <c r="I57" s="360"/>
      <c r="J57" s="360"/>
      <c r="K57" s="360"/>
      <c r="L57" s="360"/>
    </row>
    <row r="58" spans="1:12" s="125" customFormat="1" ht="26.25" customHeight="1">
      <c r="A58" s="360"/>
      <c r="B58" s="360"/>
      <c r="C58" s="360"/>
      <c r="D58" s="360"/>
      <c r="E58" s="360"/>
      <c r="F58" s="360"/>
      <c r="G58" s="360"/>
      <c r="H58" s="360"/>
      <c r="I58" s="360"/>
      <c r="J58" s="360"/>
      <c r="K58" s="360"/>
      <c r="L58" s="360"/>
    </row>
    <row r="59" spans="1:12" s="125" customFormat="1" ht="26.25" customHeight="1">
      <c r="A59" s="360"/>
      <c r="B59" s="360"/>
      <c r="C59" s="360"/>
      <c r="D59" s="360"/>
      <c r="E59" s="360"/>
      <c r="F59" s="360"/>
      <c r="G59" s="360"/>
      <c r="H59" s="360"/>
      <c r="I59" s="360"/>
      <c r="J59" s="360"/>
      <c r="K59" s="360"/>
      <c r="L59" s="360"/>
    </row>
    <row r="60" spans="1:12" s="125" customFormat="1" ht="26.25" customHeight="1">
      <c r="A60" s="360"/>
      <c r="B60" s="360"/>
      <c r="C60" s="360"/>
      <c r="D60" s="360"/>
      <c r="E60" s="360"/>
      <c r="F60" s="360"/>
      <c r="G60" s="360"/>
      <c r="H60" s="360"/>
      <c r="I60" s="360"/>
      <c r="J60" s="360"/>
      <c r="K60" s="360"/>
      <c r="L60" s="360"/>
    </row>
    <row r="61" spans="1:12" s="125" customFormat="1" ht="26.25" customHeight="1">
      <c r="A61" s="360"/>
      <c r="B61" s="360"/>
      <c r="C61" s="360"/>
      <c r="D61" s="360"/>
      <c r="E61" s="360"/>
      <c r="F61" s="360"/>
      <c r="G61" s="360"/>
      <c r="H61" s="360"/>
      <c r="I61" s="360"/>
      <c r="J61" s="360"/>
      <c r="K61" s="360"/>
      <c r="L61" s="360"/>
    </row>
    <row r="62" spans="1:12" s="125" customFormat="1" ht="26.25" customHeight="1">
      <c r="A62" s="360"/>
      <c r="B62" s="360"/>
      <c r="C62" s="360"/>
      <c r="D62" s="360"/>
      <c r="E62" s="360"/>
      <c r="F62" s="360"/>
      <c r="G62" s="360"/>
      <c r="H62" s="360"/>
      <c r="I62" s="360"/>
      <c r="J62" s="360"/>
      <c r="K62" s="360"/>
      <c r="L62" s="360"/>
    </row>
    <row r="63" spans="1:12" s="125" customFormat="1" ht="26.25" customHeight="1">
      <c r="A63" s="360"/>
      <c r="B63" s="360"/>
      <c r="C63" s="360"/>
      <c r="D63" s="360"/>
      <c r="E63" s="360"/>
      <c r="F63" s="360"/>
      <c r="G63" s="360"/>
      <c r="H63" s="360"/>
      <c r="I63" s="360"/>
      <c r="J63" s="360"/>
      <c r="K63" s="360"/>
      <c r="L63" s="360"/>
    </row>
    <row r="64" spans="1:12" s="125" customFormat="1" ht="26.25" customHeight="1">
      <c r="A64" s="360"/>
      <c r="B64" s="360"/>
      <c r="C64" s="360"/>
      <c r="D64" s="360"/>
      <c r="E64" s="360"/>
      <c r="F64" s="360"/>
      <c r="G64" s="360"/>
      <c r="H64" s="360"/>
      <c r="I64" s="360"/>
      <c r="J64" s="360"/>
      <c r="K64" s="360"/>
      <c r="L64" s="360"/>
    </row>
    <row r="65" spans="1:12" s="125" customFormat="1" ht="26.25" customHeight="1">
      <c r="A65" s="360"/>
      <c r="B65" s="360"/>
      <c r="C65" s="360"/>
      <c r="D65" s="360"/>
      <c r="E65" s="360"/>
      <c r="F65" s="360"/>
      <c r="G65" s="360"/>
      <c r="H65" s="360"/>
      <c r="I65" s="360"/>
      <c r="J65" s="360"/>
      <c r="K65" s="360"/>
      <c r="L65" s="360"/>
    </row>
    <row r="66" spans="1:12" s="125" customFormat="1" ht="26.25" customHeight="1">
      <c r="A66" s="360"/>
      <c r="B66" s="360"/>
      <c r="C66" s="360"/>
      <c r="D66" s="360"/>
      <c r="E66" s="360"/>
      <c r="F66" s="360"/>
      <c r="G66" s="360"/>
      <c r="H66" s="360"/>
      <c r="I66" s="360"/>
      <c r="J66" s="360"/>
      <c r="K66" s="360"/>
      <c r="L66" s="360"/>
    </row>
    <row r="67" spans="1:12" s="125" customFormat="1" ht="26.25" customHeight="1">
      <c r="A67" s="360"/>
      <c r="B67" s="360"/>
      <c r="C67" s="360"/>
      <c r="D67" s="360"/>
      <c r="E67" s="360"/>
      <c r="F67" s="360"/>
      <c r="G67" s="360"/>
      <c r="H67" s="360"/>
      <c r="I67" s="360"/>
      <c r="J67" s="360"/>
      <c r="K67" s="360"/>
      <c r="L67" s="360"/>
    </row>
    <row r="68" spans="1:12" s="125" customFormat="1" ht="26.25" customHeight="1">
      <c r="A68" s="360"/>
      <c r="B68" s="360"/>
      <c r="C68" s="360"/>
      <c r="D68" s="360"/>
      <c r="E68" s="360"/>
      <c r="F68" s="360"/>
      <c r="G68" s="360"/>
      <c r="H68" s="360"/>
      <c r="I68" s="360"/>
      <c r="J68" s="360"/>
      <c r="K68" s="360"/>
      <c r="L68" s="360"/>
    </row>
    <row r="69" spans="1:12" s="125" customFormat="1" ht="26.25" customHeight="1">
      <c r="A69" s="360"/>
      <c r="B69" s="360"/>
      <c r="C69" s="360"/>
      <c r="D69" s="360"/>
      <c r="E69" s="360"/>
      <c r="F69" s="360"/>
      <c r="G69" s="360"/>
      <c r="H69" s="360"/>
      <c r="I69" s="360"/>
      <c r="J69" s="360"/>
      <c r="K69" s="360"/>
      <c r="L69" s="360"/>
    </row>
    <row r="70" spans="1:12" s="125" customFormat="1" ht="26.25" customHeight="1">
      <c r="A70" s="360"/>
      <c r="B70" s="360"/>
      <c r="C70" s="360"/>
      <c r="D70" s="360"/>
      <c r="E70" s="360"/>
      <c r="F70" s="360"/>
      <c r="G70" s="360"/>
      <c r="H70" s="360"/>
      <c r="I70" s="360"/>
      <c r="J70" s="360"/>
      <c r="K70" s="360"/>
      <c r="L70" s="360"/>
    </row>
    <row r="71" spans="1:12" s="125" customFormat="1" ht="26.25" customHeight="1">
      <c r="A71" s="360"/>
      <c r="B71" s="360"/>
      <c r="C71" s="360"/>
      <c r="D71" s="360"/>
      <c r="E71" s="360"/>
      <c r="F71" s="360"/>
      <c r="G71" s="360"/>
      <c r="H71" s="360"/>
      <c r="I71" s="360"/>
      <c r="J71" s="360"/>
      <c r="K71" s="360"/>
      <c r="L71" s="360"/>
    </row>
    <row r="72" spans="1:12" s="125" customFormat="1" ht="26.25" customHeight="1">
      <c r="A72" s="360"/>
      <c r="B72" s="360"/>
      <c r="C72" s="360"/>
      <c r="D72" s="360"/>
      <c r="E72" s="360"/>
      <c r="F72" s="360"/>
      <c r="G72" s="360"/>
      <c r="H72" s="360"/>
      <c r="I72" s="360"/>
      <c r="J72" s="360"/>
      <c r="K72" s="360"/>
      <c r="L72" s="360"/>
    </row>
    <row r="73" spans="1:12" s="125" customFormat="1" ht="26.25" customHeight="1">
      <c r="A73" s="360"/>
      <c r="B73" s="360"/>
      <c r="C73" s="360"/>
      <c r="D73" s="360"/>
      <c r="E73" s="360"/>
      <c r="F73" s="360"/>
      <c r="G73" s="360"/>
      <c r="H73" s="360"/>
      <c r="I73" s="360"/>
      <c r="J73" s="360"/>
      <c r="K73" s="360"/>
      <c r="L73" s="360"/>
    </row>
    <row r="74" spans="1:12" s="125" customFormat="1" ht="26.25" customHeight="1">
      <c r="A74" s="360"/>
      <c r="B74" s="360"/>
      <c r="C74" s="360"/>
      <c r="D74" s="360"/>
      <c r="E74" s="360"/>
      <c r="F74" s="360"/>
      <c r="G74" s="360"/>
      <c r="H74" s="360"/>
      <c r="I74" s="360"/>
      <c r="J74" s="360"/>
      <c r="K74" s="360"/>
      <c r="L74" s="360"/>
    </row>
    <row r="75" spans="1:12" s="125" customFormat="1" ht="26.25" customHeight="1">
      <c r="A75" s="360"/>
      <c r="B75" s="360"/>
      <c r="C75" s="360"/>
      <c r="D75" s="360"/>
      <c r="E75" s="360"/>
      <c r="F75" s="360"/>
      <c r="G75" s="360"/>
      <c r="H75" s="360"/>
      <c r="I75" s="360"/>
      <c r="J75" s="360"/>
      <c r="K75" s="360"/>
      <c r="L75" s="360"/>
    </row>
    <row r="76" spans="1:12" s="125" customFormat="1" ht="26.25" customHeight="1">
      <c r="A76" s="360"/>
      <c r="B76" s="360"/>
      <c r="C76" s="360"/>
      <c r="D76" s="360"/>
      <c r="E76" s="360"/>
      <c r="F76" s="360"/>
      <c r="G76" s="360"/>
      <c r="H76" s="360"/>
      <c r="I76" s="360"/>
      <c r="J76" s="360"/>
      <c r="K76" s="360"/>
      <c r="L76" s="360"/>
    </row>
    <row r="77" spans="1:12" s="125" customFormat="1" ht="26.25" customHeight="1">
      <c r="A77" s="360"/>
      <c r="B77" s="360"/>
      <c r="C77" s="360"/>
      <c r="D77" s="360"/>
      <c r="E77" s="360"/>
      <c r="F77" s="360"/>
      <c r="G77" s="360"/>
      <c r="H77" s="360"/>
      <c r="I77" s="360"/>
      <c r="J77" s="360"/>
      <c r="K77" s="360"/>
      <c r="L77" s="360"/>
    </row>
    <row r="78" spans="1:12" s="125" customFormat="1" ht="26.25" customHeight="1">
      <c r="A78" s="360"/>
      <c r="B78" s="360"/>
      <c r="C78" s="360"/>
      <c r="D78" s="360"/>
      <c r="E78" s="360"/>
      <c r="F78" s="360"/>
      <c r="G78" s="360"/>
      <c r="H78" s="360"/>
      <c r="I78" s="360"/>
      <c r="J78" s="360"/>
      <c r="K78" s="360"/>
      <c r="L78" s="360"/>
    </row>
    <row r="79" spans="1:12" s="125" customFormat="1" ht="26.25" customHeight="1">
      <c r="A79" s="360"/>
      <c r="B79" s="360"/>
      <c r="C79" s="360"/>
      <c r="D79" s="360"/>
      <c r="E79" s="360"/>
      <c r="F79" s="360"/>
      <c r="G79" s="360"/>
      <c r="H79" s="360"/>
      <c r="I79" s="360"/>
      <c r="J79" s="360"/>
      <c r="K79" s="360"/>
      <c r="L79" s="360"/>
    </row>
    <row r="80" spans="1:12" s="125" customFormat="1" ht="26.25" customHeight="1">
      <c r="A80" s="360"/>
      <c r="B80" s="360"/>
      <c r="C80" s="360"/>
      <c r="D80" s="360"/>
      <c r="E80" s="360"/>
      <c r="F80" s="360"/>
      <c r="G80" s="360"/>
      <c r="H80" s="360"/>
      <c r="I80" s="360"/>
      <c r="J80" s="360"/>
      <c r="K80" s="360"/>
      <c r="L80" s="360"/>
    </row>
    <row r="81" spans="1:12" s="125" customFormat="1" ht="26.25" customHeight="1">
      <c r="A81" s="360"/>
      <c r="B81" s="360"/>
      <c r="C81" s="360"/>
      <c r="D81" s="360"/>
      <c r="E81" s="360"/>
      <c r="F81" s="360"/>
      <c r="G81" s="360"/>
      <c r="H81" s="360"/>
      <c r="I81" s="360"/>
      <c r="J81" s="360"/>
      <c r="K81" s="360"/>
      <c r="L81" s="360"/>
    </row>
    <row r="82" spans="1:12" s="125" customFormat="1" ht="26.25" customHeight="1">
      <c r="A82" s="360"/>
      <c r="B82" s="360"/>
      <c r="C82" s="360"/>
      <c r="D82" s="360"/>
      <c r="E82" s="360"/>
      <c r="F82" s="360"/>
      <c r="G82" s="360"/>
      <c r="H82" s="360"/>
      <c r="I82" s="360"/>
      <c r="J82" s="360"/>
      <c r="K82" s="360"/>
      <c r="L82" s="360"/>
    </row>
    <row r="83" spans="1:12" s="125" customFormat="1" ht="26.25" customHeight="1">
      <c r="A83" s="360"/>
      <c r="B83" s="360"/>
      <c r="C83" s="360"/>
      <c r="D83" s="360"/>
      <c r="E83" s="360"/>
      <c r="F83" s="360"/>
      <c r="G83" s="360"/>
      <c r="H83" s="360"/>
      <c r="I83" s="360"/>
      <c r="J83" s="360"/>
      <c r="K83" s="360"/>
      <c r="L83" s="360"/>
    </row>
    <row r="84" spans="1:12" s="125" customFormat="1" ht="26.25" customHeight="1">
      <c r="A84" s="360"/>
      <c r="B84" s="360"/>
      <c r="C84" s="360"/>
      <c r="D84" s="360"/>
      <c r="E84" s="360"/>
      <c r="F84" s="360"/>
      <c r="G84" s="360"/>
      <c r="H84" s="360"/>
      <c r="I84" s="360"/>
      <c r="J84" s="360"/>
      <c r="K84" s="360"/>
      <c r="L84" s="360"/>
    </row>
    <row r="85" spans="1:12" s="125" customFormat="1" ht="26.25" customHeight="1">
      <c r="A85" s="360"/>
      <c r="B85" s="360"/>
      <c r="C85" s="360"/>
      <c r="D85" s="360"/>
      <c r="E85" s="360"/>
      <c r="F85" s="360"/>
      <c r="G85" s="360"/>
      <c r="H85" s="360"/>
      <c r="I85" s="360"/>
      <c r="J85" s="360"/>
      <c r="K85" s="360"/>
      <c r="L85" s="360"/>
    </row>
    <row r="86" spans="1:12" s="125" customFormat="1" ht="26.25" customHeight="1">
      <c r="A86" s="360"/>
      <c r="B86" s="360"/>
      <c r="C86" s="360"/>
      <c r="D86" s="360"/>
      <c r="E86" s="360"/>
      <c r="F86" s="360"/>
      <c r="G86" s="360"/>
      <c r="H86" s="360"/>
      <c r="I86" s="360"/>
      <c r="J86" s="360"/>
      <c r="K86" s="360"/>
      <c r="L86" s="360"/>
    </row>
    <row r="87" spans="1:12" s="125" customFormat="1" ht="26.25" customHeight="1">
      <c r="A87" s="360"/>
      <c r="B87" s="360"/>
      <c r="C87" s="360"/>
      <c r="D87" s="360"/>
      <c r="E87" s="360"/>
      <c r="F87" s="360"/>
      <c r="G87" s="360"/>
      <c r="H87" s="360"/>
      <c r="I87" s="360"/>
      <c r="J87" s="360"/>
      <c r="K87" s="360"/>
      <c r="L87" s="360"/>
    </row>
    <row r="88" spans="1:12" s="125" customFormat="1" ht="26.25" customHeight="1">
      <c r="A88" s="360"/>
      <c r="B88" s="360"/>
      <c r="C88" s="360"/>
      <c r="D88" s="360"/>
      <c r="E88" s="360"/>
      <c r="F88" s="360"/>
      <c r="G88" s="360"/>
      <c r="H88" s="360"/>
      <c r="I88" s="360"/>
      <c r="J88" s="360"/>
      <c r="K88" s="360"/>
      <c r="L88" s="360"/>
    </row>
    <row r="89" spans="1:12" s="125" customFormat="1" ht="26.25" customHeight="1">
      <c r="A89" s="360"/>
      <c r="B89" s="360"/>
      <c r="C89" s="360"/>
      <c r="D89" s="360"/>
      <c r="E89" s="360"/>
      <c r="F89" s="360"/>
      <c r="G89" s="360"/>
      <c r="H89" s="360"/>
      <c r="I89" s="360"/>
      <c r="J89" s="360"/>
      <c r="K89" s="360"/>
      <c r="L89" s="360"/>
    </row>
    <row r="90" spans="1:12" s="125" customFormat="1" ht="26.25" customHeight="1">
      <c r="A90" s="360"/>
      <c r="B90" s="360"/>
      <c r="C90" s="360"/>
      <c r="D90" s="360"/>
      <c r="E90" s="360"/>
      <c r="F90" s="360"/>
      <c r="G90" s="360"/>
      <c r="H90" s="360"/>
      <c r="I90" s="360"/>
      <c r="J90" s="360"/>
      <c r="K90" s="360"/>
      <c r="L90" s="360"/>
    </row>
    <row r="91" spans="1:12" s="125" customFormat="1" ht="26.25" customHeight="1">
      <c r="A91" s="360"/>
      <c r="B91" s="360"/>
      <c r="C91" s="360"/>
      <c r="D91" s="360"/>
      <c r="E91" s="360"/>
      <c r="F91" s="360"/>
      <c r="G91" s="360"/>
      <c r="H91" s="360"/>
      <c r="I91" s="360"/>
      <c r="J91" s="360"/>
      <c r="K91" s="360"/>
      <c r="L91" s="360"/>
    </row>
    <row r="92" spans="1:12" s="125" customFormat="1" ht="26.25" customHeight="1">
      <c r="A92" s="360"/>
      <c r="B92" s="360"/>
      <c r="C92" s="360"/>
      <c r="D92" s="360"/>
      <c r="E92" s="360"/>
      <c r="F92" s="360"/>
      <c r="G92" s="360"/>
      <c r="H92" s="360"/>
      <c r="I92" s="360"/>
      <c r="J92" s="360"/>
      <c r="K92" s="360"/>
      <c r="L92" s="360"/>
    </row>
    <row r="93" spans="1:12" s="125" customFormat="1" ht="26.25" customHeight="1">
      <c r="A93" s="360"/>
      <c r="B93" s="360"/>
      <c r="C93" s="360"/>
      <c r="D93" s="360"/>
      <c r="E93" s="360"/>
      <c r="F93" s="360"/>
      <c r="G93" s="360"/>
      <c r="H93" s="360"/>
      <c r="I93" s="360"/>
      <c r="J93" s="360"/>
      <c r="K93" s="360"/>
      <c r="L93" s="360"/>
    </row>
    <row r="94" spans="1:12" s="125" customFormat="1" ht="26.25" customHeight="1">
      <c r="A94" s="360"/>
      <c r="B94" s="360"/>
      <c r="C94" s="360"/>
      <c r="D94" s="360"/>
      <c r="E94" s="360"/>
      <c r="F94" s="360"/>
      <c r="G94" s="360"/>
      <c r="H94" s="360"/>
      <c r="I94" s="360"/>
      <c r="J94" s="360"/>
      <c r="K94" s="360"/>
      <c r="L94" s="360"/>
    </row>
    <row r="95" spans="1:12" s="125" customFormat="1" ht="26.25" customHeight="1">
      <c r="A95" s="360"/>
      <c r="B95" s="360"/>
      <c r="C95" s="360"/>
      <c r="D95" s="360"/>
      <c r="E95" s="360"/>
      <c r="F95" s="360"/>
      <c r="G95" s="360"/>
      <c r="H95" s="360"/>
      <c r="I95" s="360"/>
      <c r="J95" s="360"/>
      <c r="K95" s="360"/>
      <c r="L95" s="360"/>
    </row>
    <row r="96" spans="1:12" s="125" customFormat="1" ht="26.25" customHeight="1">
      <c r="A96" s="360"/>
      <c r="B96" s="360"/>
      <c r="C96" s="360"/>
      <c r="D96" s="360"/>
      <c r="E96" s="360"/>
      <c r="F96" s="360"/>
      <c r="G96" s="360"/>
      <c r="H96" s="360"/>
      <c r="I96" s="360"/>
      <c r="J96" s="360"/>
      <c r="K96" s="360"/>
      <c r="L96" s="360"/>
    </row>
    <row r="97" spans="1:12" s="125" customFormat="1" ht="26.25" customHeight="1">
      <c r="A97" s="360"/>
      <c r="B97" s="360"/>
      <c r="C97" s="360"/>
      <c r="D97" s="360"/>
      <c r="E97" s="360"/>
      <c r="F97" s="360"/>
      <c r="G97" s="360"/>
      <c r="H97" s="360"/>
      <c r="I97" s="360"/>
      <c r="J97" s="360"/>
      <c r="K97" s="360"/>
      <c r="L97" s="360"/>
    </row>
    <row r="98" spans="1:12" s="125" customFormat="1" ht="26.25" customHeight="1">
      <c r="A98" s="360"/>
      <c r="B98" s="360"/>
      <c r="C98" s="360"/>
      <c r="D98" s="360"/>
      <c r="E98" s="360"/>
      <c r="F98" s="360"/>
      <c r="G98" s="360"/>
      <c r="H98" s="360"/>
      <c r="I98" s="360"/>
      <c r="J98" s="360"/>
      <c r="K98" s="360"/>
      <c r="L98" s="360"/>
    </row>
    <row r="99" spans="1:12" s="125" customFormat="1" ht="26.25" customHeight="1">
      <c r="A99" s="360"/>
      <c r="B99" s="360"/>
      <c r="C99" s="360"/>
      <c r="D99" s="360"/>
      <c r="E99" s="360"/>
      <c r="F99" s="360"/>
      <c r="G99" s="360"/>
      <c r="H99" s="360"/>
      <c r="I99" s="360"/>
      <c r="J99" s="360"/>
      <c r="K99" s="360"/>
      <c r="L99" s="360"/>
    </row>
    <row r="100" spans="1:12" s="125" customFormat="1" ht="26.25" customHeight="1">
      <c r="A100" s="360"/>
      <c r="B100" s="360"/>
      <c r="C100" s="360"/>
      <c r="D100" s="360"/>
      <c r="E100" s="360"/>
      <c r="F100" s="360"/>
      <c r="G100" s="360"/>
      <c r="H100" s="360"/>
      <c r="I100" s="360"/>
      <c r="J100" s="360"/>
      <c r="K100" s="360"/>
      <c r="L100" s="360"/>
    </row>
    <row r="101" spans="1:12" s="125" customFormat="1" ht="26.25" customHeight="1">
      <c r="A101" s="360"/>
      <c r="B101" s="360"/>
      <c r="C101" s="360"/>
      <c r="D101" s="360"/>
      <c r="E101" s="360"/>
      <c r="F101" s="360"/>
      <c r="G101" s="360"/>
      <c r="H101" s="360"/>
      <c r="I101" s="360"/>
      <c r="J101" s="360"/>
      <c r="K101" s="360"/>
      <c r="L101" s="360"/>
    </row>
    <row r="102" spans="1:12" s="125" customFormat="1" ht="26.25" customHeight="1">
      <c r="A102" s="360"/>
      <c r="B102" s="360"/>
      <c r="C102" s="360"/>
      <c r="D102" s="360"/>
      <c r="E102" s="360"/>
      <c r="F102" s="360"/>
      <c r="G102" s="360"/>
      <c r="H102" s="360"/>
      <c r="I102" s="360"/>
      <c r="J102" s="360"/>
      <c r="K102" s="360"/>
      <c r="L102" s="360"/>
    </row>
    <row r="103" spans="1:12" s="125" customFormat="1" ht="26.25" customHeight="1">
      <c r="A103" s="360"/>
      <c r="B103" s="360"/>
      <c r="C103" s="360"/>
      <c r="D103" s="360"/>
      <c r="E103" s="360"/>
      <c r="F103" s="360"/>
      <c r="G103" s="360"/>
      <c r="H103" s="360"/>
      <c r="I103" s="360"/>
      <c r="J103" s="360"/>
      <c r="K103" s="360"/>
      <c r="L103" s="360"/>
    </row>
    <row r="104" spans="1:12" s="125" customFormat="1" ht="26.25" customHeight="1">
      <c r="A104" s="360"/>
      <c r="B104" s="360"/>
      <c r="C104" s="360"/>
      <c r="D104" s="360"/>
      <c r="E104" s="360"/>
      <c r="F104" s="360"/>
      <c r="G104" s="360"/>
      <c r="H104" s="360"/>
      <c r="I104" s="360"/>
      <c r="J104" s="360"/>
      <c r="K104" s="360"/>
      <c r="L104" s="360"/>
    </row>
    <row r="105" spans="1:12" s="125" customFormat="1" ht="26.25" customHeight="1">
      <c r="A105" s="360"/>
      <c r="B105" s="360"/>
      <c r="C105" s="360"/>
      <c r="D105" s="360"/>
      <c r="E105" s="360"/>
      <c r="F105" s="360"/>
      <c r="G105" s="360"/>
      <c r="H105" s="360"/>
      <c r="I105" s="360"/>
      <c r="J105" s="360"/>
      <c r="K105" s="360"/>
      <c r="L105" s="360"/>
    </row>
    <row r="106" spans="1:12" s="125" customFormat="1" ht="26.25" customHeight="1">
      <c r="A106" s="360"/>
      <c r="B106" s="360"/>
      <c r="C106" s="360"/>
      <c r="D106" s="360"/>
      <c r="E106" s="360"/>
      <c r="F106" s="360"/>
      <c r="G106" s="360"/>
      <c r="H106" s="360"/>
      <c r="I106" s="360"/>
      <c r="J106" s="360"/>
      <c r="K106" s="360"/>
      <c r="L106" s="360"/>
    </row>
    <row r="107" spans="1:12" s="125" customFormat="1" ht="26.25" customHeight="1">
      <c r="A107" s="360"/>
      <c r="B107" s="360"/>
      <c r="C107" s="360"/>
      <c r="D107" s="360"/>
      <c r="E107" s="360"/>
      <c r="F107" s="360"/>
      <c r="G107" s="360"/>
      <c r="H107" s="360"/>
      <c r="I107" s="360"/>
      <c r="J107" s="360"/>
      <c r="K107" s="360"/>
      <c r="L107" s="360"/>
    </row>
    <row r="108" spans="1:12" s="125" customFormat="1" ht="26.25" customHeight="1">
      <c r="A108" s="360"/>
      <c r="B108" s="360"/>
      <c r="C108" s="360"/>
      <c r="D108" s="360"/>
      <c r="E108" s="360"/>
      <c r="F108" s="360"/>
      <c r="G108" s="360"/>
      <c r="H108" s="360"/>
      <c r="I108" s="360"/>
      <c r="J108" s="360"/>
      <c r="K108" s="360"/>
      <c r="L108" s="360"/>
    </row>
    <row r="109" spans="1:12" s="125" customFormat="1" ht="26.25" customHeight="1">
      <c r="A109" s="360"/>
      <c r="B109" s="360"/>
      <c r="C109" s="360"/>
      <c r="D109" s="360"/>
      <c r="E109" s="360"/>
      <c r="F109" s="360"/>
      <c r="G109" s="360"/>
      <c r="H109" s="360"/>
      <c r="I109" s="360"/>
      <c r="J109" s="360"/>
      <c r="K109" s="360"/>
      <c r="L109" s="360"/>
    </row>
    <row r="110" spans="1:12" s="125" customFormat="1" ht="26.25" customHeight="1">
      <c r="A110" s="360"/>
      <c r="B110" s="360"/>
      <c r="C110" s="360"/>
      <c r="D110" s="360"/>
      <c r="E110" s="360"/>
      <c r="F110" s="360"/>
      <c r="G110" s="360"/>
      <c r="H110" s="360"/>
      <c r="I110" s="360"/>
      <c r="J110" s="360"/>
      <c r="K110" s="360"/>
      <c r="L110" s="360"/>
    </row>
    <row r="111" spans="1:12" s="125" customFormat="1" ht="26.25" customHeight="1">
      <c r="A111" s="360"/>
      <c r="B111" s="360"/>
      <c r="C111" s="360"/>
      <c r="D111" s="360"/>
      <c r="E111" s="360"/>
      <c r="F111" s="360"/>
      <c r="G111" s="360"/>
      <c r="H111" s="360"/>
      <c r="I111" s="360"/>
      <c r="J111" s="360"/>
      <c r="K111" s="360"/>
      <c r="L111" s="360"/>
    </row>
    <row r="112" spans="1:12" s="125" customFormat="1" ht="26.25" customHeight="1">
      <c r="A112" s="360"/>
      <c r="B112" s="360"/>
      <c r="C112" s="360"/>
      <c r="D112" s="360"/>
      <c r="E112" s="360"/>
      <c r="F112" s="360"/>
      <c r="G112" s="360"/>
      <c r="H112" s="360"/>
      <c r="I112" s="360"/>
      <c r="J112" s="360"/>
      <c r="K112" s="360"/>
      <c r="L112" s="360"/>
    </row>
    <row r="113" spans="1:12" s="125" customFormat="1" ht="26.25" customHeight="1">
      <c r="A113" s="360"/>
      <c r="B113" s="360"/>
      <c r="C113" s="360"/>
      <c r="D113" s="360"/>
      <c r="E113" s="360"/>
      <c r="F113" s="360"/>
      <c r="G113" s="360"/>
      <c r="H113" s="360"/>
      <c r="I113" s="360"/>
      <c r="J113" s="360"/>
      <c r="K113" s="360"/>
      <c r="L113" s="360"/>
    </row>
    <row r="114" spans="1:12" s="125" customFormat="1" ht="26.25" customHeight="1">
      <c r="A114" s="360"/>
      <c r="B114" s="360"/>
      <c r="C114" s="360"/>
      <c r="D114" s="360"/>
      <c r="E114" s="360"/>
      <c r="F114" s="360"/>
      <c r="G114" s="360"/>
      <c r="H114" s="360"/>
      <c r="I114" s="360"/>
      <c r="J114" s="360"/>
      <c r="K114" s="360"/>
      <c r="L114" s="360"/>
    </row>
    <row r="115" spans="1:12" s="125" customFormat="1" ht="26.25" customHeight="1">
      <c r="A115" s="360"/>
      <c r="B115" s="360"/>
      <c r="C115" s="360"/>
      <c r="D115" s="360"/>
      <c r="E115" s="360"/>
      <c r="F115" s="360"/>
      <c r="G115" s="360"/>
      <c r="H115" s="360"/>
      <c r="I115" s="360"/>
      <c r="J115" s="360"/>
      <c r="K115" s="360"/>
      <c r="L115" s="360"/>
    </row>
    <row r="116" spans="1:12" s="125" customFormat="1" ht="26.25" customHeight="1">
      <c r="A116" s="360"/>
      <c r="B116" s="360"/>
      <c r="C116" s="360"/>
      <c r="D116" s="360"/>
      <c r="E116" s="360"/>
      <c r="F116" s="360"/>
      <c r="G116" s="360"/>
      <c r="H116" s="360"/>
      <c r="I116" s="360"/>
      <c r="J116" s="360"/>
      <c r="K116" s="360"/>
      <c r="L116" s="360"/>
    </row>
    <row r="117" spans="1:12" s="125" customFormat="1" ht="26.25" customHeight="1">
      <c r="A117" s="360"/>
      <c r="B117" s="360"/>
      <c r="C117" s="360"/>
      <c r="D117" s="360"/>
      <c r="E117" s="360"/>
      <c r="F117" s="360"/>
      <c r="G117" s="360"/>
      <c r="H117" s="360"/>
      <c r="I117" s="360"/>
      <c r="J117" s="360"/>
      <c r="K117" s="360"/>
      <c r="L117" s="360"/>
    </row>
    <row r="118" spans="1:12" s="125" customFormat="1" ht="26.25" customHeight="1">
      <c r="A118" s="360"/>
      <c r="B118" s="360"/>
      <c r="C118" s="360"/>
      <c r="D118" s="360"/>
      <c r="E118" s="360"/>
      <c r="F118" s="360"/>
      <c r="G118" s="360"/>
      <c r="H118" s="360"/>
      <c r="I118" s="360"/>
      <c r="J118" s="360"/>
      <c r="K118" s="360"/>
      <c r="L118" s="360"/>
    </row>
    <row r="119" spans="1:12" s="125" customFormat="1" ht="26.25" customHeight="1">
      <c r="A119" s="360"/>
      <c r="B119" s="360"/>
      <c r="C119" s="360"/>
      <c r="D119" s="360"/>
      <c r="E119" s="360"/>
      <c r="F119" s="360"/>
      <c r="G119" s="360"/>
      <c r="H119" s="360"/>
      <c r="I119" s="360"/>
      <c r="J119" s="360"/>
      <c r="K119" s="360"/>
      <c r="L119" s="360"/>
    </row>
    <row r="120" spans="1:12" s="125" customFormat="1" ht="26.25" customHeight="1">
      <c r="A120" s="360"/>
      <c r="B120" s="360"/>
      <c r="C120" s="360"/>
      <c r="D120" s="360"/>
      <c r="E120" s="360"/>
      <c r="F120" s="360"/>
      <c r="G120" s="360"/>
      <c r="H120" s="360"/>
      <c r="I120" s="360"/>
      <c r="J120" s="360"/>
      <c r="K120" s="360"/>
      <c r="L120" s="360"/>
    </row>
    <row r="121" spans="1:12" s="125" customFormat="1" ht="26.25" customHeight="1">
      <c r="A121" s="360"/>
      <c r="B121" s="360"/>
      <c r="C121" s="360"/>
      <c r="D121" s="360"/>
      <c r="E121" s="360"/>
      <c r="F121" s="360"/>
      <c r="G121" s="360"/>
      <c r="H121" s="360"/>
      <c r="I121" s="360"/>
      <c r="J121" s="360"/>
      <c r="K121" s="360"/>
      <c r="L121" s="360"/>
    </row>
    <row r="122" spans="1:12" s="125" customFormat="1" ht="26.25" customHeight="1">
      <c r="A122" s="360"/>
      <c r="B122" s="360"/>
      <c r="C122" s="360"/>
      <c r="D122" s="360"/>
      <c r="E122" s="360"/>
      <c r="F122" s="360"/>
      <c r="G122" s="360"/>
      <c r="H122" s="360"/>
      <c r="I122" s="360"/>
      <c r="J122" s="360"/>
      <c r="K122" s="360"/>
      <c r="L122" s="360"/>
    </row>
    <row r="123" spans="1:12" s="125" customFormat="1" ht="26.25" customHeight="1">
      <c r="A123" s="360"/>
      <c r="B123" s="360"/>
      <c r="C123" s="360"/>
      <c r="D123" s="360"/>
      <c r="E123" s="360"/>
      <c r="F123" s="360"/>
      <c r="G123" s="360"/>
      <c r="H123" s="360"/>
      <c r="I123" s="360"/>
      <c r="J123" s="360"/>
      <c r="K123" s="360"/>
      <c r="L123" s="360"/>
    </row>
    <row r="124" spans="1:12" s="125" customFormat="1" ht="26.25" customHeight="1">
      <c r="A124" s="360"/>
      <c r="B124" s="360"/>
      <c r="C124" s="360"/>
      <c r="D124" s="360"/>
      <c r="E124" s="360"/>
      <c r="F124" s="360"/>
      <c r="G124" s="360"/>
      <c r="H124" s="360"/>
      <c r="I124" s="360"/>
      <c r="J124" s="360"/>
      <c r="K124" s="360"/>
      <c r="L124" s="360"/>
    </row>
    <row r="125" spans="1:12" s="125" customFormat="1" ht="26.25" customHeight="1">
      <c r="A125" s="360"/>
      <c r="B125" s="360"/>
      <c r="C125" s="360"/>
      <c r="D125" s="360"/>
      <c r="E125" s="360"/>
      <c r="F125" s="360"/>
      <c r="G125" s="360"/>
      <c r="H125" s="360"/>
      <c r="I125" s="360"/>
      <c r="J125" s="360"/>
      <c r="K125" s="360"/>
      <c r="L125" s="360"/>
    </row>
    <row r="126" spans="1:12" s="125" customFormat="1" ht="26.25" customHeight="1">
      <c r="A126" s="360"/>
      <c r="B126" s="360"/>
      <c r="C126" s="360"/>
      <c r="D126" s="360"/>
      <c r="E126" s="360"/>
      <c r="F126" s="360"/>
      <c r="G126" s="360"/>
      <c r="H126" s="360"/>
      <c r="I126" s="360"/>
      <c r="J126" s="360"/>
      <c r="K126" s="360"/>
      <c r="L126" s="360"/>
    </row>
    <row r="127" spans="1:12" s="125" customFormat="1" ht="26.25" customHeight="1">
      <c r="A127" s="360"/>
      <c r="B127" s="360"/>
      <c r="C127" s="360"/>
      <c r="D127" s="360"/>
      <c r="E127" s="360"/>
      <c r="F127" s="360"/>
      <c r="G127" s="360"/>
      <c r="H127" s="360"/>
      <c r="I127" s="360"/>
      <c r="J127" s="360"/>
      <c r="K127" s="360"/>
      <c r="L127" s="360"/>
    </row>
    <row r="128" spans="1:12" s="125" customFormat="1" ht="26.25" customHeight="1">
      <c r="A128" s="360"/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0"/>
    </row>
    <row r="129" spans="1:12" s="125" customFormat="1" ht="26.25" customHeight="1">
      <c r="A129" s="360"/>
      <c r="B129" s="360"/>
      <c r="C129" s="360"/>
      <c r="D129" s="360"/>
      <c r="E129" s="360"/>
      <c r="F129" s="360"/>
      <c r="G129" s="360"/>
      <c r="H129" s="360"/>
      <c r="I129" s="360"/>
      <c r="J129" s="360"/>
      <c r="K129" s="360"/>
      <c r="L129" s="360"/>
    </row>
    <row r="130" spans="1:12" s="125" customFormat="1" ht="26.25" customHeight="1">
      <c r="A130" s="360"/>
      <c r="B130" s="360"/>
      <c r="C130" s="360"/>
      <c r="D130" s="360"/>
      <c r="E130" s="360"/>
      <c r="F130" s="360"/>
      <c r="G130" s="360"/>
      <c r="H130" s="360"/>
      <c r="I130" s="360"/>
      <c r="J130" s="360"/>
      <c r="K130" s="360"/>
      <c r="L130" s="360"/>
    </row>
    <row r="131" spans="1:12" s="125" customFormat="1" ht="26.25" customHeight="1">
      <c r="A131" s="360"/>
      <c r="B131" s="360"/>
      <c r="C131" s="360"/>
      <c r="D131" s="360"/>
      <c r="E131" s="360"/>
      <c r="F131" s="360"/>
      <c r="G131" s="360"/>
      <c r="H131" s="360"/>
      <c r="I131" s="360"/>
      <c r="J131" s="360"/>
      <c r="K131" s="360"/>
      <c r="L131" s="360"/>
    </row>
    <row r="132" spans="1:12" s="125" customFormat="1" ht="26.25" customHeight="1">
      <c r="A132" s="360"/>
      <c r="B132" s="360"/>
      <c r="C132" s="360"/>
      <c r="D132" s="360"/>
      <c r="E132" s="360"/>
      <c r="F132" s="360"/>
      <c r="G132" s="360"/>
      <c r="H132" s="360"/>
      <c r="I132" s="360"/>
      <c r="J132" s="360"/>
      <c r="K132" s="360"/>
      <c r="L132" s="360"/>
    </row>
    <row r="133" spans="1:12" s="125" customFormat="1" ht="26.25" customHeight="1">
      <c r="A133" s="360"/>
      <c r="B133" s="360"/>
      <c r="C133" s="360"/>
      <c r="D133" s="360"/>
      <c r="E133" s="360"/>
      <c r="F133" s="360"/>
      <c r="G133" s="360"/>
      <c r="H133" s="360"/>
      <c r="I133" s="360"/>
      <c r="J133" s="360"/>
      <c r="K133" s="360"/>
      <c r="L133" s="360"/>
    </row>
    <row r="134" spans="1:12" s="125" customFormat="1" ht="26.25" customHeight="1">
      <c r="A134" s="360"/>
      <c r="B134" s="360"/>
      <c r="C134" s="360"/>
      <c r="D134" s="360"/>
      <c r="E134" s="360"/>
      <c r="F134" s="360"/>
      <c r="G134" s="360"/>
      <c r="H134" s="360"/>
      <c r="I134" s="360"/>
      <c r="J134" s="360"/>
      <c r="K134" s="360"/>
      <c r="L134" s="360"/>
    </row>
    <row r="135" spans="1:12" s="125" customFormat="1" ht="26.25" customHeight="1">
      <c r="A135" s="360"/>
      <c r="B135" s="360"/>
      <c r="C135" s="360"/>
      <c r="D135" s="360"/>
      <c r="E135" s="360"/>
      <c r="F135" s="360"/>
      <c r="G135" s="360"/>
      <c r="H135" s="360"/>
      <c r="I135" s="360"/>
      <c r="J135" s="360"/>
      <c r="K135" s="360"/>
      <c r="L135" s="360"/>
    </row>
    <row r="136" spans="1:12" s="125" customFormat="1" ht="26.25" customHeight="1">
      <c r="A136" s="360"/>
      <c r="B136" s="360"/>
      <c r="C136" s="360"/>
      <c r="D136" s="360"/>
      <c r="E136" s="360"/>
      <c r="F136" s="360"/>
      <c r="G136" s="360"/>
      <c r="H136" s="360"/>
      <c r="I136" s="360"/>
      <c r="J136" s="360"/>
      <c r="K136" s="360"/>
      <c r="L136" s="360"/>
    </row>
    <row r="137" spans="1:12" s="125" customFormat="1" ht="26.25" customHeight="1">
      <c r="A137" s="360"/>
      <c r="B137" s="360"/>
      <c r="C137" s="360"/>
      <c r="D137" s="360"/>
      <c r="E137" s="360"/>
      <c r="F137" s="360"/>
      <c r="G137" s="360"/>
      <c r="H137" s="360"/>
      <c r="I137" s="360"/>
      <c r="J137" s="360"/>
      <c r="K137" s="360"/>
      <c r="L137" s="360"/>
    </row>
    <row r="138" spans="1:12" s="125" customFormat="1" ht="26.25" customHeight="1">
      <c r="A138" s="360"/>
      <c r="B138" s="360"/>
      <c r="C138" s="360"/>
      <c r="D138" s="360"/>
      <c r="E138" s="360"/>
      <c r="F138" s="360"/>
      <c r="G138" s="360"/>
      <c r="H138" s="360"/>
      <c r="I138" s="360"/>
      <c r="J138" s="360"/>
      <c r="K138" s="360"/>
      <c r="L138" s="360"/>
    </row>
    <row r="139" spans="1:12" s="125" customFormat="1" ht="26.25" customHeight="1">
      <c r="A139" s="360"/>
      <c r="B139" s="360"/>
      <c r="C139" s="360"/>
      <c r="D139" s="360"/>
      <c r="E139" s="360"/>
      <c r="F139" s="360"/>
      <c r="G139" s="360"/>
      <c r="H139" s="360"/>
      <c r="I139" s="360"/>
      <c r="J139" s="360"/>
      <c r="K139" s="360"/>
      <c r="L139" s="360"/>
    </row>
    <row r="140" spans="1:12" s="125" customFormat="1" ht="26.25" customHeight="1">
      <c r="A140" s="360"/>
      <c r="B140" s="360"/>
      <c r="C140" s="360"/>
      <c r="D140" s="360"/>
      <c r="E140" s="360"/>
      <c r="F140" s="360"/>
      <c r="G140" s="360"/>
      <c r="H140" s="360"/>
      <c r="I140" s="360"/>
      <c r="J140" s="360"/>
      <c r="K140" s="360"/>
      <c r="L140" s="360"/>
    </row>
    <row r="141" spans="1:12" s="125" customFormat="1" ht="26.25" customHeight="1">
      <c r="A141" s="360"/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0"/>
    </row>
    <row r="142" spans="1:12" s="125" customFormat="1" ht="26.25" customHeight="1">
      <c r="A142" s="360"/>
      <c r="B142" s="360"/>
      <c r="C142" s="360"/>
      <c r="D142" s="360"/>
      <c r="E142" s="360"/>
      <c r="F142" s="360"/>
      <c r="G142" s="360"/>
      <c r="H142" s="360"/>
      <c r="I142" s="360"/>
      <c r="J142" s="360"/>
      <c r="K142" s="360"/>
      <c r="L142" s="360"/>
    </row>
    <row r="143" spans="1:12" s="125" customFormat="1" ht="26.25" customHeight="1">
      <c r="A143" s="360"/>
      <c r="B143" s="360"/>
      <c r="C143" s="360"/>
      <c r="D143" s="360"/>
      <c r="E143" s="360"/>
      <c r="F143" s="360"/>
      <c r="G143" s="360"/>
      <c r="H143" s="360"/>
      <c r="I143" s="360"/>
      <c r="J143" s="360"/>
      <c r="K143" s="360"/>
      <c r="L143" s="360"/>
    </row>
    <row r="144" spans="1:12" s="125" customFormat="1" ht="26.25" customHeight="1">
      <c r="A144" s="360"/>
      <c r="B144" s="360"/>
      <c r="C144" s="360"/>
      <c r="D144" s="360"/>
      <c r="E144" s="360"/>
      <c r="F144" s="360"/>
      <c r="G144" s="360"/>
      <c r="H144" s="360"/>
      <c r="I144" s="360"/>
      <c r="J144" s="360"/>
      <c r="K144" s="360"/>
      <c r="L144" s="360"/>
    </row>
    <row r="145" spans="1:12" s="125" customFormat="1" ht="26.25" customHeight="1">
      <c r="A145" s="360"/>
      <c r="B145" s="360"/>
      <c r="C145" s="360"/>
      <c r="D145" s="360"/>
      <c r="E145" s="360"/>
      <c r="F145" s="360"/>
      <c r="G145" s="360"/>
      <c r="H145" s="360"/>
      <c r="I145" s="360"/>
      <c r="J145" s="360"/>
      <c r="K145" s="360"/>
      <c r="L145" s="360"/>
    </row>
    <row r="146" spans="1:12" s="125" customFormat="1" ht="26.25" customHeight="1">
      <c r="A146" s="360"/>
      <c r="B146" s="360"/>
      <c r="C146" s="360"/>
      <c r="D146" s="360"/>
      <c r="E146" s="360"/>
      <c r="F146" s="360"/>
      <c r="G146" s="360"/>
      <c r="H146" s="360"/>
      <c r="I146" s="360"/>
      <c r="J146" s="360"/>
      <c r="K146" s="360"/>
      <c r="L146" s="360"/>
    </row>
    <row r="147" spans="1:12" s="125" customFormat="1" ht="26.25" customHeight="1">
      <c r="A147" s="360"/>
      <c r="B147" s="360"/>
      <c r="C147" s="360"/>
      <c r="D147" s="360"/>
      <c r="E147" s="360"/>
      <c r="F147" s="360"/>
      <c r="G147" s="360"/>
      <c r="H147" s="360"/>
      <c r="I147" s="360"/>
      <c r="J147" s="360"/>
      <c r="K147" s="360"/>
      <c r="L147" s="360"/>
    </row>
    <row r="148" spans="1:12" s="125" customFormat="1" ht="26.25" customHeight="1">
      <c r="A148" s="360"/>
      <c r="B148" s="360"/>
      <c r="C148" s="360"/>
      <c r="D148" s="360"/>
      <c r="E148" s="360"/>
      <c r="F148" s="360"/>
      <c r="G148" s="360"/>
      <c r="H148" s="360"/>
      <c r="I148" s="360"/>
      <c r="J148" s="360"/>
      <c r="K148" s="360"/>
      <c r="L148" s="360"/>
    </row>
    <row r="149" spans="1:12" s="125" customFormat="1" ht="26.25" customHeight="1">
      <c r="A149" s="360"/>
      <c r="B149" s="360"/>
      <c r="C149" s="360"/>
      <c r="D149" s="360"/>
      <c r="E149" s="360"/>
      <c r="F149" s="360"/>
      <c r="G149" s="360"/>
      <c r="H149" s="360"/>
      <c r="I149" s="360"/>
      <c r="J149" s="360"/>
      <c r="K149" s="360"/>
      <c r="L149" s="360"/>
    </row>
    <row r="150" spans="1:12" s="125" customFormat="1" ht="26.25" customHeight="1">
      <c r="A150" s="360"/>
      <c r="B150" s="360"/>
      <c r="C150" s="360"/>
      <c r="D150" s="360"/>
      <c r="E150" s="360"/>
      <c r="F150" s="360"/>
      <c r="G150" s="360"/>
      <c r="H150" s="360"/>
      <c r="I150" s="360"/>
      <c r="J150" s="360"/>
      <c r="K150" s="360"/>
      <c r="L150" s="360"/>
    </row>
    <row r="151" spans="1:12" s="125" customFormat="1" ht="26.25" customHeight="1">
      <c r="A151" s="360"/>
      <c r="B151" s="360"/>
      <c r="C151" s="360"/>
      <c r="D151" s="360"/>
      <c r="E151" s="360"/>
      <c r="F151" s="360"/>
      <c r="G151" s="360"/>
      <c r="H151" s="360"/>
      <c r="I151" s="360"/>
      <c r="J151" s="360"/>
      <c r="K151" s="360"/>
      <c r="L151" s="360"/>
    </row>
    <row r="152" spans="1:12" s="125" customFormat="1" ht="26.25" customHeight="1">
      <c r="A152" s="360"/>
      <c r="B152" s="360"/>
      <c r="C152" s="360"/>
      <c r="D152" s="360"/>
      <c r="E152" s="360"/>
      <c r="F152" s="360"/>
      <c r="G152" s="360"/>
      <c r="H152" s="360"/>
      <c r="I152" s="360"/>
      <c r="J152" s="360"/>
      <c r="K152" s="360"/>
      <c r="L152" s="360"/>
    </row>
    <row r="153" spans="1:12" s="125" customFormat="1" ht="26.25" customHeight="1">
      <c r="A153" s="360"/>
      <c r="B153" s="360"/>
      <c r="C153" s="360"/>
      <c r="D153" s="360"/>
      <c r="E153" s="360"/>
      <c r="F153" s="360"/>
      <c r="G153" s="360"/>
      <c r="H153" s="360"/>
      <c r="I153" s="360"/>
      <c r="J153" s="360"/>
      <c r="K153" s="360"/>
      <c r="L153" s="360"/>
    </row>
    <row r="154" spans="1:12" s="125" customFormat="1" ht="26.25" customHeight="1">
      <c r="A154" s="360"/>
      <c r="B154" s="360"/>
      <c r="C154" s="360"/>
      <c r="D154" s="360"/>
      <c r="E154" s="360"/>
      <c r="F154" s="360"/>
      <c r="G154" s="360"/>
      <c r="H154" s="360"/>
      <c r="I154" s="360"/>
      <c r="J154" s="360"/>
      <c r="K154" s="360"/>
      <c r="L154" s="360"/>
    </row>
    <row r="155" spans="1:12" s="125" customFormat="1" ht="26.25" customHeight="1">
      <c r="A155" s="360"/>
      <c r="B155" s="360"/>
      <c r="C155" s="360"/>
      <c r="D155" s="360"/>
      <c r="E155" s="360"/>
      <c r="F155" s="360"/>
      <c r="G155" s="360"/>
      <c r="H155" s="360"/>
      <c r="I155" s="360"/>
      <c r="J155" s="360"/>
      <c r="K155" s="360"/>
      <c r="L155" s="360"/>
    </row>
    <row r="156" spans="1:12" s="125" customFormat="1" ht="26.25" customHeight="1">
      <c r="A156" s="360"/>
      <c r="B156" s="360"/>
      <c r="C156" s="360"/>
      <c r="D156" s="360"/>
      <c r="E156" s="360"/>
      <c r="F156" s="360"/>
      <c r="G156" s="360"/>
      <c r="H156" s="360"/>
      <c r="I156" s="360"/>
      <c r="J156" s="360"/>
      <c r="K156" s="360"/>
      <c r="L156" s="360"/>
    </row>
    <row r="157" spans="1:12" s="125" customFormat="1" ht="26.25" customHeight="1">
      <c r="A157" s="360"/>
      <c r="B157" s="360"/>
      <c r="C157" s="360"/>
      <c r="D157" s="360"/>
      <c r="E157" s="360"/>
      <c r="F157" s="360"/>
      <c r="G157" s="360"/>
      <c r="H157" s="360"/>
      <c r="I157" s="360"/>
      <c r="J157" s="360"/>
      <c r="K157" s="360"/>
      <c r="L157" s="360"/>
    </row>
    <row r="158" spans="1:12" s="125" customFormat="1" ht="26.25" customHeight="1">
      <c r="A158" s="360"/>
      <c r="B158" s="360"/>
      <c r="C158" s="360"/>
      <c r="D158" s="360"/>
      <c r="E158" s="360"/>
      <c r="F158" s="360"/>
      <c r="G158" s="360"/>
      <c r="H158" s="360"/>
      <c r="I158" s="360"/>
      <c r="J158" s="360"/>
      <c r="K158" s="360"/>
      <c r="L158" s="360"/>
    </row>
    <row r="159" spans="1:12" s="125" customFormat="1" ht="26.25" customHeight="1">
      <c r="A159" s="360"/>
      <c r="B159" s="360"/>
      <c r="C159" s="360"/>
      <c r="D159" s="360"/>
      <c r="E159" s="360"/>
      <c r="F159" s="360"/>
      <c r="G159" s="360"/>
      <c r="H159" s="360"/>
      <c r="I159" s="360"/>
      <c r="J159" s="360"/>
      <c r="K159" s="360"/>
      <c r="L159" s="360"/>
    </row>
    <row r="160" spans="1:12" s="125" customFormat="1" ht="26.25" customHeight="1">
      <c r="A160" s="360"/>
      <c r="B160" s="360"/>
      <c r="C160" s="360"/>
      <c r="D160" s="360"/>
      <c r="E160" s="360"/>
      <c r="F160" s="360"/>
      <c r="G160" s="360"/>
      <c r="H160" s="360"/>
      <c r="I160" s="360"/>
      <c r="J160" s="360"/>
      <c r="K160" s="360"/>
      <c r="L160" s="360"/>
    </row>
    <row r="161" spans="1:12" s="125" customFormat="1" ht="26.25" customHeight="1">
      <c r="A161" s="360"/>
      <c r="B161" s="360"/>
      <c r="C161" s="360"/>
      <c r="D161" s="360"/>
      <c r="E161" s="360"/>
      <c r="F161" s="360"/>
      <c r="G161" s="360"/>
      <c r="H161" s="360"/>
      <c r="I161" s="360"/>
      <c r="J161" s="360"/>
      <c r="K161" s="360"/>
      <c r="L161" s="360"/>
    </row>
    <row r="162" spans="1:12" s="125" customFormat="1" ht="26.25" customHeight="1">
      <c r="A162" s="360"/>
      <c r="B162" s="360"/>
      <c r="C162" s="360"/>
      <c r="D162" s="360"/>
      <c r="E162" s="360"/>
      <c r="F162" s="360"/>
      <c r="G162" s="360"/>
      <c r="H162" s="360"/>
      <c r="I162" s="360"/>
      <c r="J162" s="360"/>
      <c r="K162" s="360"/>
      <c r="L162" s="360"/>
    </row>
    <row r="163" spans="1:12" s="125" customFormat="1" ht="26.25" customHeight="1">
      <c r="A163" s="360"/>
      <c r="B163" s="360"/>
      <c r="C163" s="360"/>
      <c r="D163" s="360"/>
      <c r="E163" s="360"/>
      <c r="F163" s="360"/>
      <c r="G163" s="360"/>
      <c r="H163" s="360"/>
      <c r="I163" s="360"/>
      <c r="J163" s="360"/>
      <c r="K163" s="360"/>
      <c r="L163" s="360"/>
    </row>
    <row r="164" spans="1:12" s="125" customFormat="1" ht="26.25" customHeight="1">
      <c r="A164" s="360"/>
      <c r="B164" s="360"/>
      <c r="C164" s="360"/>
      <c r="D164" s="360"/>
      <c r="E164" s="360"/>
      <c r="F164" s="360"/>
      <c r="G164" s="360"/>
      <c r="H164" s="360"/>
      <c r="I164" s="360"/>
      <c r="J164" s="360"/>
      <c r="K164" s="360"/>
      <c r="L164" s="360"/>
    </row>
    <row r="165" spans="1:12" s="125" customFormat="1" ht="26.25" customHeight="1">
      <c r="A165" s="360"/>
      <c r="B165" s="360"/>
      <c r="C165" s="360"/>
      <c r="D165" s="360"/>
      <c r="E165" s="360"/>
      <c r="F165" s="360"/>
      <c r="G165" s="360"/>
      <c r="H165" s="360"/>
      <c r="I165" s="360"/>
      <c r="J165" s="360"/>
      <c r="K165" s="360"/>
      <c r="L165" s="360"/>
    </row>
    <row r="166" spans="1:12" s="125" customFormat="1" ht="26.25" customHeight="1">
      <c r="A166" s="360"/>
      <c r="B166" s="360"/>
      <c r="C166" s="360"/>
      <c r="D166" s="360"/>
      <c r="E166" s="360"/>
      <c r="F166" s="360"/>
      <c r="G166" s="360"/>
      <c r="H166" s="360"/>
      <c r="I166" s="360"/>
      <c r="J166" s="360"/>
      <c r="K166" s="360"/>
      <c r="L166" s="360"/>
    </row>
    <row r="167" spans="1:12" s="125" customFormat="1" ht="26.25" customHeight="1">
      <c r="A167" s="360"/>
      <c r="B167" s="360"/>
      <c r="C167" s="360"/>
      <c r="D167" s="360"/>
      <c r="E167" s="360"/>
      <c r="F167" s="360"/>
      <c r="G167" s="360"/>
      <c r="H167" s="360"/>
      <c r="I167" s="360"/>
      <c r="J167" s="360"/>
      <c r="K167" s="360"/>
      <c r="L167" s="360"/>
    </row>
    <row r="168" spans="1:12" s="125" customFormat="1" ht="26.25" customHeight="1">
      <c r="A168" s="360"/>
      <c r="B168" s="360"/>
      <c r="C168" s="360"/>
      <c r="D168" s="360"/>
      <c r="E168" s="360"/>
      <c r="F168" s="360"/>
      <c r="G168" s="360"/>
      <c r="H168" s="360"/>
      <c r="I168" s="360"/>
      <c r="J168" s="360"/>
      <c r="K168" s="360"/>
      <c r="L168" s="360"/>
    </row>
    <row r="169" spans="1:12" s="125" customFormat="1" ht="26.25" customHeight="1">
      <c r="A169" s="360"/>
      <c r="B169" s="360"/>
      <c r="C169" s="360"/>
      <c r="D169" s="360"/>
      <c r="E169" s="360"/>
      <c r="F169" s="360"/>
      <c r="G169" s="360"/>
      <c r="H169" s="360"/>
      <c r="I169" s="360"/>
      <c r="J169" s="360"/>
      <c r="K169" s="360"/>
      <c r="L169" s="360"/>
    </row>
    <row r="170" spans="1:12" s="125" customFormat="1" ht="26.25" customHeight="1">
      <c r="A170" s="360"/>
      <c r="B170" s="360"/>
      <c r="C170" s="360"/>
      <c r="D170" s="360"/>
      <c r="E170" s="360"/>
      <c r="F170" s="360"/>
      <c r="G170" s="360"/>
      <c r="H170" s="360"/>
      <c r="I170" s="360"/>
      <c r="J170" s="360"/>
      <c r="K170" s="360"/>
      <c r="L170" s="360"/>
    </row>
    <row r="171" spans="1:12" s="125" customFormat="1" ht="26.25" customHeight="1">
      <c r="A171" s="360"/>
      <c r="B171" s="360"/>
      <c r="C171" s="360"/>
      <c r="D171" s="360"/>
      <c r="E171" s="360"/>
      <c r="F171" s="360"/>
      <c r="G171" s="360"/>
      <c r="H171" s="360"/>
      <c r="I171" s="360"/>
      <c r="J171" s="360"/>
      <c r="K171" s="360"/>
      <c r="L171" s="360"/>
    </row>
    <row r="172" spans="1:12" s="125" customFormat="1" ht="26.25" customHeight="1">
      <c r="A172" s="360"/>
      <c r="B172" s="360"/>
      <c r="C172" s="360"/>
      <c r="D172" s="360"/>
      <c r="E172" s="360"/>
      <c r="F172" s="360"/>
      <c r="G172" s="360"/>
      <c r="H172" s="360"/>
      <c r="I172" s="360"/>
      <c r="J172" s="360"/>
      <c r="K172" s="360"/>
      <c r="L172" s="360"/>
    </row>
    <row r="173" spans="1:12" s="125" customFormat="1" ht="26.25" customHeight="1">
      <c r="A173" s="360"/>
      <c r="B173" s="360"/>
      <c r="C173" s="360"/>
      <c r="D173" s="360"/>
      <c r="E173" s="360"/>
      <c r="F173" s="360"/>
      <c r="G173" s="360"/>
      <c r="H173" s="360"/>
      <c r="I173" s="360"/>
      <c r="J173" s="360"/>
      <c r="K173" s="360"/>
      <c r="L173" s="360"/>
    </row>
    <row r="174" spans="1:12" s="125" customFormat="1" ht="26.25" customHeight="1">
      <c r="A174" s="360"/>
      <c r="B174" s="360"/>
      <c r="C174" s="360"/>
      <c r="D174" s="360"/>
      <c r="E174" s="360"/>
      <c r="F174" s="360"/>
      <c r="G174" s="360"/>
      <c r="H174" s="360"/>
      <c r="I174" s="360"/>
      <c r="J174" s="360"/>
      <c r="K174" s="360"/>
      <c r="L174" s="360"/>
    </row>
    <row r="175" spans="1:12" s="125" customFormat="1" ht="26.25" customHeight="1">
      <c r="A175" s="360"/>
      <c r="B175" s="360"/>
      <c r="C175" s="360"/>
      <c r="D175" s="360"/>
      <c r="E175" s="360"/>
      <c r="F175" s="360"/>
      <c r="G175" s="360"/>
      <c r="H175" s="360"/>
      <c r="I175" s="360"/>
      <c r="J175" s="360"/>
      <c r="K175" s="360"/>
      <c r="L175" s="360"/>
    </row>
    <row r="176" spans="1:12" s="125" customFormat="1" ht="26.25" customHeight="1">
      <c r="A176" s="360"/>
      <c r="B176" s="360"/>
      <c r="C176" s="360"/>
      <c r="D176" s="360"/>
      <c r="E176" s="360"/>
      <c r="F176" s="360"/>
      <c r="G176" s="360"/>
      <c r="H176" s="360"/>
      <c r="I176" s="360"/>
      <c r="J176" s="360"/>
      <c r="K176" s="360"/>
      <c r="L176" s="360"/>
    </row>
    <row r="177" spans="1:13" s="125" customFormat="1" ht="26.25" customHeight="1">
      <c r="A177" s="360"/>
      <c r="B177" s="360"/>
      <c r="C177" s="360"/>
      <c r="D177" s="360"/>
      <c r="E177" s="360"/>
      <c r="F177" s="360"/>
      <c r="G177" s="360"/>
      <c r="H177" s="360"/>
      <c r="I177" s="360"/>
      <c r="J177" s="360"/>
      <c r="K177" s="360"/>
      <c r="L177" s="360"/>
    </row>
    <row r="178" spans="1:13" s="125" customFormat="1" ht="26.25" customHeight="1">
      <c r="A178" s="360"/>
      <c r="B178" s="360"/>
      <c r="C178" s="360"/>
      <c r="D178" s="360"/>
      <c r="E178" s="360"/>
      <c r="F178" s="360"/>
      <c r="G178" s="360"/>
      <c r="H178" s="360"/>
      <c r="I178" s="360"/>
      <c r="J178" s="360"/>
      <c r="K178" s="360"/>
      <c r="L178" s="360"/>
    </row>
    <row r="179" spans="1:13" s="125" customFormat="1" ht="26.25" customHeight="1">
      <c r="A179" s="360"/>
      <c r="B179" s="360"/>
      <c r="C179" s="360"/>
      <c r="D179" s="360"/>
      <c r="E179" s="360"/>
      <c r="F179" s="360"/>
      <c r="G179" s="360"/>
      <c r="H179" s="360"/>
      <c r="I179" s="360"/>
      <c r="J179" s="360"/>
      <c r="K179" s="360"/>
      <c r="L179" s="360"/>
    </row>
    <row r="180" spans="1:13" s="125" customFormat="1" ht="26.25" customHeight="1">
      <c r="A180" s="360"/>
      <c r="B180" s="360"/>
      <c r="C180" s="360"/>
      <c r="D180" s="360"/>
      <c r="E180" s="360"/>
      <c r="F180" s="360"/>
      <c r="G180" s="360"/>
      <c r="H180" s="360"/>
      <c r="I180" s="360"/>
      <c r="J180" s="360"/>
      <c r="K180" s="360"/>
      <c r="L180" s="360"/>
    </row>
    <row r="181" spans="1:13" s="125" customFormat="1" ht="26.25" customHeight="1">
      <c r="A181" s="360"/>
      <c r="B181" s="360"/>
      <c r="C181" s="360"/>
      <c r="D181" s="360"/>
      <c r="E181" s="360"/>
      <c r="F181" s="360"/>
      <c r="G181" s="360"/>
      <c r="H181" s="360"/>
      <c r="I181" s="360"/>
      <c r="J181" s="360"/>
      <c r="K181" s="360"/>
      <c r="L181" s="360"/>
    </row>
    <row r="182" spans="1:13" s="125" customFormat="1" ht="26.25" customHeight="1">
      <c r="A182" s="360"/>
      <c r="B182" s="360"/>
      <c r="C182" s="360"/>
      <c r="D182" s="360"/>
      <c r="E182" s="360"/>
      <c r="F182" s="360"/>
      <c r="G182" s="360"/>
      <c r="H182" s="360"/>
      <c r="I182" s="360"/>
      <c r="J182" s="360"/>
      <c r="K182" s="360"/>
      <c r="L182" s="360"/>
    </row>
    <row r="183" spans="1:13" s="125" customFormat="1" ht="26.25" customHeight="1">
      <c r="A183" s="360"/>
      <c r="B183" s="360"/>
      <c r="C183" s="360"/>
      <c r="D183" s="360"/>
      <c r="E183" s="360"/>
      <c r="F183" s="360"/>
      <c r="G183" s="360"/>
      <c r="H183" s="360"/>
      <c r="I183" s="360"/>
      <c r="J183" s="360"/>
      <c r="K183" s="360"/>
      <c r="L183" s="360"/>
    </row>
    <row r="184" spans="1:13" s="125" customFormat="1" ht="26.25" customHeight="1">
      <c r="A184" s="360"/>
      <c r="B184" s="360"/>
      <c r="C184" s="360"/>
      <c r="D184" s="360"/>
      <c r="E184" s="360"/>
      <c r="F184" s="360"/>
      <c r="G184" s="360"/>
      <c r="H184" s="360"/>
      <c r="I184" s="360"/>
      <c r="J184" s="360"/>
      <c r="K184" s="360"/>
      <c r="L184" s="360"/>
    </row>
    <row r="185" spans="1:13" s="125" customFormat="1" ht="26.25" customHeight="1">
      <c r="A185" s="360"/>
      <c r="B185" s="360"/>
      <c r="C185" s="360"/>
      <c r="D185" s="360"/>
      <c r="E185" s="360"/>
      <c r="F185" s="360"/>
      <c r="G185" s="360"/>
      <c r="H185" s="360"/>
      <c r="I185" s="360"/>
      <c r="J185" s="360"/>
      <c r="K185" s="360"/>
      <c r="L185" s="360"/>
    </row>
    <row r="186" spans="1:13" s="125" customFormat="1" ht="26.25" customHeight="1">
      <c r="A186" s="360"/>
      <c r="B186" s="360"/>
      <c r="C186" s="360"/>
      <c r="D186" s="360"/>
      <c r="E186" s="360"/>
      <c r="F186" s="360"/>
      <c r="G186" s="360"/>
      <c r="H186" s="360"/>
      <c r="I186" s="360"/>
      <c r="J186" s="360"/>
      <c r="K186" s="360"/>
      <c r="L186" s="360"/>
    </row>
    <row r="187" spans="1:13" s="125" customFormat="1" ht="26.25" customHeight="1">
      <c r="A187" s="360"/>
      <c r="B187" s="360"/>
      <c r="C187" s="360"/>
      <c r="D187" s="360"/>
      <c r="E187" s="360"/>
      <c r="F187" s="360"/>
      <c r="G187" s="360"/>
      <c r="H187" s="360"/>
      <c r="I187" s="360"/>
      <c r="J187" s="360"/>
      <c r="K187" s="360"/>
      <c r="L187" s="360"/>
    </row>
    <row r="188" spans="1:13" s="125" customFormat="1" ht="26.25" customHeight="1">
      <c r="A188" s="360"/>
      <c r="B188" s="360"/>
      <c r="C188" s="360"/>
      <c r="D188" s="360"/>
      <c r="E188" s="360"/>
      <c r="F188" s="360"/>
      <c r="G188" s="360"/>
      <c r="H188" s="360"/>
      <c r="I188" s="360"/>
      <c r="J188" s="360"/>
      <c r="K188" s="360"/>
      <c r="L188" s="360"/>
      <c r="M188" s="360"/>
    </row>
    <row r="189" spans="1:13" s="125" customFormat="1" ht="26.25" customHeight="1">
      <c r="A189" s="360"/>
      <c r="B189" s="360"/>
      <c r="C189" s="360"/>
      <c r="D189" s="360"/>
      <c r="E189" s="360"/>
      <c r="F189" s="360"/>
      <c r="G189" s="360"/>
      <c r="H189" s="360"/>
      <c r="I189" s="360"/>
      <c r="J189" s="360"/>
      <c r="K189" s="360"/>
      <c r="L189" s="360"/>
      <c r="M189" s="360"/>
    </row>
    <row r="190" spans="1:13" s="125" customFormat="1" ht="26.25" customHeight="1">
      <c r="A190" s="360"/>
      <c r="B190" s="360"/>
      <c r="C190" s="360"/>
      <c r="D190" s="360"/>
      <c r="E190" s="360"/>
      <c r="F190" s="360"/>
      <c r="G190" s="360"/>
      <c r="H190" s="360"/>
      <c r="I190" s="360"/>
      <c r="J190" s="360"/>
      <c r="K190" s="360"/>
      <c r="L190" s="360"/>
      <c r="M190" s="360"/>
    </row>
    <row r="191" spans="1:13" s="125" customFormat="1" ht="26.25" customHeight="1">
      <c r="A191" s="360"/>
      <c r="B191" s="360"/>
      <c r="C191" s="360"/>
      <c r="D191" s="360"/>
      <c r="E191" s="360"/>
      <c r="F191" s="360"/>
      <c r="G191" s="360"/>
      <c r="H191" s="360"/>
      <c r="I191" s="360"/>
      <c r="J191" s="360"/>
      <c r="K191" s="360"/>
      <c r="L191" s="360"/>
      <c r="M191" s="360"/>
    </row>
    <row r="192" spans="1:13" s="125" customFormat="1" ht="26.25" customHeight="1">
      <c r="A192" s="360"/>
      <c r="B192" s="360"/>
      <c r="C192" s="360"/>
      <c r="D192" s="360"/>
      <c r="E192" s="360"/>
      <c r="F192" s="360"/>
      <c r="G192" s="360"/>
      <c r="H192" s="360"/>
      <c r="I192" s="360"/>
      <c r="J192" s="360"/>
      <c r="K192" s="360"/>
      <c r="L192" s="360"/>
      <c r="M192" s="360"/>
    </row>
    <row r="193" spans="1:13" s="125" customFormat="1" ht="26.25" customHeight="1">
      <c r="A193" s="360"/>
      <c r="B193" s="360"/>
      <c r="C193" s="360"/>
      <c r="D193" s="360"/>
      <c r="E193" s="360"/>
      <c r="F193" s="360"/>
      <c r="G193" s="360"/>
      <c r="H193" s="360"/>
      <c r="I193" s="360"/>
      <c r="J193" s="360"/>
      <c r="K193" s="360"/>
      <c r="L193" s="360"/>
      <c r="M193" s="360"/>
    </row>
    <row r="194" spans="1:13" s="125" customFormat="1" ht="26.25" customHeight="1">
      <c r="A194" s="360"/>
      <c r="B194" s="360"/>
      <c r="C194" s="360"/>
      <c r="D194" s="360"/>
      <c r="E194" s="360"/>
      <c r="F194" s="360"/>
      <c r="G194" s="360"/>
      <c r="H194" s="360"/>
      <c r="I194" s="360"/>
      <c r="J194" s="360"/>
      <c r="K194" s="360"/>
      <c r="L194" s="360"/>
      <c r="M194" s="360"/>
    </row>
    <row r="195" spans="1:13" s="125" customFormat="1" ht="26.25" customHeight="1">
      <c r="A195" s="360"/>
      <c r="B195" s="360"/>
      <c r="C195" s="360"/>
      <c r="D195" s="360"/>
      <c r="E195" s="360"/>
      <c r="F195" s="360"/>
      <c r="G195" s="360"/>
      <c r="H195" s="360"/>
      <c r="I195" s="360"/>
      <c r="J195" s="360"/>
      <c r="K195" s="360"/>
      <c r="L195" s="360"/>
      <c r="M195" s="360"/>
    </row>
    <row r="196" spans="1:13" s="125" customFormat="1" ht="26.25" customHeight="1">
      <c r="A196" s="360"/>
      <c r="B196" s="360"/>
      <c r="C196" s="360"/>
      <c r="D196" s="360"/>
      <c r="E196" s="360"/>
      <c r="F196" s="360"/>
      <c r="G196" s="360"/>
      <c r="H196" s="360"/>
      <c r="I196" s="360"/>
      <c r="J196" s="360"/>
      <c r="K196" s="360"/>
      <c r="L196" s="360"/>
      <c r="M196" s="324"/>
    </row>
    <row r="197" spans="1:13" s="125" customFormat="1" ht="26.25" customHeight="1">
      <c r="A197" s="360"/>
      <c r="B197" s="360"/>
      <c r="C197" s="360"/>
      <c r="D197" s="360"/>
      <c r="E197" s="360"/>
      <c r="F197" s="360"/>
      <c r="G197" s="360"/>
      <c r="H197" s="360"/>
      <c r="I197" s="360"/>
      <c r="J197" s="360"/>
      <c r="K197" s="360"/>
      <c r="L197" s="360"/>
      <c r="M197" s="360"/>
    </row>
    <row r="198" spans="1:13" s="125" customFormat="1" ht="26.25" customHeight="1">
      <c r="A198" s="360"/>
      <c r="B198" s="360"/>
      <c r="C198" s="360"/>
      <c r="D198" s="360"/>
      <c r="E198" s="360"/>
      <c r="F198" s="360"/>
      <c r="G198" s="360"/>
      <c r="H198" s="360"/>
      <c r="I198" s="360"/>
      <c r="J198" s="360"/>
      <c r="K198" s="360"/>
      <c r="L198" s="360"/>
      <c r="M198" s="360"/>
    </row>
    <row r="199" spans="1:13" s="125" customFormat="1" ht="26.25" customHeight="1">
      <c r="A199" s="360"/>
      <c r="B199" s="360"/>
      <c r="C199" s="360"/>
      <c r="D199" s="360"/>
      <c r="E199" s="360"/>
      <c r="F199" s="360"/>
      <c r="G199" s="360"/>
      <c r="H199" s="360"/>
      <c r="I199" s="360"/>
      <c r="J199" s="360"/>
      <c r="K199" s="360"/>
      <c r="L199" s="360"/>
      <c r="M199" s="360"/>
    </row>
    <row r="200" spans="1:13" s="125" customFormat="1" ht="26.25" customHeight="1">
      <c r="A200" s="360"/>
      <c r="B200" s="360"/>
      <c r="C200" s="360"/>
      <c r="D200" s="360"/>
      <c r="E200" s="360"/>
      <c r="F200" s="360"/>
      <c r="G200" s="360"/>
      <c r="H200" s="360"/>
      <c r="I200" s="360"/>
      <c r="J200" s="360"/>
      <c r="K200" s="360"/>
      <c r="L200" s="360"/>
      <c r="M200" s="360"/>
    </row>
    <row r="201" spans="1:13" s="125" customFormat="1" ht="26.25" customHeight="1">
      <c r="A201" s="360"/>
      <c r="B201" s="360"/>
      <c r="C201" s="360"/>
      <c r="D201" s="360"/>
      <c r="E201" s="360"/>
      <c r="F201" s="360"/>
      <c r="G201" s="360"/>
      <c r="H201" s="360"/>
      <c r="I201" s="360"/>
      <c r="J201" s="360"/>
      <c r="K201" s="360"/>
      <c r="L201" s="360"/>
      <c r="M201" s="360"/>
    </row>
    <row r="202" spans="1:13" s="125" customFormat="1" ht="26.25" customHeight="1">
      <c r="A202" s="360"/>
      <c r="B202" s="360"/>
      <c r="C202" s="360"/>
      <c r="D202" s="360"/>
      <c r="E202" s="360"/>
      <c r="F202" s="360"/>
      <c r="G202" s="360"/>
      <c r="H202" s="360"/>
      <c r="I202" s="360"/>
      <c r="J202" s="360"/>
      <c r="K202" s="360"/>
      <c r="L202" s="360"/>
      <c r="M202" s="360"/>
    </row>
    <row r="203" spans="1:13" s="125" customFormat="1" ht="26.25" customHeight="1">
      <c r="A203" s="360"/>
      <c r="B203" s="360"/>
      <c r="C203" s="360"/>
      <c r="D203" s="360"/>
      <c r="E203" s="360"/>
      <c r="F203" s="360"/>
      <c r="G203" s="360"/>
      <c r="H203" s="360"/>
      <c r="I203" s="360"/>
      <c r="J203" s="360"/>
      <c r="K203" s="360"/>
      <c r="L203" s="360"/>
      <c r="M203" s="360"/>
    </row>
    <row r="204" spans="1:13" s="125" customFormat="1" ht="26.25" customHeight="1">
      <c r="A204" s="360"/>
      <c r="B204" s="360"/>
      <c r="C204" s="360"/>
      <c r="D204" s="360"/>
      <c r="E204" s="360"/>
      <c r="F204" s="360"/>
      <c r="G204" s="360"/>
      <c r="H204" s="360"/>
      <c r="I204" s="360"/>
      <c r="J204" s="360"/>
      <c r="K204" s="360"/>
      <c r="L204" s="360"/>
      <c r="M204" s="360"/>
    </row>
    <row r="205" spans="1:13" s="125" customFormat="1" ht="26.25" customHeight="1">
      <c r="A205" s="360"/>
      <c r="B205" s="360"/>
      <c r="C205" s="360"/>
      <c r="D205" s="360"/>
      <c r="E205" s="360"/>
      <c r="F205" s="360"/>
      <c r="G205" s="360"/>
      <c r="H205" s="360"/>
      <c r="I205" s="360"/>
      <c r="J205" s="360"/>
      <c r="K205" s="360"/>
      <c r="L205" s="360"/>
      <c r="M205" s="360"/>
    </row>
    <row r="206" spans="1:13" s="125" customFormat="1" ht="26.25" customHeight="1">
      <c r="A206" s="360"/>
      <c r="B206" s="360"/>
      <c r="C206" s="360"/>
      <c r="D206" s="360"/>
      <c r="E206" s="360"/>
      <c r="F206" s="360"/>
      <c r="G206" s="360"/>
      <c r="H206" s="360"/>
      <c r="I206" s="360"/>
      <c r="J206" s="360"/>
      <c r="K206" s="360"/>
      <c r="L206" s="360"/>
      <c r="M206" s="360"/>
    </row>
    <row r="207" spans="1:13" s="125" customFormat="1" ht="26.25" customHeight="1">
      <c r="A207" s="360"/>
      <c r="B207" s="360"/>
      <c r="C207" s="360"/>
      <c r="D207" s="360"/>
      <c r="E207" s="360"/>
      <c r="F207" s="360"/>
      <c r="G207" s="360"/>
      <c r="H207" s="360"/>
      <c r="I207" s="360"/>
      <c r="J207" s="360"/>
      <c r="K207" s="360"/>
      <c r="L207" s="360"/>
      <c r="M207" s="360"/>
    </row>
    <row r="208" spans="1:13" s="125" customFormat="1" ht="26.25" customHeight="1">
      <c r="A208" s="360"/>
      <c r="B208" s="360"/>
      <c r="C208" s="360"/>
      <c r="D208" s="360"/>
      <c r="E208" s="360"/>
      <c r="F208" s="360"/>
      <c r="G208" s="360"/>
      <c r="H208" s="360"/>
      <c r="I208" s="360"/>
      <c r="J208" s="360"/>
      <c r="K208" s="360"/>
      <c r="L208" s="360"/>
      <c r="M208" s="360"/>
    </row>
    <row r="209" spans="1:13" s="125" customFormat="1" ht="26.25" customHeight="1">
      <c r="A209" s="360"/>
      <c r="B209" s="360"/>
      <c r="C209" s="360"/>
      <c r="D209" s="360"/>
      <c r="E209" s="360"/>
      <c r="F209" s="360"/>
      <c r="G209" s="360"/>
      <c r="H209" s="360"/>
      <c r="I209" s="360"/>
      <c r="J209" s="360"/>
      <c r="K209" s="360"/>
      <c r="L209" s="360"/>
      <c r="M209" s="360"/>
    </row>
    <row r="210" spans="1:13" s="125" customFormat="1" ht="26.25" customHeight="1">
      <c r="A210" s="360"/>
      <c r="B210" s="360"/>
      <c r="C210" s="360"/>
      <c r="D210" s="360"/>
      <c r="E210" s="360"/>
      <c r="F210" s="360"/>
      <c r="G210" s="360"/>
      <c r="H210" s="360"/>
      <c r="I210" s="360"/>
      <c r="J210" s="360"/>
      <c r="K210" s="360"/>
      <c r="L210" s="360"/>
      <c r="M210" s="360"/>
    </row>
    <row r="211" spans="1:13" s="125" customFormat="1" ht="26.25" customHeight="1">
      <c r="A211" s="360"/>
      <c r="B211" s="360"/>
      <c r="C211" s="360"/>
      <c r="D211" s="360"/>
      <c r="E211" s="360"/>
      <c r="F211" s="360"/>
      <c r="G211" s="360"/>
      <c r="H211" s="360"/>
      <c r="I211" s="360"/>
      <c r="J211" s="360"/>
      <c r="K211" s="360"/>
      <c r="L211" s="360"/>
      <c r="M211" s="360"/>
    </row>
    <row r="212" spans="1:13" s="125" customFormat="1" ht="26.25" customHeight="1">
      <c r="A212" s="360"/>
      <c r="B212" s="360"/>
      <c r="C212" s="360"/>
      <c r="D212" s="360"/>
      <c r="E212" s="360"/>
      <c r="F212" s="360"/>
      <c r="G212" s="360"/>
      <c r="H212" s="360"/>
      <c r="I212" s="360"/>
      <c r="J212" s="360"/>
      <c r="K212" s="360"/>
      <c r="L212" s="360"/>
      <c r="M212" s="360"/>
    </row>
    <row r="213" spans="1:13" s="125" customFormat="1" ht="26.25" customHeight="1">
      <c r="A213" s="360"/>
      <c r="B213" s="360"/>
      <c r="C213" s="360"/>
      <c r="D213" s="360"/>
      <c r="E213" s="360"/>
      <c r="F213" s="360"/>
      <c r="G213" s="360"/>
      <c r="H213" s="360"/>
      <c r="I213" s="360"/>
      <c r="J213" s="360"/>
      <c r="K213" s="360"/>
      <c r="L213" s="360"/>
      <c r="M213" s="360"/>
    </row>
    <row r="214" spans="1:13" s="125" customFormat="1" ht="26.25" customHeight="1">
      <c r="A214" s="360"/>
      <c r="B214" s="360"/>
      <c r="C214" s="360"/>
      <c r="D214" s="360"/>
      <c r="E214" s="360"/>
      <c r="F214" s="360"/>
      <c r="G214" s="360"/>
      <c r="H214" s="360"/>
      <c r="I214" s="360"/>
      <c r="J214" s="360"/>
      <c r="K214" s="360"/>
      <c r="L214" s="360"/>
      <c r="M214" s="360"/>
    </row>
    <row r="215" spans="1:13" s="125" customFormat="1" ht="26.25" customHeight="1">
      <c r="A215" s="360"/>
      <c r="B215" s="360"/>
      <c r="C215" s="360"/>
      <c r="D215" s="360"/>
      <c r="E215" s="360"/>
      <c r="F215" s="360"/>
      <c r="G215" s="360"/>
      <c r="H215" s="360"/>
      <c r="I215" s="360"/>
      <c r="J215" s="360"/>
      <c r="K215" s="360"/>
      <c r="L215" s="360"/>
      <c r="M215" s="360"/>
    </row>
    <row r="216" spans="1:13" s="125" customFormat="1" ht="26.25" customHeight="1">
      <c r="A216" s="360"/>
      <c r="B216" s="360"/>
      <c r="C216" s="360"/>
      <c r="D216" s="360"/>
      <c r="E216" s="360"/>
      <c r="F216" s="360"/>
      <c r="G216" s="360"/>
      <c r="H216" s="360"/>
      <c r="I216" s="360"/>
      <c r="J216" s="360"/>
      <c r="K216" s="360"/>
      <c r="L216" s="360"/>
      <c r="M216" s="360"/>
    </row>
    <row r="217" spans="1:13" s="125" customFormat="1" ht="26.25" customHeight="1">
      <c r="A217" s="360"/>
      <c r="B217" s="360"/>
      <c r="C217" s="360"/>
      <c r="D217" s="360"/>
      <c r="E217" s="360"/>
      <c r="F217" s="360"/>
      <c r="G217" s="360"/>
      <c r="H217" s="360"/>
      <c r="I217" s="360"/>
      <c r="J217" s="360"/>
      <c r="K217" s="360"/>
      <c r="L217" s="360"/>
      <c r="M217" s="360"/>
    </row>
    <row r="218" spans="1:13" s="125" customFormat="1" ht="26.25" customHeight="1">
      <c r="A218" s="360"/>
      <c r="B218" s="360"/>
      <c r="C218" s="360"/>
      <c r="D218" s="360"/>
      <c r="E218" s="360"/>
      <c r="F218" s="360"/>
      <c r="G218" s="360"/>
      <c r="H218" s="360"/>
      <c r="I218" s="360"/>
      <c r="J218" s="360"/>
      <c r="K218" s="360"/>
      <c r="L218" s="360"/>
      <c r="M218" s="360"/>
    </row>
    <row r="219" spans="1:13" s="125" customFormat="1" ht="26.25" customHeight="1">
      <c r="A219" s="360"/>
      <c r="B219" s="360"/>
      <c r="C219" s="360"/>
      <c r="D219" s="360"/>
      <c r="E219" s="360"/>
      <c r="F219" s="360"/>
      <c r="G219" s="360"/>
      <c r="H219" s="360"/>
      <c r="I219" s="360"/>
      <c r="J219" s="360"/>
      <c r="K219" s="360"/>
      <c r="L219" s="360"/>
      <c r="M219" s="360"/>
    </row>
    <row r="220" spans="1:13" s="125" customFormat="1" ht="26.25" customHeight="1">
      <c r="A220" s="360"/>
      <c r="B220" s="360"/>
      <c r="C220" s="360"/>
      <c r="D220" s="360"/>
      <c r="E220" s="360"/>
      <c r="F220" s="360"/>
      <c r="G220" s="360"/>
      <c r="H220" s="360"/>
      <c r="I220" s="360"/>
      <c r="J220" s="360"/>
      <c r="K220" s="360"/>
      <c r="L220" s="360"/>
      <c r="M220" s="360"/>
    </row>
    <row r="221" spans="1:13" s="125" customFormat="1" ht="26.25" customHeight="1">
      <c r="A221" s="360"/>
      <c r="B221" s="360"/>
      <c r="C221" s="360"/>
      <c r="D221" s="360"/>
      <c r="E221" s="360"/>
      <c r="F221" s="360"/>
      <c r="G221" s="360"/>
      <c r="H221" s="360"/>
      <c r="I221" s="360"/>
      <c r="J221" s="360"/>
      <c r="K221" s="360"/>
      <c r="L221" s="360"/>
      <c r="M221" s="360"/>
    </row>
    <row r="222" spans="1:13" s="125" customFormat="1" ht="26.25" customHeight="1">
      <c r="A222" s="360"/>
      <c r="B222" s="360"/>
      <c r="C222" s="360"/>
      <c r="D222" s="360"/>
      <c r="E222" s="360"/>
      <c r="F222" s="360"/>
      <c r="G222" s="360"/>
      <c r="H222" s="360"/>
      <c r="I222" s="360"/>
      <c r="J222" s="360"/>
      <c r="K222" s="360"/>
      <c r="L222" s="360"/>
      <c r="M222" s="360"/>
    </row>
    <row r="223" spans="1:13" ht="26.25" customHeight="1"/>
    <row r="224" spans="1:13" ht="26.25" customHeight="1"/>
    <row r="225" spans="2:13" ht="26.25" customHeight="1"/>
    <row r="226" spans="2:13" ht="26.25" customHeight="1"/>
    <row r="227" spans="2:13" ht="26.25" customHeight="1"/>
    <row r="228" spans="2:13" ht="26.25" customHeight="1"/>
    <row r="229" spans="2:13" ht="26.25" customHeight="1"/>
    <row r="230" spans="2:13" ht="26.25" customHeight="1"/>
    <row r="231" spans="2:13" s="324" customFormat="1" ht="6.75" customHeight="1">
      <c r="B231" s="360"/>
      <c r="C231" s="360"/>
      <c r="D231" s="360"/>
      <c r="E231" s="360"/>
      <c r="F231" s="360"/>
      <c r="G231" s="360"/>
      <c r="H231" s="360"/>
      <c r="I231" s="360"/>
      <c r="J231" s="360"/>
      <c r="K231" s="360"/>
      <c r="L231" s="360"/>
      <c r="M231" s="360"/>
    </row>
    <row r="232" spans="2:13" ht="13.5" customHeight="1"/>
    <row r="233" spans="2:13" ht="13" hidden="1"/>
    <row r="234" spans="2:13" ht="13" hidden="1"/>
    <row r="235" spans="2:13" ht="13" hidden="1"/>
    <row r="236" spans="2:13" ht="13" hidden="1"/>
    <row r="237" spans="2:13" ht="13" hidden="1"/>
    <row r="238" spans="2:13" ht="13" hidden="1"/>
    <row r="239" spans="2:13" ht="13" hidden="1"/>
    <row r="240" spans="2:13" ht="13" hidden="1"/>
    <row r="241" ht="13" hidden="1"/>
    <row r="242" ht="13" hidden="1"/>
    <row r="243" ht="13" hidden="1"/>
    <row r="244" ht="13" hidden="1"/>
    <row r="245" ht="13" hidden="1"/>
    <row r="246" ht="13" hidden="1"/>
    <row r="247" ht="13" hidden="1"/>
    <row r="248" ht="13" hidden="1"/>
    <row r="249" ht="13" hidden="1"/>
    <row r="250" ht="13" hidden="1"/>
    <row r="251" ht="13" hidden="1"/>
    <row r="252" ht="13" hidden="1"/>
    <row r="253" ht="13" hidden="1"/>
    <row r="254" ht="13" hidden="1"/>
    <row r="255" ht="13" hidden="1"/>
    <row r="256" ht="13" hidden="1"/>
    <row r="257" ht="13" hidden="1"/>
    <row r="258" ht="13" hidden="1"/>
    <row r="259" ht="13" hidden="1"/>
    <row r="260" ht="13" hidden="1"/>
    <row r="261" ht="13" hidden="1"/>
    <row r="262" ht="13" hidden="1"/>
    <row r="263" ht="13" hidden="1"/>
    <row r="264" ht="13" hidden="1"/>
    <row r="265" ht="13" hidden="1"/>
    <row r="266" ht="13" hidden="1"/>
    <row r="267" ht="13" hidden="1"/>
    <row r="268" ht="13" hidden="1"/>
    <row r="269" ht="13" hidden="1"/>
    <row r="270" ht="13" hidden="1"/>
    <row r="271" ht="13" hidden="1"/>
    <row r="272" ht="13" hidden="1"/>
    <row r="273" ht="13" hidden="1"/>
    <row r="274" ht="13" hidden="1"/>
    <row r="275" ht="13" hidden="1"/>
    <row r="276" ht="13" hidden="1"/>
    <row r="277" ht="13" hidden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</sheetData>
  <sheetProtection selectLockedCells="1"/>
  <dataConsolidate/>
  <mergeCells count="11">
    <mergeCell ref="L12:L14"/>
    <mergeCell ref="K4:L6"/>
    <mergeCell ref="I5:I6"/>
    <mergeCell ref="J5:J6"/>
    <mergeCell ref="F7:L7"/>
    <mergeCell ref="B8:D8"/>
    <mergeCell ref="F8:F10"/>
    <mergeCell ref="K8:K10"/>
    <mergeCell ref="L8:L10"/>
    <mergeCell ref="B9:B10"/>
    <mergeCell ref="C9:C10"/>
  </mergeCells>
  <conditionalFormatting sqref="B12:D18">
    <cfRule type="expression" dxfId="10" priority="11" stopIfTrue="1">
      <formula>MOD(ROW(),2)</formula>
    </cfRule>
  </conditionalFormatting>
  <conditionalFormatting sqref="D12:D18">
    <cfRule type="cellIs" dxfId="9" priority="10" stopIfTrue="1" operator="equal">
      <formula>"NO ADMISIBLE"</formula>
    </cfRule>
  </conditionalFormatting>
  <conditionalFormatting sqref="D12:D18">
    <cfRule type="cellIs" dxfId="8" priority="9" stopIfTrue="1" operator="equal">
      <formula>"DESCARTADO"</formula>
    </cfRule>
  </conditionalFormatting>
  <conditionalFormatting sqref="D12">
    <cfRule type="cellIs" dxfId="7" priority="8" stopIfTrue="1" operator="equal">
      <formula>"NO ADMISIBLE"</formula>
    </cfRule>
  </conditionalFormatting>
  <conditionalFormatting sqref="D12">
    <cfRule type="cellIs" dxfId="6" priority="7" stopIfTrue="1" operator="equal">
      <formula>"DESCARTADO"</formula>
    </cfRule>
  </conditionalFormatting>
  <conditionalFormatting sqref="F18">
    <cfRule type="cellIs" dxfId="5" priority="2" operator="equal">
      <formula>"PROPUESTA BAJA"</formula>
    </cfRule>
    <cfRule type="cellIs" dxfId="4" priority="3" operator="equal">
      <formula>"PROPUESTA VALIDA"</formula>
    </cfRule>
  </conditionalFormatting>
  <conditionalFormatting sqref="F12:F17">
    <cfRule type="cellIs" dxfId="3" priority="5" operator="equal">
      <formula>"PROPUESTA BAJA"</formula>
    </cfRule>
    <cfRule type="cellIs" dxfId="2" priority="6" operator="equal">
      <formula>"PROPUESTA VALIDA"</formula>
    </cfRule>
  </conditionalFormatting>
  <conditionalFormatting sqref="G12:J17">
    <cfRule type="cellIs" dxfId="1" priority="4" operator="greaterThan">
      <formula>$L$19</formula>
    </cfRule>
  </conditionalFormatting>
  <conditionalFormatting sqref="G18:J18">
    <cfRule type="cellIs" dxfId="0" priority="1" operator="greaterThan">
      <formula>$L$19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229"/>
  <sheetViews>
    <sheetView topLeftCell="C1" workbookViewId="0">
      <selection activeCell="D13" sqref="D13"/>
    </sheetView>
  </sheetViews>
  <sheetFormatPr baseColWidth="10" defaultColWidth="11.5" defaultRowHeight="13"/>
  <cols>
    <col min="1" max="1" width="11.5" style="128"/>
    <col min="2" max="2" width="85.6640625" style="128" bestFit="1" customWidth="1"/>
    <col min="3" max="3" width="14.1640625" style="128" bestFit="1" customWidth="1"/>
    <col min="4" max="4" width="47.5" style="128" bestFit="1" customWidth="1"/>
    <col min="5" max="7" width="11.5" style="128"/>
    <col min="8" max="8" width="11.5" style="257"/>
    <col min="9" max="9" width="18.33203125" style="257" customWidth="1"/>
    <col min="10" max="10" width="15.5" style="257" customWidth="1"/>
    <col min="11" max="16384" width="11.5" style="128"/>
  </cols>
  <sheetData>
    <row r="1" spans="1:10" ht="16" thickTop="1">
      <c r="A1" s="49" t="s">
        <v>23</v>
      </c>
      <c r="B1" s="140" t="s">
        <v>22</v>
      </c>
      <c r="C1" s="140" t="s">
        <v>30</v>
      </c>
      <c r="D1" s="140" t="s">
        <v>71</v>
      </c>
      <c r="H1" s="547" t="s">
        <v>127</v>
      </c>
      <c r="I1" s="547"/>
      <c r="J1" s="547"/>
    </row>
    <row r="2" spans="1:10">
      <c r="A2" s="50">
        <v>1</v>
      </c>
      <c r="B2" s="58" t="s">
        <v>21</v>
      </c>
      <c r="C2" s="61" t="s">
        <v>9</v>
      </c>
      <c r="D2" s="137" t="s">
        <v>109</v>
      </c>
      <c r="F2" s="148"/>
      <c r="H2" s="258">
        <v>1</v>
      </c>
      <c r="I2" s="257">
        <f>IF(ISTEXT('VR-PROP'!$J$140),"DESCARTADO",'VR-PROP'!$J$138)</f>
        <v>0</v>
      </c>
      <c r="J2" s="257">
        <f>IF(ISTEXT('VR-PROP'!$J$140),"DESCARTADO",'VR-PROP'!$J$140)</f>
        <v>0</v>
      </c>
    </row>
    <row r="3" spans="1:10">
      <c r="A3" s="51">
        <v>2</v>
      </c>
      <c r="B3" s="52" t="s">
        <v>74</v>
      </c>
      <c r="C3" s="62" t="s">
        <v>8</v>
      </c>
      <c r="D3" s="138" t="s">
        <v>150</v>
      </c>
      <c r="H3" s="258">
        <v>2</v>
      </c>
      <c r="I3" s="257">
        <f>IF(ISTEXT('VR-PROP'!$M$61),"DESCARTADO",'VR-PROP'!$M$59)</f>
        <v>0</v>
      </c>
      <c r="J3" s="257">
        <f>IF(ISTEXT('VR-PROP'!$M$61),"DESCARTADO",'VR-PROP'!$M$61)</f>
        <v>0</v>
      </c>
    </row>
    <row r="4" spans="1:10" ht="14" thickBot="1">
      <c r="A4" s="50">
        <v>3</v>
      </c>
      <c r="B4" s="52" t="s">
        <v>75</v>
      </c>
      <c r="C4" s="63" t="s">
        <v>12</v>
      </c>
      <c r="D4" s="138" t="s">
        <v>110</v>
      </c>
      <c r="H4" s="258">
        <v>3</v>
      </c>
      <c r="I4" s="257">
        <f>IF(ISTEXT('VR-PROP'!$P$61),"DESCARTADO",'VR-PROP'!$P$59)</f>
        <v>0</v>
      </c>
      <c r="J4" s="257">
        <f>IF(ISTEXT('VR-PROP'!$P$61),"DESCARTADO",'VR-PROP'!$P$61)</f>
        <v>0</v>
      </c>
    </row>
    <row r="5" spans="1:10" ht="14" thickTop="1">
      <c r="A5" s="51">
        <v>4</v>
      </c>
      <c r="B5" s="52" t="s">
        <v>76</v>
      </c>
      <c r="D5" s="138" t="s">
        <v>72</v>
      </c>
      <c r="F5" s="148"/>
      <c r="H5" s="258">
        <v>4</v>
      </c>
      <c r="I5" s="257">
        <f>IF(ISTEXT('VR-PROP'!$S$61),"DESCARTADO",'VR-PROP'!$S$59)</f>
        <v>1159884000</v>
      </c>
      <c r="J5" s="257">
        <f>IF(ISTEXT('VR-PROP'!$S$61),"DESCARTADO",'VR-PROP'!$S$61)</f>
        <v>1402713600</v>
      </c>
    </row>
    <row r="6" spans="1:10">
      <c r="A6" s="50">
        <v>5</v>
      </c>
      <c r="B6" s="52" t="s">
        <v>77</v>
      </c>
      <c r="D6" s="351"/>
      <c r="H6" s="258">
        <v>5</v>
      </c>
      <c r="I6" s="257" t="e">
        <f>IF(ISTEXT('VR-PROP'!#REF!),"DESCARTADO",'VR-PROP'!#REF!)</f>
        <v>#REF!</v>
      </c>
      <c r="J6" s="257" t="e">
        <f>IF(ISTEXT('VR-PROP'!#REF!),"DESCARTADO",'VR-PROP'!#REF!)</f>
        <v>#REF!</v>
      </c>
    </row>
    <row r="7" spans="1:10" ht="14" thickBot="1">
      <c r="A7" s="51">
        <v>6</v>
      </c>
      <c r="B7" s="52" t="s">
        <v>78</v>
      </c>
      <c r="D7" s="139" t="s">
        <v>88</v>
      </c>
      <c r="H7" s="258">
        <v>6</v>
      </c>
      <c r="I7" s="257" t="e">
        <f>IF(ISTEXT('VR-PROP'!#REF!),"DESCARTADO",'VR-PROP'!#REF!)</f>
        <v>#REF!</v>
      </c>
      <c r="J7" s="257" t="e">
        <f>IF(ISTEXT('VR-PROP'!#REF!),"DESCARTADO",'VR-PROP'!#REF!)</f>
        <v>#REF!</v>
      </c>
    </row>
    <row r="8" spans="1:10" ht="14" thickTop="1">
      <c r="A8" s="50">
        <v>7</v>
      </c>
      <c r="B8" s="52" t="s">
        <v>79</v>
      </c>
      <c r="H8" s="258">
        <v>7</v>
      </c>
      <c r="I8" s="257" t="e">
        <f>IF(ISTEXT('VR-PROP'!#REF!),"DESCARTADO",'VR-PROP'!#REF!)</f>
        <v>#REF!</v>
      </c>
      <c r="J8" s="257" t="e">
        <f>IF(ISTEXT('VR-PROP'!#REF!),"DESCARTADO",'VR-PROP'!#REF!)</f>
        <v>#REF!</v>
      </c>
    </row>
    <row r="9" spans="1:10">
      <c r="A9" s="51">
        <v>8</v>
      </c>
      <c r="B9" s="52" t="s">
        <v>80</v>
      </c>
      <c r="H9" s="258">
        <v>8</v>
      </c>
      <c r="I9" s="257" t="e">
        <f>IF(ISTEXT('VR-PROP'!#REF!),"DESCARTADO",'VR-PROP'!#REF!)</f>
        <v>#REF!</v>
      </c>
      <c r="J9" s="257" t="e">
        <f>IF(ISTEXT('VR-PROP'!#REF!),"DESCARTADO",'VR-PROP'!#REF!)</f>
        <v>#REF!</v>
      </c>
    </row>
    <row r="10" spans="1:10">
      <c r="A10" s="55">
        <v>9</v>
      </c>
      <c r="B10" s="56" t="s">
        <v>81</v>
      </c>
      <c r="H10" s="258">
        <v>9</v>
      </c>
      <c r="I10" s="257" t="e">
        <f>IF(ISTEXT('VR-PROP'!#REF!),"DESCARTADO",'VR-PROP'!#REF!)</f>
        <v>#REF!</v>
      </c>
      <c r="J10" s="257" t="e">
        <f>IF(ISTEXT('VR-PROP'!#REF!),"DESCARTADO",'VR-PROP'!#REF!)</f>
        <v>#REF!</v>
      </c>
    </row>
    <row r="11" spans="1:10">
      <c r="A11" s="55">
        <v>10</v>
      </c>
      <c r="B11" s="57" t="s">
        <v>82</v>
      </c>
      <c r="H11" s="258">
        <v>10</v>
      </c>
      <c r="I11" s="257" t="e">
        <f>IF(ISTEXT('VR-PROP'!#REF!),"DESCARTADO",'VR-PROP'!#REF!)</f>
        <v>#REF!</v>
      </c>
      <c r="J11" s="257" t="e">
        <f>IF(ISTEXT('VR-PROP'!#REF!),"DESCARTADO",'VR-PROP'!#REF!)</f>
        <v>#REF!</v>
      </c>
    </row>
    <row r="12" spans="1:10">
      <c r="A12" s="55">
        <v>11</v>
      </c>
      <c r="B12" s="57" t="s">
        <v>83</v>
      </c>
      <c r="H12" s="258">
        <v>11</v>
      </c>
      <c r="I12" s="257" t="e">
        <f>IF(ISTEXT('VR-PROP'!#REF!),"DESCARTADO",'VR-PROP'!#REF!)</f>
        <v>#REF!</v>
      </c>
      <c r="J12" s="257" t="e">
        <f>IF(ISTEXT('VR-PROP'!#REF!),"DESCARTADO",'VR-PROP'!#REF!)</f>
        <v>#REF!</v>
      </c>
    </row>
    <row r="13" spans="1:10">
      <c r="A13" s="55">
        <v>12</v>
      </c>
      <c r="B13" s="56" t="s">
        <v>84</v>
      </c>
      <c r="H13" s="258">
        <v>12</v>
      </c>
      <c r="I13" s="257" t="e">
        <f>IF(ISTEXT('VR-PROP'!#REF!),"DESCARTADO",'VR-PROP'!#REF!)</f>
        <v>#REF!</v>
      </c>
      <c r="J13" s="257" t="e">
        <f>IF(ISTEXT('VR-PROP'!#REF!),"DESCARTADO",'VR-PROP'!#REF!)</f>
        <v>#REF!</v>
      </c>
    </row>
    <row r="14" spans="1:10">
      <c r="A14" s="55">
        <v>13</v>
      </c>
      <c r="B14" s="56" t="s">
        <v>85</v>
      </c>
      <c r="H14" s="258">
        <v>13</v>
      </c>
      <c r="I14" s="257" t="e">
        <f>IF(ISTEXT('VR-PROP'!#REF!),"DESCARTADO",'VR-PROP'!#REF!)</f>
        <v>#REF!</v>
      </c>
      <c r="J14" s="257" t="e">
        <f>IF(ISTEXT('VR-PROP'!#REF!),"DESCARTADO",'VR-PROP'!#REF!)</f>
        <v>#REF!</v>
      </c>
    </row>
    <row r="15" spans="1:10">
      <c r="A15" s="55">
        <v>14</v>
      </c>
      <c r="B15" s="56" t="s">
        <v>86</v>
      </c>
      <c r="H15" s="258">
        <v>14</v>
      </c>
      <c r="I15" s="257" t="e">
        <f>IF(ISTEXT('VR-PROP'!#REF!),"DESCARTADO",'VR-PROP'!#REF!)</f>
        <v>#REF!</v>
      </c>
      <c r="J15" s="257" t="e">
        <f>IF(ISTEXT('VR-PROP'!#REF!),"DESCARTADO",'VR-PROP'!#REF!)</f>
        <v>#REF!</v>
      </c>
    </row>
    <row r="16" spans="1:10" ht="14" thickBot="1">
      <c r="A16" s="53">
        <v>15</v>
      </c>
      <c r="B16" s="54" t="s">
        <v>90</v>
      </c>
      <c r="H16" s="258">
        <v>15</v>
      </c>
      <c r="I16" s="257" t="e">
        <f>IF(ISTEXT('VR-PROP'!#REF!),"DESCARTADO",'VR-PROP'!#REF!)</f>
        <v>#REF!</v>
      </c>
      <c r="J16" s="257" t="e">
        <f>IF(ISTEXT('VR-PROP'!#REF!),"DESCARTADO",'VR-PROP'!#REF!)</f>
        <v>#REF!</v>
      </c>
    </row>
    <row r="17" spans="8:10" ht="14" thickTop="1">
      <c r="H17" s="258">
        <v>16</v>
      </c>
      <c r="I17" s="257" t="e">
        <f>IF(ISTEXT('VR-PROP'!#REF!),"DESCARTADO",'VR-PROP'!#REF!)</f>
        <v>#REF!</v>
      </c>
      <c r="J17" s="257" t="e">
        <f>IF(ISTEXT('VR-PROP'!#REF!),"DESCARTADO",'VR-PROP'!#REF!)</f>
        <v>#REF!</v>
      </c>
    </row>
    <row r="18" spans="8:10">
      <c r="H18" s="258">
        <v>17</v>
      </c>
      <c r="I18" s="257" t="e">
        <f>IF(ISTEXT('VR-PROP'!#REF!),"DESCARTADO",'VR-PROP'!#REF!)</f>
        <v>#REF!</v>
      </c>
      <c r="J18" s="257" t="e">
        <f>IF(ISTEXT('VR-PROP'!#REF!),"DESCARTADO",'VR-PROP'!#REF!)</f>
        <v>#REF!</v>
      </c>
    </row>
    <row r="19" spans="8:10">
      <c r="H19" s="258">
        <v>18</v>
      </c>
      <c r="I19" s="257" t="e">
        <f>IF(ISTEXT('VR-PROP'!#REF!),"DESCARTADO",'VR-PROP'!#REF!)</f>
        <v>#REF!</v>
      </c>
      <c r="J19" s="257" t="e">
        <f>IF(ISTEXT('VR-PROP'!#REF!),"DESCARTADO",'VR-PROP'!#REF!)</f>
        <v>#REF!</v>
      </c>
    </row>
    <row r="20" spans="8:10">
      <c r="H20" s="258">
        <v>19</v>
      </c>
      <c r="I20" s="257" t="e">
        <f>IF(ISTEXT('VR-PROP'!#REF!),"DESCARTADO",'VR-PROP'!#REF!)</f>
        <v>#REF!</v>
      </c>
      <c r="J20" s="257" t="e">
        <f>IF(ISTEXT('VR-PROP'!#REF!),"DESCARTADO",'VR-PROP'!#REF!)</f>
        <v>#REF!</v>
      </c>
    </row>
    <row r="21" spans="8:10">
      <c r="H21" s="258">
        <v>20</v>
      </c>
      <c r="I21" s="257" t="e">
        <f>IF(ISTEXT('VR-PROP'!#REF!),"DESCARTADO",'VR-PROP'!#REF!)</f>
        <v>#REF!</v>
      </c>
      <c r="J21" s="257" t="e">
        <f>IF(ISTEXT('VR-PROP'!#REF!),"DESCARTADO",'VR-PROP'!#REF!)</f>
        <v>#REF!</v>
      </c>
    </row>
    <row r="22" spans="8:10">
      <c r="H22" s="258">
        <v>21</v>
      </c>
      <c r="I22" s="257" t="e">
        <f>IF(ISTEXT('VR-PROP'!#REF!),"DESCARTADO",'VR-PROP'!#REF!)</f>
        <v>#REF!</v>
      </c>
      <c r="J22" s="257" t="e">
        <f>IF(ISTEXT('VR-PROP'!#REF!),"DESCARTADO",'VR-PROP'!#REF!)</f>
        <v>#REF!</v>
      </c>
    </row>
    <row r="23" spans="8:10">
      <c r="H23" s="258">
        <v>22</v>
      </c>
      <c r="I23" s="257" t="e">
        <f>IF(ISTEXT('VR-PROP'!#REF!),"DESCARTADO",'VR-PROP'!#REF!)</f>
        <v>#REF!</v>
      </c>
      <c r="J23" s="257" t="e">
        <f>IF(ISTEXT('VR-PROP'!#REF!),"DESCARTADO",'VR-PROP'!#REF!)</f>
        <v>#REF!</v>
      </c>
    </row>
    <row r="24" spans="8:10">
      <c r="H24" s="258">
        <v>23</v>
      </c>
      <c r="I24" s="257" t="e">
        <f>IF(ISTEXT('VR-PROP'!#REF!),"DESCARTADO",'VR-PROP'!#REF!)</f>
        <v>#REF!</v>
      </c>
      <c r="J24" s="257" t="e">
        <f>IF(ISTEXT('VR-PROP'!#REF!),"DESCARTADO",'VR-PROP'!#REF!)</f>
        <v>#REF!</v>
      </c>
    </row>
    <row r="25" spans="8:10">
      <c r="H25" s="258">
        <v>24</v>
      </c>
      <c r="I25" s="257" t="e">
        <f>IF(ISTEXT('VR-PROP'!#REF!),"DESCARTADO",'VR-PROP'!#REF!)</f>
        <v>#REF!</v>
      </c>
      <c r="J25" s="257" t="e">
        <f>IF(ISTEXT('VR-PROP'!#REF!),"DESCARTADO",'VR-PROP'!#REF!)</f>
        <v>#REF!</v>
      </c>
    </row>
    <row r="26" spans="8:10">
      <c r="H26" s="258">
        <v>25</v>
      </c>
      <c r="I26" s="257" t="e">
        <f>IF(ISTEXT('VR-PROP'!#REF!),"DESCARTADO",'VR-PROP'!#REF!)</f>
        <v>#REF!</v>
      </c>
      <c r="J26" s="257" t="e">
        <f>IF(ISTEXT('VR-PROP'!#REF!),"DESCARTADO",'VR-PROP'!#REF!)</f>
        <v>#REF!</v>
      </c>
    </row>
    <row r="27" spans="8:10">
      <c r="H27" s="258">
        <v>26</v>
      </c>
      <c r="I27" s="257" t="e">
        <f>IF(ISTEXT('VR-PROP'!#REF!),"DESCARTADO",'VR-PROP'!#REF!)</f>
        <v>#REF!</v>
      </c>
      <c r="J27" s="257" t="e">
        <f>IF(ISTEXT('VR-PROP'!#REF!),"DESCARTADO",'VR-PROP'!#REF!)</f>
        <v>#REF!</v>
      </c>
    </row>
    <row r="28" spans="8:10">
      <c r="H28" s="258">
        <v>27</v>
      </c>
      <c r="I28" s="257" t="e">
        <f>IF(ISTEXT('VR-PROP'!#REF!),"DESCARTADO",'VR-PROP'!#REF!)</f>
        <v>#REF!</v>
      </c>
      <c r="J28" s="257" t="e">
        <f>IF(ISTEXT('VR-PROP'!#REF!),"DESCARTADO",'VR-PROP'!#REF!)</f>
        <v>#REF!</v>
      </c>
    </row>
    <row r="29" spans="8:10">
      <c r="H29" s="258">
        <v>28</v>
      </c>
      <c r="I29" s="257" t="e">
        <f>IF(ISTEXT('VR-PROP'!#REF!),"DESCARTADO",'VR-PROP'!#REF!)</f>
        <v>#REF!</v>
      </c>
      <c r="J29" s="257" t="e">
        <f>IF(ISTEXT('VR-PROP'!#REF!),"DESCARTADO",'VR-PROP'!#REF!)</f>
        <v>#REF!</v>
      </c>
    </row>
    <row r="30" spans="8:10">
      <c r="H30" s="258">
        <v>29</v>
      </c>
      <c r="I30" s="257" t="e">
        <f>IF(ISTEXT('VR-PROP'!#REF!),"DESCARTADO",'VR-PROP'!#REF!)</f>
        <v>#REF!</v>
      </c>
      <c r="J30" s="257" t="e">
        <f>IF(ISTEXT('VR-PROP'!#REF!),"DESCARTADO",'VR-PROP'!#REF!)</f>
        <v>#REF!</v>
      </c>
    </row>
    <row r="31" spans="8:10">
      <c r="H31" s="258">
        <v>30</v>
      </c>
      <c r="I31" s="257" t="e">
        <f>IF(ISTEXT('VR-PROP'!#REF!),"DESCARTADO",'VR-PROP'!#REF!)</f>
        <v>#REF!</v>
      </c>
      <c r="J31" s="257" t="e">
        <f>IF(ISTEXT('VR-PROP'!#REF!),"DESCARTADO",'VR-PROP'!#REF!)</f>
        <v>#REF!</v>
      </c>
    </row>
    <row r="32" spans="8:10">
      <c r="H32" s="258">
        <v>31</v>
      </c>
      <c r="I32" s="257" t="e">
        <f>IF(ISTEXT('VR-PROP'!#REF!),"DESCARTADO",'VR-PROP'!#REF!)</f>
        <v>#REF!</v>
      </c>
      <c r="J32" s="257" t="e">
        <f>IF(ISTEXT('VR-PROP'!#REF!),"DESCARTADO",'VR-PROP'!#REF!)</f>
        <v>#REF!</v>
      </c>
    </row>
    <row r="33" spans="8:10">
      <c r="H33" s="258">
        <v>32</v>
      </c>
      <c r="I33" s="257" t="e">
        <f>IF(ISTEXT('VR-PROP'!#REF!),"DESCARTADO",'VR-PROP'!#REF!)</f>
        <v>#REF!</v>
      </c>
      <c r="J33" s="257" t="e">
        <f>IF(ISTEXT('VR-PROP'!#REF!),"DESCARTADO",'VR-PROP'!#REF!)</f>
        <v>#REF!</v>
      </c>
    </row>
    <row r="34" spans="8:10">
      <c r="H34" s="258">
        <v>33</v>
      </c>
      <c r="I34" s="257" t="e">
        <f>IF(ISTEXT('VR-PROP'!#REF!),"DESCARTADO",'VR-PROP'!#REF!)</f>
        <v>#REF!</v>
      </c>
      <c r="J34" s="257" t="e">
        <f>IF(ISTEXT('VR-PROP'!#REF!),"DESCARTADO",'VR-PROP'!#REF!)</f>
        <v>#REF!</v>
      </c>
    </row>
    <row r="35" spans="8:10">
      <c r="H35" s="258">
        <v>34</v>
      </c>
      <c r="I35" s="257" t="e">
        <f>IF(ISTEXT('VR-PROP'!#REF!),"DESCARTADO",'VR-PROP'!#REF!)</f>
        <v>#REF!</v>
      </c>
      <c r="J35" s="257" t="e">
        <f>IF(ISTEXT('VR-PROP'!#REF!),"DESCARTADO",'VR-PROP'!#REF!)</f>
        <v>#REF!</v>
      </c>
    </row>
    <row r="36" spans="8:10">
      <c r="H36" s="258">
        <v>35</v>
      </c>
      <c r="I36" s="257" t="e">
        <f>IF(ISTEXT('VR-PROP'!#REF!),"DESCARTADO",'VR-PROP'!#REF!)</f>
        <v>#REF!</v>
      </c>
      <c r="J36" s="257" t="e">
        <f>IF(ISTEXT('VR-PROP'!#REF!),"DESCARTADO",'VR-PROP'!#REF!)</f>
        <v>#REF!</v>
      </c>
    </row>
    <row r="37" spans="8:10">
      <c r="H37" s="258">
        <v>36</v>
      </c>
      <c r="I37" s="257" t="e">
        <f>IF(ISTEXT('VR-PROP'!#REF!),"DESCARTADO",'VR-PROP'!#REF!)</f>
        <v>#REF!</v>
      </c>
      <c r="J37" s="257" t="e">
        <f>IF(ISTEXT('VR-PROP'!#REF!),"DESCARTADO",'VR-PROP'!#REF!)</f>
        <v>#REF!</v>
      </c>
    </row>
    <row r="38" spans="8:10">
      <c r="H38" s="258">
        <v>37</v>
      </c>
      <c r="I38" s="257" t="e">
        <f>IF(ISTEXT('VR-PROP'!#REF!),"DESCARTADO",'VR-PROP'!#REF!)</f>
        <v>#REF!</v>
      </c>
      <c r="J38" s="257" t="e">
        <f>IF(ISTEXT('VR-PROP'!#REF!),"DESCARTADO",'VR-PROP'!#REF!)</f>
        <v>#REF!</v>
      </c>
    </row>
    <row r="39" spans="8:10">
      <c r="H39" s="258">
        <v>38</v>
      </c>
      <c r="I39" s="257" t="e">
        <f>IF(ISTEXT('VR-PROP'!#REF!),"DESCARTADO",'VR-PROP'!#REF!)</f>
        <v>#REF!</v>
      </c>
      <c r="J39" s="257" t="e">
        <f>IF(ISTEXT('VR-PROP'!#REF!),"DESCARTADO",'VR-PROP'!#REF!)</f>
        <v>#REF!</v>
      </c>
    </row>
    <row r="40" spans="8:10">
      <c r="H40" s="258">
        <v>39</v>
      </c>
      <c r="I40" s="257" t="e">
        <f>IF(ISTEXT('VR-PROP'!#REF!),"DESCARTADO",'VR-PROP'!#REF!)</f>
        <v>#REF!</v>
      </c>
      <c r="J40" s="257" t="e">
        <f>IF(ISTEXT('VR-PROP'!#REF!),"DESCARTADO",'VR-PROP'!#REF!)</f>
        <v>#REF!</v>
      </c>
    </row>
    <row r="41" spans="8:10">
      <c r="H41" s="258">
        <v>40</v>
      </c>
      <c r="I41" s="257" t="e">
        <f>IF(ISTEXT('VR-PROP'!#REF!),"DESCARTADO",'VR-PROP'!#REF!)</f>
        <v>#REF!</v>
      </c>
      <c r="J41" s="257" t="e">
        <f>IF(ISTEXT('VR-PROP'!#REF!),"DESCARTADO",'VR-PROP'!#REF!)</f>
        <v>#REF!</v>
      </c>
    </row>
    <row r="42" spans="8:10">
      <c r="H42" s="258">
        <v>41</v>
      </c>
      <c r="I42" s="257" t="e">
        <f>IF(ISTEXT('VR-PROP'!#REF!),"DESCARTADO",'VR-PROP'!#REF!)</f>
        <v>#REF!</v>
      </c>
      <c r="J42" s="257" t="e">
        <f>IF(ISTEXT('VR-PROP'!#REF!),"DESCARTADO",'VR-PROP'!#REF!)</f>
        <v>#REF!</v>
      </c>
    </row>
    <row r="43" spans="8:10">
      <c r="H43" s="258">
        <v>42</v>
      </c>
      <c r="I43" s="257" t="e">
        <f>IF(ISTEXT('VR-PROP'!#REF!),"DESCARTADO",'VR-PROP'!#REF!)</f>
        <v>#REF!</v>
      </c>
      <c r="J43" s="257" t="e">
        <f>IF(ISTEXT('VR-PROP'!#REF!),"DESCARTADO",'VR-PROP'!#REF!)</f>
        <v>#REF!</v>
      </c>
    </row>
    <row r="44" spans="8:10">
      <c r="H44" s="258">
        <v>43</v>
      </c>
      <c r="I44" s="257" t="e">
        <f>IF(ISTEXT('VR-PROP'!#REF!),"DESCARTADO",'VR-PROP'!#REF!)</f>
        <v>#REF!</v>
      </c>
      <c r="J44" s="257" t="e">
        <f>IF(ISTEXT('VR-PROP'!#REF!),"DESCARTADO",'VR-PROP'!#REF!)</f>
        <v>#REF!</v>
      </c>
    </row>
    <row r="45" spans="8:10">
      <c r="H45" s="258">
        <v>44</v>
      </c>
      <c r="I45" s="257" t="e">
        <f>IF(ISTEXT('VR-PROP'!#REF!),"DESCARTADO",'VR-PROP'!#REF!)</f>
        <v>#REF!</v>
      </c>
      <c r="J45" s="257" t="e">
        <f>IF(ISTEXT('VR-PROP'!#REF!),"DESCARTADO",'VR-PROP'!#REF!)</f>
        <v>#REF!</v>
      </c>
    </row>
    <row r="46" spans="8:10">
      <c r="H46" s="258">
        <v>45</v>
      </c>
      <c r="I46" s="257" t="e">
        <f>IF(ISTEXT('VR-PROP'!#REF!),"DESCARTADO",'VR-PROP'!#REF!)</f>
        <v>#REF!</v>
      </c>
      <c r="J46" s="257" t="e">
        <f>IF(ISTEXT('VR-PROP'!#REF!),"DESCARTADO",'VR-PROP'!#REF!)</f>
        <v>#REF!</v>
      </c>
    </row>
    <row r="47" spans="8:10">
      <c r="H47" s="258">
        <v>46</v>
      </c>
      <c r="I47" s="257" t="e">
        <f>IF(ISTEXT('VR-PROP'!#REF!),"DESCARTADO",'VR-PROP'!#REF!)</f>
        <v>#REF!</v>
      </c>
      <c r="J47" s="257" t="e">
        <f>IF(ISTEXT('VR-PROP'!#REF!),"DESCARTADO",'VR-PROP'!#REF!)</f>
        <v>#REF!</v>
      </c>
    </row>
    <row r="48" spans="8:10">
      <c r="H48" s="258">
        <v>47</v>
      </c>
      <c r="I48" s="257" t="e">
        <f>IF(ISTEXT('VR-PROP'!#REF!),"DESCARTADO",'VR-PROP'!#REF!)</f>
        <v>#REF!</v>
      </c>
      <c r="J48" s="257" t="e">
        <f>IF(ISTEXT('VR-PROP'!#REF!),"DESCARTADO",'VR-PROP'!#REF!)</f>
        <v>#REF!</v>
      </c>
    </row>
    <row r="49" spans="8:10">
      <c r="H49" s="258">
        <v>48</v>
      </c>
      <c r="I49" s="257" t="e">
        <f>IF(ISTEXT('VR-PROP'!#REF!),"DESCARTADO",'VR-PROP'!#REF!)</f>
        <v>#REF!</v>
      </c>
      <c r="J49" s="257" t="e">
        <f>IF(ISTEXT('VR-PROP'!#REF!),"DESCARTADO",'VR-PROP'!#REF!)</f>
        <v>#REF!</v>
      </c>
    </row>
    <row r="50" spans="8:10">
      <c r="H50" s="258">
        <v>49</v>
      </c>
      <c r="I50" s="257" t="e">
        <f>IF(ISTEXT('VR-PROP'!#REF!),"DESCARTADO",'VR-PROP'!#REF!)</f>
        <v>#REF!</v>
      </c>
      <c r="J50" s="257" t="e">
        <f>IF(ISTEXT('VR-PROP'!#REF!),"DESCARTADO",'VR-PROP'!#REF!)</f>
        <v>#REF!</v>
      </c>
    </row>
    <row r="51" spans="8:10">
      <c r="H51" s="258">
        <v>50</v>
      </c>
      <c r="I51" s="257" t="e">
        <f>IF(ISTEXT('VR-PROP'!#REF!),"DESCARTADO",'VR-PROP'!#REF!)</f>
        <v>#REF!</v>
      </c>
      <c r="J51" s="257" t="e">
        <f>IF(ISTEXT('VR-PROP'!#REF!),"DESCARTADO",'VR-PROP'!#REF!)</f>
        <v>#REF!</v>
      </c>
    </row>
    <row r="52" spans="8:10">
      <c r="H52" s="258">
        <v>51</v>
      </c>
      <c r="I52" s="257" t="e">
        <f>IF(ISTEXT('VR-PROP'!#REF!),"DESCARTADO",'VR-PROP'!#REF!)</f>
        <v>#REF!</v>
      </c>
      <c r="J52" s="257" t="e">
        <f>IF(ISTEXT('VR-PROP'!#REF!),"DESCARTADO",'VR-PROP'!#REF!)</f>
        <v>#REF!</v>
      </c>
    </row>
    <row r="53" spans="8:10">
      <c r="H53" s="258">
        <v>52</v>
      </c>
      <c r="I53" s="257" t="e">
        <f>IF(ISTEXT('VR-PROP'!#REF!),"DESCARTADO",'VR-PROP'!#REF!)</f>
        <v>#REF!</v>
      </c>
      <c r="J53" s="257" t="e">
        <f>IF(ISTEXT('VR-PROP'!#REF!),"DESCARTADO",'VR-PROP'!#REF!)</f>
        <v>#REF!</v>
      </c>
    </row>
    <row r="54" spans="8:10">
      <c r="H54" s="258">
        <v>53</v>
      </c>
      <c r="I54" s="257" t="e">
        <f>IF(ISTEXT('VR-PROP'!#REF!),"DESCARTADO",'VR-PROP'!#REF!)</f>
        <v>#REF!</v>
      </c>
      <c r="J54" s="257" t="e">
        <f>IF(ISTEXT('VR-PROP'!#REF!),"DESCARTADO",'VR-PROP'!#REF!)</f>
        <v>#REF!</v>
      </c>
    </row>
    <row r="55" spans="8:10">
      <c r="H55" s="258">
        <v>54</v>
      </c>
      <c r="I55" s="257" t="e">
        <f>IF(ISTEXT('VR-PROP'!#REF!),"DESCARTADO",'VR-PROP'!#REF!)</f>
        <v>#REF!</v>
      </c>
      <c r="J55" s="257" t="e">
        <f>IF(ISTEXT('VR-PROP'!#REF!),"DESCARTADO",'VR-PROP'!#REF!)</f>
        <v>#REF!</v>
      </c>
    </row>
    <row r="56" spans="8:10">
      <c r="H56" s="258">
        <v>55</v>
      </c>
      <c r="I56" s="257" t="e">
        <f>IF(ISTEXT('VR-PROP'!#REF!),"DESCARTADO",'VR-PROP'!#REF!)</f>
        <v>#REF!</v>
      </c>
      <c r="J56" s="257" t="e">
        <f>IF(ISTEXT('VR-PROP'!#REF!),"DESCARTADO",'VR-PROP'!#REF!)</f>
        <v>#REF!</v>
      </c>
    </row>
    <row r="57" spans="8:10">
      <c r="H57" s="258">
        <v>56</v>
      </c>
      <c r="I57" s="257" t="e">
        <f>IF(ISTEXT('VR-PROP'!#REF!),"DESCARTADO",'VR-PROP'!#REF!)</f>
        <v>#REF!</v>
      </c>
      <c r="J57" s="257" t="e">
        <f>IF(ISTEXT('VR-PROP'!#REF!),"DESCARTADO",'VR-PROP'!#REF!)</f>
        <v>#REF!</v>
      </c>
    </row>
    <row r="58" spans="8:10">
      <c r="H58" s="258">
        <v>57</v>
      </c>
      <c r="I58" s="257" t="e">
        <f>IF(ISTEXT('VR-PROP'!#REF!),"DESCARTADO",'VR-PROP'!#REF!)</f>
        <v>#REF!</v>
      </c>
      <c r="J58" s="257" t="e">
        <f>IF(ISTEXT('VR-PROP'!#REF!),"DESCARTADO",'VR-PROP'!#REF!)</f>
        <v>#REF!</v>
      </c>
    </row>
    <row r="59" spans="8:10">
      <c r="H59" s="258">
        <v>58</v>
      </c>
      <c r="I59" s="257" t="e">
        <f>IF(ISTEXT('VR-PROP'!#REF!),"DESCARTADO",'VR-PROP'!#REF!)</f>
        <v>#REF!</v>
      </c>
      <c r="J59" s="257" t="e">
        <f>IF(ISTEXT('VR-PROP'!#REF!),"DESCARTADO",'VR-PROP'!#REF!)</f>
        <v>#REF!</v>
      </c>
    </row>
    <row r="60" spans="8:10">
      <c r="H60" s="258">
        <v>59</v>
      </c>
      <c r="I60" s="257" t="e">
        <f>IF(ISTEXT('VR-PROP'!#REF!),"DESCARTADO",'VR-PROP'!#REF!)</f>
        <v>#REF!</v>
      </c>
      <c r="J60" s="257" t="e">
        <f>IF(ISTEXT('VR-PROP'!#REF!),"DESCARTADO",'VR-PROP'!#REF!)</f>
        <v>#REF!</v>
      </c>
    </row>
    <row r="61" spans="8:10">
      <c r="H61" s="258">
        <v>60</v>
      </c>
      <c r="I61" s="257" t="e">
        <f>IF(ISTEXT('VR-PROP'!#REF!),"DESCARTADO",'VR-PROP'!#REF!)</f>
        <v>#REF!</v>
      </c>
      <c r="J61" s="257" t="e">
        <f>IF(ISTEXT('VR-PROP'!#REF!),"DESCARTADO",'VR-PROP'!#REF!)</f>
        <v>#REF!</v>
      </c>
    </row>
    <row r="62" spans="8:10">
      <c r="H62" s="258">
        <v>61</v>
      </c>
      <c r="I62" s="257" t="e">
        <f>IF(ISTEXT('VR-PROP'!#REF!),"DESCARTADO",'VR-PROP'!#REF!)</f>
        <v>#REF!</v>
      </c>
      <c r="J62" s="257" t="e">
        <f>IF(ISTEXT('VR-PROP'!#REF!),"DESCARTADO",'VR-PROP'!#REF!)</f>
        <v>#REF!</v>
      </c>
    </row>
    <row r="63" spans="8:10">
      <c r="H63" s="258">
        <v>62</v>
      </c>
      <c r="I63" s="257" t="e">
        <f>IF(ISTEXT('VR-PROP'!#REF!),"DESCARTADO",'VR-PROP'!#REF!)</f>
        <v>#REF!</v>
      </c>
      <c r="J63" s="257" t="e">
        <f>IF(ISTEXT('VR-PROP'!#REF!),"DESCARTADO",'VR-PROP'!#REF!)</f>
        <v>#REF!</v>
      </c>
    </row>
    <row r="64" spans="8:10">
      <c r="H64" s="258">
        <v>63</v>
      </c>
      <c r="I64" s="257" t="e">
        <f>IF(ISTEXT('VR-PROP'!#REF!),"DESCARTADO",'VR-PROP'!#REF!)</f>
        <v>#REF!</v>
      </c>
      <c r="J64" s="257" t="e">
        <f>IF(ISTEXT('VR-PROP'!#REF!),"DESCARTADO",'VR-PROP'!#REF!)</f>
        <v>#REF!</v>
      </c>
    </row>
    <row r="65" spans="8:10">
      <c r="H65" s="258">
        <v>64</v>
      </c>
      <c r="I65" s="257" t="e">
        <f>IF(ISTEXT('VR-PROP'!#REF!),"DESCARTADO",'VR-PROP'!#REF!)</f>
        <v>#REF!</v>
      </c>
      <c r="J65" s="257" t="e">
        <f>IF(ISTEXT('VR-PROP'!#REF!),"DESCARTADO",'VR-PROP'!#REF!)</f>
        <v>#REF!</v>
      </c>
    </row>
    <row r="66" spans="8:10">
      <c r="H66" s="258">
        <v>65</v>
      </c>
      <c r="I66" s="257" t="e">
        <f>IF(ISTEXT('VR-PROP'!#REF!),"DESCARTADO",'VR-PROP'!#REF!)</f>
        <v>#REF!</v>
      </c>
      <c r="J66" s="257" t="e">
        <f>IF(ISTEXT('VR-PROP'!#REF!),"DESCARTADO",'VR-PROP'!#REF!)</f>
        <v>#REF!</v>
      </c>
    </row>
    <row r="67" spans="8:10">
      <c r="H67" s="258">
        <v>66</v>
      </c>
      <c r="I67" s="257" t="e">
        <f>IF(ISTEXT('VR-PROP'!#REF!),"DESCARTADO",'VR-PROP'!#REF!)</f>
        <v>#REF!</v>
      </c>
      <c r="J67" s="257" t="e">
        <f>IF(ISTEXT('VR-PROP'!#REF!),"DESCARTADO",'VR-PROP'!#REF!)</f>
        <v>#REF!</v>
      </c>
    </row>
    <row r="68" spans="8:10">
      <c r="H68" s="258">
        <v>67</v>
      </c>
      <c r="I68" s="257" t="e">
        <f>IF(ISTEXT('VR-PROP'!#REF!),"DESCARTADO",'VR-PROP'!#REF!)</f>
        <v>#REF!</v>
      </c>
      <c r="J68" s="257" t="e">
        <f>IF(ISTEXT('VR-PROP'!#REF!),"DESCARTADO",'VR-PROP'!#REF!)</f>
        <v>#REF!</v>
      </c>
    </row>
    <row r="69" spans="8:10">
      <c r="H69" s="258">
        <v>68</v>
      </c>
      <c r="I69" s="257" t="e">
        <f>IF(ISTEXT('VR-PROP'!#REF!),"DESCARTADO",'VR-PROP'!#REF!)</f>
        <v>#REF!</v>
      </c>
      <c r="J69" s="257" t="e">
        <f>IF(ISTEXT('VR-PROP'!#REF!),"DESCARTADO",'VR-PROP'!#REF!)</f>
        <v>#REF!</v>
      </c>
    </row>
    <row r="70" spans="8:10">
      <c r="H70" s="258">
        <v>69</v>
      </c>
      <c r="I70" s="257" t="e">
        <f>IF(ISTEXT('VR-PROP'!#REF!),"DESCARTADO",'VR-PROP'!#REF!)</f>
        <v>#REF!</v>
      </c>
      <c r="J70" s="257" t="e">
        <f>IF(ISTEXT('VR-PROP'!#REF!),"DESCARTADO",'VR-PROP'!#REF!)</f>
        <v>#REF!</v>
      </c>
    </row>
    <row r="71" spans="8:10">
      <c r="H71" s="258">
        <v>70</v>
      </c>
      <c r="I71" s="257" t="e">
        <f>IF(ISTEXT('VR-PROP'!#REF!),"DESCARTADO",'VR-PROP'!#REF!)</f>
        <v>#REF!</v>
      </c>
      <c r="J71" s="257" t="e">
        <f>IF(ISTEXT('VR-PROP'!#REF!),"DESCARTADO",'VR-PROP'!#REF!)</f>
        <v>#REF!</v>
      </c>
    </row>
    <row r="72" spans="8:10">
      <c r="H72" s="258">
        <v>71</v>
      </c>
      <c r="I72" s="257" t="e">
        <f>IF(ISTEXT('VR-PROP'!#REF!),"DESCARTADO",'VR-PROP'!#REF!)</f>
        <v>#REF!</v>
      </c>
      <c r="J72" s="257" t="e">
        <f>IF(ISTEXT('VR-PROP'!#REF!),"DESCARTADO",'VR-PROP'!#REF!)</f>
        <v>#REF!</v>
      </c>
    </row>
    <row r="73" spans="8:10">
      <c r="H73" s="258">
        <v>72</v>
      </c>
      <c r="I73" s="257" t="e">
        <f>IF(ISTEXT('VR-PROP'!#REF!),"DESCARTADO",'VR-PROP'!#REF!)</f>
        <v>#REF!</v>
      </c>
      <c r="J73" s="257" t="e">
        <f>IF(ISTEXT('VR-PROP'!#REF!),"DESCARTADO",'VR-PROP'!#REF!)</f>
        <v>#REF!</v>
      </c>
    </row>
    <row r="74" spans="8:10">
      <c r="H74" s="258">
        <v>73</v>
      </c>
      <c r="I74" s="257" t="e">
        <f>IF(ISTEXT('VR-PROP'!#REF!),"DESCARTADO",'VR-PROP'!#REF!)</f>
        <v>#REF!</v>
      </c>
      <c r="J74" s="257" t="e">
        <f>IF(ISTEXT('VR-PROP'!#REF!),"DESCARTADO",'VR-PROP'!#REF!)</f>
        <v>#REF!</v>
      </c>
    </row>
    <row r="75" spans="8:10">
      <c r="H75" s="258">
        <v>74</v>
      </c>
      <c r="I75" s="257" t="e">
        <f>IF(ISTEXT('VR-PROP'!#REF!),"DESCARTADO",'VR-PROP'!#REF!)</f>
        <v>#REF!</v>
      </c>
      <c r="J75" s="257" t="e">
        <f>IF(ISTEXT('VR-PROP'!#REF!),"DESCARTADO",'VR-PROP'!#REF!)</f>
        <v>#REF!</v>
      </c>
    </row>
    <row r="76" spans="8:10">
      <c r="H76" s="258">
        <v>75</v>
      </c>
      <c r="I76" s="257" t="e">
        <f>IF(ISTEXT('VR-PROP'!#REF!),"DESCARTADO",'VR-PROP'!#REF!)</f>
        <v>#REF!</v>
      </c>
      <c r="J76" s="257" t="e">
        <f>IF(ISTEXT('VR-PROP'!#REF!),"DESCARTADO",'VR-PROP'!#REF!)</f>
        <v>#REF!</v>
      </c>
    </row>
    <row r="77" spans="8:10">
      <c r="H77" s="258">
        <v>76</v>
      </c>
      <c r="I77" s="257" t="e">
        <f>IF(ISTEXT('VR-PROP'!#REF!),"DESCARTADO",'VR-PROP'!#REF!)</f>
        <v>#REF!</v>
      </c>
      <c r="J77" s="257" t="e">
        <f>IF(ISTEXT('VR-PROP'!#REF!),"DESCARTADO",'VR-PROP'!#REF!)</f>
        <v>#REF!</v>
      </c>
    </row>
    <row r="78" spans="8:10">
      <c r="H78" s="258">
        <v>77</v>
      </c>
      <c r="I78" s="257" t="e">
        <f>IF(ISTEXT('VR-PROP'!#REF!),"DESCARTADO",'VR-PROP'!#REF!)</f>
        <v>#REF!</v>
      </c>
      <c r="J78" s="257" t="e">
        <f>IF(ISTEXT('VR-PROP'!#REF!),"DESCARTADO",'VR-PROP'!#REF!)</f>
        <v>#REF!</v>
      </c>
    </row>
    <row r="79" spans="8:10">
      <c r="H79" s="258">
        <v>78</v>
      </c>
      <c r="I79" s="257" t="e">
        <f>IF(ISTEXT('VR-PROP'!#REF!),"DESCARTADO",'VR-PROP'!#REF!)</f>
        <v>#REF!</v>
      </c>
      <c r="J79" s="257" t="e">
        <f>IF(ISTEXT('VR-PROP'!#REF!),"DESCARTADO",'VR-PROP'!#REF!)</f>
        <v>#REF!</v>
      </c>
    </row>
    <row r="80" spans="8:10">
      <c r="H80" s="258">
        <v>79</v>
      </c>
      <c r="I80" s="257" t="e">
        <f>IF(ISTEXT('VR-PROP'!#REF!),"DESCARTADO",'VR-PROP'!#REF!)</f>
        <v>#REF!</v>
      </c>
      <c r="J80" s="257" t="e">
        <f>IF(ISTEXT('VR-PROP'!#REF!),"DESCARTADO",'VR-PROP'!#REF!)</f>
        <v>#REF!</v>
      </c>
    </row>
    <row r="81" spans="8:10">
      <c r="H81" s="258">
        <v>80</v>
      </c>
      <c r="I81" s="257" t="e">
        <f>IF(ISTEXT('VR-PROP'!#REF!),"DESCARTADO",'VR-PROP'!#REF!)</f>
        <v>#REF!</v>
      </c>
      <c r="J81" s="257" t="e">
        <f>IF(ISTEXT('VR-PROP'!#REF!),"DESCARTADO",'VR-PROP'!#REF!)</f>
        <v>#REF!</v>
      </c>
    </row>
    <row r="82" spans="8:10">
      <c r="H82" s="258">
        <v>81</v>
      </c>
      <c r="I82" s="257" t="e">
        <f>IF(ISTEXT('VR-PROP'!#REF!),"DESCARTADO",'VR-PROP'!#REF!)</f>
        <v>#REF!</v>
      </c>
      <c r="J82" s="257" t="e">
        <f>IF(ISTEXT('VR-PROP'!#REF!),"DESCARTADO",'VR-PROP'!#REF!)</f>
        <v>#REF!</v>
      </c>
    </row>
    <row r="83" spans="8:10">
      <c r="H83" s="258">
        <v>82</v>
      </c>
      <c r="I83" s="257" t="e">
        <f>IF(ISTEXT('VR-PROP'!#REF!),"DESCARTADO",'VR-PROP'!#REF!)</f>
        <v>#REF!</v>
      </c>
      <c r="J83" s="257" t="e">
        <f>IF(ISTEXT('VR-PROP'!#REF!),"DESCARTADO",'VR-PROP'!#REF!)</f>
        <v>#REF!</v>
      </c>
    </row>
    <row r="84" spans="8:10">
      <c r="H84" s="258">
        <v>83</v>
      </c>
      <c r="I84" s="257" t="e">
        <f>IF(ISTEXT('VR-PROP'!#REF!),"DESCARTADO",'VR-PROP'!#REF!)</f>
        <v>#REF!</v>
      </c>
      <c r="J84" s="257" t="e">
        <f>IF(ISTEXT('VR-PROP'!#REF!),"DESCARTADO",'VR-PROP'!#REF!)</f>
        <v>#REF!</v>
      </c>
    </row>
    <row r="85" spans="8:10">
      <c r="H85" s="258">
        <v>84</v>
      </c>
      <c r="I85" s="257" t="e">
        <f>IF(ISTEXT('VR-PROP'!#REF!),"DESCARTADO",'VR-PROP'!#REF!)</f>
        <v>#REF!</v>
      </c>
      <c r="J85" s="257" t="e">
        <f>IF(ISTEXT('VR-PROP'!#REF!),"DESCARTADO",'VR-PROP'!#REF!)</f>
        <v>#REF!</v>
      </c>
    </row>
    <row r="86" spans="8:10">
      <c r="H86" s="258">
        <v>85</v>
      </c>
      <c r="I86" s="257" t="e">
        <f>IF(ISTEXT('VR-PROP'!#REF!),"DESCARTADO",'VR-PROP'!#REF!)</f>
        <v>#REF!</v>
      </c>
      <c r="J86" s="257" t="e">
        <f>IF(ISTEXT('VR-PROP'!#REF!),"DESCARTADO",'VR-PROP'!#REF!)</f>
        <v>#REF!</v>
      </c>
    </row>
    <row r="87" spans="8:10">
      <c r="H87" s="258">
        <v>86</v>
      </c>
      <c r="I87" s="257" t="e">
        <f>IF(ISTEXT('VR-PROP'!#REF!),"DESCARTADO",'VR-PROP'!#REF!)</f>
        <v>#REF!</v>
      </c>
      <c r="J87" s="257" t="e">
        <f>IF(ISTEXT('VR-PROP'!#REF!),"DESCARTADO",'VR-PROP'!#REF!)</f>
        <v>#REF!</v>
      </c>
    </row>
    <row r="88" spans="8:10">
      <c r="H88" s="258">
        <v>87</v>
      </c>
      <c r="I88" s="257" t="e">
        <f>IF(ISTEXT('VR-PROP'!#REF!),"DESCARTADO",'VR-PROP'!#REF!)</f>
        <v>#REF!</v>
      </c>
      <c r="J88" s="257" t="e">
        <f>IF(ISTEXT('VR-PROP'!#REF!),"DESCARTADO",'VR-PROP'!#REF!)</f>
        <v>#REF!</v>
      </c>
    </row>
    <row r="89" spans="8:10">
      <c r="H89" s="258">
        <v>88</v>
      </c>
      <c r="I89" s="257" t="e">
        <f>IF(ISTEXT('VR-PROP'!#REF!),"DESCARTADO",'VR-PROP'!#REF!)</f>
        <v>#REF!</v>
      </c>
      <c r="J89" s="257" t="e">
        <f>IF(ISTEXT('VR-PROP'!#REF!),"DESCARTADO",'VR-PROP'!#REF!)</f>
        <v>#REF!</v>
      </c>
    </row>
    <row r="90" spans="8:10">
      <c r="H90" s="258">
        <v>89</v>
      </c>
      <c r="I90" s="257" t="e">
        <f>IF(ISTEXT('VR-PROP'!#REF!),"DESCARTADO",'VR-PROP'!#REF!)</f>
        <v>#REF!</v>
      </c>
      <c r="J90" s="257" t="e">
        <f>IF(ISTEXT('VR-PROP'!#REF!),"DESCARTADO",'VR-PROP'!#REF!)</f>
        <v>#REF!</v>
      </c>
    </row>
    <row r="91" spans="8:10">
      <c r="H91" s="258">
        <v>90</v>
      </c>
      <c r="I91" s="257" t="e">
        <f>IF(ISTEXT('VR-PROP'!#REF!),"DESCARTADO",'VR-PROP'!#REF!)</f>
        <v>#REF!</v>
      </c>
      <c r="J91" s="257" t="e">
        <f>IF(ISTEXT('VR-PROP'!#REF!),"DESCARTADO",'VR-PROP'!#REF!)</f>
        <v>#REF!</v>
      </c>
    </row>
    <row r="92" spans="8:10">
      <c r="H92" s="258">
        <v>91</v>
      </c>
      <c r="I92" s="257" t="e">
        <f>IF(ISTEXT('VR-PROP'!#REF!),"DESCARTADO",'VR-PROP'!#REF!)</f>
        <v>#REF!</v>
      </c>
      <c r="J92" s="257" t="e">
        <f>IF(ISTEXT('VR-PROP'!#REF!),"DESCARTADO",'VR-PROP'!#REF!)</f>
        <v>#REF!</v>
      </c>
    </row>
    <row r="93" spans="8:10">
      <c r="H93" s="258">
        <v>92</v>
      </c>
      <c r="I93" s="257" t="e">
        <f>IF(ISTEXT('VR-PROP'!#REF!),"DESCARTADO",'VR-PROP'!#REF!)</f>
        <v>#REF!</v>
      </c>
      <c r="J93" s="257" t="e">
        <f>IF(ISTEXT('VR-PROP'!#REF!),"DESCARTADO",'VR-PROP'!#REF!)</f>
        <v>#REF!</v>
      </c>
    </row>
    <row r="94" spans="8:10">
      <c r="H94" s="258">
        <v>93</v>
      </c>
      <c r="I94" s="257" t="e">
        <f>IF(ISTEXT('VR-PROP'!#REF!),"DESCARTADO",'VR-PROP'!#REF!)</f>
        <v>#REF!</v>
      </c>
      <c r="J94" s="257" t="e">
        <f>IF(ISTEXT('VR-PROP'!#REF!),"DESCARTADO",'VR-PROP'!#REF!)</f>
        <v>#REF!</v>
      </c>
    </row>
    <row r="95" spans="8:10">
      <c r="H95" s="258">
        <v>94</v>
      </c>
      <c r="I95" s="257" t="e">
        <f>IF(ISTEXT('VR-PROP'!#REF!),"DESCARTADO",'VR-PROP'!#REF!)</f>
        <v>#REF!</v>
      </c>
      <c r="J95" s="257" t="e">
        <f>IF(ISTEXT('VR-PROP'!#REF!),"DESCARTADO",'VR-PROP'!#REF!)</f>
        <v>#REF!</v>
      </c>
    </row>
    <row r="96" spans="8:10">
      <c r="H96" s="258">
        <v>95</v>
      </c>
      <c r="I96" s="257" t="e">
        <f>IF(ISTEXT('VR-PROP'!#REF!),"DESCARTADO",'VR-PROP'!#REF!)</f>
        <v>#REF!</v>
      </c>
      <c r="J96" s="257" t="e">
        <f>IF(ISTEXT('VR-PROP'!#REF!),"DESCARTADO",'VR-PROP'!#REF!)</f>
        <v>#REF!</v>
      </c>
    </row>
    <row r="97" spans="8:10">
      <c r="H97" s="258">
        <v>96</v>
      </c>
      <c r="I97" s="257" t="e">
        <f>IF(ISTEXT('VR-PROP'!#REF!),"DESCARTADO",'VR-PROP'!#REF!)</f>
        <v>#REF!</v>
      </c>
      <c r="J97" s="257" t="e">
        <f>IF(ISTEXT('VR-PROP'!#REF!),"DESCARTADO",'VR-PROP'!#REF!)</f>
        <v>#REF!</v>
      </c>
    </row>
    <row r="98" spans="8:10">
      <c r="H98" s="258">
        <v>97</v>
      </c>
      <c r="I98" s="257" t="e">
        <f>IF(ISTEXT('VR-PROP'!#REF!),"DESCARTADO",'VR-PROP'!#REF!)</f>
        <v>#REF!</v>
      </c>
      <c r="J98" s="257" t="e">
        <f>IF(ISTEXT('VR-PROP'!#REF!),"DESCARTADO",'VR-PROP'!#REF!)</f>
        <v>#REF!</v>
      </c>
    </row>
    <row r="99" spans="8:10">
      <c r="H99" s="258">
        <v>98</v>
      </c>
      <c r="I99" s="257" t="e">
        <f>IF(ISTEXT('VR-PROP'!#REF!),"DESCARTADO",'VR-PROP'!#REF!)</f>
        <v>#REF!</v>
      </c>
      <c r="J99" s="257" t="e">
        <f>IF(ISTEXT('VR-PROP'!#REF!),"DESCARTADO",'VR-PROP'!#REF!)</f>
        <v>#REF!</v>
      </c>
    </row>
    <row r="100" spans="8:10">
      <c r="H100" s="258">
        <v>99</v>
      </c>
      <c r="I100" s="257" t="e">
        <f>IF(ISTEXT('VR-PROP'!#REF!),"DESCARTADO",'VR-PROP'!#REF!)</f>
        <v>#REF!</v>
      </c>
      <c r="J100" s="257" t="e">
        <f>IF(ISTEXT('VR-PROP'!#REF!),"DESCARTADO",'VR-PROP'!#REF!)</f>
        <v>#REF!</v>
      </c>
    </row>
    <row r="101" spans="8:10">
      <c r="H101" s="258">
        <v>100</v>
      </c>
      <c r="I101" s="257" t="e">
        <f>IF(ISTEXT('VR-PROP'!#REF!),"DESCARTADO",'VR-PROP'!#REF!)</f>
        <v>#REF!</v>
      </c>
      <c r="J101" s="257" t="e">
        <f>IF(ISTEXT('VR-PROP'!#REF!),"DESCARTADO",'VR-PROP'!#REF!)</f>
        <v>#REF!</v>
      </c>
    </row>
    <row r="102" spans="8:10">
      <c r="H102" s="258">
        <v>101</v>
      </c>
      <c r="I102" s="257" t="e">
        <f>IF(ISTEXT('VR-PROP'!#REF!),"DESCARTADO",'VR-PROP'!#REF!)</f>
        <v>#REF!</v>
      </c>
      <c r="J102" s="257" t="e">
        <f>IF(ISTEXT('VR-PROP'!#REF!),"DESCARTADO",'VR-PROP'!#REF!)</f>
        <v>#REF!</v>
      </c>
    </row>
    <row r="103" spans="8:10">
      <c r="H103" s="258">
        <v>102</v>
      </c>
      <c r="I103" s="257" t="e">
        <f>IF(ISTEXT('VR-PROP'!#REF!),"DESCARTADO",'VR-PROP'!#REF!)</f>
        <v>#REF!</v>
      </c>
      <c r="J103" s="257" t="e">
        <f>IF(ISTEXT('VR-PROP'!#REF!),"DESCARTADO",'VR-PROP'!#REF!)</f>
        <v>#REF!</v>
      </c>
    </row>
    <row r="104" spans="8:10">
      <c r="H104" s="258">
        <v>103</v>
      </c>
      <c r="I104" s="257" t="e">
        <f>IF(ISTEXT('VR-PROP'!#REF!),"DESCARTADO",'VR-PROP'!#REF!)</f>
        <v>#REF!</v>
      </c>
      <c r="J104" s="257" t="e">
        <f>IF(ISTEXT('VR-PROP'!#REF!),"DESCARTADO",'VR-PROP'!#REF!)</f>
        <v>#REF!</v>
      </c>
    </row>
    <row r="105" spans="8:10">
      <c r="H105" s="258">
        <v>104</v>
      </c>
      <c r="I105" s="257" t="e">
        <f>IF(ISTEXT('VR-PROP'!#REF!),"DESCARTADO",'VR-PROP'!#REF!)</f>
        <v>#REF!</v>
      </c>
      <c r="J105" s="257" t="e">
        <f>IF(ISTEXT('VR-PROP'!#REF!),"DESCARTADO",'VR-PROP'!#REF!)</f>
        <v>#REF!</v>
      </c>
    </row>
    <row r="106" spans="8:10">
      <c r="H106" s="258">
        <v>105</v>
      </c>
      <c r="I106" s="257" t="e">
        <f>IF(ISTEXT('VR-PROP'!#REF!),"DESCARTADO",'VR-PROP'!#REF!)</f>
        <v>#REF!</v>
      </c>
      <c r="J106" s="257" t="e">
        <f>IF(ISTEXT('VR-PROP'!#REF!),"DESCARTADO",'VR-PROP'!#REF!)</f>
        <v>#REF!</v>
      </c>
    </row>
    <row r="107" spans="8:10">
      <c r="H107" s="258">
        <v>106</v>
      </c>
      <c r="I107" s="257" t="e">
        <f>IF(ISTEXT('VR-PROP'!#REF!),"DESCARTADO",'VR-PROP'!#REF!)</f>
        <v>#REF!</v>
      </c>
      <c r="J107" s="257" t="e">
        <f>IF(ISTEXT('VR-PROP'!#REF!),"DESCARTADO",'VR-PROP'!#REF!)</f>
        <v>#REF!</v>
      </c>
    </row>
    <row r="108" spans="8:10">
      <c r="H108" s="258">
        <v>107</v>
      </c>
      <c r="I108" s="257" t="e">
        <f>IF(ISTEXT('VR-PROP'!#REF!),"DESCARTADO",'VR-PROP'!#REF!)</f>
        <v>#REF!</v>
      </c>
      <c r="J108" s="257" t="e">
        <f>IF(ISTEXT('VR-PROP'!#REF!),"DESCARTADO",'VR-PROP'!#REF!)</f>
        <v>#REF!</v>
      </c>
    </row>
    <row r="109" spans="8:10">
      <c r="H109" s="258">
        <v>108</v>
      </c>
      <c r="I109" s="257" t="e">
        <f>IF(ISTEXT('VR-PROP'!#REF!),"DESCARTADO",'VR-PROP'!#REF!)</f>
        <v>#REF!</v>
      </c>
      <c r="J109" s="257" t="e">
        <f>IF(ISTEXT('VR-PROP'!#REF!),"DESCARTADO",'VR-PROP'!#REF!)</f>
        <v>#REF!</v>
      </c>
    </row>
    <row r="110" spans="8:10">
      <c r="H110" s="258">
        <v>109</v>
      </c>
      <c r="I110" s="257" t="e">
        <f>IF(ISTEXT('VR-PROP'!#REF!),"DESCARTADO",'VR-PROP'!#REF!)</f>
        <v>#REF!</v>
      </c>
      <c r="J110" s="257" t="e">
        <f>IF(ISTEXT('VR-PROP'!#REF!),"DESCARTADO",'VR-PROP'!#REF!)</f>
        <v>#REF!</v>
      </c>
    </row>
    <row r="111" spans="8:10">
      <c r="H111" s="258">
        <v>110</v>
      </c>
      <c r="I111" s="257" t="e">
        <f>IF(ISTEXT('VR-PROP'!#REF!),"DESCARTADO",'VR-PROP'!#REF!)</f>
        <v>#REF!</v>
      </c>
      <c r="J111" s="257" t="e">
        <f>IF(ISTEXT('VR-PROP'!#REF!),"DESCARTADO",'VR-PROP'!#REF!)</f>
        <v>#REF!</v>
      </c>
    </row>
    <row r="112" spans="8:10">
      <c r="H112" s="258">
        <v>111</v>
      </c>
      <c r="I112" s="257" t="e">
        <f>IF(ISTEXT('VR-PROP'!#REF!),"DESCARTADO",'VR-PROP'!#REF!)</f>
        <v>#REF!</v>
      </c>
      <c r="J112" s="257" t="e">
        <f>IF(ISTEXT('VR-PROP'!#REF!),"DESCARTADO",'VR-PROP'!#REF!)</f>
        <v>#REF!</v>
      </c>
    </row>
    <row r="113" spans="8:10">
      <c r="H113" s="258">
        <v>112</v>
      </c>
      <c r="I113" s="257" t="e">
        <f>IF(ISTEXT('VR-PROP'!#REF!),"DESCARTADO",'VR-PROP'!#REF!)</f>
        <v>#REF!</v>
      </c>
      <c r="J113" s="257" t="e">
        <f>IF(ISTEXT('VR-PROP'!#REF!),"DESCARTADO",'VR-PROP'!#REF!)</f>
        <v>#REF!</v>
      </c>
    </row>
    <row r="114" spans="8:10">
      <c r="H114" s="258">
        <v>113</v>
      </c>
      <c r="I114" s="257" t="e">
        <f>IF(ISTEXT('VR-PROP'!#REF!),"DESCARTADO",'VR-PROP'!#REF!)</f>
        <v>#REF!</v>
      </c>
      <c r="J114" s="257" t="e">
        <f>IF(ISTEXT('VR-PROP'!#REF!),"DESCARTADO",'VR-PROP'!#REF!)</f>
        <v>#REF!</v>
      </c>
    </row>
    <row r="115" spans="8:10">
      <c r="H115" s="258">
        <v>114</v>
      </c>
      <c r="I115" s="257" t="e">
        <f>IF(ISTEXT('VR-PROP'!#REF!),"DESCARTADO",'VR-PROP'!#REF!)</f>
        <v>#REF!</v>
      </c>
      <c r="J115" s="257" t="e">
        <f>IF(ISTEXT('VR-PROP'!#REF!),"DESCARTADO",'VR-PROP'!#REF!)</f>
        <v>#REF!</v>
      </c>
    </row>
    <row r="116" spans="8:10">
      <c r="H116" s="258">
        <v>115</v>
      </c>
      <c r="I116" s="257" t="e">
        <f>IF(ISTEXT('VR-PROP'!#REF!),"DESCARTADO",'VR-PROP'!#REF!)</f>
        <v>#REF!</v>
      </c>
      <c r="J116" s="257" t="e">
        <f>IF(ISTEXT('VR-PROP'!#REF!),"DESCARTADO",'VR-PROP'!#REF!)</f>
        <v>#REF!</v>
      </c>
    </row>
    <row r="117" spans="8:10">
      <c r="H117" s="258">
        <v>116</v>
      </c>
      <c r="I117" s="257" t="e">
        <f>IF(ISTEXT('VR-PROP'!#REF!),"DESCARTADO",'VR-PROP'!#REF!)</f>
        <v>#REF!</v>
      </c>
      <c r="J117" s="257" t="e">
        <f>IF(ISTEXT('VR-PROP'!#REF!),"DESCARTADO",'VR-PROP'!#REF!)</f>
        <v>#REF!</v>
      </c>
    </row>
    <row r="118" spans="8:10">
      <c r="H118" s="258">
        <v>117</v>
      </c>
      <c r="I118" s="257" t="e">
        <f>IF(ISTEXT('VR-PROP'!#REF!),"DESCARTADO",'VR-PROP'!#REF!)</f>
        <v>#REF!</v>
      </c>
      <c r="J118" s="257" t="e">
        <f>IF(ISTEXT('VR-PROP'!#REF!),"DESCARTADO",'VR-PROP'!#REF!)</f>
        <v>#REF!</v>
      </c>
    </row>
    <row r="119" spans="8:10">
      <c r="H119" s="258">
        <v>118</v>
      </c>
      <c r="I119" s="257" t="e">
        <f>IF(ISTEXT('VR-PROP'!#REF!),"DESCARTADO",'VR-PROP'!#REF!)</f>
        <v>#REF!</v>
      </c>
      <c r="J119" s="257" t="e">
        <f>IF(ISTEXT('VR-PROP'!#REF!),"DESCARTADO",'VR-PROP'!#REF!)</f>
        <v>#REF!</v>
      </c>
    </row>
    <row r="120" spans="8:10">
      <c r="H120" s="258">
        <v>119</v>
      </c>
      <c r="I120" s="257" t="e">
        <f>IF(ISTEXT('VR-PROP'!#REF!),"DESCARTADO",'VR-PROP'!#REF!)</f>
        <v>#REF!</v>
      </c>
      <c r="J120" s="257" t="e">
        <f>IF(ISTEXT('VR-PROP'!#REF!),"DESCARTADO",'VR-PROP'!#REF!)</f>
        <v>#REF!</v>
      </c>
    </row>
    <row r="121" spans="8:10">
      <c r="H121" s="258">
        <v>120</v>
      </c>
      <c r="I121" s="257" t="e">
        <f>IF(ISTEXT('VR-PROP'!#REF!),"DESCARTADO",'VR-PROP'!#REF!)</f>
        <v>#REF!</v>
      </c>
      <c r="J121" s="257" t="e">
        <f>IF(ISTEXT('VR-PROP'!#REF!),"DESCARTADO",'VR-PROP'!#REF!)</f>
        <v>#REF!</v>
      </c>
    </row>
    <row r="122" spans="8:10">
      <c r="H122" s="258">
        <v>121</v>
      </c>
      <c r="I122" s="257" t="e">
        <f>IF(ISTEXT('VR-PROP'!#REF!),"DESCARTADO",'VR-PROP'!#REF!)</f>
        <v>#REF!</v>
      </c>
      <c r="J122" s="257" t="e">
        <f>IF(ISTEXT('VR-PROP'!#REF!),"DESCARTADO",'VR-PROP'!#REF!)</f>
        <v>#REF!</v>
      </c>
    </row>
    <row r="123" spans="8:10">
      <c r="H123" s="258">
        <v>122</v>
      </c>
      <c r="I123" s="257" t="e">
        <f>IF(ISTEXT('VR-PROP'!#REF!),"DESCARTADO",'VR-PROP'!#REF!)</f>
        <v>#REF!</v>
      </c>
      <c r="J123" s="257" t="e">
        <f>IF(ISTEXT('VR-PROP'!#REF!),"DESCARTADO",'VR-PROP'!#REF!)</f>
        <v>#REF!</v>
      </c>
    </row>
    <row r="124" spans="8:10">
      <c r="H124" s="258">
        <v>123</v>
      </c>
      <c r="I124" s="257" t="e">
        <f>IF(ISTEXT('VR-PROP'!#REF!),"DESCARTADO",'VR-PROP'!#REF!)</f>
        <v>#REF!</v>
      </c>
      <c r="J124" s="257" t="e">
        <f>IF(ISTEXT('VR-PROP'!#REF!),"DESCARTADO",'VR-PROP'!#REF!)</f>
        <v>#REF!</v>
      </c>
    </row>
    <row r="125" spans="8:10">
      <c r="H125" s="258">
        <v>124</v>
      </c>
      <c r="I125" s="257" t="e">
        <f>IF(ISTEXT('VR-PROP'!#REF!),"DESCARTADO",'VR-PROP'!#REF!)</f>
        <v>#REF!</v>
      </c>
      <c r="J125" s="257" t="e">
        <f>IF(ISTEXT('VR-PROP'!#REF!),"DESCARTADO",'VR-PROP'!#REF!)</f>
        <v>#REF!</v>
      </c>
    </row>
    <row r="126" spans="8:10">
      <c r="H126" s="258">
        <v>125</v>
      </c>
      <c r="I126" s="257" t="e">
        <f>IF(ISTEXT('VR-PROP'!#REF!),"DESCARTADO",'VR-PROP'!#REF!)</f>
        <v>#REF!</v>
      </c>
      <c r="J126" s="257" t="e">
        <f>IF(ISTEXT('VR-PROP'!#REF!),"DESCARTADO",'VR-PROP'!#REF!)</f>
        <v>#REF!</v>
      </c>
    </row>
    <row r="127" spans="8:10">
      <c r="H127" s="258">
        <v>126</v>
      </c>
      <c r="I127" s="257" t="e">
        <f>IF(ISTEXT('VR-PROP'!#REF!),"DESCARTADO",'VR-PROP'!#REF!)</f>
        <v>#REF!</v>
      </c>
      <c r="J127" s="257" t="e">
        <f>IF(ISTEXT('VR-PROP'!#REF!),"DESCARTADO",'VR-PROP'!#REF!)</f>
        <v>#REF!</v>
      </c>
    </row>
    <row r="128" spans="8:10">
      <c r="H128" s="258">
        <v>127</v>
      </c>
      <c r="I128" s="257" t="e">
        <f>IF(ISTEXT('VR-PROP'!#REF!),"DESCARTADO",'VR-PROP'!#REF!)</f>
        <v>#REF!</v>
      </c>
      <c r="J128" s="257" t="e">
        <f>IF(ISTEXT('VR-PROP'!#REF!),"DESCARTADO",'VR-PROP'!#REF!)</f>
        <v>#REF!</v>
      </c>
    </row>
    <row r="129" spans="8:10">
      <c r="H129" s="258">
        <v>128</v>
      </c>
      <c r="I129" s="257" t="e">
        <f>IF(ISTEXT('VR-PROP'!#REF!),"DESCARTADO",'VR-PROP'!#REF!)</f>
        <v>#REF!</v>
      </c>
      <c r="J129" s="257" t="e">
        <f>IF(ISTEXT('VR-PROP'!#REF!),"DESCARTADO",'VR-PROP'!#REF!)</f>
        <v>#REF!</v>
      </c>
    </row>
    <row r="130" spans="8:10">
      <c r="H130" s="258">
        <v>129</v>
      </c>
      <c r="I130" s="257" t="e">
        <f>IF(ISTEXT('VR-PROP'!#REF!),"DESCARTADO",'VR-PROP'!#REF!)</f>
        <v>#REF!</v>
      </c>
      <c r="J130" s="257" t="e">
        <f>IF(ISTEXT('VR-PROP'!#REF!),"DESCARTADO",'VR-PROP'!#REF!)</f>
        <v>#REF!</v>
      </c>
    </row>
    <row r="131" spans="8:10">
      <c r="H131" s="258">
        <v>130</v>
      </c>
      <c r="I131" s="257" t="e">
        <f>IF(ISTEXT('VR-PROP'!#REF!),"DESCARTADO",'VR-PROP'!#REF!)</f>
        <v>#REF!</v>
      </c>
      <c r="J131" s="257" t="e">
        <f>IF(ISTEXT('VR-PROP'!#REF!),"DESCARTADO",'VR-PROP'!#REF!)</f>
        <v>#REF!</v>
      </c>
    </row>
    <row r="132" spans="8:10">
      <c r="H132" s="258">
        <v>131</v>
      </c>
      <c r="I132" s="257" t="e">
        <f>IF(ISTEXT('VR-PROP'!#REF!),"DESCARTADO",'VR-PROP'!#REF!)</f>
        <v>#REF!</v>
      </c>
      <c r="J132" s="257" t="e">
        <f>IF(ISTEXT('VR-PROP'!#REF!),"DESCARTADO",'VR-PROP'!#REF!)</f>
        <v>#REF!</v>
      </c>
    </row>
    <row r="133" spans="8:10">
      <c r="H133" s="258">
        <v>132</v>
      </c>
      <c r="I133" s="257" t="e">
        <f>IF(ISTEXT('VR-PROP'!#REF!),"DESCARTADO",'VR-PROP'!#REF!)</f>
        <v>#REF!</v>
      </c>
      <c r="J133" s="257" t="e">
        <f>IF(ISTEXT('VR-PROP'!#REF!),"DESCARTADO",'VR-PROP'!#REF!)</f>
        <v>#REF!</v>
      </c>
    </row>
    <row r="134" spans="8:10">
      <c r="H134" s="258">
        <v>133</v>
      </c>
      <c r="I134" s="257" t="e">
        <f>IF(ISTEXT('VR-PROP'!#REF!),"DESCARTADO",'VR-PROP'!#REF!)</f>
        <v>#REF!</v>
      </c>
      <c r="J134" s="257" t="e">
        <f>IF(ISTEXT('VR-PROP'!#REF!),"DESCARTADO",'VR-PROP'!#REF!)</f>
        <v>#REF!</v>
      </c>
    </row>
    <row r="135" spans="8:10">
      <c r="H135" s="258">
        <v>134</v>
      </c>
      <c r="I135" s="257" t="e">
        <f>IF(ISTEXT('VR-PROP'!#REF!),"DESCARTADO",'VR-PROP'!#REF!)</f>
        <v>#REF!</v>
      </c>
      <c r="J135" s="257" t="e">
        <f>IF(ISTEXT('VR-PROP'!#REF!),"DESCARTADO",'VR-PROP'!#REF!)</f>
        <v>#REF!</v>
      </c>
    </row>
    <row r="136" spans="8:10">
      <c r="H136" s="258">
        <v>135</v>
      </c>
      <c r="I136" s="257" t="e">
        <f>IF(ISTEXT('VR-PROP'!#REF!),"DESCARTADO",'VR-PROP'!#REF!)</f>
        <v>#REF!</v>
      </c>
      <c r="J136" s="257" t="e">
        <f>IF(ISTEXT('VR-PROP'!#REF!),"DESCARTADO",'VR-PROP'!#REF!)</f>
        <v>#REF!</v>
      </c>
    </row>
    <row r="137" spans="8:10">
      <c r="H137" s="258">
        <v>136</v>
      </c>
      <c r="I137" s="257" t="e">
        <f>IF(ISTEXT('VR-PROP'!#REF!),"DESCARTADO",'VR-PROP'!#REF!)</f>
        <v>#REF!</v>
      </c>
      <c r="J137" s="257" t="e">
        <f>IF(ISTEXT('VR-PROP'!#REF!),"DESCARTADO",'VR-PROP'!#REF!)</f>
        <v>#REF!</v>
      </c>
    </row>
    <row r="138" spans="8:10">
      <c r="H138" s="258">
        <v>137</v>
      </c>
      <c r="I138" s="257" t="e">
        <f>IF(ISTEXT('VR-PROP'!#REF!),"DESCARTADO",'VR-PROP'!#REF!)</f>
        <v>#REF!</v>
      </c>
      <c r="J138" s="257" t="e">
        <f>IF(ISTEXT('VR-PROP'!#REF!),"DESCARTADO",'VR-PROP'!#REF!)</f>
        <v>#REF!</v>
      </c>
    </row>
    <row r="139" spans="8:10">
      <c r="H139" s="258">
        <v>138</v>
      </c>
      <c r="I139" s="257" t="e">
        <f>IF(ISTEXT('VR-PROP'!#REF!),"DESCARTADO",'VR-PROP'!#REF!)</f>
        <v>#REF!</v>
      </c>
      <c r="J139" s="257" t="e">
        <f>IF(ISTEXT('VR-PROP'!#REF!),"DESCARTADO",'VR-PROP'!#REF!)</f>
        <v>#REF!</v>
      </c>
    </row>
    <row r="140" spans="8:10">
      <c r="H140" s="258">
        <v>139</v>
      </c>
      <c r="I140" s="257" t="e">
        <f>IF(ISTEXT('VR-PROP'!#REF!),"DESCARTADO",'VR-PROP'!#REF!)</f>
        <v>#REF!</v>
      </c>
      <c r="J140" s="257" t="e">
        <f>IF(ISTEXT('VR-PROP'!#REF!),"DESCARTADO",'VR-PROP'!#REF!)</f>
        <v>#REF!</v>
      </c>
    </row>
    <row r="141" spans="8:10">
      <c r="H141" s="258">
        <v>140</v>
      </c>
      <c r="I141" s="257" t="e">
        <f>IF(ISTEXT('VR-PROP'!#REF!),"DESCARTADO",'VR-PROP'!#REF!)</f>
        <v>#REF!</v>
      </c>
      <c r="J141" s="257" t="e">
        <f>IF(ISTEXT('VR-PROP'!#REF!),"DESCARTADO",'VR-PROP'!#REF!)</f>
        <v>#REF!</v>
      </c>
    </row>
    <row r="142" spans="8:10">
      <c r="H142" s="258">
        <v>141</v>
      </c>
      <c r="I142" s="257" t="e">
        <f>IF(ISTEXT('VR-PROP'!#REF!),"DESCARTADO",'VR-PROP'!#REF!)</f>
        <v>#REF!</v>
      </c>
      <c r="J142" s="257" t="e">
        <f>IF(ISTEXT('VR-PROP'!#REF!),"DESCARTADO",'VR-PROP'!#REF!)</f>
        <v>#REF!</v>
      </c>
    </row>
    <row r="143" spans="8:10">
      <c r="H143" s="258">
        <v>142</v>
      </c>
      <c r="I143" s="257" t="e">
        <f>IF(ISTEXT('VR-PROP'!#REF!),"DESCARTADO",'VR-PROP'!#REF!)</f>
        <v>#REF!</v>
      </c>
      <c r="J143" s="257" t="e">
        <f>IF(ISTEXT('VR-PROP'!#REF!),"DESCARTADO",'VR-PROP'!#REF!)</f>
        <v>#REF!</v>
      </c>
    </row>
    <row r="144" spans="8:10">
      <c r="H144" s="258">
        <v>143</v>
      </c>
      <c r="I144" s="257" t="e">
        <f>IF(ISTEXT('VR-PROP'!#REF!),"DESCARTADO",'VR-PROP'!#REF!)</f>
        <v>#REF!</v>
      </c>
      <c r="J144" s="257" t="e">
        <f>IF(ISTEXT('VR-PROP'!#REF!),"DESCARTADO",'VR-PROP'!#REF!)</f>
        <v>#REF!</v>
      </c>
    </row>
    <row r="145" spans="8:10">
      <c r="H145" s="258">
        <v>144</v>
      </c>
      <c r="I145" s="257" t="e">
        <f>IF(ISTEXT('VR-PROP'!#REF!),"DESCARTADO",'VR-PROP'!#REF!)</f>
        <v>#REF!</v>
      </c>
      <c r="J145" s="257" t="e">
        <f>IF(ISTEXT('VR-PROP'!#REF!),"DESCARTADO",'VR-PROP'!#REF!)</f>
        <v>#REF!</v>
      </c>
    </row>
    <row r="146" spans="8:10">
      <c r="H146" s="258">
        <v>145</v>
      </c>
      <c r="I146" s="257" t="e">
        <f>IF(ISTEXT('VR-PROP'!#REF!),"DESCARTADO",'VR-PROP'!#REF!)</f>
        <v>#REF!</v>
      </c>
      <c r="J146" s="257" t="e">
        <f>IF(ISTEXT('VR-PROP'!#REF!),"DESCARTADO",'VR-PROP'!#REF!)</f>
        <v>#REF!</v>
      </c>
    </row>
    <row r="147" spans="8:10">
      <c r="H147" s="258">
        <v>146</v>
      </c>
      <c r="I147" s="257" t="e">
        <f>IF(ISTEXT('VR-PROP'!#REF!),"DESCARTADO",'VR-PROP'!#REF!)</f>
        <v>#REF!</v>
      </c>
      <c r="J147" s="257" t="e">
        <f>IF(ISTEXT('VR-PROP'!#REF!),"DESCARTADO",'VR-PROP'!#REF!)</f>
        <v>#REF!</v>
      </c>
    </row>
    <row r="148" spans="8:10">
      <c r="H148" s="258">
        <v>147</v>
      </c>
      <c r="I148" s="257" t="e">
        <f>IF(ISTEXT('VR-PROP'!#REF!),"DESCARTADO",'VR-PROP'!#REF!)</f>
        <v>#REF!</v>
      </c>
      <c r="J148" s="257" t="e">
        <f>IF(ISTEXT('VR-PROP'!#REF!),"DESCARTADO",'VR-PROP'!#REF!)</f>
        <v>#REF!</v>
      </c>
    </row>
    <row r="149" spans="8:10">
      <c r="H149" s="258">
        <v>148</v>
      </c>
      <c r="I149" s="257" t="e">
        <f>IF(ISTEXT('VR-PROP'!#REF!),"DESCARTADO",'VR-PROP'!#REF!)</f>
        <v>#REF!</v>
      </c>
      <c r="J149" s="257" t="e">
        <f>IF(ISTEXT('VR-PROP'!#REF!),"DESCARTADO",'VR-PROP'!#REF!)</f>
        <v>#REF!</v>
      </c>
    </row>
    <row r="150" spans="8:10">
      <c r="H150" s="258">
        <v>149</v>
      </c>
      <c r="I150" s="257" t="e">
        <f>IF(ISTEXT('VR-PROP'!#REF!),"DESCARTADO",'VR-PROP'!#REF!)</f>
        <v>#REF!</v>
      </c>
      <c r="J150" s="257" t="e">
        <f>IF(ISTEXT('VR-PROP'!#REF!),"DESCARTADO",'VR-PROP'!#REF!)</f>
        <v>#REF!</v>
      </c>
    </row>
    <row r="151" spans="8:10">
      <c r="H151" s="258">
        <v>150</v>
      </c>
      <c r="I151" s="257" t="e">
        <f>IF(ISTEXT('VR-PROP'!#REF!),"DESCARTADO",'VR-PROP'!#REF!)</f>
        <v>#REF!</v>
      </c>
      <c r="J151" s="257" t="e">
        <f>IF(ISTEXT('VR-PROP'!#REF!),"DESCARTADO",'VR-PROP'!#REF!)</f>
        <v>#REF!</v>
      </c>
    </row>
    <row r="152" spans="8:10">
      <c r="H152" s="258">
        <v>151</v>
      </c>
      <c r="I152" s="257" t="e">
        <f>IF(ISTEXT('VR-PROP'!#REF!),"DESCARTADO",'VR-PROP'!#REF!)</f>
        <v>#REF!</v>
      </c>
      <c r="J152" s="257" t="e">
        <f>IF(ISTEXT('VR-PROP'!#REF!),"DESCARTADO",'VR-PROP'!#REF!)</f>
        <v>#REF!</v>
      </c>
    </row>
    <row r="153" spans="8:10">
      <c r="H153" s="258">
        <v>152</v>
      </c>
      <c r="I153" s="257" t="e">
        <f>IF(ISTEXT('VR-PROP'!#REF!),"DESCARTADO",'VR-PROP'!#REF!)</f>
        <v>#REF!</v>
      </c>
      <c r="J153" s="257" t="e">
        <f>IF(ISTEXT('VR-PROP'!#REF!),"DESCARTADO",'VR-PROP'!#REF!)</f>
        <v>#REF!</v>
      </c>
    </row>
    <row r="154" spans="8:10">
      <c r="H154" s="258">
        <v>153</v>
      </c>
      <c r="I154" s="257" t="e">
        <f>IF(ISTEXT('VR-PROP'!#REF!),"DESCARTADO",'VR-PROP'!#REF!)</f>
        <v>#REF!</v>
      </c>
      <c r="J154" s="257" t="e">
        <f>IF(ISTEXT('VR-PROP'!#REF!),"DESCARTADO",'VR-PROP'!#REF!)</f>
        <v>#REF!</v>
      </c>
    </row>
    <row r="155" spans="8:10">
      <c r="H155" s="258">
        <v>154</v>
      </c>
      <c r="I155" s="257" t="e">
        <f>IF(ISTEXT('VR-PROP'!#REF!),"DESCARTADO",'VR-PROP'!#REF!)</f>
        <v>#REF!</v>
      </c>
      <c r="J155" s="257" t="e">
        <f>IF(ISTEXT('VR-PROP'!#REF!),"DESCARTADO",'VR-PROP'!#REF!)</f>
        <v>#REF!</v>
      </c>
    </row>
    <row r="156" spans="8:10">
      <c r="H156" s="258">
        <v>155</v>
      </c>
      <c r="I156" s="257" t="e">
        <f>IF(ISTEXT('VR-PROP'!#REF!),"DESCARTADO",'VR-PROP'!#REF!)</f>
        <v>#REF!</v>
      </c>
      <c r="J156" s="257" t="e">
        <f>IF(ISTEXT('VR-PROP'!#REF!),"DESCARTADO",'VR-PROP'!#REF!)</f>
        <v>#REF!</v>
      </c>
    </row>
    <row r="157" spans="8:10">
      <c r="H157" s="258">
        <v>156</v>
      </c>
      <c r="I157" s="257" t="e">
        <f>IF(ISTEXT('VR-PROP'!#REF!),"DESCARTADO",'VR-PROP'!#REF!)</f>
        <v>#REF!</v>
      </c>
      <c r="J157" s="257" t="e">
        <f>IF(ISTEXT('VR-PROP'!#REF!),"DESCARTADO",'VR-PROP'!#REF!)</f>
        <v>#REF!</v>
      </c>
    </row>
    <row r="158" spans="8:10">
      <c r="H158" s="258">
        <v>157</v>
      </c>
      <c r="I158" s="257" t="e">
        <f>IF(ISTEXT('VR-PROP'!#REF!),"DESCARTADO",'VR-PROP'!#REF!)</f>
        <v>#REF!</v>
      </c>
      <c r="J158" s="257" t="e">
        <f>IF(ISTEXT('VR-PROP'!#REF!),"DESCARTADO",'VR-PROP'!#REF!)</f>
        <v>#REF!</v>
      </c>
    </row>
    <row r="159" spans="8:10">
      <c r="H159" s="258">
        <v>158</v>
      </c>
      <c r="I159" s="257" t="e">
        <f>IF(ISTEXT('VR-PROP'!#REF!),"DESCARTADO",'VR-PROP'!#REF!)</f>
        <v>#REF!</v>
      </c>
      <c r="J159" s="257" t="e">
        <f>IF(ISTEXT('VR-PROP'!#REF!),"DESCARTADO",'VR-PROP'!#REF!)</f>
        <v>#REF!</v>
      </c>
    </row>
    <row r="160" spans="8:10">
      <c r="H160" s="258">
        <v>159</v>
      </c>
      <c r="I160" s="257" t="e">
        <f>IF(ISTEXT('VR-PROP'!#REF!),"DESCARTADO",'VR-PROP'!#REF!)</f>
        <v>#REF!</v>
      </c>
      <c r="J160" s="257" t="e">
        <f>IF(ISTEXT('VR-PROP'!#REF!),"DESCARTADO",'VR-PROP'!#REF!)</f>
        <v>#REF!</v>
      </c>
    </row>
    <row r="161" spans="8:10">
      <c r="H161" s="258">
        <v>160</v>
      </c>
      <c r="I161" s="257" t="e">
        <f>IF(ISTEXT('VR-PROP'!#REF!),"DESCARTADO",'VR-PROP'!#REF!)</f>
        <v>#REF!</v>
      </c>
      <c r="J161" s="257" t="e">
        <f>IF(ISTEXT('VR-PROP'!#REF!),"DESCARTADO",'VR-PROP'!#REF!)</f>
        <v>#REF!</v>
      </c>
    </row>
    <row r="162" spans="8:10">
      <c r="H162" s="258">
        <v>161</v>
      </c>
      <c r="I162" s="257" t="e">
        <f>IF(ISTEXT('VR-PROP'!#REF!),"DESCARTADO",'VR-PROP'!#REF!)</f>
        <v>#REF!</v>
      </c>
      <c r="J162" s="257" t="e">
        <f>IF(ISTEXT('VR-PROP'!#REF!),"DESCARTADO",'VR-PROP'!#REF!)</f>
        <v>#REF!</v>
      </c>
    </row>
    <row r="163" spans="8:10">
      <c r="H163" s="258">
        <v>162</v>
      </c>
      <c r="I163" s="257" t="e">
        <f>IF(ISTEXT('VR-PROP'!#REF!),"DESCARTADO",'VR-PROP'!#REF!)</f>
        <v>#REF!</v>
      </c>
      <c r="J163" s="257" t="e">
        <f>IF(ISTEXT('VR-PROP'!#REF!),"DESCARTADO",'VR-PROP'!#REF!)</f>
        <v>#REF!</v>
      </c>
    </row>
    <row r="164" spans="8:10">
      <c r="H164" s="258">
        <v>163</v>
      </c>
      <c r="I164" s="257" t="e">
        <f>IF(ISTEXT('VR-PROP'!#REF!),"DESCARTADO",'VR-PROP'!#REF!)</f>
        <v>#REF!</v>
      </c>
      <c r="J164" s="257" t="e">
        <f>IF(ISTEXT('VR-PROP'!#REF!),"DESCARTADO",'VR-PROP'!#REF!)</f>
        <v>#REF!</v>
      </c>
    </row>
    <row r="165" spans="8:10">
      <c r="H165" s="258">
        <v>164</v>
      </c>
      <c r="I165" s="257" t="e">
        <f>IF(ISTEXT('VR-PROP'!#REF!),"DESCARTADO",'VR-PROP'!#REF!)</f>
        <v>#REF!</v>
      </c>
      <c r="J165" s="257" t="e">
        <f>IF(ISTEXT('VR-PROP'!#REF!),"DESCARTADO",'VR-PROP'!#REF!)</f>
        <v>#REF!</v>
      </c>
    </row>
    <row r="166" spans="8:10">
      <c r="H166" s="258">
        <v>165</v>
      </c>
      <c r="I166" s="257" t="e">
        <f>IF(ISTEXT('VR-PROP'!#REF!),"DESCARTADO",'VR-PROP'!#REF!)</f>
        <v>#REF!</v>
      </c>
      <c r="J166" s="257" t="e">
        <f>IF(ISTEXT('VR-PROP'!#REF!),"DESCARTADO",'VR-PROP'!#REF!)</f>
        <v>#REF!</v>
      </c>
    </row>
    <row r="167" spans="8:10">
      <c r="H167" s="258">
        <v>166</v>
      </c>
      <c r="I167" s="257" t="e">
        <f>IF(ISTEXT('VR-PROP'!#REF!),"DESCARTADO",'VR-PROP'!#REF!)</f>
        <v>#REF!</v>
      </c>
      <c r="J167" s="257" t="e">
        <f>IF(ISTEXT('VR-PROP'!#REF!),"DESCARTADO",'VR-PROP'!#REF!)</f>
        <v>#REF!</v>
      </c>
    </row>
    <row r="168" spans="8:10">
      <c r="H168" s="258">
        <v>167</v>
      </c>
      <c r="I168" s="257" t="e">
        <f>IF(ISTEXT('VR-PROP'!#REF!),"DESCARTADO",'VR-PROP'!#REF!)</f>
        <v>#REF!</v>
      </c>
      <c r="J168" s="257" t="e">
        <f>IF(ISTEXT('VR-PROP'!#REF!),"DESCARTADO",'VR-PROP'!#REF!)</f>
        <v>#REF!</v>
      </c>
    </row>
    <row r="169" spans="8:10">
      <c r="H169" s="258">
        <v>168</v>
      </c>
      <c r="I169" s="257" t="e">
        <f>IF(ISTEXT('VR-PROP'!#REF!),"DESCARTADO",'VR-PROP'!#REF!)</f>
        <v>#REF!</v>
      </c>
      <c r="J169" s="257" t="e">
        <f>IF(ISTEXT('VR-PROP'!#REF!),"DESCARTADO",'VR-PROP'!#REF!)</f>
        <v>#REF!</v>
      </c>
    </row>
    <row r="170" spans="8:10">
      <c r="H170" s="258">
        <v>169</v>
      </c>
      <c r="I170" s="257" t="e">
        <f>IF(ISTEXT('VR-PROP'!#REF!),"DESCARTADO",'VR-PROP'!#REF!)</f>
        <v>#REF!</v>
      </c>
      <c r="J170" s="257" t="e">
        <f>IF(ISTEXT('VR-PROP'!#REF!),"DESCARTADO",'VR-PROP'!#REF!)</f>
        <v>#REF!</v>
      </c>
    </row>
    <row r="171" spans="8:10">
      <c r="H171" s="258">
        <v>170</v>
      </c>
      <c r="I171" s="257" t="e">
        <f>IF(ISTEXT('VR-PROP'!#REF!),"DESCARTADO",'VR-PROP'!#REF!)</f>
        <v>#REF!</v>
      </c>
      <c r="J171" s="257" t="e">
        <f>IF(ISTEXT('VR-PROP'!#REF!),"DESCARTADO",'VR-PROP'!#REF!)</f>
        <v>#REF!</v>
      </c>
    </row>
    <row r="172" spans="8:10">
      <c r="H172" s="258">
        <v>171</v>
      </c>
      <c r="I172" s="257" t="e">
        <f>IF(ISTEXT('VR-PROP'!#REF!),"DESCARTADO",'VR-PROP'!#REF!)</f>
        <v>#REF!</v>
      </c>
      <c r="J172" s="257" t="e">
        <f>IF(ISTEXT('VR-PROP'!#REF!),"DESCARTADO",'VR-PROP'!#REF!)</f>
        <v>#REF!</v>
      </c>
    </row>
    <row r="173" spans="8:10">
      <c r="H173" s="258">
        <v>172</v>
      </c>
      <c r="I173" s="257" t="e">
        <f>IF(ISTEXT('VR-PROP'!#REF!),"DESCARTADO",'VR-PROP'!#REF!)</f>
        <v>#REF!</v>
      </c>
      <c r="J173" s="257" t="e">
        <f>IF(ISTEXT('VR-PROP'!#REF!),"DESCARTADO",'VR-PROP'!#REF!)</f>
        <v>#REF!</v>
      </c>
    </row>
    <row r="174" spans="8:10">
      <c r="H174" s="258">
        <v>173</v>
      </c>
      <c r="I174" s="257" t="e">
        <f>IF(ISTEXT('VR-PROP'!#REF!),"DESCARTADO",'VR-PROP'!#REF!)</f>
        <v>#REF!</v>
      </c>
      <c r="J174" s="257" t="e">
        <f>IF(ISTEXT('VR-PROP'!#REF!),"DESCARTADO",'VR-PROP'!#REF!)</f>
        <v>#REF!</v>
      </c>
    </row>
    <row r="175" spans="8:10">
      <c r="H175" s="258">
        <v>174</v>
      </c>
      <c r="I175" s="257" t="e">
        <f>IF(ISTEXT('VR-PROP'!#REF!),"DESCARTADO",'VR-PROP'!#REF!)</f>
        <v>#REF!</v>
      </c>
      <c r="J175" s="257" t="e">
        <f>IF(ISTEXT('VR-PROP'!#REF!),"DESCARTADO",'VR-PROP'!#REF!)</f>
        <v>#REF!</v>
      </c>
    </row>
    <row r="176" spans="8:10">
      <c r="H176" s="258">
        <v>175</v>
      </c>
      <c r="I176" s="257" t="e">
        <f>IF(ISTEXT('VR-PROP'!#REF!),"DESCARTADO",'VR-PROP'!#REF!)</f>
        <v>#REF!</v>
      </c>
      <c r="J176" s="257" t="e">
        <f>IF(ISTEXT('VR-PROP'!#REF!),"DESCARTADO",'VR-PROP'!#REF!)</f>
        <v>#REF!</v>
      </c>
    </row>
    <row r="177" spans="8:10">
      <c r="H177" s="258">
        <v>176</v>
      </c>
      <c r="I177" s="257" t="e">
        <f>IF(ISTEXT('VR-PROP'!#REF!),"DESCARTADO",'VR-PROP'!#REF!)</f>
        <v>#REF!</v>
      </c>
      <c r="J177" s="257" t="e">
        <f>IF(ISTEXT('VR-PROP'!#REF!),"DESCARTADO",'VR-PROP'!#REF!)</f>
        <v>#REF!</v>
      </c>
    </row>
    <row r="178" spans="8:10">
      <c r="H178" s="258">
        <v>177</v>
      </c>
      <c r="I178" s="257" t="e">
        <f>IF(ISTEXT('VR-PROP'!#REF!),"DESCARTADO",'VR-PROP'!#REF!)</f>
        <v>#REF!</v>
      </c>
      <c r="J178" s="257" t="e">
        <f>IF(ISTEXT('VR-PROP'!#REF!),"DESCARTADO",'VR-PROP'!#REF!)</f>
        <v>#REF!</v>
      </c>
    </row>
    <row r="179" spans="8:10">
      <c r="H179" s="258">
        <v>178</v>
      </c>
      <c r="I179" s="257" t="e">
        <f>IF(ISTEXT('VR-PROP'!#REF!),"DESCARTADO",'VR-PROP'!#REF!)</f>
        <v>#REF!</v>
      </c>
      <c r="J179" s="257" t="e">
        <f>IF(ISTEXT('VR-PROP'!#REF!),"DESCARTADO",'VR-PROP'!#REF!)</f>
        <v>#REF!</v>
      </c>
    </row>
    <row r="180" spans="8:10">
      <c r="H180" s="258">
        <v>179</v>
      </c>
      <c r="I180" s="257" t="e">
        <f>IF(ISTEXT('VR-PROP'!#REF!),"DESCARTADO",'VR-PROP'!#REF!)</f>
        <v>#REF!</v>
      </c>
      <c r="J180" s="257" t="e">
        <f>IF(ISTEXT('VR-PROP'!#REF!),"DESCARTADO",'VR-PROP'!#REF!)</f>
        <v>#REF!</v>
      </c>
    </row>
    <row r="181" spans="8:10">
      <c r="H181" s="258">
        <v>180</v>
      </c>
      <c r="I181" s="257" t="e">
        <f>IF(ISTEXT('VR-PROP'!#REF!),"DESCARTADO",'VR-PROP'!#REF!)</f>
        <v>#REF!</v>
      </c>
      <c r="J181" s="257" t="e">
        <f>IF(ISTEXT('VR-PROP'!#REF!),"DESCARTADO",'VR-PROP'!#REF!)</f>
        <v>#REF!</v>
      </c>
    </row>
    <row r="182" spans="8:10">
      <c r="H182" s="258">
        <v>181</v>
      </c>
      <c r="I182" s="257" t="e">
        <f>IF(ISTEXT('VR-PROP'!#REF!),"DESCARTADO",'VR-PROP'!#REF!)</f>
        <v>#REF!</v>
      </c>
      <c r="J182" s="257" t="e">
        <f>IF(ISTEXT('VR-PROP'!#REF!),"DESCARTADO",'VR-PROP'!#REF!)</f>
        <v>#REF!</v>
      </c>
    </row>
    <row r="183" spans="8:10">
      <c r="H183" s="258">
        <v>182</v>
      </c>
      <c r="I183" s="257" t="e">
        <f>IF(ISTEXT('VR-PROP'!#REF!),"DESCARTADO",'VR-PROP'!#REF!)</f>
        <v>#REF!</v>
      </c>
      <c r="J183" s="257" t="e">
        <f>IF(ISTEXT('VR-PROP'!#REF!),"DESCARTADO",'VR-PROP'!#REF!)</f>
        <v>#REF!</v>
      </c>
    </row>
    <row r="184" spans="8:10">
      <c r="H184" s="258">
        <v>183</v>
      </c>
      <c r="I184" s="257" t="e">
        <f>IF(ISTEXT('VR-PROP'!#REF!),"DESCARTADO",'VR-PROP'!#REF!)</f>
        <v>#REF!</v>
      </c>
      <c r="J184" s="257" t="e">
        <f>IF(ISTEXT('VR-PROP'!#REF!),"DESCARTADO",'VR-PROP'!#REF!)</f>
        <v>#REF!</v>
      </c>
    </row>
    <row r="185" spans="8:10">
      <c r="H185" s="258">
        <v>184</v>
      </c>
      <c r="I185" s="257" t="e">
        <f>IF(ISTEXT('VR-PROP'!#REF!),"DESCARTADO",'VR-PROP'!#REF!)</f>
        <v>#REF!</v>
      </c>
      <c r="J185" s="257" t="e">
        <f>IF(ISTEXT('VR-PROP'!#REF!),"DESCARTADO",'VR-PROP'!#REF!)</f>
        <v>#REF!</v>
      </c>
    </row>
    <row r="186" spans="8:10">
      <c r="H186" s="258">
        <v>185</v>
      </c>
      <c r="I186" s="257" t="e">
        <f>IF(ISTEXT('VR-PROP'!#REF!),"DESCARTADO",'VR-PROP'!#REF!)</f>
        <v>#REF!</v>
      </c>
      <c r="J186" s="257" t="e">
        <f>IF(ISTEXT('VR-PROP'!#REF!),"DESCARTADO",'VR-PROP'!#REF!)</f>
        <v>#REF!</v>
      </c>
    </row>
    <row r="187" spans="8:10">
      <c r="H187" s="258">
        <v>186</v>
      </c>
      <c r="I187" s="257" t="e">
        <f>IF(ISTEXT('VR-PROP'!#REF!),"DESCARTADO",'VR-PROP'!#REF!)</f>
        <v>#REF!</v>
      </c>
      <c r="J187" s="257" t="e">
        <f>IF(ISTEXT('VR-PROP'!#REF!),"DESCARTADO",'VR-PROP'!#REF!)</f>
        <v>#REF!</v>
      </c>
    </row>
    <row r="188" spans="8:10">
      <c r="H188" s="258">
        <v>187</v>
      </c>
      <c r="I188" s="257" t="e">
        <f>IF(ISTEXT('VR-PROP'!#REF!),"DESCARTADO",'VR-PROP'!#REF!)</f>
        <v>#REF!</v>
      </c>
      <c r="J188" s="257" t="e">
        <f>IF(ISTEXT('VR-PROP'!#REF!),"DESCARTADO",'VR-PROP'!#REF!)</f>
        <v>#REF!</v>
      </c>
    </row>
    <row r="189" spans="8:10">
      <c r="H189" s="258">
        <v>188</v>
      </c>
      <c r="I189" s="257" t="e">
        <f>IF(ISTEXT('VR-PROP'!#REF!),"DESCARTADO",'VR-PROP'!#REF!)</f>
        <v>#REF!</v>
      </c>
      <c r="J189" s="257" t="e">
        <f>IF(ISTEXT('VR-PROP'!#REF!),"DESCARTADO",'VR-PROP'!#REF!)</f>
        <v>#REF!</v>
      </c>
    </row>
    <row r="190" spans="8:10">
      <c r="H190" s="258">
        <v>189</v>
      </c>
      <c r="I190" s="257" t="e">
        <f>IF(ISTEXT('VR-PROP'!#REF!),"DESCARTADO",'VR-PROP'!#REF!)</f>
        <v>#REF!</v>
      </c>
      <c r="J190" s="257" t="e">
        <f>IF(ISTEXT('VR-PROP'!#REF!),"DESCARTADO",'VR-PROP'!#REF!)</f>
        <v>#REF!</v>
      </c>
    </row>
    <row r="191" spans="8:10">
      <c r="H191" s="258">
        <v>190</v>
      </c>
      <c r="I191" s="257" t="e">
        <f>IF(ISTEXT('VR-PROP'!#REF!),"DESCARTADO",'VR-PROP'!#REF!)</f>
        <v>#REF!</v>
      </c>
      <c r="J191" s="257" t="e">
        <f>IF(ISTEXT('VR-PROP'!#REF!),"DESCARTADO",'VR-PROP'!#REF!)</f>
        <v>#REF!</v>
      </c>
    </row>
    <row r="192" spans="8:10">
      <c r="H192" s="258">
        <v>191</v>
      </c>
      <c r="I192" s="257" t="e">
        <f>IF(ISTEXT('VR-PROP'!#REF!),"DESCARTADO",'VR-PROP'!#REF!)</f>
        <v>#REF!</v>
      </c>
      <c r="J192" s="257" t="e">
        <f>IF(ISTEXT('VR-PROP'!#REF!),"DESCARTADO",'VR-PROP'!#REF!)</f>
        <v>#REF!</v>
      </c>
    </row>
    <row r="193" spans="8:10">
      <c r="H193" s="258">
        <v>192</v>
      </c>
      <c r="I193" s="257" t="e">
        <f>IF(ISTEXT('VR-PROP'!#REF!),"DESCARTADO",'VR-PROP'!#REF!)</f>
        <v>#REF!</v>
      </c>
      <c r="J193" s="257" t="e">
        <f>IF(ISTEXT('VR-PROP'!#REF!),"DESCARTADO",'VR-PROP'!#REF!)</f>
        <v>#REF!</v>
      </c>
    </row>
    <row r="194" spans="8:10">
      <c r="H194" s="258">
        <v>193</v>
      </c>
      <c r="I194" s="257" t="e">
        <f>IF(ISTEXT('VR-PROP'!#REF!),"DESCARTADO",'VR-PROP'!#REF!)</f>
        <v>#REF!</v>
      </c>
      <c r="J194" s="257" t="e">
        <f>IF(ISTEXT('VR-PROP'!#REF!),"DESCARTADO",'VR-PROP'!#REF!)</f>
        <v>#REF!</v>
      </c>
    </row>
    <row r="195" spans="8:10">
      <c r="H195" s="258">
        <v>194</v>
      </c>
      <c r="I195" s="257" t="e">
        <f>IF(ISTEXT('VR-PROP'!#REF!),"DESCARTADO",'VR-PROP'!#REF!)</f>
        <v>#REF!</v>
      </c>
      <c r="J195" s="257" t="e">
        <f>IF(ISTEXT('VR-PROP'!#REF!),"DESCARTADO",'VR-PROP'!#REF!)</f>
        <v>#REF!</v>
      </c>
    </row>
    <row r="196" spans="8:10">
      <c r="H196" s="258">
        <v>195</v>
      </c>
      <c r="I196" s="257" t="e">
        <f>IF(ISTEXT('VR-PROP'!#REF!),"DESCARTADO",'VR-PROP'!#REF!)</f>
        <v>#REF!</v>
      </c>
      <c r="J196" s="257" t="e">
        <f>IF(ISTEXT('VR-PROP'!#REF!),"DESCARTADO",'VR-PROP'!#REF!)</f>
        <v>#REF!</v>
      </c>
    </row>
    <row r="197" spans="8:10">
      <c r="H197" s="258">
        <v>196</v>
      </c>
      <c r="I197" s="257" t="e">
        <f>IF(ISTEXT('VR-PROP'!#REF!),"DESCARTADO",'VR-PROP'!#REF!)</f>
        <v>#REF!</v>
      </c>
      <c r="J197" s="257" t="e">
        <f>IF(ISTEXT('VR-PROP'!#REF!),"DESCARTADO",'VR-PROP'!#REF!)</f>
        <v>#REF!</v>
      </c>
    </row>
    <row r="198" spans="8:10">
      <c r="H198" s="258">
        <v>197</v>
      </c>
      <c r="I198" s="257" t="e">
        <f>IF(ISTEXT('VR-PROP'!#REF!),"DESCARTADO",'VR-PROP'!#REF!)</f>
        <v>#REF!</v>
      </c>
      <c r="J198" s="257" t="e">
        <f>IF(ISTEXT('VR-PROP'!#REF!),"DESCARTADO",'VR-PROP'!#REF!)</f>
        <v>#REF!</v>
      </c>
    </row>
    <row r="199" spans="8:10">
      <c r="H199" s="258">
        <v>198</v>
      </c>
      <c r="I199" s="257" t="e">
        <f>IF(ISTEXT('VR-PROP'!#REF!),"DESCARTADO",'VR-PROP'!#REF!)</f>
        <v>#REF!</v>
      </c>
      <c r="J199" s="257" t="e">
        <f>IF(ISTEXT('VR-PROP'!#REF!),"DESCARTADO",'VR-PROP'!#REF!)</f>
        <v>#REF!</v>
      </c>
    </row>
    <row r="200" spans="8:10">
      <c r="H200" s="258">
        <v>199</v>
      </c>
      <c r="I200" s="257" t="e">
        <f>IF(ISTEXT('VR-PROP'!#REF!),"DESCARTADO",'VR-PROP'!#REF!)</f>
        <v>#REF!</v>
      </c>
      <c r="J200" s="257" t="e">
        <f>IF(ISTEXT('VR-PROP'!#REF!),"DESCARTADO",'VR-PROP'!#REF!)</f>
        <v>#REF!</v>
      </c>
    </row>
    <row r="201" spans="8:10">
      <c r="H201" s="258">
        <v>200</v>
      </c>
      <c r="I201" s="257" t="e">
        <f>IF(ISTEXT('VR-PROP'!#REF!),"DESCARTADO",'VR-PROP'!#REF!)</f>
        <v>#REF!</v>
      </c>
      <c r="J201" s="257" t="e">
        <f>IF(ISTEXT('VR-PROP'!#REF!),"DESCARTADO",'VR-PROP'!#REF!)</f>
        <v>#REF!</v>
      </c>
    </row>
    <row r="202" spans="8:10">
      <c r="H202" s="258">
        <v>201</v>
      </c>
      <c r="I202" s="257" t="e">
        <f>IF(ISTEXT('VR-PROP'!#REF!),"DESCARTADO",'VR-PROP'!#REF!)</f>
        <v>#REF!</v>
      </c>
      <c r="J202" s="257" t="e">
        <f>IF(ISTEXT('VR-PROP'!#REF!),"DESCARTADO",'VR-PROP'!#REF!)</f>
        <v>#REF!</v>
      </c>
    </row>
    <row r="203" spans="8:10">
      <c r="H203" s="258">
        <v>202</v>
      </c>
      <c r="I203" s="257" t="e">
        <f>IF(ISTEXT('VR-PROP'!#REF!),"DESCARTADO",'VR-PROP'!#REF!)</f>
        <v>#REF!</v>
      </c>
      <c r="J203" s="257" t="e">
        <f>IF(ISTEXT('VR-PROP'!#REF!),"DESCARTADO",'VR-PROP'!#REF!)</f>
        <v>#REF!</v>
      </c>
    </row>
    <row r="204" spans="8:10">
      <c r="H204" s="258">
        <v>203</v>
      </c>
      <c r="I204" s="257" t="e">
        <f>IF(ISTEXT('VR-PROP'!#REF!),"DESCARTADO",'VR-PROP'!#REF!)</f>
        <v>#REF!</v>
      </c>
      <c r="J204" s="257" t="e">
        <f>IF(ISTEXT('VR-PROP'!#REF!),"DESCARTADO",'VR-PROP'!#REF!)</f>
        <v>#REF!</v>
      </c>
    </row>
    <row r="205" spans="8:10">
      <c r="H205" s="258">
        <v>204</v>
      </c>
      <c r="I205" s="257" t="e">
        <f>IF(ISTEXT('VR-PROP'!#REF!),"DESCARTADO",'VR-PROP'!#REF!)</f>
        <v>#REF!</v>
      </c>
      <c r="J205" s="257" t="e">
        <f>IF(ISTEXT('VR-PROP'!#REF!),"DESCARTADO",'VR-PROP'!#REF!)</f>
        <v>#REF!</v>
      </c>
    </row>
    <row r="206" spans="8:10">
      <c r="H206" s="258">
        <v>205</v>
      </c>
      <c r="I206" s="257" t="e">
        <f>IF(ISTEXT('VR-PROP'!#REF!),"DESCARTADO",'VR-PROP'!#REF!)</f>
        <v>#REF!</v>
      </c>
      <c r="J206" s="257" t="e">
        <f>IF(ISTEXT('VR-PROP'!#REF!),"DESCARTADO",'VR-PROP'!#REF!)</f>
        <v>#REF!</v>
      </c>
    </row>
    <row r="207" spans="8:10">
      <c r="H207" s="258">
        <v>206</v>
      </c>
      <c r="I207" s="257" t="e">
        <f>IF(ISTEXT('VR-PROP'!#REF!),"DESCARTADO",'VR-PROP'!#REF!)</f>
        <v>#REF!</v>
      </c>
      <c r="J207" s="257" t="e">
        <f>IF(ISTEXT('VR-PROP'!#REF!),"DESCARTADO",'VR-PROP'!#REF!)</f>
        <v>#REF!</v>
      </c>
    </row>
    <row r="208" spans="8:10">
      <c r="H208" s="258">
        <v>207</v>
      </c>
      <c r="I208" s="257" t="e">
        <f>IF(ISTEXT('VR-PROP'!#REF!),"DESCARTADO",'VR-PROP'!#REF!)</f>
        <v>#REF!</v>
      </c>
      <c r="J208" s="257" t="e">
        <f>IF(ISTEXT('VR-PROP'!#REF!),"DESCARTADO",'VR-PROP'!#REF!)</f>
        <v>#REF!</v>
      </c>
    </row>
    <row r="209" spans="8:10">
      <c r="H209" s="258">
        <v>208</v>
      </c>
      <c r="I209" s="257" t="e">
        <f>IF(ISTEXT('VR-PROP'!#REF!),"DESCARTADO",'VR-PROP'!#REF!)</f>
        <v>#REF!</v>
      </c>
      <c r="J209" s="257" t="e">
        <f>IF(ISTEXT('VR-PROP'!#REF!),"DESCARTADO",'VR-PROP'!#REF!)</f>
        <v>#REF!</v>
      </c>
    </row>
    <row r="210" spans="8:10">
      <c r="H210" s="258">
        <v>209</v>
      </c>
      <c r="I210" s="257" t="e">
        <f>IF(ISTEXT('VR-PROP'!#REF!),"DESCARTADO",'VR-PROP'!#REF!)</f>
        <v>#REF!</v>
      </c>
      <c r="J210" s="257" t="e">
        <f>IF(ISTEXT('VR-PROP'!#REF!),"DESCARTADO",'VR-PROP'!#REF!)</f>
        <v>#REF!</v>
      </c>
    </row>
    <row r="211" spans="8:10">
      <c r="H211" s="258">
        <v>210</v>
      </c>
      <c r="I211" s="257" t="e">
        <f>IF(ISTEXT('VR-PROP'!#REF!),"DESCARTADO",'VR-PROP'!#REF!)</f>
        <v>#REF!</v>
      </c>
      <c r="J211" s="257" t="e">
        <f>IF(ISTEXT('VR-PROP'!#REF!),"DESCARTADO",'VR-PROP'!#REF!)</f>
        <v>#REF!</v>
      </c>
    </row>
    <row r="212" spans="8:10">
      <c r="H212" s="258">
        <v>211</v>
      </c>
      <c r="I212" s="257" t="e">
        <f>IF(ISTEXT('VR-PROP'!#REF!),"DESCARTADO",'VR-PROP'!#REF!)</f>
        <v>#REF!</v>
      </c>
      <c r="J212" s="257" t="e">
        <f>IF(ISTEXT('VR-PROP'!#REF!),"DESCARTADO",'VR-PROP'!#REF!)</f>
        <v>#REF!</v>
      </c>
    </row>
    <row r="213" spans="8:10">
      <c r="H213" s="258">
        <v>212</v>
      </c>
      <c r="I213" s="257" t="e">
        <f>IF(ISTEXT('VR-PROP'!#REF!),"DESCARTADO",'VR-PROP'!#REF!)</f>
        <v>#REF!</v>
      </c>
      <c r="J213" s="257" t="e">
        <f>IF(ISTEXT('VR-PROP'!#REF!),"DESCARTADO",'VR-PROP'!#REF!)</f>
        <v>#REF!</v>
      </c>
    </row>
    <row r="214" spans="8:10">
      <c r="H214" s="258">
        <v>213</v>
      </c>
      <c r="I214" s="257" t="e">
        <f>IF(ISTEXT('VR-PROP'!#REF!),"DESCARTADO",'VR-PROP'!#REF!)</f>
        <v>#REF!</v>
      </c>
      <c r="J214" s="257" t="e">
        <f>IF(ISTEXT('VR-PROP'!#REF!),"DESCARTADO",'VR-PROP'!#REF!)</f>
        <v>#REF!</v>
      </c>
    </row>
    <row r="215" spans="8:10">
      <c r="H215" s="258">
        <v>214</v>
      </c>
      <c r="I215" s="257" t="e">
        <f>IF(ISTEXT('VR-PROP'!#REF!),"DESCARTADO",'VR-PROP'!#REF!)</f>
        <v>#REF!</v>
      </c>
      <c r="J215" s="257" t="e">
        <f>IF(ISTEXT('VR-PROP'!#REF!),"DESCARTADO",'VR-PROP'!#REF!)</f>
        <v>#REF!</v>
      </c>
    </row>
    <row r="216" spans="8:10">
      <c r="H216" s="258">
        <v>215</v>
      </c>
      <c r="I216" s="257" t="e">
        <f>IF(ISTEXT('VR-PROP'!#REF!),"DESCARTADO",'VR-PROP'!#REF!)</f>
        <v>#REF!</v>
      </c>
      <c r="J216" s="257" t="e">
        <f>IF(ISTEXT('VR-PROP'!#REF!),"DESCARTADO",'VR-PROP'!#REF!)</f>
        <v>#REF!</v>
      </c>
    </row>
    <row r="217" spans="8:10">
      <c r="H217" s="258">
        <v>216</v>
      </c>
      <c r="I217" s="257" t="e">
        <f>IF(ISTEXT('VR-PROP'!#REF!),"DESCARTADO",'VR-PROP'!#REF!)</f>
        <v>#REF!</v>
      </c>
      <c r="J217" s="257" t="e">
        <f>IF(ISTEXT('VR-PROP'!#REF!),"DESCARTADO",'VR-PROP'!#REF!)</f>
        <v>#REF!</v>
      </c>
    </row>
    <row r="218" spans="8:10">
      <c r="H218" s="258">
        <v>217</v>
      </c>
      <c r="I218" s="257" t="e">
        <f>IF(ISTEXT('VR-PROP'!#REF!),"DESCARTADO",'VR-PROP'!#REF!)</f>
        <v>#REF!</v>
      </c>
      <c r="J218" s="257" t="e">
        <f>IF(ISTEXT('VR-PROP'!#REF!),"DESCARTADO",'VR-PROP'!#REF!)</f>
        <v>#REF!</v>
      </c>
    </row>
    <row r="219" spans="8:10">
      <c r="H219" s="258">
        <v>218</v>
      </c>
      <c r="I219" s="257" t="e">
        <f>IF(ISTEXT('VR-PROP'!#REF!),"DESCARTADO",'VR-PROP'!#REF!)</f>
        <v>#REF!</v>
      </c>
      <c r="J219" s="257" t="e">
        <f>IF(ISTEXT('VR-PROP'!#REF!),"DESCARTADO",'VR-PROP'!#REF!)</f>
        <v>#REF!</v>
      </c>
    </row>
    <row r="220" spans="8:10">
      <c r="H220" s="258">
        <v>219</v>
      </c>
      <c r="I220" s="257" t="e">
        <f>IF(ISTEXT('VR-PROP'!#REF!),"DESCARTADO",'VR-PROP'!#REF!)</f>
        <v>#REF!</v>
      </c>
      <c r="J220" s="257" t="e">
        <f>IF(ISTEXT('VR-PROP'!#REF!),"DESCARTADO",'VR-PROP'!#REF!)</f>
        <v>#REF!</v>
      </c>
    </row>
    <row r="221" spans="8:10">
      <c r="H221" s="258">
        <v>220</v>
      </c>
      <c r="I221" s="257" t="e">
        <f>IF(ISTEXT('VR-PROP'!#REF!),"DESCARTADO",'VR-PROP'!#REF!)</f>
        <v>#REF!</v>
      </c>
      <c r="J221" s="257" t="e">
        <f>IF(ISTEXT('VR-PROP'!#REF!),"DESCARTADO",'VR-PROP'!#REF!)</f>
        <v>#REF!</v>
      </c>
    </row>
    <row r="222" spans="8:10">
      <c r="H222" s="258"/>
    </row>
    <row r="223" spans="8:10">
      <c r="H223" s="258"/>
    </row>
    <row r="224" spans="8:10">
      <c r="H224" s="258"/>
    </row>
    <row r="225" spans="8:8">
      <c r="H225" s="258"/>
    </row>
    <row r="226" spans="8:8">
      <c r="H226" s="258"/>
    </row>
    <row r="227" spans="8:8">
      <c r="H227" s="258"/>
    </row>
    <row r="228" spans="8:8">
      <c r="H228" s="258"/>
    </row>
    <row r="229" spans="8:8">
      <c r="H229" s="258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PAB</vt:lpstr>
      <vt:lpstr>RESUMEN</vt:lpstr>
      <vt:lpstr>VR-PROP</vt:lpstr>
      <vt:lpstr>FORMULA</vt:lpstr>
      <vt:lpstr>GUIA CCE - PAB</vt:lpstr>
      <vt:lpstr>Listas</vt:lpstr>
      <vt:lpstr>RESUMEN!Área_de_impresión</vt:lpstr>
      <vt:lpstr>'VR-PROP'!Área_de_impresión</vt:lpstr>
      <vt:lpstr>DEPENDENCIAS</vt:lpstr>
      <vt:lpstr>METEVA</vt:lpstr>
      <vt:lpstr>RESULTADO</vt:lpstr>
      <vt:lpstr>FORMULA!Títulos_a_imprimir</vt:lpstr>
      <vt:lpstr>'VR-PROP'!Títulos_a_imprimir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Microsoft Office User</cp:lastModifiedBy>
  <dcterms:created xsi:type="dcterms:W3CDTF">2021-02-20T04:21:38Z</dcterms:created>
  <dcterms:modified xsi:type="dcterms:W3CDTF">2021-03-31T03:43:25Z</dcterms:modified>
</cp:coreProperties>
</file>