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3"/>
  <workbookPr/>
  <mc:AlternateContent xmlns:mc="http://schemas.openxmlformats.org/markup-compatibility/2006">
    <mc:Choice Requires="x15">
      <x15ac:absPath xmlns:x15ac="http://schemas.microsoft.com/office/spreadsheetml/2010/11/ac" url="/Users/mauriciobarragan/Desktop/INTERVENTORIA CANALES/DOCUMENTOS PARA PUBLICAR/"/>
    </mc:Choice>
  </mc:AlternateContent>
  <xr:revisionPtr revIDLastSave="0" documentId="13_ncr:1_{F041B6D1-BF01-3C45-B0F6-B709401F696B}" xr6:coauthVersionLast="46" xr6:coauthVersionMax="46" xr10:uidLastSave="{00000000-0000-0000-0000-000000000000}"/>
  <bookViews>
    <workbookView xWindow="0" yWindow="0" windowWidth="25600" windowHeight="16000" xr2:uid="{00000000-000D-0000-FFFF-FFFF00000000}"/>
  </bookViews>
  <sheets>
    <sheet name="PRESUPUESTO INTERVENTORIA" sheetId="10" r:id="rId1"/>
    <sheet name="Covid-19 Interventoria" sheetId="11" r:id="rId2"/>
    <sheet name="FORMULARIO 1" sheetId="3" state="hidden" r:id="rId3"/>
    <sheet name="PLAN DE CARGAS" sheetId="4" state="hidden" r:id="rId4"/>
    <sheet name="Hoja1" sheetId="7"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_PJ50">#REF!</definedName>
    <definedName name="_____pj51">#REF!</definedName>
    <definedName name="____PJ50">#REF!</definedName>
    <definedName name="____pj51">#REF!</definedName>
    <definedName name="___PJ50">#REF!</definedName>
    <definedName name="___pj51">#REF!</definedName>
    <definedName name="__PJ50">#REF!</definedName>
    <definedName name="__pj5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'[2]46W9'!#REF!</definedName>
    <definedName name="_Fill" hidden="1">#REF!</definedName>
    <definedName name="_xlnm._FilterDatabase" hidden="1">'[2]46W9'!#REF!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#REF!</definedName>
    <definedName name="A" hidden="1">'[2]46W9'!#REF!</definedName>
    <definedName name="A_impresión_IM">#REF!</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FGSDB" hidden="1">{"via1",#N/A,TRUE,"general";"via2",#N/A,TRUE,"general";"via3",#N/A,TRUE,"general"}</definedName>
    <definedName name="adoq">[3]!absc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[4]!absc</definedName>
    <definedName name="AÑOWUIE">'[5]Res-Accide-10'!$R$2:$R$7</definedName>
    <definedName name="APU">[6]!absc</definedName>
    <definedName name="APU221.1">#REF!</definedName>
    <definedName name="APU221.2">#REF!</definedName>
    <definedName name="aqaq" hidden="1">{"TAB1",#N/A,TRUE,"GENERAL";"TAB2",#N/A,TRUE,"GENERAL";"TAB3",#N/A,TRUE,"GENERAL";"TAB4",#N/A,TRUE,"GENERAL";"TAB5",#N/A,TRUE,"GENERAL"}</definedName>
    <definedName name="_xlnm.Print_Area" localSheetId="2">'FORMULARIO 1'!$B$1:$G$75</definedName>
    <definedName name="_xlnm.Print_Area" localSheetId="3">'PLAN DE CARGAS'!$B$1:$AK$61</definedName>
    <definedName name="_xlnm.Print_Area" localSheetId="0">'PRESUPUESTO INTERVENTORIA'!$A$1:$G$58</definedName>
    <definedName name="_xlnm.Print_Area">#REF!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#REF!</definedName>
    <definedName name="auto2">#REF!</definedName>
    <definedName name="azaz" hidden="1">{"TAB1",#N/A,TRUE,"GENERAL";"TAB2",#N/A,TRUE,"GENERAL";"TAB3",#N/A,TRUE,"GENERAL";"TAB4",#N/A,TRUE,"GENERAL";"TAB5",#N/A,TRUE,"GENERAL"}</definedName>
    <definedName name="b" localSheetId="1">#REF!</definedName>
    <definedName name="B" hidden="1">{"via1",#N/A,TRUE,"general";"via2",#N/A,TRUE,"general";"via3",#N/A,TRUE,"general"}</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cccc" hidden="1">{"TAB1",#N/A,TRUE,"GENERAL";"TAB2",#N/A,TRUE,"GENERAL";"TAB3",#N/A,TRUE,"GENERAL";"TAB4",#N/A,TRUE,"GENERAL";"TAB5",#N/A,TRUE,"GENERAL"}</definedName>
    <definedName name="CCCCCC">'[7]A. P. U.'!#REF!</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#REF!</definedName>
    <definedName name="diego1">#REF!</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'[8]Análisis de precios'!$H$52</definedName>
    <definedName name="fd">'[7]A.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hidden="1">'[2]46W9'!#REF!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F">'[7]A.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FG">#REF!</definedName>
    <definedName name="INV_11">'[9]PR 1'!$A$2:$N$655</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[10]!absc</definedName>
    <definedName name="LOCA1">[6]!absc</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L">'[11]Estado Resumen'!#REF!&lt;2.5</definedName>
    <definedName name="MALO">'[12]ESTADO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1">[1]!absc</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'[11]Estado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'[12]ESTADO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[1]!absc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ULO">#REF!</definedName>
    <definedName name="_xlnm.Print_Titles" localSheetId="3">'PLAN DE CARGAS'!$7:$8</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[13]desmonte!$E$48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'[5]Res-Accide-10'!#REF!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[2]Presentacion!#REF!</definedName>
    <definedName name="Z_D55C8B2E_861A_459E_9D09_3AF38A1DE99E_.wvu.Rows" hidden="1">[2]Presentacion!#REF!</definedName>
    <definedName name="Z_F540D718_D9AA_403F_AE49_60D937FD77E5_.wvu.Rows" hidden="1">[2]Presentacion!#REF!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 i="11" l="1"/>
  <c r="D20" i="11"/>
  <c r="D21" i="11"/>
  <c r="D22" i="11"/>
  <c r="D23" i="11"/>
  <c r="D18" i="11"/>
  <c r="C24" i="11"/>
  <c r="F32" i="10"/>
  <c r="F33" i="10"/>
  <c r="F31" i="10"/>
  <c r="F29" i="10"/>
  <c r="F13" i="10"/>
  <c r="F15" i="10"/>
  <c r="F16" i="10"/>
  <c r="F17" i="10"/>
  <c r="F18" i="10"/>
  <c r="F19" i="10"/>
  <c r="F20" i="10"/>
  <c r="F12" i="10"/>
  <c r="D24" i="11" l="1"/>
  <c r="D39" i="11" s="1"/>
  <c r="D43" i="11" s="1"/>
  <c r="F34" i="10"/>
  <c r="F21" i="10"/>
  <c r="F23" i="10" s="1"/>
  <c r="F5" i="7"/>
  <c r="F35" i="10" l="1"/>
  <c r="F4" i="7"/>
  <c r="F3" i="7"/>
  <c r="F2" i="7"/>
  <c r="F36" i="10" l="1"/>
  <c r="F38" i="10" s="1"/>
  <c r="C46" i="4"/>
  <c r="C48" i="4"/>
  <c r="F41" i="4"/>
  <c r="H41" i="4" s="1"/>
  <c r="F40" i="4"/>
  <c r="H40" i="4" s="1"/>
  <c r="F39" i="4"/>
  <c r="H39" i="4" s="1"/>
  <c r="F38" i="4"/>
  <c r="H38" i="4" s="1"/>
  <c r="F37" i="4"/>
  <c r="H37" i="4" s="1"/>
  <c r="F36" i="4"/>
  <c r="H36" i="4" s="1"/>
  <c r="F35" i="4"/>
  <c r="H35" i="4" s="1"/>
  <c r="F34" i="4"/>
  <c r="H34" i="4" s="1"/>
  <c r="AK32" i="4"/>
  <c r="AK31" i="4"/>
  <c r="AJ27" i="4"/>
  <c r="AJ28" i="4" s="1"/>
  <c r="AI27" i="4"/>
  <c r="AI28" i="4" s="1"/>
  <c r="AH27" i="4"/>
  <c r="AH28" i="4" s="1"/>
  <c r="AG27" i="4"/>
  <c r="AG28" i="4" s="1"/>
  <c r="AF27" i="4"/>
  <c r="AF28" i="4" s="1"/>
  <c r="AE27" i="4"/>
  <c r="AE28" i="4" s="1"/>
  <c r="AD27" i="4"/>
  <c r="AD28" i="4" s="1"/>
  <c r="AC27" i="4"/>
  <c r="AC28" i="4" s="1"/>
  <c r="AB27" i="4"/>
  <c r="AB28" i="4" s="1"/>
  <c r="AA27" i="4"/>
  <c r="AA28" i="4" s="1"/>
  <c r="Z27" i="4"/>
  <c r="Z28" i="4" s="1"/>
  <c r="AK26" i="4"/>
  <c r="AK25" i="4"/>
  <c r="AK24" i="4"/>
  <c r="AK23" i="4"/>
  <c r="AK22" i="4"/>
  <c r="AK21" i="4"/>
  <c r="AK20" i="4"/>
  <c r="AK19" i="4"/>
  <c r="F33" i="4" l="1"/>
  <c r="H33" i="4" s="1"/>
  <c r="H42" i="4" s="1"/>
  <c r="C47" i="4" s="1"/>
  <c r="C49" i="4" s="1"/>
  <c r="J35" i="4" s="1"/>
  <c r="AK28" i="4"/>
  <c r="AK27" i="4"/>
  <c r="AL28" i="4" s="1"/>
  <c r="J40" i="4" l="1"/>
  <c r="J34" i="4"/>
  <c r="J41" i="4"/>
  <c r="J39" i="4"/>
  <c r="J38" i="4"/>
  <c r="J37" i="4"/>
  <c r="J36" i="4"/>
  <c r="J33" i="4"/>
  <c r="B40" i="3"/>
  <c r="J42" i="4" l="1"/>
</calcChain>
</file>

<file path=xl/sharedStrings.xml><?xml version="1.0" encoding="utf-8"?>
<sst xmlns="http://schemas.openxmlformats.org/spreadsheetml/2006/main" count="330" uniqueCount="222">
  <si>
    <t>MINISTERIO DE TRANSPORTE</t>
  </si>
  <si>
    <t>INSTITUTO NACIONAL DE VÍAS</t>
  </si>
  <si>
    <t>DIRECCIÓN OPERATIVA - SUBDIRECCIÓN MARÍTIMA Y FLUVIAL</t>
  </si>
  <si>
    <t>CONCURSO PÚBLICO  No. CMA-DO-SMF-XXX-2020</t>
  </si>
  <si>
    <t>PRESUPUESTO</t>
  </si>
  <si>
    <t>CODIGO</t>
  </si>
  <si>
    <t/>
  </si>
  <si>
    <t>PAGINA</t>
  </si>
  <si>
    <t xml:space="preserve">  1    DE      2</t>
  </si>
  <si>
    <t>MONITOREOS A LOS CANALES DE ACCESO A LOS PUERTOS DE BUENAVENTURA, ESTERO SAN ANTONIO, TUMACO, SAN ANDRÉS Y PROVIDENCIA, BOCAS DEL ATRATO Y CARTAGENA.</t>
  </si>
  <si>
    <t>VALOR DE LA PROPUESTA</t>
  </si>
  <si>
    <t>PLAZO TOTAL</t>
  </si>
  <si>
    <t>CUATRO.CINCO (4.5) MESES</t>
  </si>
  <si>
    <t>CANT.</t>
  </si>
  <si>
    <t>CARGO / OFICIO</t>
  </si>
  <si>
    <t>SUELDO Y/O</t>
  </si>
  <si>
    <t xml:space="preserve"> </t>
  </si>
  <si>
    <t>VALOR</t>
  </si>
  <si>
    <t>JORNAL MENSUAL</t>
  </si>
  <si>
    <t>DEDICACIÓN</t>
  </si>
  <si>
    <t xml:space="preserve">DURACIÓN (mes) </t>
  </si>
  <si>
    <t>PARCIAL ($)</t>
  </si>
  <si>
    <t>(1)</t>
  </si>
  <si>
    <t>(2)</t>
  </si>
  <si>
    <t>(3)</t>
  </si>
  <si>
    <t>(4)</t>
  </si>
  <si>
    <t>(1)*((2)+(3))*(4) = (5)</t>
  </si>
  <si>
    <t>COSTOS DIRECTOS DE PERSONAL</t>
  </si>
  <si>
    <t xml:space="preserve">PERSONAL DIRECTIVO, PROFESIONAL Y DE APOYO </t>
  </si>
  <si>
    <t>Director del Proyecto</t>
  </si>
  <si>
    <t>Ingeniero de Campo o Coordinador</t>
  </si>
  <si>
    <t xml:space="preserve">Especialista en  Hidráulica </t>
  </si>
  <si>
    <t>Especialista en Medio Ambiente</t>
  </si>
  <si>
    <t>Biólogo Marino</t>
  </si>
  <si>
    <t>Profesional SIG</t>
  </si>
  <si>
    <t>PERSONAL TÉCNICO</t>
  </si>
  <si>
    <t>Topo-batimetrista</t>
  </si>
  <si>
    <t>PERSONAL ADMINISTRATIVO</t>
  </si>
  <si>
    <t>Secretaria</t>
  </si>
  <si>
    <t>PERSONAL AUXILIAR TÉCNICO</t>
  </si>
  <si>
    <t>Dibujante</t>
  </si>
  <si>
    <t>SUBTOTAL COSTOS DE PERSONAL=  (A)</t>
  </si>
  <si>
    <t>FACTOR MULTIPLICADOR = (B)</t>
  </si>
  <si>
    <t>VALOR MÁXIMO</t>
  </si>
  <si>
    <t xml:space="preserve">TOTAL COSTOS DE PERSONAL = (A) * (B) = (C) </t>
  </si>
  <si>
    <t>2       DE      2</t>
  </si>
  <si>
    <t>OTROS COSTOS DIRECTOS</t>
  </si>
  <si>
    <t>VIÁTICOS</t>
  </si>
  <si>
    <t>Director y Especialistas</t>
  </si>
  <si>
    <t>Día</t>
  </si>
  <si>
    <t>COSTO DE ALQUILER DE EQUIPOS Y OFICINA</t>
  </si>
  <si>
    <t>Alquiler de Lancha (incluye cumbustible y motorista)</t>
  </si>
  <si>
    <t>Mes</t>
  </si>
  <si>
    <t>Equipo completo de batimetría (Incluye Ecosonda digital, GPS Precisión Submetrica tiempo real, software hidrográfico)</t>
  </si>
  <si>
    <t>OTROS COSTOS LOGISTICA</t>
  </si>
  <si>
    <r>
      <t xml:space="preserve">Transporte aéreos y/o terrestres y/o fluvial </t>
    </r>
    <r>
      <rPr>
        <sz val="11"/>
        <color rgb="FFFF0000"/>
        <rFont val="Calibri"/>
        <family val="2"/>
      </rPr>
      <t>(NO MODIFICAR)</t>
    </r>
  </si>
  <si>
    <t>Según comprabantes</t>
  </si>
  <si>
    <t>Informes, papelería, reproducción de documentos, planos, fotografías, peajes</t>
  </si>
  <si>
    <t>Según comprobantes por mes</t>
  </si>
  <si>
    <t>Oficina (Dotación, Servicios públicos y comunicaciones)</t>
  </si>
  <si>
    <t>Total otros costos Directos (D)</t>
  </si>
  <si>
    <t>VALOR BÁSICO PRESUPUESTO OFICIAL   (C) + (D)  =  (E)</t>
  </si>
  <si>
    <t>IVA   (19%)      0.19 * (E) =   (F)</t>
  </si>
  <si>
    <t>GL (Según aprobación y comprobante mensual)</t>
  </si>
  <si>
    <t>VALOR TOTAL  PRESUPUESTO OFICIAL (IVA INCLUIDO)  ( E) + (F) + (G) =  (H)</t>
  </si>
  <si>
    <t>NOTAS:</t>
  </si>
  <si>
    <r>
      <rPr>
        <b/>
        <sz val="9"/>
        <rFont val="Arial"/>
        <family val="2"/>
      </rPr>
      <t>1.-</t>
    </r>
    <r>
      <rPr>
        <sz val="9"/>
        <rFont val="Arial"/>
        <family val="2"/>
      </rPr>
      <t xml:space="preserve"> 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</si>
  <si>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rPr>
        <b/>
        <sz val="9"/>
        <rFont val="Arial"/>
        <family val="2"/>
      </rPr>
      <t>1.1</t>
    </r>
    <r>
      <rPr>
        <sz val="9"/>
        <rFont val="Arial"/>
        <family val="2"/>
      </rPr>
      <t xml:space="preserve"> Los costos directos deben estar soportados, los cuales se anexarán al acta de costos para el trámite correspondiente ante el Instituto.</t>
    </r>
  </si>
  <si>
    <r>
      <rPr>
        <b/>
        <sz val="9"/>
        <rFont val="Arial"/>
        <family val="2"/>
      </rPr>
      <t>1.2</t>
    </r>
    <r>
      <rPr>
        <sz val="9"/>
        <rFont val="Arial"/>
        <family val="2"/>
      </rPr>
      <t xml:space="preserve"> Los viáticos se reconocerán según su utilización real y sin superar los topes fijados en la Resolución que el Instituto a tal fecha tenga vigente. Requieren para su utilización de previa autorización del Gestor del Contrato, de conformidad con la programación de Comités. </t>
    </r>
  </si>
  <si>
    <r>
      <rPr>
        <b/>
        <sz val="9"/>
        <rFont val="Arial"/>
        <family val="2"/>
      </rPr>
      <t>1.3</t>
    </r>
    <r>
      <rPr>
        <sz val="9"/>
        <rFont val="Arial"/>
        <family val="2"/>
      </rPr>
      <t xml:space="preserve"> El Equipo completo de topografía, Laboratorio de suelos y pavimentos completo, Oficina/Campamento (incluye  dotación y sevicios públicos), Transportes aereos y/o terrestres (incluye peajes),  Edición de informes, papelería, reproducciòn de documentos,  planos, fotografías, Comunicaciones (telefonía fija y/o celular, fax,correo, internet, etc) y Veeduría Técnica Comunitaria, se reembolsarán según su costo real,  contra presentación de facturas soportes. </t>
    </r>
  </si>
  <si>
    <r>
      <rPr>
        <b/>
        <sz val="9"/>
        <rFont val="Arial"/>
        <family val="2"/>
      </rPr>
      <t>1.4</t>
    </r>
    <r>
      <rPr>
        <sz val="9"/>
        <rFont val="Arial"/>
        <family val="2"/>
      </rPr>
      <t xml:space="preserve"> Los pasajes  aéreos y/o terrestres se reconocerán únicamente para el Director y/o Coordinador de Campo y Diseños, previa autorización del Gestor del Contrato, de conformidad con la programación de Comités.</t>
    </r>
  </si>
  <si>
    <r>
      <rPr>
        <b/>
        <sz val="9"/>
        <rFont val="Arial"/>
        <family val="2"/>
      </rPr>
      <t>1.5</t>
    </r>
    <r>
      <rPr>
        <sz val="9"/>
        <rFont val="Arial"/>
        <family val="2"/>
      </rPr>
      <t xml:space="preserve"> Para el caso del reembolso de los costos globales, es responsabilidad de la Supervisión el gasto racional de estos recursos, de acuerdo con las necesidades del proyecto dentro del plazo contractual.</t>
    </r>
  </si>
  <si>
    <r>
      <rPr>
        <b/>
        <sz val="9"/>
        <rFont val="Arial"/>
        <family val="2"/>
      </rPr>
      <t>1.6</t>
    </r>
    <r>
      <rPr>
        <sz val="9"/>
        <rFont val="Arial"/>
        <family val="2"/>
      </rPr>
      <t xml:space="preserve">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r>
  </si>
  <si>
    <r>
      <rPr>
        <b/>
        <sz val="9"/>
        <rFont val="Arial"/>
        <family val="2"/>
      </rPr>
      <t>1.7.</t>
    </r>
    <r>
      <rPr>
        <sz val="9"/>
        <rFont val="Arial"/>
        <family val="2"/>
      </rPr>
      <t xml:space="preserve"> Los valores que aparecen fijos e inmodificables, no podrán alterarse, de lo contrario, será causal de rechazo.</t>
    </r>
  </si>
  <si>
    <r>
      <rPr>
        <b/>
        <sz val="9"/>
        <rFont val="Arial"/>
        <family val="2"/>
      </rPr>
      <t xml:space="preserve">1.8 </t>
    </r>
    <r>
      <rPr>
        <sz val="9"/>
        <rFont val="Arial"/>
        <family val="2"/>
      </rPr>
      <t>En ningun caso el factor multiplicador debe desglosarse.</t>
    </r>
  </si>
  <si>
    <r>
      <rPr>
        <b/>
        <sz val="9"/>
        <rFont val="Arial"/>
        <family val="2"/>
      </rPr>
      <t>1,9</t>
    </r>
    <r>
      <rPr>
        <sz val="9"/>
        <rFont val="Arial"/>
        <family val="2"/>
      </rPr>
      <t xml:space="preserve"> No será necesario desglosar el factor de honorarios toda vez que se entiende incluido dentro del factor multiplicador.</t>
    </r>
  </si>
  <si>
    <r>
      <rPr>
        <b/>
        <sz val="9"/>
        <rFont val="Arial"/>
        <family val="2"/>
      </rPr>
      <t>1,10</t>
    </r>
    <r>
      <rPr>
        <sz val="9"/>
        <rFont val="Arial"/>
        <family val="2"/>
      </rPr>
      <t xml:space="preserve">  El proponente no podrá modificar, adicionar o suprimir, los ítems que la entidad ha establecido para costos directos de personal y otros costos directos, ni la dedicación, ni la duración (mes), ni modificar, adicionar o suprimir las cantidades de los ítems del Formulario 1. Se recomienda estructurar su propuesta económica con el Formulario 1 publicado por la entidad como definitivo para el presente proceso de selección.</t>
    </r>
  </si>
  <si>
    <t>NOMBRE DEL PROPONENTE:</t>
  </si>
  <si>
    <t>REPRESENTANTE LEGAL (nombre y firma):</t>
  </si>
  <si>
    <t>FECHA:</t>
  </si>
  <si>
    <t>Equipo completo de topografía incluye estación total</t>
  </si>
  <si>
    <r>
      <t>Muestreos de agua y análisis de laboratorio (</t>
    </r>
    <r>
      <rPr>
        <sz val="11"/>
        <color rgb="FFFF0000"/>
        <rFont val="Calibri"/>
        <family val="2"/>
      </rPr>
      <t>NO MODIFICAR</t>
    </r>
    <r>
      <rPr>
        <sz val="11"/>
        <rFont val="Calibri"/>
        <family val="2"/>
      </rPr>
      <t xml:space="preserve">) </t>
    </r>
  </si>
  <si>
    <t>Gl</t>
  </si>
  <si>
    <r>
      <t xml:space="preserve">PROVISIÓN PROTOCOLOS BIOSEGURIDAD MITIGACIÓN COVID19 (INCLUYE IVA)  (G)   </t>
    </r>
    <r>
      <rPr>
        <sz val="11"/>
        <color rgb="FFFF0000"/>
        <rFont val="Calibri"/>
        <family val="2"/>
      </rPr>
      <t>(NO MODIFICAR)</t>
    </r>
  </si>
  <si>
    <t>SUBDIRECCIÓN MARÍTIMA Y FLUVIAL</t>
  </si>
  <si>
    <t>CONCURSO DE MÉRTOS ABIERTO CMA-DO-SMF-XXX-2020</t>
  </si>
  <si>
    <t>MONITOREOS A LOS CANALES DE ACCESO A LOS PUERTOS DE BUENAVENTURA, ESTERO SAN ANTONIO, TUMACO, SAN ANDRÉS Y PROVIDENCIA, BOCAS DEL ATRATO Y CARTAGENA</t>
  </si>
  <si>
    <t>PLAZO: CUATRO PUNTO CINCO (4.5) MESES</t>
  </si>
  <si>
    <t>MES</t>
  </si>
  <si>
    <t>DIRECTOR DE PROYECTO</t>
  </si>
  <si>
    <t>INGENIERO RESIDENTE COORDINADOR</t>
  </si>
  <si>
    <t>ESPECIALISTA HIDRAULICA</t>
  </si>
  <si>
    <t>ESPECIALISTA EN MEDIO AMBIENTE</t>
  </si>
  <si>
    <t>BIÓLOGO MARINO</t>
  </si>
  <si>
    <t>PROFESIONAL SIG</t>
  </si>
  <si>
    <t xml:space="preserve"> TOPOBATIMETRISTA</t>
  </si>
  <si>
    <t>SECRETARIA</t>
  </si>
  <si>
    <t>DIBUJANTE</t>
  </si>
  <si>
    <t>TOTAL H-MES</t>
  </si>
  <si>
    <t>SEMANA</t>
  </si>
  <si>
    <t>FASES I y II</t>
  </si>
  <si>
    <t>MONITOREOS DE CANALES DE ACCESO</t>
  </si>
  <si>
    <t>BUENAVENTURA</t>
  </si>
  <si>
    <t>ESTERO SAN ANTONIO</t>
  </si>
  <si>
    <t>TUMACO</t>
  </si>
  <si>
    <t xml:space="preserve">SAN ANDRÉS </t>
  </si>
  <si>
    <t>PROVIDENCIA</t>
  </si>
  <si>
    <t xml:space="preserve">BOCAS DE ATRATO </t>
  </si>
  <si>
    <t>CARTAGENA</t>
  </si>
  <si>
    <t xml:space="preserve">INFORME FINAL EJECUTIVO </t>
  </si>
  <si>
    <t>DEDICACIÓN PARCIAL</t>
  </si>
  <si>
    <t>DEDICACIÓN TOTAL</t>
  </si>
  <si>
    <t>DÍAS DE CAMPO</t>
  </si>
  <si>
    <t>SUELDO Y/O JORNAL MENSUAL</t>
  </si>
  <si>
    <r>
      <t xml:space="preserve">UTILIZACION
</t>
    </r>
    <r>
      <rPr>
        <sz val="11"/>
        <color rgb="FFFF0000"/>
        <rFont val="Arial Narrow"/>
        <family val="2"/>
      </rPr>
      <t>NO MODIFICAR</t>
    </r>
  </si>
  <si>
    <t>PARCIAL</t>
  </si>
  <si>
    <r>
      <t xml:space="preserve">FM
</t>
    </r>
    <r>
      <rPr>
        <sz val="12"/>
        <color rgb="FFFF0000"/>
        <rFont val="Arial Narrow"/>
        <family val="2"/>
      </rPr>
      <t>VALOR MÁXIMO</t>
    </r>
  </si>
  <si>
    <t>TOTAL</t>
  </si>
  <si>
    <t>% INFORME SOBRE VALOR BASICO TOTAL</t>
  </si>
  <si>
    <t>PASAJES</t>
  </si>
  <si>
    <t>DIRECTOR DEL PROYECTO</t>
  </si>
  <si>
    <t>INGENIERO DE CAMPO O COORDINADOR</t>
  </si>
  <si>
    <t xml:space="preserve">ESPECIALISTA EN  HIDRÁULICA </t>
  </si>
  <si>
    <t>ESPECIALISTA EN SIG</t>
  </si>
  <si>
    <t>TOTAL COSTOS</t>
  </si>
  <si>
    <t>Grupo 1</t>
  </si>
  <si>
    <t>Grupo 2</t>
  </si>
  <si>
    <t>Grupo 3</t>
  </si>
  <si>
    <t>TOTAL BASICO DEL PRESUPUESTO OFICIAL</t>
  </si>
  <si>
    <t>UNIDAD</t>
  </si>
  <si>
    <t>Litro</t>
  </si>
  <si>
    <t>Par</t>
  </si>
  <si>
    <t xml:space="preserve">Año </t>
  </si>
  <si>
    <t>Valor Total</t>
  </si>
  <si>
    <t>Cantidad de puntos monitoreados</t>
  </si>
  <si>
    <t>Valor promedio por punto</t>
  </si>
  <si>
    <t>CMA-DO-SMF-095-2018</t>
  </si>
  <si>
    <t>MONITOREO A LOS CANALES DE ACCESO A LOS PUERTOS DE BOCAS DE ATRATO, TUMACO, ESTERO SAN ANTONIO Y BUENAVENTURA EN LOS DEPARTAMENTOS DE ANTIOQUIA, NARIÑO Y VALLE DE CAUC</t>
  </si>
  <si>
    <t>CMA-DO-SMF-037-2019</t>
  </si>
  <si>
    <t>MONITOREO A LOS CANALES DE ACCESO A LOS PUERTOS DE CARTAGENA, BOCAS DE ATRATO, BUENAVENTURA, ESTERO SAN ANTONIO Y TUMACO, EN LOS DEPARTAMENTOS DE BOLIVAR, ANTIOQUIA, VALLE DE CAUCA Y NARIÑO</t>
  </si>
  <si>
    <t>Proceso</t>
  </si>
  <si>
    <t>CMA-DO-SMF-046-2020</t>
  </si>
  <si>
    <t>MONITOREOS A LOS CANALES DE ACCESO A LOS PUERTOS DE BUENAVENTURA, ESTERO SAN ANTONIO, TUMACO, SAN ANDRÉS, PROVIDENCIA, BOCAS DEL ATRATO Y CARTAGENA (Presentación de oferta) 
Al valor total se le descuenta el costo del monitoreo ambiental de Cartagena</t>
  </si>
  <si>
    <t>Subdirección de Marítima y Fluvial</t>
  </si>
  <si>
    <t>INVITACION PUBLICA</t>
  </si>
  <si>
    <t>PRESUPUESTO OFICIAL</t>
  </si>
  <si>
    <t>DURACIÓN:</t>
  </si>
  <si>
    <t>PRIMA</t>
  </si>
  <si>
    <t>PARTICIPACIÓN</t>
  </si>
  <si>
    <t>REGIONAL (MES)</t>
  </si>
  <si>
    <t>'(4)</t>
  </si>
  <si>
    <r>
      <t>(1)*((2)+(3))*(4) =</t>
    </r>
    <r>
      <rPr>
        <b/>
        <sz val="8"/>
        <color indexed="12"/>
        <rFont val="Arial Narrow"/>
        <family val="2"/>
      </rPr>
      <t xml:space="preserve"> (5)</t>
    </r>
  </si>
  <si>
    <t>COSTOS DIRECTOS DE PERSONAL PERSONAL PROFESIONAL</t>
  </si>
  <si>
    <t>Director de Interventoría</t>
  </si>
  <si>
    <t>Ingeniero Residente de Interventoría</t>
  </si>
  <si>
    <t>ESPECIALISTAS</t>
  </si>
  <si>
    <r>
      <t>SUBTOTAL COSTOS DE PERSONAL = SUMATORIA DE (5) =</t>
    </r>
    <r>
      <rPr>
        <b/>
        <sz val="9"/>
        <color indexed="12"/>
        <rFont val="Arial Narrow"/>
        <family val="2"/>
      </rPr>
      <t xml:space="preserve"> (6)</t>
    </r>
  </si>
  <si>
    <r>
      <t xml:space="preserve">FACTOR MULTIPLICADOR </t>
    </r>
    <r>
      <rPr>
        <b/>
        <sz val="9"/>
        <color indexed="12"/>
        <rFont val="Arial Narrow"/>
        <family val="2"/>
      </rPr>
      <t>(7)</t>
    </r>
  </si>
  <si>
    <r>
      <t xml:space="preserve">SUBTOTAL COSTOS DE PERSONAL = (6) * 7 = </t>
    </r>
    <r>
      <rPr>
        <b/>
        <sz val="9"/>
        <color indexed="12"/>
        <rFont val="Arial Narrow"/>
        <family val="2"/>
      </rPr>
      <t xml:space="preserve">(A) </t>
    </r>
  </si>
  <si>
    <t>COSTO</t>
  </si>
  <si>
    <t>(10)</t>
  </si>
  <si>
    <t>CONCEPTO</t>
  </si>
  <si>
    <t>($)</t>
  </si>
  <si>
    <t>(11)</t>
  </si>
  <si>
    <r>
      <t xml:space="preserve">(10)*(11)*(12) = </t>
    </r>
    <r>
      <rPr>
        <b/>
        <sz val="8"/>
        <color indexed="12"/>
        <rFont val="Arial Narrow"/>
        <family val="2"/>
      </rPr>
      <t>(13)</t>
    </r>
  </si>
  <si>
    <t xml:space="preserve">OTROS COSTOS DIRECTOS </t>
  </si>
  <si>
    <t>Especialistas y Director de Interventoría</t>
  </si>
  <si>
    <t xml:space="preserve">Transportes aéreos y/o terrestres y/o fluvial (Incluye combustible y peajes) </t>
  </si>
  <si>
    <t>Según Comprobante por Mes</t>
  </si>
  <si>
    <t>NO MODIFICAR</t>
  </si>
  <si>
    <t>Oficina/Campamento (Dotación, Servicios públicos y Comunicaciones)</t>
  </si>
  <si>
    <t>Informes, papelería, reproducciòn de documentos, planos, fotografias, etc.</t>
  </si>
  <si>
    <r>
      <t xml:space="preserve">SUBTOTAL OTROS COSTOS DIRECTOS = SUMATORIA DE (13) = </t>
    </r>
    <r>
      <rPr>
        <b/>
        <sz val="9"/>
        <color indexed="56"/>
        <rFont val="Arial Narrow"/>
        <family val="2"/>
      </rPr>
      <t>(B)</t>
    </r>
  </si>
  <si>
    <t xml:space="preserve">TOTAL BÁSICO = (A) + (B) = ( C ) </t>
  </si>
  <si>
    <r>
      <t xml:space="preserve">IVA = 19% * (C) = </t>
    </r>
    <r>
      <rPr>
        <b/>
        <sz val="9"/>
        <color indexed="56"/>
        <rFont val="Arial Narrow"/>
        <family val="2"/>
      </rPr>
      <t>(D)</t>
    </r>
  </si>
  <si>
    <t>PROVISION PARA CUMPLIR CON TODOS LOS PROTOCOLOS DE BIOSEGURIDAD POR COVID-19  (S/comprobante) (INCLUYE IVA) (E)</t>
  </si>
  <si>
    <t>COSTO TOTAL = (C) + (D) + (E)</t>
  </si>
  <si>
    <r>
      <rPr>
        <b/>
        <sz val="8"/>
        <rFont val="Arial"/>
        <family val="2"/>
      </rPr>
      <t>1.-</t>
    </r>
    <r>
      <rPr>
        <sz val="8"/>
        <rFont val="Arial"/>
        <family val="2"/>
      </rPr>
      <t xml:space="preserve"> 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</si>
  <si>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      </t>
    </r>
    <r>
      <rPr>
        <b/>
        <sz val="8"/>
        <rFont val="Arial"/>
        <family val="2"/>
      </rPr>
      <t>1.1</t>
    </r>
    <r>
      <rPr>
        <sz val="8"/>
        <rFont val="Arial"/>
        <family val="2"/>
      </rPr>
      <t xml:space="preserve"> Los costos directos deben estar soportados, los cuales se anexarán al acta de costos para el trámite correspondiente ante el Instituto.</t>
    </r>
  </si>
  <si>
    <r>
      <t xml:space="preserve">       </t>
    </r>
    <r>
      <rPr>
        <b/>
        <sz val="8"/>
        <rFont val="Arial"/>
        <family val="2"/>
      </rPr>
      <t>1.2</t>
    </r>
    <r>
      <rPr>
        <sz val="8"/>
        <rFont val="Arial"/>
        <family val="2"/>
      </rPr>
      <t xml:space="preserve"> Los viáticos se reconocerán según su utilización real y sin superar los topes fijados en la Resolución que el Instituto a tal fecha tenga vigente. Será de uso exclusivo para la zona del proyecto previa autorización de la supervisión,  o para atender las necesidades de la Entidad contratante previa autorización del Gestor del Proyecto. Para la atención de Comités de seguimiento ordinarios, deberá implementarse los medios TICs.</t>
    </r>
  </si>
  <si>
    <r>
      <t xml:space="preserve">       </t>
    </r>
    <r>
      <rPr>
        <b/>
        <sz val="8"/>
        <rFont val="Arial"/>
        <family val="2"/>
      </rPr>
      <t>1.3</t>
    </r>
    <r>
      <rPr>
        <sz val="8"/>
        <rFont val="Arial"/>
        <family val="2"/>
      </rPr>
      <t xml:space="preserve"> El Equipo completo de topografía, la totalidad de laboratorios y ensayos (incluye  dotación y sevicios públicos), transportes aéreos y/o terrestres (incluye peajes),  edición de informes, papelería, reproducciòn de documentos,  planos, fotografías, entre otros, se reembolsarán según su costo real,  contra presentación de facturas soportes. </t>
    </r>
  </si>
  <si>
    <r>
      <t xml:space="preserve">      </t>
    </r>
    <r>
      <rPr>
        <b/>
        <sz val="8"/>
        <rFont val="Arial"/>
        <family val="2"/>
      </rPr>
      <t>1.4</t>
    </r>
    <r>
      <rPr>
        <sz val="8"/>
        <rFont val="Arial"/>
        <family val="2"/>
      </rPr>
      <t xml:space="preserve"> Los gastos de transporte terrestre y peajes solo se reconocerán aquellos que se originen por el desplazamiento del personal en la zona del proyecto.</t>
    </r>
  </si>
  <si>
    <r>
      <t xml:space="preserve">      </t>
    </r>
    <r>
      <rPr>
        <b/>
        <sz val="8"/>
        <rFont val="Arial"/>
        <family val="2"/>
      </rPr>
      <t>1.5</t>
    </r>
    <r>
      <rPr>
        <sz val="8"/>
        <rFont val="Arial"/>
        <family val="2"/>
      </rPr>
      <t xml:space="preserve"> Los pasajes aéreos y/o terrestres se reconocerán únicamente para el Director, Especialistas y/o otros profesionales aprobados. Será de uso exclusivo para la zona del proyecto previa autorización de la interventoría,  o para atender las necesidades de la Entidad contratante previa autorización del supervisor y Gestor del Proyecto. Para la atención de Comités de seguimiento ordinarios, deberá implementarse los medios TICs.</t>
    </r>
  </si>
  <si>
    <r>
      <t xml:space="preserve">      </t>
    </r>
    <r>
      <rPr>
        <b/>
        <sz val="8"/>
        <rFont val="Arial"/>
        <family val="2"/>
      </rPr>
      <t>1.6</t>
    </r>
    <r>
      <rPr>
        <sz val="8"/>
        <rFont val="Arial"/>
        <family val="2"/>
      </rPr>
      <t xml:space="preserve"> Para el caso del reembolso de los costos globales, es responsabilidad de la Interventoría el gasto racional de estos recursos, de acuerdo con las necesidades del proyecto dentro del plazo contractual.</t>
    </r>
  </si>
  <si>
    <r>
      <t xml:space="preserve">      </t>
    </r>
    <r>
      <rPr>
        <b/>
        <sz val="8"/>
        <rFont val="Arial"/>
        <family val="2"/>
      </rPr>
      <t>1.7</t>
    </r>
    <r>
      <rPr>
        <sz val="8"/>
        <rFont val="Arial"/>
        <family val="2"/>
      </rPr>
      <t xml:space="preserve"> Las participaciones de los costos directos de personal y el tiempo de utilización de los otros costos directos, se pagarán mensualmente, previa verificación de su participación y utilización real en el contrato por parte de la interventoría, y de conformidad con la programación de recursos aprobada.</t>
    </r>
  </si>
  <si>
    <r>
      <t xml:space="preserve">      </t>
    </r>
    <r>
      <rPr>
        <b/>
        <sz val="8"/>
        <rFont val="Arial"/>
        <family val="2"/>
      </rPr>
      <t>1.8.</t>
    </r>
    <r>
      <rPr>
        <sz val="8"/>
        <rFont val="Arial"/>
        <family val="2"/>
      </rPr>
      <t xml:space="preserve"> Los valores que aparecen fijos e inmodificables, no podrán alterarse, de lo contrario, será causal de rechazo.</t>
    </r>
  </si>
  <si>
    <r>
      <t xml:space="preserve">     </t>
    </r>
    <r>
      <rPr>
        <b/>
        <sz val="8"/>
        <rFont val="Arial"/>
        <family val="2"/>
      </rPr>
      <t>1.9.</t>
    </r>
    <r>
      <rPr>
        <sz val="8"/>
        <rFont val="Arial"/>
        <family val="2"/>
      </rPr>
      <t xml:space="preserve"> En ningun caso el factor multiplicador debe desglosarse.</t>
    </r>
  </si>
  <si>
    <r>
      <t xml:space="preserve">     </t>
    </r>
    <r>
      <rPr>
        <b/>
        <sz val="8"/>
        <rFont val="Arial"/>
        <family val="2"/>
      </rPr>
      <t>1.10.</t>
    </r>
    <r>
      <rPr>
        <sz val="8"/>
        <rFont val="Arial"/>
        <family val="2"/>
      </rPr>
      <t xml:space="preserve"> No será necesario desglosar el factor de honorarios toda vez que se entiende incluido dentro del factor multiplicador.</t>
    </r>
  </si>
  <si>
    <r>
      <rPr>
        <b/>
        <sz val="8"/>
        <rFont val="Arial"/>
        <family val="2"/>
      </rPr>
      <t xml:space="preserve">      1.11.</t>
    </r>
    <r>
      <rPr>
        <sz val="8"/>
        <rFont val="Arial"/>
        <family val="2"/>
      </rPr>
      <t xml:space="preserve"> El Ingenerio Residente de Campo, tendrá prima regional.</t>
    </r>
  </si>
  <si>
    <r>
      <rPr>
        <b/>
        <sz val="8"/>
        <rFont val="Arial"/>
        <family val="2"/>
      </rPr>
      <t>2.</t>
    </r>
    <r>
      <rPr>
        <sz val="8"/>
        <rFont val="Arial"/>
        <family val="2"/>
      </rPr>
      <t xml:space="preserve"> El Ingeniero Residente de Campo, debe residir en el lugar de ejecución de los estudios, so pena de incurrir en la falta grave a sus obligaciones, con la consecuente aplicación de las sanciones establecidas contractualmente.</t>
    </r>
  </si>
  <si>
    <t>3. El INTERVENTOR dará estricto cumplimiento a los protocolos de bioseguridad, así como del Decreto 531 de 2020, la resolución 679 de 2020, la resolución 666 de 2020, la resolución 312 de 2019, la resolución 1443 de 2014 y demás normatividad vigente relacionada.</t>
  </si>
  <si>
    <r>
      <rPr>
        <b/>
        <sz val="9"/>
        <color indexed="8"/>
        <rFont val="Arial"/>
        <family val="2"/>
      </rPr>
      <t xml:space="preserve">4. </t>
    </r>
    <r>
      <rPr>
        <sz val="9"/>
        <color indexed="8"/>
        <rFont val="Arial"/>
        <family val="2"/>
      </rPr>
      <t>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r>
  </si>
  <si>
    <t>INTERVENTORÍA A LOS MONITOREOS A LOS CANALES DE ACCESO A LOS PUERTOS DE BUENAVENTURA, ESTERO SAN ANTONIO, TUMACO, SAN ANDRÉS Y PROVIDENCIA, BOCAS DEL ATRATO Y CARTAGENA.</t>
  </si>
  <si>
    <t xml:space="preserve">PERSONAL TECNICO </t>
  </si>
  <si>
    <t>COMPLEMENTO CIRCULAR EXTERNA 003 - 13 DE MAYO 2020</t>
  </si>
  <si>
    <t>LISTADO PRECIOS DE REFERENCIA DE INSUMOS PARA LA IMPLEMENATCIÓN DEL PROTOCOLO DE BIOSEGURIDAD POR COVID- 19</t>
  </si>
  <si>
    <t>#</t>
  </si>
  <si>
    <t>INSUMO</t>
  </si>
  <si>
    <t>PRECIO DE REFERENCIA</t>
  </si>
  <si>
    <t>Alcohol anticeptico al 70%</t>
  </si>
  <si>
    <t>Gel antibacterial</t>
  </si>
  <si>
    <t>Jabón liquido antibacterial</t>
  </si>
  <si>
    <t>Hipoclorito de uso doméstico</t>
  </si>
  <si>
    <t>Tapabocas reutilizable en tela</t>
  </si>
  <si>
    <t>Unidad</t>
  </si>
  <si>
    <t>Guantes de nitrilo</t>
  </si>
  <si>
    <t>Termometro digital infrarojo</t>
  </si>
  <si>
    <t>Bomba de espalda</t>
  </si>
  <si>
    <t>Días hábliles laborales (mes):</t>
  </si>
  <si>
    <t>PERSONAL</t>
  </si>
  <si>
    <t>CANTIDAD</t>
  </si>
  <si>
    <t>PRESENCIA EFECTIVA</t>
  </si>
  <si>
    <t>CANTIDAD TOTAL:</t>
  </si>
  <si>
    <t>USO DE LEMENTOS POR PERSONA/DIA</t>
  </si>
  <si>
    <t>PRECIO</t>
  </si>
  <si>
    <t>FACTOR MAYORACIÓN 1.10</t>
  </si>
  <si>
    <t>Agua potable</t>
  </si>
  <si>
    <t>M3</t>
  </si>
  <si>
    <t>COSTO USO DE ELEMENTOS PARA LA OBRA</t>
  </si>
  <si>
    <t>ADECUACIÓN PROTOCOLO (LAVAMANOS Y BAÑOS)</t>
  </si>
  <si>
    <t>COSTO TOTAL PROTOCOLO</t>
  </si>
  <si>
    <t>ANALISIS CANTIDAD DE PERSONAS EN OBRA (4.5MESES)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</si>
</sst>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_(* #,##0_);_(* \(#,##0\);_(* &quot;-&quot;??_);_(@_)"/>
    <numFmt numFmtId="168" formatCode="[$$-240A]\ #,##0"/>
    <numFmt numFmtId="169" formatCode="_(&quot;$&quot;\ * #,##0_);_(&quot;$&quot;\ * \(#,##0\);_(&quot;$&quot;\ * &quot;-&quot;??_);_(@_)"/>
    <numFmt numFmtId="170" formatCode="[$$-240A]\ #,##0.00"/>
    <numFmt numFmtId="171" formatCode="_-[$$-240A]\ * #,##0_ ;_-[$$-240A]\ * \-#,##0\ ;_-[$$-240A]\ * &quot;-&quot;_ ;_-@_ "/>
    <numFmt numFmtId="172" formatCode="&quot;$&quot;\ #,##0"/>
    <numFmt numFmtId="173" formatCode="_(&quot;$&quot;\ * #,##0.0_);_(&quot;$&quot;\ * \(#,##0.0\);_(&quot;$&quot;\ * &quot;-&quot;??_);_(@_)"/>
    <numFmt numFmtId="174" formatCode="_-[$$-240A]\ * #,##0.00_ ;_-[$$-240A]\ * \-#,##0.00\ ;_-[$$-240A]\ * &quot;-&quot;??_ ;_-@_ "/>
    <numFmt numFmtId="175" formatCode="#,##0.00_ ;\-#,##0.00\ "/>
    <numFmt numFmtId="176" formatCode="_-[$$-240A]\ * #,##0_ ;_-[$$-240A]\ * \-#,##0\ ;_-[$$-240A]\ * &quot;-&quot;??_ ;_-@_ "/>
    <numFmt numFmtId="177" formatCode="0.0\ &quot;MESES&quot;"/>
    <numFmt numFmtId="178" formatCode="&quot;$&quot;\ #,##0.00"/>
    <numFmt numFmtId="179" formatCode="0.0"/>
    <numFmt numFmtId="180" formatCode="#,##0.00;[Red]#,##0.00"/>
    <numFmt numFmtId="181" formatCode="&quot;$&quot;\ #,##0.0"/>
    <numFmt numFmtId="182" formatCode="&quot;$&quot;\ #,##0.00;[Red]&quot;$&quot;\ #,##0.00"/>
    <numFmt numFmtId="183" formatCode="_([$$-240A]\ * #,##0.00_);_([$$-240A]\ * \(#,##0.00\);_([$$-240A]\ * &quot;-&quot;??_);_(@_)"/>
    <numFmt numFmtId="184" formatCode="_([$$-240A]\ * #,##0.00000_);_([$$-240A]\ * \(#,##0.00000\);_([$$-240A]\ * &quot;-&quot;??_);_(@_)"/>
    <numFmt numFmtId="185" formatCode="_-[$$-240A]\ * #,##0.00_-;\-[$$-240A]\ * #,##0.00_-;_-[$$-240A]\ * &quot;-&quot;??_-;_-@_-"/>
  </numFmts>
  <fonts count="78" x14ac:knownFonts="1">
    <font>
      <sz val="11"/>
      <color theme="1"/>
      <name val="Calibri"/>
      <family val="2"/>
      <scheme val="minor"/>
    </font>
    <font>
      <sz val="11"/>
      <color theme="1"/>
      <name val="Calibri"/>
      <family val="2"/>
      <scheme val="minor"/>
    </font>
    <font>
      <sz val="10"/>
      <name val="Arial"/>
      <family val="2"/>
    </font>
    <font>
      <b/>
      <sz val="10"/>
      <name val="Arial"/>
      <family val="2"/>
    </font>
    <font>
      <sz val="8"/>
      <name val="Calibri"/>
      <family val="2"/>
      <scheme val="minor"/>
    </font>
    <font>
      <sz val="11"/>
      <name val="Calibri"/>
      <family val="2"/>
      <scheme val="minor"/>
    </font>
    <font>
      <b/>
      <sz val="14"/>
      <name val="Arial"/>
      <family val="2"/>
    </font>
    <font>
      <b/>
      <sz val="20"/>
      <name val="Arial"/>
      <family val="2"/>
    </font>
    <font>
      <b/>
      <sz val="12"/>
      <name val="Arial"/>
      <family val="2"/>
    </font>
    <font>
      <b/>
      <sz val="9"/>
      <name val="Arial"/>
      <family val="2"/>
    </font>
    <font>
      <b/>
      <sz val="8"/>
      <name val="Arial"/>
      <family val="2"/>
    </font>
    <font>
      <sz val="8"/>
      <name val="Arial"/>
      <family val="2"/>
    </font>
    <font>
      <sz val="11"/>
      <name val="Arial"/>
      <family val="2"/>
    </font>
    <font>
      <b/>
      <sz val="11"/>
      <color indexed="8"/>
      <name val="Calibri"/>
      <family val="2"/>
    </font>
    <font>
      <sz val="20"/>
      <name val="Calibri"/>
      <family val="2"/>
      <scheme val="minor"/>
    </font>
    <font>
      <sz val="9"/>
      <name val="Arial"/>
      <family val="2"/>
    </font>
    <font>
      <sz val="12"/>
      <name val="Arial"/>
      <family val="2"/>
    </font>
    <font>
      <sz val="11"/>
      <name val="Calibri"/>
      <family val="2"/>
    </font>
    <font>
      <sz val="11"/>
      <color indexed="8"/>
      <name val="Calibri"/>
      <family val="2"/>
    </font>
    <font>
      <b/>
      <sz val="8"/>
      <name val="Calibri"/>
      <family val="2"/>
      <scheme val="minor"/>
    </font>
    <font>
      <b/>
      <sz val="11"/>
      <name val="Calibri"/>
      <family val="2"/>
      <scheme val="minor"/>
    </font>
    <font>
      <sz val="14"/>
      <name val="Calibri"/>
      <family val="2"/>
      <scheme val="minor"/>
    </font>
    <font>
      <b/>
      <sz val="16"/>
      <name val="Arial"/>
      <family val="2"/>
    </font>
    <font>
      <b/>
      <sz val="11"/>
      <name val="Arial"/>
      <family val="2"/>
    </font>
    <font>
      <sz val="10"/>
      <name val="Arial Narrow"/>
      <family val="2"/>
    </font>
    <font>
      <sz val="10"/>
      <color rgb="FFFF0000"/>
      <name val="Arial"/>
      <family val="2"/>
    </font>
    <font>
      <sz val="10"/>
      <color indexed="8"/>
      <name val="Arial"/>
      <family val="2"/>
    </font>
    <font>
      <sz val="11"/>
      <color rgb="FFFF0000"/>
      <name val="Calibri"/>
      <family val="2"/>
    </font>
    <font>
      <b/>
      <sz val="11"/>
      <name val="Calibri"/>
      <family val="2"/>
    </font>
    <font>
      <sz val="9"/>
      <name val="Calibri"/>
      <family val="2"/>
      <scheme val="minor"/>
    </font>
    <font>
      <sz val="9"/>
      <color rgb="FFFF0000"/>
      <name val="Calibri"/>
      <family val="2"/>
      <scheme val="minor"/>
    </font>
    <font>
      <sz val="10"/>
      <name val="Verdana"/>
      <family val="2"/>
    </font>
    <font>
      <b/>
      <sz val="11"/>
      <color theme="1"/>
      <name val="Calibri"/>
      <family val="2"/>
      <scheme val="minor"/>
    </font>
    <font>
      <b/>
      <sz val="14"/>
      <color theme="1"/>
      <name val="Arial Narrow"/>
      <family val="2"/>
    </font>
    <font>
      <sz val="14"/>
      <color theme="1"/>
      <name val="Arial Narrow"/>
      <family val="2"/>
    </font>
    <font>
      <b/>
      <sz val="10"/>
      <color rgb="FFFF0000"/>
      <name val="Arial Narrow"/>
      <family val="2"/>
    </font>
    <font>
      <b/>
      <sz val="11"/>
      <color rgb="FFFFFFFF"/>
      <name val="Arial Narrow"/>
      <family val="2"/>
    </font>
    <font>
      <sz val="11"/>
      <name val="Arial Narrow"/>
      <family val="2"/>
    </font>
    <font>
      <b/>
      <sz val="11"/>
      <color theme="1"/>
      <name val="Arial Narrow"/>
      <family val="2"/>
    </font>
    <font>
      <sz val="10"/>
      <color theme="1"/>
      <name val="Arial Narrow"/>
      <family val="2"/>
    </font>
    <font>
      <sz val="12"/>
      <color theme="1"/>
      <name val="Arial Narrow"/>
      <family val="2"/>
    </font>
    <font>
      <sz val="12"/>
      <color theme="1"/>
      <name val="Calibri"/>
      <family val="2"/>
      <scheme val="minor"/>
    </font>
    <font>
      <sz val="8"/>
      <color theme="1"/>
      <name val="Calibri"/>
      <family val="2"/>
      <scheme val="minor"/>
    </font>
    <font>
      <sz val="11"/>
      <color theme="1"/>
      <name val="Arial Narrow"/>
      <family val="2"/>
    </font>
    <font>
      <sz val="11"/>
      <color rgb="FFFF0000"/>
      <name val="Arial Narrow"/>
      <family val="2"/>
    </font>
    <font>
      <sz val="12"/>
      <color rgb="FFFF0000"/>
      <name val="Arial Narrow"/>
      <family val="2"/>
    </font>
    <font>
      <b/>
      <sz val="12"/>
      <name val="Arial Narrow"/>
      <family val="2"/>
    </font>
    <font>
      <b/>
      <sz val="12"/>
      <color theme="1"/>
      <name val="Arial Narrow"/>
      <family val="2"/>
    </font>
    <font>
      <b/>
      <sz val="8"/>
      <color theme="1"/>
      <name val="Calibri"/>
      <family val="2"/>
      <scheme val="minor"/>
    </font>
    <font>
      <b/>
      <sz val="14"/>
      <color rgb="FF000000"/>
      <name val="Arial Narrow"/>
      <family val="2"/>
    </font>
    <font>
      <b/>
      <sz val="12"/>
      <color theme="1"/>
      <name val="Calibri"/>
      <family val="2"/>
      <scheme val="minor"/>
    </font>
    <font>
      <sz val="10"/>
      <color rgb="FF000000"/>
      <name val="Arial Narrow"/>
      <family val="2"/>
    </font>
    <font>
      <sz val="10"/>
      <color rgb="FFFF0000"/>
      <name val="Arial Narrow"/>
      <family val="2"/>
    </font>
    <font>
      <b/>
      <sz val="12"/>
      <color indexed="8"/>
      <name val="Arial Narrow"/>
      <family val="2"/>
    </font>
    <font>
      <sz val="10"/>
      <color theme="2" tint="-0.499984740745262"/>
      <name val="Arial Narrow"/>
      <family val="2"/>
    </font>
    <font>
      <sz val="10"/>
      <color indexed="55"/>
      <name val="Arial Narrow"/>
      <family val="2"/>
    </font>
    <font>
      <sz val="10"/>
      <color indexed="8"/>
      <name val="Arial Narrow"/>
      <family val="2"/>
    </font>
    <font>
      <b/>
      <sz val="12"/>
      <color indexed="10"/>
      <name val="Arial Narrow"/>
      <family val="2"/>
    </font>
    <font>
      <b/>
      <sz val="10"/>
      <name val="Arial Narrow"/>
      <family val="2"/>
    </font>
    <font>
      <b/>
      <sz val="9"/>
      <name val="Arial Narrow"/>
      <family val="2"/>
    </font>
    <font>
      <b/>
      <sz val="11"/>
      <color indexed="8"/>
      <name val="Arial Narrow"/>
      <family val="2"/>
    </font>
    <font>
      <b/>
      <sz val="11"/>
      <name val="Arial Narrow"/>
      <family val="2"/>
    </font>
    <font>
      <b/>
      <sz val="9"/>
      <color theme="2" tint="-0.499984740745262"/>
      <name val="Arial Narrow"/>
      <family val="2"/>
    </font>
    <font>
      <sz val="8"/>
      <color indexed="55"/>
      <name val="Arial"/>
      <family val="2"/>
    </font>
    <font>
      <sz val="10"/>
      <color indexed="10"/>
      <name val="Arial Narrow"/>
      <family val="2"/>
    </font>
    <font>
      <sz val="8"/>
      <name val="Arial Narrow"/>
      <family val="2"/>
    </font>
    <font>
      <b/>
      <sz val="8"/>
      <color indexed="12"/>
      <name val="Arial Narrow"/>
      <family val="2"/>
    </font>
    <font>
      <b/>
      <sz val="10"/>
      <color theme="2" tint="-0.499984740745262"/>
      <name val="Arial Narrow"/>
      <family val="2"/>
    </font>
    <font>
      <sz val="9"/>
      <name val="Arial Narrow"/>
      <family val="2"/>
    </font>
    <font>
      <sz val="10"/>
      <color indexed="55"/>
      <name val="Arial"/>
      <family val="2"/>
    </font>
    <font>
      <b/>
      <sz val="9"/>
      <color indexed="12"/>
      <name val="Arial Narrow"/>
      <family val="2"/>
    </font>
    <font>
      <b/>
      <sz val="8"/>
      <name val="Arial Narrow"/>
      <family val="2"/>
    </font>
    <font>
      <sz val="10"/>
      <color theme="0"/>
      <name val="Arial Narrow"/>
      <family val="2"/>
    </font>
    <font>
      <b/>
      <sz val="9"/>
      <color theme="0"/>
      <name val="Arial Narrow"/>
      <family val="2"/>
    </font>
    <font>
      <b/>
      <sz val="9"/>
      <color indexed="56"/>
      <name val="Arial Narrow"/>
      <family val="2"/>
    </font>
    <font>
      <sz val="7"/>
      <name val="Arial"/>
      <family val="2"/>
    </font>
    <font>
      <sz val="9"/>
      <color indexed="8"/>
      <name val="Arial"/>
      <family val="2"/>
    </font>
    <font>
      <b/>
      <sz val="9"/>
      <color indexed="8"/>
      <name val="Arial"/>
      <family val="2"/>
    </font>
  </fonts>
  <fills count="1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55"/>
        <bgColor indexed="64"/>
      </patternFill>
    </fill>
    <fill>
      <patternFill patternType="solid">
        <fgColor indexed="26"/>
        <bgColor indexed="64"/>
      </patternFill>
    </fill>
    <fill>
      <patternFill patternType="solid">
        <fgColor rgb="FFFFFF00"/>
        <bgColor indexed="64"/>
      </patternFill>
    </fill>
    <fill>
      <patternFill patternType="solid">
        <fgColor indexed="9"/>
        <bgColor indexed="64"/>
      </patternFill>
    </fill>
    <fill>
      <patternFill patternType="solid">
        <fgColor rgb="FFFFFFCC"/>
        <bgColor indexed="64"/>
      </patternFill>
    </fill>
    <fill>
      <patternFill patternType="darkHorizontal">
        <bgColor theme="0"/>
      </patternFill>
    </fill>
    <fill>
      <patternFill patternType="solid">
        <fgColor theme="0" tint="-0.14999847407452621"/>
        <bgColor indexed="64"/>
      </patternFill>
    </fill>
    <fill>
      <patternFill patternType="darkGray">
        <bgColor theme="0"/>
      </patternFill>
    </fill>
    <fill>
      <patternFill patternType="solid">
        <fgColor rgb="FFFFFFFF"/>
        <bgColor indexed="64"/>
      </patternFill>
    </fill>
    <fill>
      <patternFill patternType="solid">
        <fgColor theme="2"/>
        <bgColor indexed="64"/>
      </patternFill>
    </fill>
    <fill>
      <patternFill patternType="solid">
        <fgColor indexed="22"/>
        <bgColor indexed="64"/>
      </patternFill>
    </fill>
  </fills>
  <borders count="10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medium">
        <color auto="1"/>
      </left>
      <right/>
      <top/>
      <bottom style="double">
        <color auto="1"/>
      </bottom>
      <diagonal/>
    </border>
    <border>
      <left/>
      <right style="thin">
        <color auto="1"/>
      </right>
      <top/>
      <bottom style="double">
        <color auto="1"/>
      </bottom>
      <diagonal/>
    </border>
    <border>
      <left style="thin">
        <color indexed="64"/>
      </left>
      <right style="thin">
        <color indexed="64"/>
      </right>
      <top style="thin">
        <color indexed="64"/>
      </top>
      <bottom style="double">
        <color auto="1"/>
      </bottom>
      <diagonal/>
    </border>
    <border>
      <left style="thin">
        <color indexed="64"/>
      </left>
      <right/>
      <top style="thin">
        <color indexed="64"/>
      </top>
      <bottom style="double">
        <color auto="1"/>
      </bottom>
      <diagonal/>
    </border>
    <border>
      <left style="thin">
        <color indexed="64"/>
      </left>
      <right/>
      <top/>
      <bottom style="double">
        <color auto="1"/>
      </bottom>
      <diagonal/>
    </border>
    <border>
      <left/>
      <right/>
      <top/>
      <bottom style="double">
        <color auto="1"/>
      </bottom>
      <diagonal/>
    </border>
    <border>
      <left style="thin">
        <color indexed="64"/>
      </left>
      <right style="thin">
        <color indexed="64"/>
      </right>
      <top/>
      <bottom style="double">
        <color auto="1"/>
      </bottom>
      <diagonal/>
    </border>
    <border>
      <left/>
      <right style="medium">
        <color indexed="64"/>
      </right>
      <top style="thin">
        <color indexed="64"/>
      </top>
      <bottom style="double">
        <color auto="1"/>
      </bottom>
      <diagonal/>
    </border>
    <border>
      <left style="medium">
        <color auto="1"/>
      </left>
      <right/>
      <top style="double">
        <color auto="1"/>
      </top>
      <bottom style="thin">
        <color auto="1"/>
      </bottom>
      <diagonal/>
    </border>
    <border>
      <left/>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style="thin">
        <color auto="1"/>
      </left>
      <right style="medium">
        <color auto="1"/>
      </right>
      <top style="thin">
        <color auto="1"/>
      </top>
      <bottom style="hair">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style="thin">
        <color auto="1"/>
      </left>
      <right style="medium">
        <color auto="1"/>
      </right>
      <top style="hair">
        <color auto="1"/>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thin">
        <color auto="1"/>
      </left>
      <right style="medium">
        <color auto="1"/>
      </right>
      <top style="hair">
        <color auto="1"/>
      </top>
      <bottom/>
      <diagonal/>
    </border>
    <border>
      <left/>
      <right style="thin">
        <color auto="1"/>
      </right>
      <top style="hair">
        <color auto="1"/>
      </top>
      <bottom style="hair">
        <color auto="1"/>
      </bottom>
      <diagonal/>
    </border>
    <border>
      <left style="medium">
        <color indexed="64"/>
      </left>
      <right style="thin">
        <color indexed="64"/>
      </right>
      <top style="medium">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s>
  <cellStyleXfs count="18">
    <xf numFmtId="0" fontId="0" fillId="0" borderId="0"/>
    <xf numFmtId="166" fontId="1" fillId="0" borderId="0" applyFont="0" applyFill="0" applyBorder="0" applyAlignment="0" applyProtection="0"/>
    <xf numFmtId="165" fontId="1"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0" fontId="1" fillId="0" borderId="0"/>
    <xf numFmtId="0" fontId="18" fillId="0" borderId="0"/>
    <xf numFmtId="9" fontId="1" fillId="0" borderId="0" applyFont="0" applyFill="0" applyBorder="0" applyAlignment="0" applyProtection="0"/>
    <xf numFmtId="0" fontId="2" fillId="0" borderId="0"/>
    <xf numFmtId="0" fontId="2" fillId="0" borderId="0">
      <alignment vertical="top"/>
    </xf>
    <xf numFmtId="0" fontId="1" fillId="0" borderId="0"/>
    <xf numFmtId="0" fontId="43" fillId="0" borderId="0"/>
    <xf numFmtId="164" fontId="43" fillId="0" borderId="0" applyFont="0" applyFill="0" applyBorder="0" applyAlignment="0" applyProtection="0"/>
    <xf numFmtId="43" fontId="43" fillId="0" borderId="0" applyFont="0" applyFill="0" applyBorder="0" applyAlignment="0" applyProtection="0"/>
    <xf numFmtId="9" fontId="1" fillId="0" borderId="0" applyFont="0" applyFill="0" applyBorder="0" applyAlignment="0" applyProtection="0"/>
  </cellStyleXfs>
  <cellXfs count="555">
    <xf numFmtId="0" fontId="0" fillId="0" borderId="0" xfId="0"/>
    <xf numFmtId="0" fontId="4" fillId="2" borderId="0" xfId="0" applyFont="1" applyFill="1"/>
    <xf numFmtId="0" fontId="5" fillId="2" borderId="0" xfId="0" applyFont="1" applyFill="1"/>
    <xf numFmtId="0" fontId="7" fillId="0" borderId="4" xfId="3" applyFont="1" applyFill="1" applyBorder="1" applyAlignment="1">
      <alignment horizontal="center" vertical="center" wrapText="1"/>
    </xf>
    <xf numFmtId="0" fontId="7" fillId="0" borderId="0" xfId="3" applyFont="1" applyFill="1" applyBorder="1" applyAlignment="1">
      <alignment horizontal="center" vertical="center" wrapText="1"/>
    </xf>
    <xf numFmtId="0" fontId="8" fillId="0" borderId="9" xfId="3" applyFont="1" applyFill="1" applyBorder="1" applyAlignment="1">
      <alignment horizontal="center" vertical="center" wrapText="1"/>
    </xf>
    <xf numFmtId="0" fontId="7" fillId="2" borderId="9" xfId="3" applyFont="1" applyFill="1" applyBorder="1" applyAlignment="1">
      <alignment horizontal="center" vertical="center" wrapText="1"/>
    </xf>
    <xf numFmtId="0" fontId="4" fillId="0" borderId="0" xfId="0" applyFont="1" applyFill="1"/>
    <xf numFmtId="0" fontId="5" fillId="0" borderId="0" xfId="0" applyFont="1" applyFill="1"/>
    <xf numFmtId="0" fontId="2" fillId="2" borderId="4" xfId="3" quotePrefix="1" applyFont="1" applyFill="1" applyBorder="1" applyAlignment="1">
      <alignment vertical="center"/>
    </xf>
    <xf numFmtId="0" fontId="2" fillId="2" borderId="0" xfId="3" quotePrefix="1" applyFont="1" applyFill="1" applyBorder="1" applyAlignment="1">
      <alignment horizontal="left" vertical="center"/>
    </xf>
    <xf numFmtId="0" fontId="2" fillId="2" borderId="0" xfId="3" quotePrefix="1" applyFont="1" applyFill="1" applyBorder="1" applyAlignment="1">
      <alignment vertical="center"/>
    </xf>
    <xf numFmtId="0" fontId="8" fillId="2" borderId="9" xfId="3" quotePrefix="1" applyFont="1" applyFill="1" applyBorder="1" applyAlignment="1">
      <alignment horizontal="center" vertical="center"/>
    </xf>
    <xf numFmtId="0" fontId="6" fillId="2" borderId="9" xfId="3" quotePrefix="1" applyFont="1" applyFill="1" applyBorder="1" applyAlignment="1">
      <alignment horizontal="center" vertical="center"/>
    </xf>
    <xf numFmtId="0" fontId="3" fillId="2" borderId="10" xfId="3" applyFont="1" applyFill="1" applyBorder="1" applyAlignment="1">
      <alignment vertical="center"/>
    </xf>
    <xf numFmtId="0" fontId="3" fillId="2" borderId="11" xfId="3" applyFont="1" applyFill="1" applyBorder="1" applyAlignment="1">
      <alignment horizontal="left" vertical="center"/>
    </xf>
    <xf numFmtId="0" fontId="3" fillId="2" borderId="11" xfId="3" applyFont="1" applyFill="1" applyBorder="1" applyAlignment="1">
      <alignment vertical="center"/>
    </xf>
    <xf numFmtId="0" fontId="3" fillId="2" borderId="12" xfId="3" applyFont="1" applyFill="1" applyBorder="1" applyAlignment="1">
      <alignment vertical="center"/>
    </xf>
    <xf numFmtId="0" fontId="3" fillId="2" borderId="13" xfId="3" applyFont="1" applyFill="1" applyBorder="1" applyAlignment="1">
      <alignment horizontal="center" vertical="center"/>
    </xf>
    <xf numFmtId="0" fontId="3" fillId="2" borderId="12" xfId="3" applyFont="1" applyFill="1" applyBorder="1" applyAlignment="1">
      <alignment horizontal="center" vertical="center" wrapText="1"/>
    </xf>
    <xf numFmtId="0" fontId="4" fillId="0" borderId="0" xfId="0" applyFont="1"/>
    <xf numFmtId="0" fontId="5" fillId="0" borderId="0" xfId="0" applyFont="1"/>
    <xf numFmtId="0" fontId="9" fillId="0" borderId="14" xfId="3" applyFont="1" applyFill="1" applyBorder="1" applyAlignment="1">
      <alignment horizontal="center" vertical="center"/>
    </xf>
    <xf numFmtId="0" fontId="10" fillId="0" borderId="14" xfId="3" applyFont="1" applyFill="1" applyBorder="1" applyAlignment="1">
      <alignment horizontal="center" vertical="center"/>
    </xf>
    <xf numFmtId="0" fontId="3" fillId="0" borderId="3" xfId="3" applyFont="1" applyFill="1" applyBorder="1" applyAlignment="1">
      <alignment horizontal="center" vertical="center"/>
    </xf>
    <xf numFmtId="0" fontId="11" fillId="2" borderId="0" xfId="0" applyFont="1" applyFill="1"/>
    <xf numFmtId="0" fontId="12" fillId="2" borderId="0" xfId="0" applyFont="1" applyFill="1"/>
    <xf numFmtId="0" fontId="9" fillId="0" borderId="15" xfId="3" applyFont="1" applyFill="1" applyBorder="1" applyAlignment="1">
      <alignment horizontal="center" vertical="center"/>
    </xf>
    <xf numFmtId="0" fontId="13" fillId="4" borderId="16" xfId="0" applyFont="1" applyFill="1" applyBorder="1" applyAlignment="1">
      <alignment horizontal="center" vertical="center" wrapText="1"/>
    </xf>
    <xf numFmtId="0" fontId="3" fillId="0" borderId="5" xfId="3" applyFont="1" applyFill="1" applyBorder="1" applyAlignment="1">
      <alignment horizontal="center" vertical="center"/>
    </xf>
    <xf numFmtId="0" fontId="11" fillId="0" borderId="13" xfId="3" quotePrefix="1" applyFont="1" applyFill="1" applyBorder="1" applyAlignment="1">
      <alignment horizontal="center" vertical="center"/>
    </xf>
    <xf numFmtId="0" fontId="11" fillId="0" borderId="12" xfId="3" applyFont="1" applyFill="1" applyBorder="1" applyAlignment="1">
      <alignment horizontal="center" vertical="center"/>
    </xf>
    <xf numFmtId="0" fontId="6" fillId="3" borderId="1" xfId="3" applyFont="1" applyFill="1" applyBorder="1" applyAlignment="1">
      <alignment vertical="center"/>
    </xf>
    <xf numFmtId="0" fontId="7" fillId="3" borderId="2" xfId="3" applyFont="1" applyFill="1" applyBorder="1" applyAlignment="1">
      <alignment horizontal="left" vertical="center" wrapText="1"/>
    </xf>
    <xf numFmtId="0" fontId="7" fillId="3" borderId="2" xfId="3" applyFont="1" applyFill="1" applyBorder="1" applyAlignment="1">
      <alignment vertical="center"/>
    </xf>
    <xf numFmtId="0" fontId="9" fillId="3" borderId="2" xfId="3" applyFont="1" applyFill="1" applyBorder="1" applyAlignment="1">
      <alignment vertical="center"/>
    </xf>
    <xf numFmtId="0" fontId="7" fillId="3" borderId="3" xfId="3" applyFont="1" applyFill="1" applyBorder="1" applyAlignment="1">
      <alignment vertical="center"/>
    </xf>
    <xf numFmtId="0" fontId="14" fillId="2" borderId="0" xfId="0" applyFont="1" applyFill="1"/>
    <xf numFmtId="0" fontId="15" fillId="0" borderId="17" xfId="3" applyFont="1" applyFill="1" applyBorder="1" applyAlignment="1">
      <alignment vertical="center"/>
    </xf>
    <xf numFmtId="0" fontId="9" fillId="0" borderId="18" xfId="3" applyFont="1" applyFill="1" applyBorder="1" applyAlignment="1">
      <alignment horizontal="left" vertical="center" wrapText="1"/>
    </xf>
    <xf numFmtId="167" fontId="15" fillId="0" borderId="18" xfId="4" applyNumberFormat="1" applyFont="1" applyFill="1" applyBorder="1" applyAlignment="1">
      <alignment vertical="center"/>
    </xf>
    <xf numFmtId="166" fontId="15" fillId="0" borderId="18" xfId="4" applyNumberFormat="1" applyFont="1" applyFill="1" applyBorder="1" applyAlignment="1">
      <alignment vertical="center"/>
    </xf>
    <xf numFmtId="165" fontId="9" fillId="0" borderId="19" xfId="2" applyFont="1" applyFill="1" applyBorder="1" applyAlignment="1">
      <alignment vertical="center"/>
    </xf>
    <xf numFmtId="166" fontId="4" fillId="2" borderId="0" xfId="1" applyFont="1" applyFill="1"/>
    <xf numFmtId="0" fontId="16" fillId="0" borderId="20" xfId="3" applyFont="1" applyFill="1" applyBorder="1" applyAlignment="1">
      <alignment horizontal="center" vertical="center"/>
    </xf>
    <xf numFmtId="0" fontId="17" fillId="5" borderId="16" xfId="0" applyFont="1" applyFill="1" applyBorder="1" applyAlignment="1">
      <alignment vertical="center" wrapText="1"/>
    </xf>
    <xf numFmtId="168" fontId="17" fillId="5" borderId="16" xfId="0" applyNumberFormat="1" applyFont="1" applyFill="1" applyBorder="1" applyAlignment="1">
      <alignment vertical="center"/>
    </xf>
    <xf numFmtId="0" fontId="16" fillId="0" borderId="20" xfId="3" applyFont="1" applyFill="1" applyBorder="1" applyAlignment="1">
      <alignment horizontal="center" wrapText="1"/>
    </xf>
    <xf numFmtId="0" fontId="16" fillId="0" borderId="22" xfId="3" applyFont="1" applyFill="1" applyBorder="1" applyAlignment="1">
      <alignment horizontal="center" wrapText="1"/>
    </xf>
    <xf numFmtId="0" fontId="13" fillId="0" borderId="23" xfId="0" applyFont="1" applyBorder="1" applyAlignment="1">
      <alignment vertical="center"/>
    </xf>
    <xf numFmtId="168" fontId="16" fillId="0" borderId="24" xfId="3" applyNumberFormat="1" applyFont="1" applyFill="1" applyBorder="1" applyAlignment="1">
      <alignment vertical="center"/>
    </xf>
    <xf numFmtId="165" fontId="16" fillId="0" borderId="24" xfId="6" applyFont="1" applyFill="1" applyBorder="1" applyAlignment="1">
      <alignment horizontal="center" vertical="center"/>
    </xf>
    <xf numFmtId="2" fontId="16" fillId="2" borderId="24" xfId="5" applyNumberFormat="1" applyFont="1" applyFill="1" applyBorder="1" applyAlignment="1">
      <alignment horizontal="center" vertical="center" wrapText="1"/>
    </xf>
    <xf numFmtId="169" fontId="16" fillId="0" borderId="25" xfId="2" applyNumberFormat="1" applyFont="1" applyFill="1" applyBorder="1" applyAlignment="1">
      <alignment vertical="center"/>
    </xf>
    <xf numFmtId="0" fontId="18" fillId="0" borderId="23" xfId="0" applyFont="1" applyBorder="1" applyAlignment="1">
      <alignment vertical="center"/>
    </xf>
    <xf numFmtId="0" fontId="8" fillId="0" borderId="15" xfId="3" applyFont="1" applyFill="1" applyBorder="1" applyAlignment="1">
      <alignment vertical="center"/>
    </xf>
    <xf numFmtId="0" fontId="8" fillId="0" borderId="11" xfId="3" applyFont="1" applyFill="1" applyBorder="1" applyAlignment="1">
      <alignment horizontal="left" vertical="center"/>
    </xf>
    <xf numFmtId="167" fontId="8" fillId="0" borderId="11" xfId="4" applyNumberFormat="1" applyFont="1" applyFill="1" applyBorder="1" applyAlignment="1">
      <alignment vertical="center"/>
    </xf>
    <xf numFmtId="166" fontId="8" fillId="0" borderId="11" xfId="4" applyNumberFormat="1" applyFont="1" applyFill="1" applyBorder="1" applyAlignment="1">
      <alignment vertical="center"/>
    </xf>
    <xf numFmtId="169" fontId="8" fillId="0" borderId="13" xfId="2" applyNumberFormat="1" applyFont="1" applyFill="1" applyBorder="1" applyAlignment="1">
      <alignment vertical="center"/>
    </xf>
    <xf numFmtId="0" fontId="8" fillId="0" borderId="6" xfId="3" applyFont="1" applyFill="1" applyBorder="1" applyAlignment="1">
      <alignment horizontal="left" vertical="center" wrapText="1"/>
    </xf>
    <xf numFmtId="167" fontId="8" fillId="0" borderId="7" xfId="4" applyNumberFormat="1" applyFont="1" applyFill="1" applyBorder="1" applyAlignment="1">
      <alignment vertical="center"/>
    </xf>
    <xf numFmtId="166" fontId="8" fillId="0" borderId="8" xfId="4" applyNumberFormat="1" applyFont="1" applyFill="1" applyBorder="1" applyAlignment="1">
      <alignment vertical="center"/>
    </xf>
    <xf numFmtId="0" fontId="16" fillId="0" borderId="13" xfId="3" applyFont="1" applyFill="1" applyBorder="1" applyAlignment="1">
      <alignment vertical="center"/>
    </xf>
    <xf numFmtId="0" fontId="6" fillId="3" borderId="7" xfId="3" applyFont="1" applyFill="1" applyBorder="1" applyAlignment="1">
      <alignment horizontal="left" vertical="center"/>
    </xf>
    <xf numFmtId="0" fontId="16" fillId="3" borderId="7" xfId="3" applyFont="1" applyFill="1" applyBorder="1" applyAlignment="1">
      <alignment vertical="center"/>
    </xf>
    <xf numFmtId="169" fontId="6" fillId="3" borderId="9" xfId="2" applyNumberFormat="1" applyFont="1" applyFill="1" applyBorder="1" applyAlignment="1">
      <alignment vertical="center"/>
    </xf>
    <xf numFmtId="2" fontId="5" fillId="2" borderId="0" xfId="0" applyNumberFormat="1" applyFont="1" applyFill="1"/>
    <xf numFmtId="0" fontId="19" fillId="2" borderId="0" xfId="0" applyFont="1" applyFill="1"/>
    <xf numFmtId="0" fontId="20" fillId="2" borderId="0" xfId="0" applyFont="1" applyFill="1"/>
    <xf numFmtId="0" fontId="16" fillId="0" borderId="4" xfId="3" applyFont="1" applyFill="1" applyBorder="1" applyAlignment="1">
      <alignment vertical="center"/>
    </xf>
    <xf numFmtId="0" fontId="8" fillId="0" borderId="0" xfId="3" applyFont="1" applyFill="1" applyBorder="1" applyAlignment="1">
      <alignment horizontal="left" vertical="center"/>
    </xf>
    <xf numFmtId="0" fontId="16" fillId="0" borderId="0" xfId="3" applyFont="1" applyFill="1" applyBorder="1" applyAlignment="1">
      <alignment vertical="center"/>
    </xf>
    <xf numFmtId="165" fontId="8" fillId="0" borderId="5" xfId="2" applyFont="1" applyFill="1" applyBorder="1" applyAlignment="1">
      <alignment vertical="center"/>
    </xf>
    <xf numFmtId="165" fontId="21" fillId="2" borderId="0" xfId="2" applyFont="1" applyFill="1"/>
    <xf numFmtId="0" fontId="6" fillId="3" borderId="6" xfId="3" applyFont="1" applyFill="1" applyBorder="1" applyAlignment="1">
      <alignment vertical="center"/>
    </xf>
    <xf numFmtId="0" fontId="22" fillId="3" borderId="7" xfId="3" applyFont="1" applyFill="1" applyBorder="1" applyAlignment="1">
      <alignment horizontal="left" vertical="center" wrapText="1"/>
    </xf>
    <xf numFmtId="1" fontId="17" fillId="5" borderId="16" xfId="0" applyNumberFormat="1" applyFont="1" applyFill="1" applyBorder="1" applyAlignment="1">
      <alignment horizontal="center" vertical="center"/>
    </xf>
    <xf numFmtId="2" fontId="17" fillId="5" borderId="16" xfId="0" applyNumberFormat="1" applyFont="1" applyFill="1" applyBorder="1" applyAlignment="1">
      <alignment horizontal="center" vertical="center"/>
    </xf>
    <xf numFmtId="166" fontId="23" fillId="2" borderId="0" xfId="0" applyNumberFormat="1" applyFont="1" applyFill="1"/>
    <xf numFmtId="166" fontId="12" fillId="2" borderId="0" xfId="1" applyFont="1" applyFill="1"/>
    <xf numFmtId="166" fontId="12" fillId="2" borderId="0" xfId="1" applyNumberFormat="1" applyFont="1" applyFill="1"/>
    <xf numFmtId="0" fontId="10" fillId="0" borderId="0" xfId="0" applyFont="1" applyFill="1" applyBorder="1" applyAlignment="1">
      <alignment vertical="center"/>
    </xf>
    <xf numFmtId="0" fontId="13" fillId="0" borderId="16" xfId="0" applyFont="1" applyBorder="1" applyAlignment="1">
      <alignment vertical="center"/>
    </xf>
    <xf numFmtId="172" fontId="24" fillId="2" borderId="29" xfId="7" applyNumberFormat="1" applyFont="1" applyFill="1" applyBorder="1" applyAlignment="1">
      <alignment vertical="center"/>
    </xf>
    <xf numFmtId="167" fontId="24" fillId="2" borderId="29" xfId="7" applyNumberFormat="1" applyFont="1" applyFill="1" applyBorder="1" applyAlignment="1">
      <alignment vertical="center"/>
    </xf>
    <xf numFmtId="3" fontId="2" fillId="0" borderId="29" xfId="2" applyNumberFormat="1" applyFont="1" applyFill="1" applyBorder="1" applyAlignment="1">
      <alignment vertical="center"/>
    </xf>
    <xf numFmtId="0" fontId="17" fillId="5" borderId="16" xfId="0" applyFont="1" applyFill="1" applyBorder="1" applyAlignment="1">
      <alignment horizontal="left" vertical="center" wrapText="1"/>
    </xf>
    <xf numFmtId="168" fontId="17" fillId="5" borderId="16" xfId="0" applyNumberFormat="1" applyFont="1" applyFill="1" applyBorder="1" applyAlignment="1">
      <alignment horizontal="center" vertical="center"/>
    </xf>
    <xf numFmtId="170" fontId="17" fillId="5" borderId="16" xfId="0" applyNumberFormat="1" applyFont="1" applyFill="1" applyBorder="1" applyAlignment="1">
      <alignment horizontal="center" vertical="center"/>
    </xf>
    <xf numFmtId="166" fontId="11" fillId="0" borderId="0" xfId="1" applyFont="1"/>
    <xf numFmtId="0" fontId="12" fillId="0" borderId="0" xfId="0" applyFont="1"/>
    <xf numFmtId="0" fontId="13" fillId="0" borderId="16" xfId="0" applyFont="1" applyBorder="1" applyAlignment="1">
      <alignment horizontal="left" vertical="center"/>
    </xf>
    <xf numFmtId="3" fontId="25" fillId="2" borderId="30" xfId="2" applyNumberFormat="1" applyFont="1" applyFill="1" applyBorder="1" applyAlignment="1">
      <alignment vertical="center"/>
    </xf>
    <xf numFmtId="0" fontId="17" fillId="5" borderId="16" xfId="0" applyFont="1" applyFill="1" applyBorder="1" applyAlignment="1">
      <alignment horizontal="center" vertical="center" wrapText="1"/>
    </xf>
    <xf numFmtId="166" fontId="12" fillId="0" borderId="0" xfId="1" applyFont="1"/>
    <xf numFmtId="0" fontId="11" fillId="0" borderId="0" xfId="0" applyFont="1"/>
    <xf numFmtId="166" fontId="12" fillId="0" borderId="0" xfId="0" applyNumberFormat="1" applyFont="1"/>
    <xf numFmtId="168" fontId="17" fillId="5" borderId="16" xfId="0" applyNumberFormat="1" applyFont="1" applyFill="1" applyBorder="1" applyAlignment="1">
      <alignment horizontal="center" vertical="center" wrapText="1"/>
    </xf>
    <xf numFmtId="0" fontId="13" fillId="0" borderId="16" xfId="0" applyFont="1" applyFill="1" applyBorder="1" applyAlignment="1">
      <alignment vertical="center"/>
    </xf>
    <xf numFmtId="0" fontId="28" fillId="0" borderId="16" xfId="0" applyFont="1" applyFill="1" applyBorder="1" applyAlignment="1">
      <alignment vertical="center"/>
    </xf>
    <xf numFmtId="168" fontId="5" fillId="2" borderId="0" xfId="0" applyNumberFormat="1" applyFont="1" applyFill="1"/>
    <xf numFmtId="3" fontId="29" fillId="2" borderId="0" xfId="0" applyNumberFormat="1" applyFont="1" applyFill="1"/>
    <xf numFmtId="0" fontId="29" fillId="2" borderId="0" xfId="0" applyFont="1" applyFill="1"/>
    <xf numFmtId="166" fontId="29" fillId="2" borderId="0" xfId="1" applyFont="1" applyFill="1"/>
    <xf numFmtId="0" fontId="30" fillId="2" borderId="0" xfId="0" applyFont="1" applyFill="1"/>
    <xf numFmtId="0" fontId="25" fillId="0" borderId="1" xfId="0" applyFont="1" applyBorder="1"/>
    <xf numFmtId="0" fontId="25" fillId="0" borderId="2" xfId="0" applyFont="1" applyBorder="1" applyAlignment="1">
      <alignment horizontal="left"/>
    </xf>
    <xf numFmtId="0" fontId="25" fillId="0" borderId="2" xfId="0" applyFont="1" applyBorder="1"/>
    <xf numFmtId="0" fontId="25" fillId="0" borderId="3" xfId="0" applyFont="1" applyBorder="1"/>
    <xf numFmtId="0" fontId="26" fillId="0" borderId="4" xfId="0" applyFont="1" applyBorder="1"/>
    <xf numFmtId="0" fontId="31" fillId="2" borderId="0" xfId="0" applyFont="1" applyFill="1" applyBorder="1" applyAlignment="1">
      <alignment vertical="center"/>
    </xf>
    <xf numFmtId="166" fontId="5" fillId="2" borderId="0" xfId="1" applyFont="1" applyFill="1"/>
    <xf numFmtId="0" fontId="26" fillId="0" borderId="10" xfId="0" applyFont="1" applyBorder="1"/>
    <xf numFmtId="0" fontId="31" fillId="2" borderId="11" xfId="0" applyFont="1" applyFill="1" applyBorder="1" applyAlignment="1">
      <alignment vertical="center"/>
    </xf>
    <xf numFmtId="0" fontId="2" fillId="0" borderId="11" xfId="0" applyFont="1" applyFill="1" applyBorder="1" applyAlignment="1">
      <alignment horizontal="left" vertical="center" wrapText="1"/>
    </xf>
    <xf numFmtId="0" fontId="26" fillId="0" borderId="12" xfId="0" applyFont="1" applyBorder="1"/>
    <xf numFmtId="0" fontId="5" fillId="2" borderId="0" xfId="0" applyFont="1" applyFill="1" applyAlignment="1">
      <alignment horizontal="left"/>
    </xf>
    <xf numFmtId="173" fontId="8" fillId="6" borderId="8" xfId="4" applyNumberFormat="1" applyFont="1" applyFill="1" applyBorder="1" applyAlignment="1">
      <alignment vertical="center"/>
    </xf>
    <xf numFmtId="169" fontId="25" fillId="2" borderId="30" xfId="2" applyNumberFormat="1" applyFont="1" applyFill="1" applyBorder="1" applyAlignment="1">
      <alignment vertical="center"/>
    </xf>
    <xf numFmtId="171" fontId="17" fillId="5" borderId="16" xfId="0" applyNumberFormat="1" applyFont="1" applyFill="1" applyBorder="1" applyAlignment="1">
      <alignment vertical="center"/>
    </xf>
    <xf numFmtId="0" fontId="17" fillId="2" borderId="31" xfId="0" applyFont="1" applyFill="1" applyBorder="1" applyAlignment="1">
      <alignment horizontal="center" vertical="center" wrapText="1"/>
    </xf>
    <xf numFmtId="170" fontId="17" fillId="5" borderId="16" xfId="0" applyNumberFormat="1" applyFont="1" applyFill="1" applyBorder="1" applyAlignment="1">
      <alignment horizontal="right" vertical="center"/>
    </xf>
    <xf numFmtId="170" fontId="28" fillId="5" borderId="16" xfId="0" applyNumberFormat="1" applyFont="1" applyFill="1" applyBorder="1" applyAlignment="1">
      <alignment horizontal="right" vertical="center"/>
    </xf>
    <xf numFmtId="1" fontId="17" fillId="5" borderId="41" xfId="0" applyNumberFormat="1" applyFont="1" applyFill="1" applyBorder="1" applyAlignment="1">
      <alignment horizontal="center" vertical="center"/>
    </xf>
    <xf numFmtId="0" fontId="17" fillId="5" borderId="23" xfId="0" applyFont="1" applyFill="1" applyBorder="1" applyAlignment="1">
      <alignment vertical="center" wrapText="1"/>
    </xf>
    <xf numFmtId="168" fontId="17" fillId="5" borderId="24" xfId="0" applyNumberFormat="1" applyFont="1" applyFill="1" applyBorder="1" applyAlignment="1">
      <alignment vertical="center"/>
    </xf>
    <xf numFmtId="2" fontId="17" fillId="5" borderId="24" xfId="0" applyNumberFormat="1" applyFont="1" applyFill="1" applyBorder="1" applyAlignment="1">
      <alignment horizontal="center" vertical="center"/>
    </xf>
    <xf numFmtId="0" fontId="1" fillId="0" borderId="0" xfId="8" applyAlignment="1">
      <alignment horizontal="center" vertical="center" wrapText="1"/>
    </xf>
    <xf numFmtId="0" fontId="1" fillId="0" borderId="0" xfId="8" applyAlignment="1">
      <alignment vertical="center" wrapText="1"/>
    </xf>
    <xf numFmtId="0" fontId="34" fillId="0" borderId="50" xfId="8" applyFont="1" applyBorder="1" applyAlignment="1">
      <alignment horizontal="center" vertical="center" wrapText="1"/>
    </xf>
    <xf numFmtId="0" fontId="34" fillId="0" borderId="51" xfId="8" applyFont="1" applyBorder="1" applyAlignment="1">
      <alignment horizontal="center" vertical="center" wrapText="1"/>
    </xf>
    <xf numFmtId="0" fontId="1" fillId="0" borderId="58" xfId="8" applyBorder="1" applyAlignment="1">
      <alignment horizontal="center" vertical="center" wrapText="1"/>
    </xf>
    <xf numFmtId="0" fontId="37" fillId="0" borderId="59" xfId="8" applyFont="1" applyBorder="1" applyAlignment="1">
      <alignment horizontal="justify" vertical="center" wrapText="1"/>
    </xf>
    <xf numFmtId="0" fontId="38" fillId="2" borderId="60" xfId="8" applyFont="1" applyFill="1" applyBorder="1" applyAlignment="1">
      <alignment horizontal="center" vertical="center" wrapText="1"/>
    </xf>
    <xf numFmtId="0" fontId="38" fillId="9" borderId="60" xfId="8" applyFont="1" applyFill="1" applyBorder="1" applyAlignment="1">
      <alignment horizontal="center" vertical="center" wrapText="1"/>
    </xf>
    <xf numFmtId="0" fontId="38" fillId="2" borderId="61" xfId="8" applyFont="1" applyFill="1" applyBorder="1" applyAlignment="1">
      <alignment horizontal="center" vertical="center" wrapText="1"/>
    </xf>
    <xf numFmtId="2" fontId="39" fillId="0" borderId="60" xfId="10" applyNumberFormat="1" applyFont="1" applyBorder="1" applyAlignment="1">
      <alignment horizontal="center" vertical="center" wrapText="1"/>
    </xf>
    <xf numFmtId="2" fontId="39" fillId="2" borderId="60" xfId="10" applyNumberFormat="1" applyFont="1" applyFill="1" applyBorder="1" applyAlignment="1">
      <alignment horizontal="center" vertical="center" wrapText="1"/>
    </xf>
    <xf numFmtId="2" fontId="1" fillId="0" borderId="62" xfId="8" applyNumberFormat="1" applyBorder="1" applyAlignment="1">
      <alignment horizontal="center" vertical="center" wrapText="1"/>
    </xf>
    <xf numFmtId="0" fontId="37" fillId="0" borderId="63" xfId="8" applyFont="1" applyBorder="1" applyAlignment="1">
      <alignment horizontal="justify" vertical="center" wrapText="1"/>
    </xf>
    <xf numFmtId="0" fontId="38" fillId="2" borderId="64" xfId="8" applyFont="1" applyFill="1" applyBorder="1" applyAlignment="1">
      <alignment horizontal="center" vertical="center" wrapText="1"/>
    </xf>
    <xf numFmtId="0" fontId="38" fillId="9" borderId="64" xfId="8" applyFont="1" applyFill="1" applyBorder="1" applyAlignment="1">
      <alignment horizontal="center" vertical="center" wrapText="1"/>
    </xf>
    <xf numFmtId="0" fontId="38" fillId="2" borderId="65" xfId="8" applyFont="1" applyFill="1" applyBorder="1" applyAlignment="1">
      <alignment horizontal="center" vertical="center" wrapText="1"/>
    </xf>
    <xf numFmtId="2" fontId="39" fillId="0" borderId="64" xfId="10" applyNumberFormat="1" applyFont="1" applyBorder="1" applyAlignment="1">
      <alignment horizontal="center" vertical="center" wrapText="1"/>
    </xf>
    <xf numFmtId="2" fontId="39" fillId="2" borderId="64" xfId="10" applyNumberFormat="1" applyFont="1" applyFill="1" applyBorder="1" applyAlignment="1">
      <alignment horizontal="center" vertical="center" wrapText="1"/>
    </xf>
    <xf numFmtId="2" fontId="1" fillId="0" borderId="66" xfId="8" applyNumberFormat="1" applyBorder="1" applyAlignment="1">
      <alignment horizontal="center" vertical="center" wrapText="1"/>
    </xf>
    <xf numFmtId="0" fontId="1" fillId="0" borderId="0" xfId="8" applyAlignment="1">
      <alignment horizontal="justify" vertical="center" wrapText="1"/>
    </xf>
    <xf numFmtId="0" fontId="37" fillId="2" borderId="67" xfId="8" applyFont="1" applyFill="1" applyBorder="1" applyAlignment="1">
      <alignment horizontal="justify" vertical="center" wrapText="1"/>
    </xf>
    <xf numFmtId="0" fontId="38" fillId="2" borderId="68" xfId="8" applyFont="1" applyFill="1" applyBorder="1" applyAlignment="1">
      <alignment horizontal="center" vertical="center" wrapText="1"/>
    </xf>
    <xf numFmtId="0" fontId="38" fillId="9" borderId="68" xfId="8" applyFont="1" applyFill="1" applyBorder="1" applyAlignment="1">
      <alignment horizontal="center" vertical="center" wrapText="1"/>
    </xf>
    <xf numFmtId="0" fontId="38" fillId="9" borderId="69" xfId="8" applyFont="1" applyFill="1" applyBorder="1" applyAlignment="1">
      <alignment horizontal="center" vertical="center" wrapText="1"/>
    </xf>
    <xf numFmtId="2" fontId="39" fillId="2" borderId="68" xfId="8" applyNumberFormat="1" applyFont="1" applyFill="1" applyBorder="1" applyAlignment="1">
      <alignment horizontal="center" vertical="center" wrapText="1"/>
    </xf>
    <xf numFmtId="2" fontId="1" fillId="0" borderId="70" xfId="8" applyNumberFormat="1" applyBorder="1" applyAlignment="1">
      <alignment horizontal="center" vertical="center" wrapText="1"/>
    </xf>
    <xf numFmtId="0" fontId="37" fillId="2" borderId="28" xfId="8" applyFont="1" applyFill="1" applyBorder="1" applyAlignment="1">
      <alignment horizontal="left" vertical="center" wrapText="1"/>
    </xf>
    <xf numFmtId="0" fontId="37" fillId="2" borderId="0" xfId="8" applyFont="1" applyFill="1" applyAlignment="1">
      <alignment horizontal="left" vertical="center" wrapText="1"/>
    </xf>
    <xf numFmtId="2" fontId="39" fillId="0" borderId="47" xfId="8" applyNumberFormat="1" applyFont="1" applyBorder="1" applyAlignment="1">
      <alignment horizontal="center" vertical="center" wrapText="1"/>
    </xf>
    <xf numFmtId="2" fontId="1" fillId="0" borderId="21" xfId="8" applyNumberFormat="1" applyBorder="1" applyAlignment="1">
      <alignment horizontal="center" vertical="center" wrapText="1"/>
    </xf>
    <xf numFmtId="2" fontId="40" fillId="0" borderId="60" xfId="10" applyNumberFormat="1" applyFont="1" applyBorder="1" applyAlignment="1">
      <alignment horizontal="center" vertical="center" wrapText="1"/>
    </xf>
    <xf numFmtId="2" fontId="41" fillId="0" borderId="62" xfId="8" applyNumberFormat="1" applyFont="1" applyBorder="1" applyAlignment="1">
      <alignment horizontal="center" vertical="center" wrapText="1"/>
    </xf>
    <xf numFmtId="2" fontId="40" fillId="0" borderId="64" xfId="10" applyNumberFormat="1" applyFont="1" applyBorder="1" applyAlignment="1">
      <alignment horizontal="center" vertical="center" wrapText="1"/>
    </xf>
    <xf numFmtId="2" fontId="41" fillId="0" borderId="66" xfId="8" applyNumberFormat="1" applyFont="1" applyBorder="1" applyAlignment="1">
      <alignment horizontal="center" vertical="center" wrapText="1"/>
    </xf>
    <xf numFmtId="2" fontId="40" fillId="2" borderId="64" xfId="10" applyNumberFormat="1" applyFont="1" applyFill="1" applyBorder="1" applyAlignment="1">
      <alignment horizontal="center" vertical="center" wrapText="1"/>
    </xf>
    <xf numFmtId="0" fontId="37" fillId="0" borderId="73" xfId="8" applyFont="1" applyBorder="1" applyAlignment="1">
      <alignment horizontal="justify" vertical="center" wrapText="1"/>
    </xf>
    <xf numFmtId="0" fontId="38" fillId="2" borderId="74" xfId="8" applyFont="1" applyFill="1" applyBorder="1" applyAlignment="1">
      <alignment horizontal="center" vertical="center" wrapText="1"/>
    </xf>
    <xf numFmtId="2" fontId="40" fillId="2" borderId="68" xfId="8" applyNumberFormat="1" applyFont="1" applyFill="1" applyBorder="1" applyAlignment="1">
      <alignment horizontal="center" vertical="center" wrapText="1"/>
    </xf>
    <xf numFmtId="2" fontId="41" fillId="0" borderId="70" xfId="8" applyNumberFormat="1" applyFont="1" applyBorder="1" applyAlignment="1">
      <alignment horizontal="center" vertical="center" wrapText="1"/>
    </xf>
    <xf numFmtId="0" fontId="38" fillId="2" borderId="76" xfId="8" applyFont="1" applyFill="1" applyBorder="1" applyAlignment="1">
      <alignment horizontal="center" vertical="center" wrapText="1"/>
    </xf>
    <xf numFmtId="0" fontId="38" fillId="2" borderId="39" xfId="8" applyFont="1" applyFill="1" applyBorder="1" applyAlignment="1">
      <alignment horizontal="center" vertical="center" wrapText="1"/>
    </xf>
    <xf numFmtId="0" fontId="37" fillId="2" borderId="39" xfId="8" applyFont="1" applyFill="1" applyBorder="1" applyAlignment="1">
      <alignment horizontal="left" vertical="center" wrapText="1"/>
    </xf>
    <xf numFmtId="2" fontId="40" fillId="0" borderId="47" xfId="8" applyNumberFormat="1" applyFont="1" applyBorder="1" applyAlignment="1">
      <alignment horizontal="center" vertical="center" wrapText="1"/>
    </xf>
    <xf numFmtId="2" fontId="41" fillId="0" borderId="27" xfId="8" applyNumberFormat="1" applyFont="1" applyBorder="1" applyAlignment="1">
      <alignment horizontal="center" vertical="center" wrapText="1"/>
    </xf>
    <xf numFmtId="2" fontId="40" fillId="0" borderId="79" xfId="8" applyNumberFormat="1" applyFont="1" applyBorder="1" applyAlignment="1">
      <alignment horizontal="center" vertical="center" wrapText="1"/>
    </xf>
    <xf numFmtId="2" fontId="41" fillId="0" borderId="80" xfId="8" applyNumberFormat="1" applyFont="1" applyBorder="1" applyAlignment="1">
      <alignment horizontal="center" vertical="center" wrapText="1"/>
    </xf>
    <xf numFmtId="0" fontId="40" fillId="0" borderId="0" xfId="8" applyFont="1" applyAlignment="1">
      <alignment horizontal="center" vertical="center" wrapText="1"/>
    </xf>
    <xf numFmtId="0" fontId="42" fillId="0" borderId="0" xfId="8" applyFont="1" applyAlignment="1">
      <alignment vertical="center" wrapText="1"/>
    </xf>
    <xf numFmtId="0" fontId="40" fillId="0" borderId="0" xfId="8" applyFont="1" applyAlignment="1">
      <alignment vertical="center" wrapText="1"/>
    </xf>
    <xf numFmtId="0" fontId="40" fillId="0" borderId="0" xfId="8" applyFont="1" applyAlignment="1">
      <alignment horizontal="justify" vertical="center" wrapText="1"/>
    </xf>
    <xf numFmtId="0" fontId="47" fillId="0" borderId="0" xfId="8" applyFont="1" applyAlignment="1">
      <alignment horizontal="justify" vertical="center" wrapText="1"/>
    </xf>
    <xf numFmtId="0" fontId="32" fillId="0" borderId="0" xfId="8" applyFont="1" applyAlignment="1">
      <alignment horizontal="justify" vertical="center" wrapText="1"/>
    </xf>
    <xf numFmtId="0" fontId="48" fillId="0" borderId="0" xfId="8" applyFont="1" applyAlignment="1">
      <alignment vertical="center" wrapText="1"/>
    </xf>
    <xf numFmtId="0" fontId="32" fillId="0" borderId="0" xfId="8" applyFont="1" applyAlignment="1">
      <alignment horizontal="center" vertical="center" wrapText="1"/>
    </xf>
    <xf numFmtId="0" fontId="32" fillId="0" borderId="0" xfId="8" applyFont="1" applyAlignment="1">
      <alignment vertical="center" wrapText="1"/>
    </xf>
    <xf numFmtId="0" fontId="40" fillId="0" borderId="0" xfId="8" applyFont="1" applyAlignment="1">
      <alignment horizontal="right" vertical="center" wrapText="1"/>
    </xf>
    <xf numFmtId="0" fontId="34" fillId="0" borderId="16" xfId="8" applyFont="1" applyBorder="1" applyAlignment="1">
      <alignment horizontal="justify" vertical="center" wrapText="1"/>
    </xf>
    <xf numFmtId="0" fontId="41" fillId="0" borderId="0" xfId="8" applyFont="1" applyAlignment="1">
      <alignment horizontal="justify" vertical="center" wrapText="1"/>
    </xf>
    <xf numFmtId="0" fontId="41" fillId="0" borderId="0" xfId="8" applyFont="1" applyAlignment="1">
      <alignment vertical="center" wrapText="1"/>
    </xf>
    <xf numFmtId="0" fontId="41" fillId="0" borderId="0" xfId="8" applyFont="1" applyAlignment="1">
      <alignment horizontal="center" vertical="center" wrapText="1"/>
    </xf>
    <xf numFmtId="0" fontId="33" fillId="0" borderId="16" xfId="8" applyFont="1" applyBorder="1" applyAlignment="1">
      <alignment horizontal="justify" vertical="center" wrapText="1"/>
    </xf>
    <xf numFmtId="0" fontId="50" fillId="0" borderId="0" xfId="8" applyFont="1" applyAlignment="1">
      <alignment horizontal="justify" vertical="center" wrapText="1"/>
    </xf>
    <xf numFmtId="0" fontId="50" fillId="0" borderId="0" xfId="8" applyFont="1" applyAlignment="1">
      <alignment vertical="center" wrapText="1"/>
    </xf>
    <xf numFmtId="0" fontId="50" fillId="0" borderId="0" xfId="8" applyFont="1" applyAlignment="1">
      <alignment horizontal="center" vertical="center" wrapText="1"/>
    </xf>
    <xf numFmtId="0" fontId="34" fillId="0" borderId="0" xfId="8" applyFont="1" applyAlignment="1">
      <alignment vertical="center" wrapText="1"/>
    </xf>
    <xf numFmtId="0" fontId="38" fillId="11" borderId="60" xfId="8" applyFont="1" applyFill="1" applyBorder="1" applyAlignment="1">
      <alignment horizontal="center" vertical="center" wrapText="1"/>
    </xf>
    <xf numFmtId="176" fontId="40" fillId="0" borderId="18" xfId="8" applyNumberFormat="1" applyFont="1" applyBorder="1" applyAlignment="1">
      <alignment horizontal="center" vertical="center" wrapText="1"/>
    </xf>
    <xf numFmtId="0" fontId="40" fillId="0" borderId="0" xfId="0" applyFont="1" applyBorder="1" applyAlignment="1">
      <alignment horizontal="justify" vertical="center" wrapText="1"/>
    </xf>
    <xf numFmtId="0" fontId="47" fillId="0" borderId="0" xfId="0" applyFont="1" applyBorder="1" applyAlignment="1">
      <alignment horizontal="center" vertical="center" wrapText="1"/>
    </xf>
    <xf numFmtId="0" fontId="1" fillId="0" borderId="0" xfId="8" applyBorder="1" applyAlignment="1">
      <alignment horizontal="justify" vertical="center" wrapText="1"/>
    </xf>
    <xf numFmtId="0" fontId="41" fillId="0" borderId="0" xfId="8" applyFont="1" applyBorder="1" applyAlignment="1">
      <alignment horizontal="justify" vertical="center" wrapText="1"/>
    </xf>
    <xf numFmtId="0" fontId="50" fillId="0" borderId="0" xfId="8" applyFont="1" applyBorder="1" applyAlignment="1">
      <alignment horizontal="justify" vertical="center" wrapText="1"/>
    </xf>
    <xf numFmtId="175" fontId="40" fillId="6" borderId="64" xfId="8" applyNumberFormat="1" applyFont="1" applyFill="1" applyBorder="1" applyAlignment="1">
      <alignment horizontal="center" vertical="center" wrapText="1"/>
    </xf>
    <xf numFmtId="176" fontId="40" fillId="0" borderId="64" xfId="8" applyNumberFormat="1" applyFont="1" applyBorder="1" applyAlignment="1">
      <alignment vertical="center" wrapText="1"/>
    </xf>
    <xf numFmtId="10" fontId="40" fillId="0" borderId="66" xfId="8" applyNumberFormat="1" applyFont="1" applyBorder="1" applyAlignment="1">
      <alignment horizontal="center" vertical="center" wrapText="1"/>
    </xf>
    <xf numFmtId="175" fontId="40" fillId="6" borderId="81" xfId="8" applyNumberFormat="1" applyFont="1" applyFill="1" applyBorder="1" applyAlignment="1">
      <alignment horizontal="center" vertical="center" wrapText="1"/>
    </xf>
    <xf numFmtId="176" fontId="40" fillId="0" borderId="81" xfId="8" applyNumberFormat="1" applyFont="1" applyBorder="1" applyAlignment="1">
      <alignment vertical="center" wrapText="1"/>
    </xf>
    <xf numFmtId="10" fontId="40" fillId="0" borderId="82" xfId="8" applyNumberFormat="1" applyFont="1" applyBorder="1" applyAlignment="1">
      <alignment horizontal="center" vertical="center" wrapText="1"/>
    </xf>
    <xf numFmtId="175" fontId="43" fillId="0" borderId="18" xfId="8" applyNumberFormat="1" applyFont="1" applyBorder="1" applyAlignment="1">
      <alignment horizontal="center" vertical="center" wrapText="1"/>
    </xf>
    <xf numFmtId="10" fontId="40" fillId="0" borderId="19" xfId="8" applyNumberFormat="1" applyFont="1" applyBorder="1" applyAlignment="1">
      <alignment horizontal="center" vertical="center" wrapText="1"/>
    </xf>
    <xf numFmtId="0" fontId="1" fillId="2" borderId="0" xfId="8" applyFill="1" applyBorder="1" applyAlignment="1">
      <alignment vertical="center" wrapText="1"/>
    </xf>
    <xf numFmtId="0" fontId="40" fillId="2" borderId="0" xfId="0" applyFont="1" applyFill="1" applyBorder="1" applyAlignment="1">
      <alignment horizontal="justify" vertical="center" wrapText="1"/>
    </xf>
    <xf numFmtId="0" fontId="32" fillId="2" borderId="0" xfId="8" applyFont="1" applyFill="1" applyBorder="1" applyAlignment="1">
      <alignment horizontal="justify" vertical="center" wrapText="1"/>
    </xf>
    <xf numFmtId="0" fontId="47" fillId="2" borderId="0" xfId="0" applyFont="1" applyFill="1" applyBorder="1" applyAlignment="1">
      <alignment horizontal="center" vertical="center" wrapText="1"/>
    </xf>
    <xf numFmtId="0" fontId="1" fillId="2" borderId="0" xfId="8" applyFill="1" applyBorder="1" applyAlignment="1">
      <alignment horizontal="justify" vertical="center" wrapText="1"/>
    </xf>
    <xf numFmtId="0" fontId="40" fillId="2" borderId="0" xfId="8" applyFont="1" applyFill="1" applyBorder="1" applyAlignment="1">
      <alignment horizontal="center" vertical="center" wrapText="1"/>
    </xf>
    <xf numFmtId="0" fontId="40" fillId="2" borderId="0" xfId="8" applyFont="1" applyFill="1" applyBorder="1" applyAlignment="1">
      <alignment horizontal="justify" vertical="center" wrapText="1"/>
    </xf>
    <xf numFmtId="175" fontId="40" fillId="6" borderId="74" xfId="8" applyNumberFormat="1" applyFont="1" applyFill="1" applyBorder="1" applyAlignment="1">
      <alignment horizontal="center" vertical="center" wrapText="1"/>
    </xf>
    <xf numFmtId="176" fontId="40" fillId="0" borderId="74" xfId="8" applyNumberFormat="1" applyFont="1" applyBorder="1" applyAlignment="1">
      <alignment vertical="center" wrapText="1"/>
    </xf>
    <xf numFmtId="10" fontId="40" fillId="0" borderId="83" xfId="8" applyNumberFormat="1" applyFont="1" applyBorder="1" applyAlignment="1">
      <alignment horizontal="center" vertical="center" wrapText="1"/>
    </xf>
    <xf numFmtId="10" fontId="40" fillId="10" borderId="27" xfId="10" applyNumberFormat="1" applyFont="1" applyFill="1" applyBorder="1" applyAlignment="1">
      <alignment horizontal="center" vertical="center" wrapText="1"/>
    </xf>
    <xf numFmtId="0" fontId="40" fillId="0" borderId="85" xfId="8" applyFont="1" applyBorder="1" applyAlignment="1">
      <alignment horizontal="center" vertical="center" wrapText="1"/>
    </xf>
    <xf numFmtId="0" fontId="39" fillId="12" borderId="59" xfId="0" applyFont="1" applyFill="1" applyBorder="1" applyAlignment="1">
      <alignment vertical="center" wrapText="1"/>
    </xf>
    <xf numFmtId="0" fontId="51" fillId="12" borderId="63" xfId="0" applyFont="1" applyFill="1" applyBorder="1" applyAlignment="1">
      <alignment vertical="center" wrapText="1"/>
    </xf>
    <xf numFmtId="0" fontId="51" fillId="12" borderId="67" xfId="0" applyFont="1" applyFill="1" applyBorder="1" applyAlignment="1">
      <alignment vertical="center" wrapText="1"/>
    </xf>
    <xf numFmtId="171" fontId="17" fillId="5" borderId="44" xfId="0" applyNumberFormat="1" applyFont="1" applyFill="1" applyBorder="1" applyAlignment="1">
      <alignment vertical="center"/>
    </xf>
    <xf numFmtId="2" fontId="17" fillId="5" borderId="60" xfId="0" applyNumberFormat="1" applyFont="1" applyFill="1" applyBorder="1" applyAlignment="1">
      <alignment horizontal="center" vertical="center"/>
    </xf>
    <xf numFmtId="2" fontId="17" fillId="5" borderId="64" xfId="0" applyNumberFormat="1" applyFont="1" applyFill="1" applyBorder="1" applyAlignment="1">
      <alignment horizontal="center" vertical="center"/>
    </xf>
    <xf numFmtId="2" fontId="17" fillId="5" borderId="68" xfId="0" applyNumberFormat="1" applyFont="1" applyFill="1" applyBorder="1" applyAlignment="1">
      <alignment horizontal="center" vertical="center"/>
    </xf>
    <xf numFmtId="2" fontId="40" fillId="0" borderId="68" xfId="10" applyNumberFormat="1" applyFont="1" applyBorder="1" applyAlignment="1">
      <alignment horizontal="center" vertical="center" wrapText="1"/>
    </xf>
    <xf numFmtId="170" fontId="17" fillId="5" borderId="21" xfId="0" applyNumberFormat="1" applyFont="1" applyFill="1" applyBorder="1" applyAlignment="1">
      <alignment horizontal="right" vertical="center"/>
    </xf>
    <xf numFmtId="0" fontId="28" fillId="0" borderId="16" xfId="0" applyFont="1" applyFill="1" applyBorder="1" applyAlignment="1">
      <alignment horizontal="center" vertical="center"/>
    </xf>
    <xf numFmtId="0" fontId="28" fillId="5" borderId="16" xfId="0" applyFont="1" applyFill="1" applyBorder="1" applyAlignment="1">
      <alignment horizontal="left" vertical="center" wrapText="1"/>
    </xf>
    <xf numFmtId="0" fontId="3" fillId="2" borderId="4" xfId="3" applyFont="1" applyFill="1" applyBorder="1" applyAlignment="1">
      <alignment horizontal="center" vertical="center" wrapText="1"/>
    </xf>
    <xf numFmtId="0" fontId="3" fillId="2" borderId="0" xfId="3" applyFont="1" applyFill="1" applyBorder="1" applyAlignment="1">
      <alignment horizontal="center" vertical="center" wrapText="1"/>
    </xf>
    <xf numFmtId="0" fontId="3" fillId="2" borderId="5" xfId="3" applyFont="1" applyFill="1" applyBorder="1" applyAlignment="1">
      <alignment horizontal="center" vertical="center" wrapText="1"/>
    </xf>
    <xf numFmtId="176" fontId="40" fillId="0" borderId="0" xfId="8" applyNumberFormat="1" applyFont="1" applyAlignment="1">
      <alignment horizontal="right" vertical="center" wrapText="1"/>
    </xf>
    <xf numFmtId="0" fontId="40" fillId="0" borderId="16" xfId="8" applyFont="1" applyBorder="1" applyAlignment="1">
      <alignment horizontal="center" vertical="center" wrapText="1"/>
    </xf>
    <xf numFmtId="175" fontId="40" fillId="0" borderId="18" xfId="8" applyNumberFormat="1" applyFont="1" applyBorder="1" applyAlignment="1">
      <alignment horizontal="center" vertical="center" wrapText="1"/>
    </xf>
    <xf numFmtId="0" fontId="1" fillId="0" borderId="0" xfId="8" applyAlignment="1">
      <alignment horizontal="justify" vertical="center" wrapText="1"/>
    </xf>
    <xf numFmtId="0" fontId="37" fillId="2" borderId="75" xfId="8" applyFont="1" applyFill="1" applyBorder="1" applyAlignment="1">
      <alignment horizontal="left" vertical="center" wrapText="1"/>
    </xf>
    <xf numFmtId="0" fontId="1" fillId="0" borderId="0" xfId="8" applyAlignment="1">
      <alignment horizontal="center" vertical="center" wrapText="1"/>
    </xf>
    <xf numFmtId="0" fontId="32" fillId="0" borderId="16" xfId="0" applyFont="1" applyBorder="1" applyAlignment="1">
      <alignment horizontal="center" vertical="center"/>
    </xf>
    <xf numFmtId="0" fontId="0" fillId="0" borderId="16" xfId="0" applyBorder="1"/>
    <xf numFmtId="0" fontId="32" fillId="0" borderId="16" xfId="0" applyFont="1" applyBorder="1" applyAlignment="1">
      <alignment horizontal="center" wrapText="1"/>
    </xf>
    <xf numFmtId="0" fontId="0" fillId="0" borderId="16" xfId="0" applyBorder="1" applyAlignment="1">
      <alignment vertical="center"/>
    </xf>
    <xf numFmtId="0" fontId="0" fillId="0" borderId="16" xfId="0" applyBorder="1" applyAlignment="1">
      <alignment wrapText="1"/>
    </xf>
    <xf numFmtId="0" fontId="0" fillId="0" borderId="16" xfId="0" applyBorder="1" applyAlignment="1">
      <alignment horizontal="center" vertical="center"/>
    </xf>
    <xf numFmtId="165" fontId="0" fillId="0" borderId="16" xfId="2" applyFont="1" applyBorder="1" applyAlignment="1">
      <alignment horizontal="center" vertical="center"/>
    </xf>
    <xf numFmtId="169" fontId="0" fillId="0" borderId="16" xfId="2" applyNumberFormat="1" applyFont="1" applyBorder="1" applyAlignment="1">
      <alignment horizontal="center" vertical="center"/>
    </xf>
    <xf numFmtId="0" fontId="54" fillId="0" borderId="0" xfId="12" applyFont="1" applyFill="1" applyAlignment="1">
      <alignment vertical="center"/>
    </xf>
    <xf numFmtId="0" fontId="55" fillId="14" borderId="0" xfId="12" applyFont="1" applyFill="1" applyAlignment="1">
      <alignment vertical="center"/>
    </xf>
    <xf numFmtId="0" fontId="56" fillId="0" borderId="0" xfId="12" applyFont="1" applyFill="1" applyAlignment="1">
      <alignment vertical="center"/>
    </xf>
    <xf numFmtId="0" fontId="59" fillId="0" borderId="0" xfId="12" applyNumberFormat="1" applyFont="1" applyFill="1" applyAlignment="1">
      <alignment horizontal="center" vertical="center" wrapText="1"/>
    </xf>
    <xf numFmtId="0" fontId="54" fillId="2" borderId="0" xfId="12" applyFont="1" applyFill="1" applyAlignment="1">
      <alignment vertical="center"/>
    </xf>
    <xf numFmtId="178" fontId="62" fillId="2" borderId="4" xfId="12" applyNumberFormat="1" applyFont="1" applyFill="1" applyBorder="1" applyAlignment="1">
      <alignment vertical="center"/>
    </xf>
    <xf numFmtId="179" fontId="63" fillId="14" borderId="0" xfId="12" applyNumberFormat="1" applyFont="1" applyFill="1" applyAlignment="1">
      <alignment horizontal="center" vertical="center"/>
    </xf>
    <xf numFmtId="0" fontId="24" fillId="0" borderId="0" xfId="12" applyFont="1" applyFill="1" applyAlignment="1">
      <alignment horizontal="center" vertical="center"/>
    </xf>
    <xf numFmtId="0" fontId="24" fillId="0" borderId="0" xfId="12" applyFont="1" applyFill="1" applyAlignment="1">
      <alignment vertical="center"/>
    </xf>
    <xf numFmtId="0" fontId="64" fillId="0" borderId="0" xfId="12" applyFont="1" applyFill="1" applyAlignment="1">
      <alignment vertical="center"/>
    </xf>
    <xf numFmtId="0" fontId="63" fillId="14" borderId="0" xfId="12" applyFont="1" applyFill="1" applyAlignment="1">
      <alignment horizontal="center" vertical="center"/>
    </xf>
    <xf numFmtId="0" fontId="54" fillId="2" borderId="0" xfId="12" applyFont="1" applyFill="1" applyAlignment="1">
      <alignment horizontal="center" vertical="center"/>
    </xf>
    <xf numFmtId="0" fontId="67" fillId="2" borderId="0" xfId="12" applyFont="1" applyFill="1" applyAlignment="1">
      <alignment horizontal="center" vertical="center"/>
    </xf>
    <xf numFmtId="0" fontId="68" fillId="0" borderId="96" xfId="12" applyFont="1" applyFill="1" applyBorder="1" applyAlignment="1">
      <alignment horizontal="center" vertical="center"/>
    </xf>
    <xf numFmtId="0" fontId="68" fillId="0" borderId="97" xfId="12" applyFont="1" applyFill="1" applyBorder="1" applyAlignment="1">
      <alignment horizontal="left" vertical="center" wrapText="1"/>
    </xf>
    <xf numFmtId="180" fontId="68" fillId="0" borderId="97" xfId="12" applyNumberFormat="1" applyFont="1" applyFill="1" applyBorder="1" applyAlignment="1">
      <alignment vertical="center"/>
    </xf>
    <xf numFmtId="181" fontId="68" fillId="0" borderId="97" xfId="12" applyNumberFormat="1" applyFont="1" applyFill="1" applyBorder="1" applyAlignment="1">
      <alignment vertical="center"/>
    </xf>
    <xf numFmtId="180" fontId="68" fillId="0" borderId="97" xfId="12" applyNumberFormat="1" applyFont="1" applyFill="1" applyBorder="1" applyAlignment="1">
      <alignment horizontal="center" vertical="center"/>
    </xf>
    <xf numFmtId="166" fontId="54" fillId="2" borderId="0" xfId="7" applyFont="1" applyFill="1" applyAlignment="1">
      <alignment vertical="center"/>
    </xf>
    <xf numFmtId="0" fontId="69" fillId="14" borderId="0" xfId="12" applyFont="1" applyFill="1" applyAlignment="1">
      <alignment vertical="center"/>
    </xf>
    <xf numFmtId="0" fontId="68" fillId="0" borderId="63" xfId="12" applyFont="1" applyFill="1" applyBorder="1" applyAlignment="1">
      <alignment horizontal="center" vertical="center"/>
    </xf>
    <xf numFmtId="0" fontId="68" fillId="0" borderId="64" xfId="12" applyFont="1" applyFill="1" applyBorder="1" applyAlignment="1">
      <alignment horizontal="left" vertical="center" wrapText="1"/>
    </xf>
    <xf numFmtId="180" fontId="68" fillId="0" borderId="64" xfId="12" applyNumberFormat="1" applyFont="1" applyFill="1" applyBorder="1" applyAlignment="1">
      <alignment vertical="center"/>
    </xf>
    <xf numFmtId="181" fontId="68" fillId="0" borderId="64" xfId="12" applyNumberFormat="1" applyFont="1" applyFill="1" applyBorder="1" applyAlignment="1">
      <alignment vertical="center"/>
    </xf>
    <xf numFmtId="180" fontId="68" fillId="0" borderId="64" xfId="12" applyNumberFormat="1" applyFont="1" applyFill="1" applyBorder="1" applyAlignment="1">
      <alignment horizontal="center" vertical="center"/>
    </xf>
    <xf numFmtId="180" fontId="68" fillId="0" borderId="66" xfId="7" applyNumberFormat="1" applyFont="1" applyFill="1" applyBorder="1" applyAlignment="1">
      <alignment vertical="center"/>
    </xf>
    <xf numFmtId="0" fontId="68" fillId="0" borderId="73" xfId="12" applyFont="1" applyFill="1" applyBorder="1" applyAlignment="1">
      <alignment horizontal="center" vertical="center"/>
    </xf>
    <xf numFmtId="0" fontId="59" fillId="0" borderId="64" xfId="12" applyFont="1" applyFill="1" applyBorder="1" applyAlignment="1">
      <alignment horizontal="left" vertical="center" wrapText="1"/>
    </xf>
    <xf numFmtId="0" fontId="68" fillId="0" borderId="98" xfId="12" applyFont="1" applyFill="1" applyBorder="1" applyAlignment="1">
      <alignment horizontal="center" vertical="center"/>
    </xf>
    <xf numFmtId="0" fontId="59" fillId="0" borderId="26" xfId="12" applyFont="1" applyFill="1" applyBorder="1" applyAlignment="1">
      <alignment vertical="center"/>
    </xf>
    <xf numFmtId="180" fontId="68" fillId="0" borderId="26" xfId="12" applyNumberFormat="1" applyFont="1" applyFill="1" applyBorder="1" applyAlignment="1">
      <alignment vertical="center"/>
    </xf>
    <xf numFmtId="180" fontId="68" fillId="0" borderId="94" xfId="7" applyNumberFormat="1" applyFont="1" applyFill="1" applyBorder="1" applyAlignment="1">
      <alignment vertical="center"/>
    </xf>
    <xf numFmtId="0" fontId="68" fillId="0" borderId="10" xfId="12" applyFont="1" applyFill="1" applyBorder="1" applyAlignment="1">
      <alignment horizontal="center" vertical="center"/>
    </xf>
    <xf numFmtId="0" fontId="59" fillId="0" borderId="93" xfId="12" applyFont="1" applyFill="1" applyBorder="1" applyAlignment="1">
      <alignment vertical="center"/>
    </xf>
    <xf numFmtId="0" fontId="68" fillId="0" borderId="93" xfId="12" applyFont="1" applyFill="1" applyBorder="1" applyAlignment="1">
      <alignment vertical="center"/>
    </xf>
    <xf numFmtId="2" fontId="59" fillId="0" borderId="80" xfId="12" applyNumberFormat="1" applyFont="1" applyFill="1" applyBorder="1" applyAlignment="1">
      <alignment vertical="center"/>
    </xf>
    <xf numFmtId="0" fontId="35" fillId="2" borderId="0" xfId="12" applyFont="1" applyFill="1" applyAlignment="1">
      <alignment horizontal="center" vertical="center"/>
    </xf>
    <xf numFmtId="0" fontId="72" fillId="2" borderId="0" xfId="12" applyFont="1" applyFill="1" applyAlignment="1">
      <alignment vertical="center"/>
    </xf>
    <xf numFmtId="178" fontId="73" fillId="2" borderId="4" xfId="12" applyNumberFormat="1" applyFont="1" applyFill="1" applyBorder="1" applyAlignment="1">
      <alignment vertical="center"/>
    </xf>
    <xf numFmtId="0" fontId="65" fillId="0" borderId="64" xfId="12" applyFont="1" applyFill="1" applyBorder="1" applyAlignment="1">
      <alignment horizontal="center" vertical="center"/>
    </xf>
    <xf numFmtId="0" fontId="55" fillId="14" borderId="0" xfId="12" applyFont="1" applyFill="1" applyAlignment="1">
      <alignment horizontal="center" vertical="center"/>
    </xf>
    <xf numFmtId="0" fontId="65" fillId="0" borderId="64" xfId="12" applyFont="1" applyFill="1" applyBorder="1" applyAlignment="1">
      <alignment horizontal="center" vertical="center" wrapText="1"/>
    </xf>
    <xf numFmtId="0" fontId="52" fillId="2" borderId="0" xfId="12" applyFont="1" applyFill="1" applyAlignment="1">
      <alignment horizontal="center" vertical="center"/>
    </xf>
    <xf numFmtId="180" fontId="68" fillId="0" borderId="82" xfId="12" applyNumberFormat="1" applyFont="1" applyFill="1" applyBorder="1" applyAlignment="1">
      <alignment vertical="center"/>
    </xf>
    <xf numFmtId="0" fontId="52" fillId="2" borderId="0" xfId="12" applyFont="1" applyFill="1" applyAlignment="1">
      <alignment vertical="center"/>
    </xf>
    <xf numFmtId="182" fontId="4" fillId="2" borderId="0" xfId="13" applyNumberFormat="1" applyFont="1" applyFill="1" applyAlignment="1">
      <alignment vertical="center" wrapText="1"/>
    </xf>
    <xf numFmtId="0" fontId="5" fillId="2" borderId="0" xfId="13" applyFont="1" applyFill="1" applyAlignment="1">
      <alignment vertical="center" wrapText="1"/>
    </xf>
    <xf numFmtId="0" fontId="4" fillId="2" borderId="0" xfId="13" applyFont="1" applyFill="1" applyAlignment="1">
      <alignment vertical="center" wrapText="1"/>
    </xf>
    <xf numFmtId="0" fontId="5" fillId="2" borderId="4" xfId="13" applyFont="1" applyFill="1" applyBorder="1" applyAlignment="1">
      <alignment vertical="center" wrapText="1"/>
    </xf>
    <xf numFmtId="0" fontId="5" fillId="2" borderId="0" xfId="13" applyFont="1" applyFill="1" applyAlignment="1">
      <alignment horizontal="left" vertical="center" wrapText="1"/>
    </xf>
    <xf numFmtId="0" fontId="5" fillId="2" borderId="5" xfId="13" applyFont="1" applyFill="1" applyBorder="1" applyAlignment="1">
      <alignment vertical="center" wrapText="1"/>
    </xf>
    <xf numFmtId="0" fontId="5" fillId="2" borderId="10" xfId="13" applyFont="1" applyFill="1" applyBorder="1" applyAlignment="1">
      <alignment vertical="center" wrapText="1"/>
    </xf>
    <xf numFmtId="0" fontId="5" fillId="2" borderId="11" xfId="13" applyFont="1" applyFill="1" applyBorder="1" applyAlignment="1">
      <alignment horizontal="left" vertical="center" wrapText="1"/>
    </xf>
    <xf numFmtId="0" fontId="5" fillId="2" borderId="11" xfId="13" applyFont="1" applyFill="1" applyBorder="1" applyAlignment="1">
      <alignment vertical="center" wrapText="1"/>
    </xf>
    <xf numFmtId="0" fontId="5" fillId="2" borderId="12" xfId="13" applyFont="1" applyFill="1" applyBorder="1" applyAlignment="1">
      <alignment vertical="center" wrapText="1"/>
    </xf>
    <xf numFmtId="0" fontId="56" fillId="0" borderId="0" xfId="12" applyFont="1" applyFill="1" applyAlignment="1">
      <alignment horizontal="center" vertical="center"/>
    </xf>
    <xf numFmtId="0" fontId="68" fillId="0" borderId="47" xfId="12" applyFont="1" applyFill="1" applyBorder="1" applyAlignment="1">
      <alignment horizontal="left" vertical="center" wrapText="1"/>
    </xf>
    <xf numFmtId="180" fontId="68" fillId="0" borderId="47" xfId="12" applyNumberFormat="1" applyFont="1" applyFill="1" applyBorder="1" applyAlignment="1">
      <alignment vertical="center"/>
    </xf>
    <xf numFmtId="181" fontId="68" fillId="0" borderId="47" xfId="12" applyNumberFormat="1" applyFont="1" applyFill="1" applyBorder="1" applyAlignment="1">
      <alignment vertical="center"/>
    </xf>
    <xf numFmtId="180" fontId="68" fillId="0" borderId="47" xfId="12" applyNumberFormat="1" applyFont="1" applyFill="1" applyBorder="1" applyAlignment="1">
      <alignment horizontal="center" vertical="center"/>
    </xf>
    <xf numFmtId="0" fontId="43" fillId="0" borderId="0" xfId="14"/>
    <xf numFmtId="0" fontId="3" fillId="6" borderId="16" xfId="14" applyFont="1" applyFill="1" applyBorder="1" applyAlignment="1">
      <alignment horizontal="center" vertical="center" wrapText="1"/>
    </xf>
    <xf numFmtId="0" fontId="43" fillId="0" borderId="0" xfId="14" applyAlignment="1">
      <alignment wrapText="1"/>
    </xf>
    <xf numFmtId="0" fontId="43" fillId="0" borderId="16" xfId="14" applyBorder="1" applyAlignment="1">
      <alignment horizontal="center"/>
    </xf>
    <xf numFmtId="0" fontId="2" fillId="0" borderId="16" xfId="14" applyFont="1" applyBorder="1" applyAlignment="1">
      <alignment horizontal="center"/>
    </xf>
    <xf numFmtId="183" fontId="43" fillId="0" borderId="16" xfId="15" applyNumberFormat="1" applyFont="1" applyBorder="1" applyAlignment="1">
      <alignment horizontal="center"/>
    </xf>
    <xf numFmtId="0" fontId="43" fillId="0" borderId="0" xfId="14" applyAlignment="1">
      <alignment horizontal="center"/>
    </xf>
    <xf numFmtId="0" fontId="2" fillId="0" borderId="0" xfId="14" applyFont="1" applyAlignment="1">
      <alignment horizontal="center"/>
    </xf>
    <xf numFmtId="183" fontId="43" fillId="0" borderId="0" xfId="15" applyNumberFormat="1" applyFont="1" applyAlignment="1">
      <alignment horizontal="center"/>
    </xf>
    <xf numFmtId="43" fontId="32" fillId="0" borderId="16" xfId="16" applyFont="1" applyBorder="1" applyAlignment="1">
      <alignment horizontal="center"/>
    </xf>
    <xf numFmtId="0" fontId="2" fillId="0" borderId="0" xfId="14" applyFont="1" applyAlignment="1">
      <alignment horizontal="left"/>
    </xf>
    <xf numFmtId="43" fontId="43" fillId="0" borderId="16" xfId="16" applyFont="1" applyBorder="1" applyAlignment="1">
      <alignment horizontal="center"/>
    </xf>
    <xf numFmtId="43" fontId="43" fillId="0" borderId="0" xfId="16" applyFont="1" applyAlignment="1">
      <alignment horizontal="center"/>
    </xf>
    <xf numFmtId="43" fontId="43" fillId="0" borderId="0" xfId="16" applyFont="1"/>
    <xf numFmtId="0" fontId="2" fillId="0" borderId="16" xfId="14" applyFont="1" applyBorder="1"/>
    <xf numFmtId="2" fontId="43" fillId="0" borderId="16" xfId="17" applyNumberFormat="1" applyFont="1" applyBorder="1" applyAlignment="1">
      <alignment horizontal="center"/>
    </xf>
    <xf numFmtId="0" fontId="2" fillId="6" borderId="16" xfId="14" applyFont="1" applyFill="1" applyBorder="1"/>
    <xf numFmtId="0" fontId="43" fillId="6" borderId="16" xfId="14" applyFill="1" applyBorder="1" applyAlignment="1">
      <alignment horizontal="center"/>
    </xf>
    <xf numFmtId="183" fontId="43" fillId="0" borderId="16" xfId="15" applyNumberFormat="1" applyFont="1" applyBorder="1"/>
    <xf numFmtId="183" fontId="43" fillId="6" borderId="16" xfId="14" applyNumberFormat="1" applyFill="1" applyBorder="1"/>
    <xf numFmtId="184" fontId="43" fillId="0" borderId="0" xfId="14" applyNumberFormat="1"/>
    <xf numFmtId="0" fontId="2" fillId="0" borderId="0" xfId="14" applyFont="1"/>
    <xf numFmtId="183" fontId="2" fillId="6" borderId="0" xfId="15" applyNumberFormat="1" applyFont="1" applyFill="1" applyAlignment="1">
      <alignment horizontal="center"/>
    </xf>
    <xf numFmtId="164" fontId="43" fillId="0" borderId="0" xfId="15" applyFont="1"/>
    <xf numFmtId="185" fontId="43" fillId="0" borderId="0" xfId="14" applyNumberFormat="1"/>
    <xf numFmtId="183" fontId="43" fillId="6" borderId="0" xfId="14" applyNumberFormat="1" applyFill="1"/>
    <xf numFmtId="180" fontId="5" fillId="2" borderId="0" xfId="13" applyNumberFormat="1" applyFont="1" applyFill="1" applyAlignment="1">
      <alignment vertical="center" wrapText="1"/>
    </xf>
    <xf numFmtId="0" fontId="59" fillId="0" borderId="65" xfId="12" applyFont="1" applyFill="1" applyBorder="1" applyAlignment="1">
      <alignment horizontal="left" vertical="center"/>
    </xf>
    <xf numFmtId="0" fontId="59" fillId="0" borderId="103" xfId="12" applyFont="1" applyFill="1" applyBorder="1" applyAlignment="1">
      <alignment horizontal="left" vertical="center"/>
    </xf>
    <xf numFmtId="0" fontId="59" fillId="0" borderId="84" xfId="12" applyFont="1" applyFill="1" applyBorder="1" applyAlignment="1">
      <alignment horizontal="left" vertical="center"/>
    </xf>
    <xf numFmtId="0" fontId="59" fillId="0" borderId="104" xfId="12" applyFont="1" applyFill="1" applyBorder="1" applyAlignment="1">
      <alignment horizontal="left" vertical="center" wrapText="1"/>
    </xf>
    <xf numFmtId="0" fontId="59" fillId="0" borderId="105" xfId="12" applyFont="1" applyFill="1" applyBorder="1" applyAlignment="1">
      <alignment horizontal="left" vertical="center" wrapText="1"/>
    </xf>
    <xf numFmtId="0" fontId="59" fillId="0" borderId="106" xfId="12" applyFont="1" applyFill="1" applyBorder="1" applyAlignment="1">
      <alignment horizontal="left" vertical="center" wrapText="1"/>
    </xf>
    <xf numFmtId="0" fontId="59" fillId="0" borderId="100" xfId="12" applyFont="1" applyFill="1" applyBorder="1" applyAlignment="1">
      <alignment horizontal="left" vertical="center"/>
    </xf>
    <xf numFmtId="0" fontId="59" fillId="0" borderId="101" xfId="12" applyFont="1" applyFill="1" applyBorder="1" applyAlignment="1">
      <alignment horizontal="left" vertical="center"/>
    </xf>
    <xf numFmtId="0" fontId="59" fillId="0" borderId="102" xfId="12" applyFont="1" applyFill="1" applyBorder="1" applyAlignment="1">
      <alignment horizontal="left" vertical="center"/>
    </xf>
    <xf numFmtId="0" fontId="53" fillId="0" borderId="0" xfId="12" applyFont="1" applyFill="1" applyAlignment="1">
      <alignment horizontal="center" vertical="center"/>
    </xf>
    <xf numFmtId="0" fontId="46" fillId="0" borderId="0" xfId="12" applyFont="1" applyFill="1" applyAlignment="1">
      <alignment horizontal="center" vertical="center"/>
    </xf>
    <xf numFmtId="0" fontId="57" fillId="0" borderId="0" xfId="12" applyNumberFormat="1" applyFont="1" applyFill="1" applyAlignment="1">
      <alignment horizontal="center" vertical="center" wrapText="1"/>
    </xf>
    <xf numFmtId="0" fontId="2" fillId="13" borderId="23" xfId="14" applyFont="1" applyFill="1" applyBorder="1" applyAlignment="1">
      <alignment horizontal="center"/>
    </xf>
    <xf numFmtId="0" fontId="2" fillId="13" borderId="36" xfId="14" applyFont="1" applyFill="1" applyBorder="1" applyAlignment="1">
      <alignment horizontal="center"/>
    </xf>
    <xf numFmtId="0" fontId="2" fillId="13" borderId="43" xfId="14" applyFont="1" applyFill="1" applyBorder="1" applyAlignment="1">
      <alignment horizontal="center"/>
    </xf>
    <xf numFmtId="0" fontId="3" fillId="13" borderId="23" xfId="14" applyFont="1" applyFill="1" applyBorder="1" applyAlignment="1">
      <alignment horizontal="center" vertical="center" wrapText="1"/>
    </xf>
    <xf numFmtId="0" fontId="3" fillId="13" borderId="36" xfId="14" applyFont="1" applyFill="1" applyBorder="1" applyAlignment="1">
      <alignment horizontal="center" vertical="center" wrapText="1"/>
    </xf>
    <xf numFmtId="0" fontId="3" fillId="13" borderId="43" xfId="14" applyFont="1" applyFill="1" applyBorder="1" applyAlignment="1">
      <alignment horizontal="center" vertical="center" wrapText="1"/>
    </xf>
    <xf numFmtId="0" fontId="2" fillId="0" borderId="0" xfId="14" applyFont="1" applyAlignment="1">
      <alignment horizontal="center"/>
    </xf>
    <xf numFmtId="0" fontId="2" fillId="0" borderId="28" xfId="14" applyFont="1" applyBorder="1" applyAlignment="1">
      <alignment horizontal="center"/>
    </xf>
    <xf numFmtId="0" fontId="3" fillId="6" borderId="23" xfId="14" applyFont="1" applyFill="1" applyBorder="1" applyAlignment="1">
      <alignment horizontal="center"/>
    </xf>
    <xf numFmtId="0" fontId="3" fillId="6" borderId="36" xfId="14" applyFont="1" applyFill="1" applyBorder="1" applyAlignment="1">
      <alignment horizontal="center"/>
    </xf>
    <xf numFmtId="0" fontId="3" fillId="6" borderId="43" xfId="14" applyFont="1" applyFill="1" applyBorder="1" applyAlignment="1">
      <alignment horizontal="center"/>
    </xf>
    <xf numFmtId="0" fontId="2" fillId="0" borderId="0" xfId="14" applyFont="1" applyAlignment="1">
      <alignment horizontal="left"/>
    </xf>
    <xf numFmtId="0" fontId="3" fillId="0" borderId="11" xfId="0" applyFont="1" applyFill="1" applyBorder="1" applyAlignment="1">
      <alignment horizontal="left" vertical="center" wrapText="1"/>
    </xf>
    <xf numFmtId="0" fontId="15" fillId="7" borderId="35" xfId="0" applyFont="1" applyFill="1" applyBorder="1" applyAlignment="1">
      <alignment horizontal="justify" vertical="center" wrapText="1"/>
    </xf>
    <xf numFmtId="0" fontId="15" fillId="7" borderId="36" xfId="0" applyFont="1" applyFill="1" applyBorder="1" applyAlignment="1">
      <alignment horizontal="justify" vertical="center" wrapText="1"/>
    </xf>
    <xf numFmtId="0" fontId="15" fillId="7" borderId="37" xfId="0" applyFont="1" applyFill="1" applyBorder="1" applyAlignment="1">
      <alignment horizontal="justify" vertical="center" wrapText="1"/>
    </xf>
    <xf numFmtId="0" fontId="15" fillId="0" borderId="35" xfId="0" applyFont="1" applyFill="1" applyBorder="1" applyAlignment="1">
      <alignment horizontal="justify" vertical="center" wrapText="1"/>
    </xf>
    <xf numFmtId="0" fontId="15" fillId="0" borderId="36" xfId="0" applyFont="1" applyFill="1" applyBorder="1" applyAlignment="1">
      <alignment horizontal="justify" vertical="center" wrapText="1"/>
    </xf>
    <xf numFmtId="0" fontId="15" fillId="0" borderId="37" xfId="0" applyFont="1" applyFill="1" applyBorder="1" applyAlignment="1">
      <alignment horizontal="justify" vertical="center" wrapText="1"/>
    </xf>
    <xf numFmtId="0" fontId="15" fillId="0" borderId="38" xfId="0" applyFont="1" applyFill="1" applyBorder="1" applyAlignment="1">
      <alignment horizontal="justify" vertical="center" wrapText="1"/>
    </xf>
    <xf numFmtId="0" fontId="15" fillId="0" borderId="39" xfId="0" applyFont="1" applyFill="1" applyBorder="1" applyAlignment="1">
      <alignment horizontal="justify" vertical="center" wrapText="1"/>
    </xf>
    <xf numFmtId="0" fontId="15" fillId="0" borderId="40" xfId="0" applyFont="1" applyFill="1" applyBorder="1" applyAlignment="1">
      <alignment horizontal="justify" vertical="center" wrapText="1"/>
    </xf>
    <xf numFmtId="0" fontId="3"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5" fillId="0" borderId="6" xfId="0" applyFont="1" applyFill="1" applyBorder="1" applyAlignment="1">
      <alignment horizontal="left" vertical="center" wrapText="1"/>
    </xf>
    <xf numFmtId="0" fontId="15" fillId="0" borderId="7" xfId="0" applyFont="1" applyFill="1" applyBorder="1" applyAlignment="1">
      <alignment horizontal="left" vertical="center" wrapText="1"/>
    </xf>
    <xf numFmtId="0" fontId="15" fillId="0" borderId="8" xfId="0" applyFont="1" applyFill="1" applyBorder="1" applyAlignment="1">
      <alignment horizontal="left" vertical="center" wrapText="1"/>
    </xf>
    <xf numFmtId="0" fontId="3" fillId="2" borderId="10" xfId="3" applyFont="1" applyFill="1" applyBorder="1" applyAlignment="1">
      <alignment horizontal="center" vertical="center"/>
    </xf>
    <xf numFmtId="0" fontId="3" fillId="2" borderId="11" xfId="3" applyFont="1" applyFill="1" applyBorder="1" applyAlignment="1">
      <alignment horizontal="center" vertical="center"/>
    </xf>
    <xf numFmtId="0" fontId="3" fillId="2" borderId="12" xfId="3" applyFont="1" applyFill="1" applyBorder="1" applyAlignment="1">
      <alignment horizontal="center" vertical="center"/>
    </xf>
    <xf numFmtId="0" fontId="3" fillId="0" borderId="14" xfId="3" applyFont="1" applyFill="1" applyBorder="1" applyAlignment="1">
      <alignment horizontal="center" vertical="center"/>
    </xf>
    <xf numFmtId="0" fontId="3" fillId="0" borderId="15" xfId="3" applyFont="1" applyFill="1" applyBorder="1" applyAlignment="1">
      <alignment horizontal="center" vertical="center"/>
    </xf>
    <xf numFmtId="0" fontId="3" fillId="0" borderId="2" xfId="3" applyFont="1" applyFill="1" applyBorder="1" applyAlignment="1">
      <alignment horizontal="left" vertical="center" wrapText="1"/>
    </xf>
    <xf numFmtId="0" fontId="3" fillId="0" borderId="0" xfId="3" applyFont="1" applyFill="1" applyBorder="1" applyAlignment="1">
      <alignment horizontal="left" vertical="center" wrapText="1"/>
    </xf>
    <xf numFmtId="0" fontId="3" fillId="0" borderId="11" xfId="3" applyFont="1" applyFill="1" applyBorder="1" applyAlignment="1">
      <alignment horizontal="left" vertical="center" wrapText="1"/>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6" fillId="2" borderId="4" xfId="3" applyFont="1" applyFill="1" applyBorder="1" applyAlignment="1">
      <alignment horizontal="center" vertical="center"/>
    </xf>
    <xf numFmtId="0" fontId="6" fillId="2" borderId="0" xfId="3" applyFont="1" applyFill="1" applyBorder="1" applyAlignment="1">
      <alignment horizontal="center" vertical="center"/>
    </xf>
    <xf numFmtId="0" fontId="6" fillId="2" borderId="5" xfId="3" applyFont="1" applyFill="1" applyBorder="1" applyAlignment="1">
      <alignment horizontal="center" vertical="center"/>
    </xf>
    <xf numFmtId="0" fontId="3" fillId="2" borderId="4" xfId="3" applyFont="1" applyFill="1" applyBorder="1" applyAlignment="1">
      <alignment horizontal="center" vertical="center" wrapText="1"/>
    </xf>
    <xf numFmtId="0" fontId="3" fillId="2" borderId="0" xfId="3" applyFont="1" applyFill="1" applyBorder="1" applyAlignment="1">
      <alignment horizontal="center" vertical="center" wrapText="1"/>
    </xf>
    <xf numFmtId="0" fontId="3" fillId="2" borderId="5" xfId="3" applyFont="1" applyFill="1" applyBorder="1" applyAlignment="1">
      <alignment horizontal="center" vertical="center" wrapText="1"/>
    </xf>
    <xf numFmtId="0" fontId="6" fillId="3" borderId="6"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3" borderId="8" xfId="3" applyFont="1" applyFill="1" applyBorder="1" applyAlignment="1">
      <alignment horizontal="center" vertical="center" wrapText="1"/>
    </xf>
    <xf numFmtId="0" fontId="8" fillId="2" borderId="4" xfId="3" applyFont="1" applyFill="1" applyBorder="1" applyAlignment="1">
      <alignment horizontal="center" vertical="center" wrapText="1"/>
    </xf>
    <xf numFmtId="0" fontId="8" fillId="2" borderId="0" xfId="3" applyFont="1" applyFill="1" applyBorder="1" applyAlignment="1">
      <alignment horizontal="center" vertical="center" wrapText="1"/>
    </xf>
    <xf numFmtId="0" fontId="8" fillId="2" borderId="5" xfId="3"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10" fillId="0" borderId="32" xfId="3" applyFont="1" applyFill="1" applyBorder="1" applyAlignment="1">
      <alignment horizontal="left" vertical="center"/>
    </xf>
    <xf numFmtId="0" fontId="10" fillId="0" borderId="33" xfId="3" applyFont="1" applyFill="1" applyBorder="1" applyAlignment="1">
      <alignment horizontal="left" vertical="center"/>
    </xf>
    <xf numFmtId="0" fontId="10" fillId="0" borderId="34" xfId="3" applyFont="1" applyFill="1" applyBorder="1" applyAlignment="1">
      <alignment horizontal="left" vertical="center"/>
    </xf>
    <xf numFmtId="0" fontId="17" fillId="0" borderId="23" xfId="0" applyFont="1" applyFill="1" applyBorder="1" applyAlignment="1">
      <alignment horizontal="center" vertical="center" wrapText="1"/>
    </xf>
    <xf numFmtId="0" fontId="17" fillId="0" borderId="43" xfId="0" applyFont="1" applyFill="1" applyBorder="1" applyAlignment="1">
      <alignment horizontal="center" vertical="center" wrapText="1"/>
    </xf>
    <xf numFmtId="0" fontId="8" fillId="0" borderId="4" xfId="3" applyFont="1" applyFill="1" applyBorder="1" applyAlignment="1">
      <alignment horizontal="center" vertical="center" wrapText="1"/>
    </xf>
    <xf numFmtId="0" fontId="8" fillId="0" borderId="0" xfId="3" applyFont="1" applyFill="1" applyBorder="1" applyAlignment="1">
      <alignment horizontal="center" vertical="center" wrapText="1"/>
    </xf>
    <xf numFmtId="0" fontId="8" fillId="0" borderId="5" xfId="3" applyFont="1" applyFill="1" applyBorder="1" applyAlignment="1">
      <alignment horizontal="center" vertical="center" wrapText="1"/>
    </xf>
    <xf numFmtId="175" fontId="40" fillId="0" borderId="64" xfId="8" applyNumberFormat="1" applyFont="1" applyBorder="1" applyAlignment="1">
      <alignment horizontal="center" vertical="center" wrapText="1"/>
    </xf>
    <xf numFmtId="0" fontId="35" fillId="2" borderId="0" xfId="9" applyFont="1" applyFill="1" applyBorder="1" applyAlignment="1">
      <alignment horizontal="center" vertical="center" textRotation="255" wrapText="1"/>
    </xf>
    <xf numFmtId="175" fontId="40" fillId="0" borderId="74" xfId="8" applyNumberFormat="1" applyFont="1" applyBorder="1" applyAlignment="1">
      <alignment horizontal="center" vertical="center" wrapText="1"/>
    </xf>
    <xf numFmtId="176" fontId="34" fillId="0" borderId="23" xfId="8" applyNumberFormat="1" applyFont="1" applyBorder="1" applyAlignment="1">
      <alignment horizontal="right" vertical="center" wrapText="1"/>
    </xf>
    <xf numFmtId="176" fontId="34" fillId="0" borderId="43" xfId="8" applyNumberFormat="1" applyFont="1" applyBorder="1" applyAlignment="1">
      <alignment horizontal="right" vertical="center" wrapText="1"/>
    </xf>
    <xf numFmtId="0" fontId="46" fillId="10" borderId="38" xfId="9" applyFont="1" applyFill="1" applyBorder="1" applyAlignment="1">
      <alignment horizontal="left" vertical="center" wrapText="1"/>
    </xf>
    <xf numFmtId="0" fontId="46" fillId="10" borderId="39" xfId="9" applyFont="1" applyFill="1" applyBorder="1" applyAlignment="1">
      <alignment horizontal="left" vertical="center" wrapText="1"/>
    </xf>
    <xf numFmtId="0" fontId="46" fillId="10" borderId="75" xfId="9" applyFont="1" applyFill="1" applyBorder="1" applyAlignment="1">
      <alignment horizontal="left" vertical="center" wrapText="1"/>
    </xf>
    <xf numFmtId="175" fontId="40" fillId="10" borderId="26" xfId="8" applyNumberFormat="1" applyFont="1" applyFill="1" applyBorder="1" applyAlignment="1">
      <alignment horizontal="center" vertical="center" wrapText="1"/>
    </xf>
    <xf numFmtId="176" fontId="49" fillId="0" borderId="23" xfId="8" applyNumberFormat="1" applyFont="1" applyBorder="1" applyAlignment="1">
      <alignment horizontal="right" vertical="center" wrapText="1"/>
    </xf>
    <xf numFmtId="176" fontId="49" fillId="0" borderId="43" xfId="8" applyNumberFormat="1" applyFont="1" applyBorder="1" applyAlignment="1">
      <alignment horizontal="right" vertical="center" wrapText="1"/>
    </xf>
    <xf numFmtId="176" fontId="34" fillId="0" borderId="45" xfId="8" applyNumberFormat="1" applyFont="1" applyBorder="1" applyAlignment="1">
      <alignment horizontal="center" vertical="center" wrapText="1"/>
    </xf>
    <xf numFmtId="0" fontId="33" fillId="0" borderId="0" xfId="8" applyFont="1" applyAlignment="1">
      <alignment horizontal="center" vertical="center" wrapText="1"/>
    </xf>
    <xf numFmtId="0" fontId="33" fillId="0" borderId="23" xfId="8" applyFont="1" applyBorder="1" applyAlignment="1">
      <alignment horizontal="center" vertical="center" wrapText="1"/>
    </xf>
    <xf numFmtId="0" fontId="33" fillId="0" borderId="36" xfId="8" applyFont="1" applyBorder="1" applyAlignment="1">
      <alignment horizontal="center" vertical="center" wrapText="1"/>
    </xf>
    <xf numFmtId="0" fontId="33" fillId="0" borderId="43" xfId="8" applyFont="1" applyBorder="1" applyAlignment="1">
      <alignment horizontal="center" vertical="center" wrapText="1"/>
    </xf>
    <xf numFmtId="168" fontId="17" fillId="5" borderId="65" xfId="0" applyNumberFormat="1" applyFont="1" applyFill="1" applyBorder="1" applyAlignment="1">
      <alignment horizontal="center" vertical="center"/>
    </xf>
    <xf numFmtId="168" fontId="17" fillId="5" borderId="84" xfId="0" applyNumberFormat="1" applyFont="1" applyFill="1" applyBorder="1" applyAlignment="1">
      <alignment horizontal="center" vertical="center"/>
    </xf>
    <xf numFmtId="168" fontId="17" fillId="5" borderId="69" xfId="0" applyNumberFormat="1" applyFont="1" applyFill="1" applyBorder="1" applyAlignment="1">
      <alignment horizontal="center" vertical="center"/>
    </xf>
    <xf numFmtId="168" fontId="17" fillId="5" borderId="87" xfId="0" applyNumberFormat="1" applyFont="1" applyFill="1" applyBorder="1" applyAlignment="1">
      <alignment horizontal="center" vertical="center"/>
    </xf>
    <xf numFmtId="176" fontId="40" fillId="0" borderId="0" xfId="8" applyNumberFormat="1" applyFont="1" applyAlignment="1">
      <alignment horizontal="right" vertical="center" wrapText="1"/>
    </xf>
    <xf numFmtId="0" fontId="38" fillId="2" borderId="6" xfId="8" applyFont="1" applyFill="1" applyBorder="1" applyAlignment="1">
      <alignment horizontal="left" vertical="center" wrapText="1"/>
    </xf>
    <xf numFmtId="0" fontId="38" fillId="2" borderId="7" xfId="8" applyFont="1" applyFill="1" applyBorder="1" applyAlignment="1">
      <alignment horizontal="left" vertical="center" wrapText="1"/>
    </xf>
    <xf numFmtId="0" fontId="40" fillId="0" borderId="16" xfId="8" applyFont="1" applyBorder="1" applyAlignment="1">
      <alignment horizontal="center" vertical="center" wrapText="1"/>
    </xf>
    <xf numFmtId="174" fontId="40" fillId="0" borderId="18" xfId="8" applyNumberFormat="1" applyFont="1" applyBorder="1" applyAlignment="1">
      <alignment horizontal="center" vertical="center" wrapText="1"/>
    </xf>
    <xf numFmtId="168" fontId="17" fillId="5" borderId="61" xfId="0" applyNumberFormat="1" applyFont="1" applyFill="1" applyBorder="1" applyAlignment="1">
      <alignment horizontal="center" vertical="center"/>
    </xf>
    <xf numFmtId="168" fontId="17" fillId="5" borderId="86" xfId="0" applyNumberFormat="1" applyFont="1" applyFill="1" applyBorder="1" applyAlignment="1">
      <alignment horizontal="center" vertical="center"/>
    </xf>
    <xf numFmtId="175" fontId="40" fillId="0" borderId="18" xfId="8" applyNumberFormat="1" applyFont="1" applyBorder="1" applyAlignment="1">
      <alignment horizontal="center" vertical="center" wrapText="1"/>
    </xf>
    <xf numFmtId="175" fontId="40" fillId="0" borderId="81" xfId="8" applyNumberFormat="1" applyFont="1" applyBorder="1" applyAlignment="1">
      <alignment horizontal="center" vertical="center" wrapText="1"/>
    </xf>
    <xf numFmtId="0" fontId="1" fillId="0" borderId="44" xfId="8" applyBorder="1" applyAlignment="1">
      <alignment horizontal="justify" vertical="center" wrapText="1"/>
    </xf>
    <xf numFmtId="0" fontId="1" fillId="0" borderId="45" xfId="8" applyBorder="1" applyAlignment="1">
      <alignment horizontal="justify" vertical="center" wrapText="1"/>
    </xf>
    <xf numFmtId="0" fontId="1" fillId="0" borderId="41" xfId="8" applyBorder="1" applyAlignment="1">
      <alignment horizontal="justify" vertical="center" wrapText="1"/>
    </xf>
    <xf numFmtId="0" fontId="1" fillId="0" borderId="46" xfId="8" applyBorder="1" applyAlignment="1">
      <alignment horizontal="justify" vertical="center" wrapText="1"/>
    </xf>
    <xf numFmtId="0" fontId="1" fillId="0" borderId="0" xfId="8" applyAlignment="1">
      <alignment horizontal="justify" vertical="center" wrapText="1"/>
    </xf>
    <xf numFmtId="0" fontId="1" fillId="0" borderId="28" xfId="8" applyBorder="1" applyAlignment="1">
      <alignment horizontal="justify" vertical="center" wrapText="1"/>
    </xf>
    <xf numFmtId="0" fontId="1" fillId="0" borderId="77" xfId="8" applyBorder="1" applyAlignment="1">
      <alignment horizontal="justify" vertical="center" wrapText="1"/>
    </xf>
    <xf numFmtId="0" fontId="1" fillId="0" borderId="11" xfId="8" applyBorder="1" applyAlignment="1">
      <alignment horizontal="justify" vertical="center" wrapText="1"/>
    </xf>
    <xf numFmtId="0" fontId="1" fillId="0" borderId="78" xfId="8" applyBorder="1" applyAlignment="1">
      <alignment horizontal="justify" vertical="center" wrapText="1"/>
    </xf>
    <xf numFmtId="0" fontId="37" fillId="2" borderId="38" xfId="8" applyFont="1" applyFill="1" applyBorder="1" applyAlignment="1">
      <alignment horizontal="left" vertical="center" wrapText="1"/>
    </xf>
    <xf numFmtId="0" fontId="37" fillId="2" borderId="75" xfId="8" applyFont="1" applyFill="1" applyBorder="1" applyAlignment="1">
      <alignment horizontal="left" vertical="center" wrapText="1"/>
    </xf>
    <xf numFmtId="0" fontId="36" fillId="0" borderId="56" xfId="8" applyFont="1" applyBorder="1" applyAlignment="1">
      <alignment horizontal="left" vertical="center" wrapText="1"/>
    </xf>
    <xf numFmtId="0" fontId="36" fillId="0" borderId="57" xfId="8" applyFont="1" applyBorder="1" applyAlignment="1">
      <alignment horizontal="left" vertical="center" wrapText="1"/>
    </xf>
    <xf numFmtId="0" fontId="38" fillId="2" borderId="44" xfId="8" applyFont="1" applyFill="1" applyBorder="1" applyAlignment="1">
      <alignment horizontal="center" vertical="center" wrapText="1"/>
    </xf>
    <xf numFmtId="0" fontId="38" fillId="2" borderId="45" xfId="8" applyFont="1" applyFill="1" applyBorder="1" applyAlignment="1">
      <alignment horizontal="center" vertical="center" wrapText="1"/>
    </xf>
    <xf numFmtId="0" fontId="38" fillId="2" borderId="41" xfId="8" applyFont="1" applyFill="1" applyBorder="1" applyAlignment="1">
      <alignment horizontal="center" vertical="center" wrapText="1"/>
    </xf>
    <xf numFmtId="0" fontId="38" fillId="2" borderId="46" xfId="8" applyFont="1" applyFill="1" applyBorder="1" applyAlignment="1">
      <alignment horizontal="center" vertical="center" wrapText="1"/>
    </xf>
    <xf numFmtId="0" fontId="38" fillId="2" borderId="0" xfId="8" applyFont="1" applyFill="1" applyAlignment="1">
      <alignment horizontal="center" vertical="center" wrapText="1"/>
    </xf>
    <xf numFmtId="0" fontId="38" fillId="2" borderId="28" xfId="8" applyFont="1" applyFill="1" applyBorder="1" applyAlignment="1">
      <alignment horizontal="center" vertical="center" wrapText="1"/>
    </xf>
    <xf numFmtId="0" fontId="37" fillId="2" borderId="35" xfId="8" applyFont="1" applyFill="1" applyBorder="1" applyAlignment="1">
      <alignment horizontal="left" vertical="center" wrapText="1"/>
    </xf>
    <xf numFmtId="0" fontId="37" fillId="2" borderId="43" xfId="8" applyFont="1" applyFill="1" applyBorder="1" applyAlignment="1">
      <alignment horizontal="left" vertical="center" wrapText="1"/>
    </xf>
    <xf numFmtId="0" fontId="38" fillId="2" borderId="71" xfId="8" applyFont="1" applyFill="1" applyBorder="1" applyAlignment="1">
      <alignment horizontal="center" vertical="center" wrapText="1"/>
    </xf>
    <xf numFmtId="0" fontId="38" fillId="2" borderId="31" xfId="8" applyFont="1" applyFill="1" applyBorder="1" applyAlignment="1">
      <alignment horizontal="center" vertical="center" wrapText="1"/>
    </xf>
    <xf numFmtId="0" fontId="38" fillId="2" borderId="72" xfId="8" applyFont="1" applyFill="1" applyBorder="1" applyAlignment="1">
      <alignment horizontal="center" vertical="center" wrapText="1"/>
    </xf>
    <xf numFmtId="0" fontId="38" fillId="0" borderId="35" xfId="8" applyFont="1" applyBorder="1" applyAlignment="1">
      <alignment horizontal="left" vertical="center" wrapText="1"/>
    </xf>
    <xf numFmtId="0" fontId="38" fillId="0" borderId="36" xfId="8" applyFont="1" applyBorder="1" applyAlignment="1">
      <alignment horizontal="left" vertical="center" wrapText="1"/>
    </xf>
    <xf numFmtId="0" fontId="38" fillId="0" borderId="37" xfId="8" applyFont="1" applyBorder="1" applyAlignment="1">
      <alignment horizontal="left" vertical="center" wrapText="1"/>
    </xf>
    <xf numFmtId="0" fontId="1" fillId="0" borderId="0" xfId="8" applyAlignment="1">
      <alignment horizontal="center" vertical="center" wrapText="1"/>
    </xf>
    <xf numFmtId="0" fontId="52" fillId="8" borderId="37" xfId="9" applyFont="1" applyFill="1" applyBorder="1" applyAlignment="1">
      <alignment horizontal="center" vertical="center" textRotation="255" wrapText="1"/>
    </xf>
    <xf numFmtId="0" fontId="52" fillId="8" borderId="55" xfId="9" applyFont="1" applyFill="1" applyBorder="1" applyAlignment="1">
      <alignment horizontal="center" vertical="center" textRotation="255" wrapText="1"/>
    </xf>
    <xf numFmtId="0" fontId="52" fillId="8" borderId="24" xfId="9" applyFont="1" applyFill="1" applyBorder="1" applyAlignment="1">
      <alignment horizontal="center" vertical="center" textRotation="255" wrapText="1"/>
    </xf>
    <xf numFmtId="0" fontId="52" fillId="8" borderId="47" xfId="9" applyFont="1" applyFill="1" applyBorder="1" applyAlignment="1">
      <alignment horizontal="center" vertical="center" textRotation="255" wrapText="1"/>
    </xf>
    <xf numFmtId="0" fontId="52" fillId="8" borderId="54" xfId="9" applyFont="1" applyFill="1" applyBorder="1" applyAlignment="1">
      <alignment horizontal="center" vertical="center" textRotation="255" wrapText="1"/>
    </xf>
    <xf numFmtId="0" fontId="33" fillId="0" borderId="31" xfId="8" applyFont="1" applyBorder="1" applyAlignment="1">
      <alignment horizontal="center" vertical="center" wrapText="1"/>
    </xf>
    <xf numFmtId="0" fontId="33" fillId="0" borderId="42" xfId="8" applyFont="1" applyBorder="1" applyAlignment="1">
      <alignment horizontal="left" vertical="center" wrapText="1"/>
    </xf>
    <xf numFmtId="0" fontId="33" fillId="0" borderId="41" xfId="8" applyFont="1" applyBorder="1" applyAlignment="1">
      <alignment horizontal="left" vertical="center" wrapText="1"/>
    </xf>
    <xf numFmtId="0" fontId="33" fillId="0" borderId="4" xfId="8" applyFont="1" applyBorder="1" applyAlignment="1">
      <alignment horizontal="left" vertical="center" wrapText="1"/>
    </xf>
    <xf numFmtId="0" fontId="33" fillId="0" borderId="28" xfId="8" applyFont="1" applyBorder="1" applyAlignment="1">
      <alignment horizontal="left" vertical="center" wrapText="1"/>
    </xf>
    <xf numFmtId="0" fontId="33" fillId="0" borderId="48" xfId="8" applyFont="1" applyBorder="1" applyAlignment="1">
      <alignment horizontal="left" vertical="center" wrapText="1"/>
    </xf>
    <xf numFmtId="0" fontId="33" fillId="0" borderId="49" xfId="8" applyFont="1" applyBorder="1" applyAlignment="1">
      <alignment horizontal="left" vertical="center" wrapText="1"/>
    </xf>
    <xf numFmtId="0" fontId="34" fillId="0" borderId="44" xfId="8" applyFont="1" applyBorder="1" applyAlignment="1">
      <alignment horizontal="center" vertical="center" wrapText="1"/>
    </xf>
    <xf numFmtId="0" fontId="34" fillId="0" borderId="45" xfId="8" applyFont="1" applyBorder="1" applyAlignment="1">
      <alignment horizontal="center" vertical="center" wrapText="1"/>
    </xf>
    <xf numFmtId="0" fontId="34" fillId="0" borderId="41" xfId="8" applyFont="1" applyBorder="1" applyAlignment="1">
      <alignment horizontal="center" vertical="center" wrapText="1"/>
    </xf>
    <xf numFmtId="0" fontId="34" fillId="0" borderId="46" xfId="8" applyFont="1" applyBorder="1" applyAlignment="1">
      <alignment horizontal="center" vertical="center" wrapText="1"/>
    </xf>
    <xf numFmtId="0" fontId="34" fillId="0" borderId="0" xfId="8" applyFont="1" applyAlignment="1">
      <alignment horizontal="center" vertical="center" wrapText="1"/>
    </xf>
    <xf numFmtId="0" fontId="34" fillId="0" borderId="28" xfId="8" applyFont="1" applyBorder="1" applyAlignment="1">
      <alignment horizontal="center" vertical="center" wrapText="1"/>
    </xf>
    <xf numFmtId="0" fontId="34" fillId="0" borderId="52" xfId="8" applyFont="1" applyBorder="1" applyAlignment="1">
      <alignment horizontal="center" vertical="center" wrapText="1"/>
    </xf>
    <xf numFmtId="0" fontId="34" fillId="0" borderId="53" xfId="8" applyFont="1" applyBorder="1" applyAlignment="1">
      <alignment horizontal="center" vertical="center" wrapText="1"/>
    </xf>
    <xf numFmtId="0" fontId="34" fillId="0" borderId="49" xfId="8" applyFont="1" applyBorder="1" applyAlignment="1">
      <alignment horizontal="center" vertical="center" wrapText="1"/>
    </xf>
    <xf numFmtId="0" fontId="58" fillId="0" borderId="0" xfId="12" applyNumberFormat="1" applyFont="1" applyFill="1" applyAlignment="1">
      <alignment horizontal="center" vertical="center" wrapText="1"/>
    </xf>
    <xf numFmtId="0" fontId="60" fillId="0" borderId="6" xfId="12" applyFont="1" applyFill="1" applyBorder="1" applyAlignment="1">
      <alignment horizontal="center" vertical="center"/>
    </xf>
    <xf numFmtId="0" fontId="60" fillId="0" borderId="7" xfId="12" applyFont="1" applyFill="1" applyBorder="1" applyAlignment="1">
      <alignment horizontal="center" vertical="center"/>
    </xf>
    <xf numFmtId="0" fontId="60" fillId="0" borderId="7" xfId="12" applyFont="1" applyFill="1" applyBorder="1" applyAlignment="1">
      <alignment horizontal="center" vertical="center"/>
    </xf>
    <xf numFmtId="177" fontId="61" fillId="0" borderId="80" xfId="12" applyNumberFormat="1" applyFont="1" applyFill="1" applyBorder="1" applyAlignment="1">
      <alignment horizontal="center" vertical="center" wrapText="1"/>
    </xf>
    <xf numFmtId="0" fontId="65" fillId="0" borderId="85" xfId="0" applyFont="1" applyFill="1" applyBorder="1" applyAlignment="1">
      <alignment horizontal="center" vertical="center"/>
    </xf>
    <xf numFmtId="0" fontId="65" fillId="0" borderId="88" xfId="0" applyFont="1" applyFill="1" applyBorder="1" applyAlignment="1">
      <alignment horizontal="center" vertical="center"/>
    </xf>
    <xf numFmtId="0" fontId="65" fillId="0" borderId="89" xfId="0" applyFont="1" applyFill="1" applyBorder="1" applyAlignment="1">
      <alignment horizontal="center" vertical="center"/>
    </xf>
    <xf numFmtId="0" fontId="65" fillId="0" borderId="90" xfId="0" applyFont="1" applyFill="1" applyBorder="1" applyAlignment="1">
      <alignment horizontal="center" vertical="center"/>
    </xf>
    <xf numFmtId="0" fontId="65" fillId="0" borderId="47" xfId="0" applyFont="1" applyFill="1" applyBorder="1" applyAlignment="1">
      <alignment horizontal="center" vertical="center"/>
    </xf>
    <xf numFmtId="0" fontId="65" fillId="0" borderId="91" xfId="0" applyFont="1" applyFill="1" applyBorder="1" applyAlignment="1">
      <alignment horizontal="center" vertical="center"/>
    </xf>
    <xf numFmtId="0" fontId="66" fillId="0" borderId="92" xfId="0" quotePrefix="1" applyFont="1" applyFill="1" applyBorder="1" applyAlignment="1">
      <alignment horizontal="center" vertical="center"/>
    </xf>
    <xf numFmtId="0" fontId="65" fillId="0" borderId="93" xfId="0" applyFont="1" applyFill="1" applyBorder="1" applyAlignment="1">
      <alignment horizontal="center" vertical="center"/>
    </xf>
    <xf numFmtId="0" fontId="66" fillId="0" borderId="93" xfId="0" quotePrefix="1" applyFont="1" applyFill="1" applyBorder="1" applyAlignment="1">
      <alignment horizontal="center" vertical="center"/>
    </xf>
    <xf numFmtId="0" fontId="65" fillId="0" borderId="94" xfId="0" applyFont="1" applyFill="1" applyBorder="1" applyAlignment="1">
      <alignment horizontal="center" vertical="center"/>
    </xf>
    <xf numFmtId="0" fontId="68" fillId="0" borderId="6" xfId="0" applyFont="1" applyFill="1" applyBorder="1" applyAlignment="1">
      <alignment horizontal="center" vertical="center"/>
    </xf>
    <xf numFmtId="0" fontId="59" fillId="0" borderId="95" xfId="0" applyFont="1" applyFill="1" applyBorder="1" applyAlignment="1">
      <alignment vertical="center"/>
    </xf>
    <xf numFmtId="0" fontId="59" fillId="0" borderId="7" xfId="0" applyFont="1" applyFill="1" applyBorder="1" applyAlignment="1">
      <alignment horizontal="left" vertical="center"/>
    </xf>
    <xf numFmtId="0" fontId="68" fillId="0" borderId="7" xfId="0" applyFont="1" applyFill="1" applyBorder="1" applyAlignment="1">
      <alignment vertical="center"/>
    </xf>
    <xf numFmtId="178" fontId="59" fillId="0" borderId="8" xfId="0" applyNumberFormat="1" applyFont="1" applyFill="1" applyBorder="1" applyAlignment="1">
      <alignment vertical="center"/>
    </xf>
    <xf numFmtId="0" fontId="71" fillId="0" borderId="85" xfId="12" applyFont="1" applyFill="1" applyBorder="1" applyAlignment="1">
      <alignment horizontal="center" vertical="center"/>
    </xf>
    <xf numFmtId="0" fontId="59" fillId="0" borderId="95" xfId="12" applyFont="1" applyFill="1" applyBorder="1" applyAlignment="1">
      <alignment vertical="center"/>
    </xf>
    <xf numFmtId="0" fontId="59" fillId="0" borderId="7" xfId="12" applyFont="1" applyFill="1" applyBorder="1" applyAlignment="1">
      <alignment horizontal="left" vertical="center"/>
    </xf>
    <xf numFmtId="0" fontId="68" fillId="0" borderId="7" xfId="12" applyFont="1" applyFill="1" applyBorder="1" applyAlignment="1">
      <alignment vertical="center"/>
    </xf>
    <xf numFmtId="180" fontId="59" fillId="0" borderId="8" xfId="12" applyNumberFormat="1" applyFont="1" applyFill="1" applyBorder="1" applyAlignment="1">
      <alignment vertical="center"/>
    </xf>
    <xf numFmtId="0" fontId="71" fillId="0" borderId="90" xfId="12" applyFont="1" applyFill="1" applyBorder="1" applyAlignment="1">
      <alignment horizontal="center" vertical="center"/>
    </xf>
    <xf numFmtId="0" fontId="71" fillId="0" borderId="88" xfId="12" applyFont="1" applyFill="1" applyBorder="1" applyAlignment="1">
      <alignment horizontal="center" vertical="center"/>
    </xf>
    <xf numFmtId="0" fontId="71" fillId="0" borderId="89" xfId="12" applyFont="1" applyFill="1" applyBorder="1" applyAlignment="1">
      <alignment horizontal="center" vertical="center"/>
    </xf>
    <xf numFmtId="0" fontId="66" fillId="0" borderId="90" xfId="12" quotePrefix="1" applyFont="1" applyFill="1" applyBorder="1" applyAlignment="1">
      <alignment horizontal="center" vertical="center"/>
    </xf>
    <xf numFmtId="0" fontId="71" fillId="0" borderId="47" xfId="12" applyFont="1" applyFill="1" applyBorder="1" applyAlignment="1">
      <alignment horizontal="center" vertical="center"/>
    </xf>
    <xf numFmtId="0" fontId="71" fillId="0" borderId="91" xfId="12" applyFont="1" applyFill="1" applyBorder="1" applyAlignment="1">
      <alignment horizontal="center" vertical="center"/>
    </xf>
    <xf numFmtId="0" fontId="68" fillId="0" borderId="92" xfId="12" applyFont="1" applyFill="1" applyBorder="1" applyAlignment="1">
      <alignment horizontal="center" vertical="center"/>
    </xf>
    <xf numFmtId="0" fontId="71" fillId="0" borderId="93" xfId="12" applyFont="1" applyFill="1" applyBorder="1" applyAlignment="1">
      <alignment horizontal="center" vertical="center"/>
    </xf>
    <xf numFmtId="0" fontId="66" fillId="0" borderId="93" xfId="12" quotePrefix="1" applyFont="1" applyFill="1" applyBorder="1" applyAlignment="1">
      <alignment horizontal="center" vertical="center"/>
    </xf>
    <xf numFmtId="0" fontId="71" fillId="0" borderId="94" xfId="12" applyFont="1" applyFill="1" applyBorder="1" applyAlignment="1">
      <alignment horizontal="center" vertical="center"/>
    </xf>
    <xf numFmtId="0" fontId="68" fillId="0" borderId="6" xfId="12" applyFont="1" applyFill="1" applyBorder="1" applyAlignment="1">
      <alignment horizontal="center" vertical="center"/>
    </xf>
    <xf numFmtId="178" fontId="59" fillId="0" borderId="8" xfId="12" applyNumberFormat="1" applyFont="1" applyFill="1" applyBorder="1" applyAlignment="1">
      <alignment vertical="center"/>
    </xf>
    <xf numFmtId="180" fontId="68" fillId="0" borderId="7" xfId="12" applyNumberFormat="1" applyFont="1" applyFill="1" applyBorder="1" applyAlignment="1">
      <alignment vertical="center"/>
    </xf>
    <xf numFmtId="180" fontId="68" fillId="0" borderId="80" xfId="12" applyNumberFormat="1" applyFont="1" applyFill="1" applyBorder="1" applyAlignment="1">
      <alignment vertical="center"/>
    </xf>
    <xf numFmtId="180" fontId="59" fillId="0" borderId="80" xfId="12" applyNumberFormat="1" applyFont="1" applyFill="1" applyBorder="1" applyAlignment="1">
      <alignment vertical="center"/>
    </xf>
    <xf numFmtId="0" fontId="68" fillId="0" borderId="99" xfId="12" applyFont="1" applyFill="1" applyBorder="1" applyAlignment="1">
      <alignment horizontal="center" vertical="center"/>
    </xf>
    <xf numFmtId="180" fontId="68" fillId="0" borderId="91" xfId="12" applyNumberFormat="1" applyFont="1" applyFill="1" applyBorder="1" applyAlignment="1">
      <alignment vertical="center"/>
    </xf>
    <xf numFmtId="0" fontId="75" fillId="0" borderId="9" xfId="12" applyFont="1" applyFill="1" applyBorder="1" applyAlignment="1">
      <alignment horizontal="justify" vertical="center" wrapText="1"/>
    </xf>
    <xf numFmtId="0" fontId="74" fillId="0" borderId="6" xfId="12" applyFont="1" applyFill="1" applyBorder="1" applyAlignment="1">
      <alignment horizontal="left" vertical="center"/>
    </xf>
    <xf numFmtId="0" fontId="74" fillId="0" borderId="7" xfId="12" applyFont="1" applyFill="1" applyBorder="1" applyAlignment="1">
      <alignment horizontal="left" vertical="center"/>
    </xf>
    <xf numFmtId="0" fontId="74" fillId="0" borderId="107" xfId="12" applyFont="1" applyFill="1" applyBorder="1" applyAlignment="1">
      <alignment horizontal="left" vertical="center"/>
    </xf>
    <xf numFmtId="0" fontId="10" fillId="0" borderId="32" xfId="3" applyFont="1" applyFill="1" applyBorder="1" applyAlignment="1">
      <alignment horizontal="justify" vertical="center" wrapText="1"/>
    </xf>
    <xf numFmtId="0" fontId="10" fillId="0" borderId="33" xfId="3" applyFont="1" applyFill="1" applyBorder="1" applyAlignment="1">
      <alignment horizontal="justify" vertical="center" wrapText="1"/>
    </xf>
    <xf numFmtId="0" fontId="10" fillId="0" borderId="34" xfId="3" applyFont="1" applyFill="1" applyBorder="1" applyAlignment="1">
      <alignment horizontal="justify" vertical="center" wrapText="1"/>
    </xf>
    <xf numFmtId="0" fontId="11" fillId="0" borderId="35" xfId="13" applyFont="1" applyFill="1" applyBorder="1" applyAlignment="1">
      <alignment horizontal="justify" vertical="center" wrapText="1"/>
    </xf>
    <xf numFmtId="0" fontId="11" fillId="0" borderId="36" xfId="13" applyFont="1" applyFill="1" applyBorder="1" applyAlignment="1">
      <alignment horizontal="justify" vertical="center" wrapText="1"/>
    </xf>
    <xf numFmtId="0" fontId="11" fillId="0" borderId="37" xfId="13" applyFont="1" applyFill="1" applyBorder="1" applyAlignment="1">
      <alignment horizontal="justify" vertical="center" wrapText="1"/>
    </xf>
    <xf numFmtId="0" fontId="11" fillId="0" borderId="38" xfId="13" applyFont="1" applyFill="1" applyBorder="1" applyAlignment="1">
      <alignment horizontal="justify" vertical="center" wrapText="1"/>
    </xf>
    <xf numFmtId="0" fontId="11" fillId="0" borderId="39" xfId="13" applyFont="1" applyFill="1" applyBorder="1" applyAlignment="1">
      <alignment horizontal="justify" vertical="center" wrapText="1"/>
    </xf>
    <xf numFmtId="0" fontId="11" fillId="0" borderId="40" xfId="13" applyFont="1" applyFill="1" applyBorder="1" applyAlignment="1">
      <alignment horizontal="justify" vertical="center" wrapText="1"/>
    </xf>
    <xf numFmtId="0" fontId="11" fillId="0" borderId="38" xfId="13" applyFont="1" applyFill="1" applyBorder="1" applyAlignment="1">
      <alignment horizontal="left" vertical="top" wrapText="1"/>
    </xf>
    <xf numFmtId="0" fontId="11" fillId="0" borderId="39" xfId="13" applyFont="1" applyFill="1" applyBorder="1" applyAlignment="1">
      <alignment horizontal="left" vertical="top" wrapText="1"/>
    </xf>
    <xf numFmtId="0" fontId="11" fillId="0" borderId="40" xfId="13" applyFont="1" applyFill="1" applyBorder="1" applyAlignment="1">
      <alignment horizontal="left" vertical="top" wrapText="1"/>
    </xf>
    <xf numFmtId="0" fontId="76" fillId="0" borderId="6" xfId="13" applyFont="1" applyFill="1" applyBorder="1" applyAlignment="1">
      <alignment horizontal="left" vertical="center" wrapText="1"/>
    </xf>
    <xf numFmtId="0" fontId="76" fillId="0" borderId="7" xfId="13" applyFont="1" applyFill="1" applyBorder="1" applyAlignment="1">
      <alignment horizontal="left" vertical="center" wrapText="1"/>
    </xf>
    <xf numFmtId="0" fontId="76" fillId="0" borderId="8" xfId="13" applyFont="1" applyFill="1" applyBorder="1" applyAlignment="1">
      <alignment horizontal="left" vertical="center" wrapText="1"/>
    </xf>
    <xf numFmtId="0" fontId="26" fillId="0" borderId="4" xfId="13" applyFont="1" applyFill="1" applyBorder="1" applyAlignment="1">
      <alignment vertical="center" wrapText="1"/>
    </xf>
    <xf numFmtId="0" fontId="3" fillId="0" borderId="2" xfId="13" applyFont="1" applyFill="1" applyBorder="1" applyAlignment="1">
      <alignment horizontal="left" vertical="center" wrapText="1"/>
    </xf>
    <xf numFmtId="0" fontId="31" fillId="0" borderId="0" xfId="13" applyFont="1" applyFill="1" applyAlignment="1">
      <alignment vertical="center" wrapText="1"/>
    </xf>
    <xf numFmtId="0" fontId="3" fillId="0" borderId="2" xfId="13" applyFont="1" applyFill="1" applyBorder="1" applyAlignment="1">
      <alignment horizontal="center" vertical="center" wrapText="1"/>
    </xf>
    <xf numFmtId="0" fontId="3" fillId="0" borderId="3" xfId="13" applyFont="1" applyFill="1" applyBorder="1" applyAlignment="1">
      <alignment horizontal="center" vertical="center" wrapText="1"/>
    </xf>
    <xf numFmtId="0" fontId="3" fillId="0" borderId="0" xfId="13" applyFont="1" applyFill="1" applyAlignment="1">
      <alignment horizontal="left" vertical="center" wrapText="1"/>
    </xf>
    <xf numFmtId="0" fontId="2" fillId="0" borderId="0" xfId="13" applyFont="1" applyFill="1" applyAlignment="1">
      <alignment horizontal="left" vertical="center" wrapText="1"/>
    </xf>
    <xf numFmtId="0" fontId="26" fillId="0" borderId="5" xfId="13" applyFont="1" applyFill="1" applyBorder="1" applyAlignment="1">
      <alignment vertical="center" wrapText="1"/>
    </xf>
  </cellXfs>
  <cellStyles count="18">
    <cellStyle name="Millares" xfId="1" builtinId="3"/>
    <cellStyle name="Millares 2" xfId="7" xr:uid="{00000000-0005-0000-0000-000001000000}"/>
    <cellStyle name="Millares 3" xfId="4" xr:uid="{00000000-0005-0000-0000-000002000000}"/>
    <cellStyle name="Millares 4" xfId="16" xr:uid="{00000000-0005-0000-0000-000003000000}"/>
    <cellStyle name="Moneda" xfId="2" builtinId="4"/>
    <cellStyle name="Moneda 2" xfId="15" xr:uid="{00000000-0005-0000-0000-000005000000}"/>
    <cellStyle name="Moneda 5" xfId="6" xr:uid="{00000000-0005-0000-0000-000006000000}"/>
    <cellStyle name="Normal" xfId="0" builtinId="0"/>
    <cellStyle name="Normal 10 2 3" xfId="11" xr:uid="{00000000-0005-0000-0000-000008000000}"/>
    <cellStyle name="Normal 2" xfId="12" xr:uid="{00000000-0005-0000-0000-000009000000}"/>
    <cellStyle name="Normal 2 2" xfId="3" xr:uid="{00000000-0005-0000-0000-00000A000000}"/>
    <cellStyle name="Normal 20" xfId="8" xr:uid="{00000000-0005-0000-0000-00000B000000}"/>
    <cellStyle name="Normal 3" xfId="14" xr:uid="{00000000-0005-0000-0000-00000C000000}"/>
    <cellStyle name="Normal 4" xfId="13" xr:uid="{00000000-0005-0000-0000-00000D000000}"/>
    <cellStyle name="Normal_ESTABLECIMIENTO Y MANTENIMIENTO" xfId="9" xr:uid="{00000000-0005-0000-0000-00000E000000}"/>
    <cellStyle name="Porcentaje 2" xfId="5" xr:uid="{00000000-0005-0000-0000-00000F000000}"/>
    <cellStyle name="Porcentaje 2 2" xfId="17" xr:uid="{00000000-0005-0000-0000-000010000000}"/>
    <cellStyle name="Porcentaje 7" xfId="10"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Users/bgonzalez/Desktop/Documents%20and%20Settings/crendon.HMV/Local%20Settings/Temporary%20Internet%20Files/OLK3/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carab/Desktop/OFICINA/MONITOREOS%202020/F1%20PROLONG%20PASARELA%20VR%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Equipo"/>
      <sheetName val="PUNITARIOS%20PARA%20241201%202S"/>
      <sheetName val="RELACION MES"/>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CP"/>
      <sheetName val="PLAN DE CARGAS"/>
      <sheetName val="F 1"/>
      <sheetName val="1120"/>
      <sheetName val="1210"/>
      <sheetName val="1220"/>
      <sheetName val="1230"/>
      <sheetName val="2000"/>
      <sheetName val="2000 R"/>
      <sheetName val="2116.1"/>
      <sheetName val="2116.2"/>
      <sheetName val="2209"/>
      <sheetName val="3310"/>
      <sheetName val="3410"/>
      <sheetName val="Hoja2"/>
      <sheetName val="6190"/>
      <sheetName val="9130"/>
      <sheetName val="cant est met"/>
      <sheetName val="6170"/>
      <sheetName val="6180"/>
      <sheetName val="8110"/>
      <sheetName val="Barcaza Muelle"/>
      <sheetName val="MO - EQUIPOS"/>
      <sheetName val="Hoja10"/>
      <sheetName val="Ambiental"/>
      <sheetName val="PMA"/>
      <sheetName val="Hoja3"/>
      <sheetName val="4200"/>
      <sheetName val="8110.1"/>
      <sheetName val="RESUMEN ECON"/>
      <sheetName val="Interventoria"/>
      <sheetName val="AIU"/>
      <sheetName val="Análisis Precios Básicos"/>
      <sheetName val="RESUMEN PPTO"/>
      <sheetName val="Cant obra CP"/>
      <sheetName val="PRES MP"/>
      <sheetName val="PRES LP"/>
      <sheetName val="200.2"/>
      <sheetName val="6100"/>
      <sheetName val="6105"/>
      <sheetName val="600.4"/>
      <sheetName val="600.5"/>
      <sheetName val="6110"/>
      <sheetName val="6120"/>
      <sheetName val="6130"/>
      <sheetName val="6140"/>
      <sheetName val="6150"/>
      <sheetName val="6155"/>
      <sheetName val="6160"/>
      <sheetName val="7110"/>
      <sheetName val="800.1"/>
      <sheetName val="9110"/>
      <sheetName val="9120"/>
      <sheetName val="4100"/>
      <sheetName val="4300"/>
      <sheetName val="Concretos"/>
      <sheetName val="Acarreo"/>
      <sheetName val="Analisis prestacional"/>
      <sheetName val="1 ambtal"/>
      <sheetName val="2117"/>
      <sheetName val="1110"/>
      <sheetName val="Hoja5"/>
      <sheetName val="Hoja1"/>
    </sheetNames>
    <sheetDataSet>
      <sheetData sheetId="0" refreshError="1"/>
      <sheetData sheetId="1"/>
      <sheetData sheetId="2">
        <row r="23">
          <cell r="G23">
            <v>49191250</v>
          </cell>
        </row>
        <row r="89">
          <cell r="G89">
            <v>108815000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8"/>
  <sheetViews>
    <sheetView tabSelected="1" view="pageBreakPreview" zoomScaleNormal="100" zoomScaleSheetLayoutView="100" zoomScalePageLayoutView="85" workbookViewId="0">
      <selection activeCell="B19" sqref="B19"/>
    </sheetView>
  </sheetViews>
  <sheetFormatPr baseColWidth="10" defaultRowHeight="13" x14ac:dyDescent="0.2"/>
  <cols>
    <col min="1" max="1" width="6" style="303" customWidth="1"/>
    <col min="2" max="2" width="62.1640625" style="250" customWidth="1"/>
    <col min="3" max="3" width="22.5" style="250" customWidth="1"/>
    <col min="4" max="4" width="12.6640625" style="250" bestFit="1" customWidth="1"/>
    <col min="5" max="5" width="12.6640625" style="250" customWidth="1"/>
    <col min="6" max="6" width="16.83203125" style="250" customWidth="1"/>
    <col min="7" max="7" width="14.5" style="249" customWidth="1"/>
    <col min="8" max="8" width="13.6640625" style="249" bestFit="1" customWidth="1"/>
    <col min="9" max="256" width="11.5" style="250"/>
    <col min="257" max="257" width="6" style="250" customWidth="1"/>
    <col min="258" max="258" width="62.1640625" style="250" customWidth="1"/>
    <col min="259" max="259" width="22.5" style="250" customWidth="1"/>
    <col min="260" max="260" width="12.6640625" style="250" bestFit="1" customWidth="1"/>
    <col min="261" max="261" width="12.6640625" style="250" customWidth="1"/>
    <col min="262" max="262" width="16.83203125" style="250" customWidth="1"/>
    <col min="263" max="263" width="14.5" style="250" customWidth="1"/>
    <col min="264" max="512" width="11.5" style="250"/>
    <col min="513" max="513" width="6" style="250" customWidth="1"/>
    <col min="514" max="514" width="62.1640625" style="250" customWidth="1"/>
    <col min="515" max="515" width="22.5" style="250" customWidth="1"/>
    <col min="516" max="516" width="12.6640625" style="250" bestFit="1" customWidth="1"/>
    <col min="517" max="517" width="12.6640625" style="250" customWidth="1"/>
    <col min="518" max="518" width="16.83203125" style="250" customWidth="1"/>
    <col min="519" max="519" width="14.5" style="250" customWidth="1"/>
    <col min="520" max="768" width="11.5" style="250"/>
    <col min="769" max="769" width="6" style="250" customWidth="1"/>
    <col min="770" max="770" width="62.1640625" style="250" customWidth="1"/>
    <col min="771" max="771" width="22.5" style="250" customWidth="1"/>
    <col min="772" max="772" width="12.6640625" style="250" bestFit="1" customWidth="1"/>
    <col min="773" max="773" width="12.6640625" style="250" customWidth="1"/>
    <col min="774" max="774" width="16.83203125" style="250" customWidth="1"/>
    <col min="775" max="775" width="14.5" style="250" customWidth="1"/>
    <col min="776" max="1024" width="11.5" style="250"/>
    <col min="1025" max="1025" width="6" style="250" customWidth="1"/>
    <col min="1026" max="1026" width="62.1640625" style="250" customWidth="1"/>
    <col min="1027" max="1027" width="22.5" style="250" customWidth="1"/>
    <col min="1028" max="1028" width="12.6640625" style="250" bestFit="1" customWidth="1"/>
    <col min="1029" max="1029" width="12.6640625" style="250" customWidth="1"/>
    <col min="1030" max="1030" width="16.83203125" style="250" customWidth="1"/>
    <col min="1031" max="1031" width="14.5" style="250" customWidth="1"/>
    <col min="1032" max="1280" width="11.5" style="250"/>
    <col min="1281" max="1281" width="6" style="250" customWidth="1"/>
    <col min="1282" max="1282" width="62.1640625" style="250" customWidth="1"/>
    <col min="1283" max="1283" width="22.5" style="250" customWidth="1"/>
    <col min="1284" max="1284" width="12.6640625" style="250" bestFit="1" customWidth="1"/>
    <col min="1285" max="1285" width="12.6640625" style="250" customWidth="1"/>
    <col min="1286" max="1286" width="16.83203125" style="250" customWidth="1"/>
    <col min="1287" max="1287" width="14.5" style="250" customWidth="1"/>
    <col min="1288" max="1536" width="11.5" style="250"/>
    <col min="1537" max="1537" width="6" style="250" customWidth="1"/>
    <col min="1538" max="1538" width="62.1640625" style="250" customWidth="1"/>
    <col min="1539" max="1539" width="22.5" style="250" customWidth="1"/>
    <col min="1540" max="1540" width="12.6640625" style="250" bestFit="1" customWidth="1"/>
    <col min="1541" max="1541" width="12.6640625" style="250" customWidth="1"/>
    <col min="1542" max="1542" width="16.83203125" style="250" customWidth="1"/>
    <col min="1543" max="1543" width="14.5" style="250" customWidth="1"/>
    <col min="1544" max="1792" width="11.5" style="250"/>
    <col min="1793" max="1793" width="6" style="250" customWidth="1"/>
    <col min="1794" max="1794" width="62.1640625" style="250" customWidth="1"/>
    <col min="1795" max="1795" width="22.5" style="250" customWidth="1"/>
    <col min="1796" max="1796" width="12.6640625" style="250" bestFit="1" customWidth="1"/>
    <col min="1797" max="1797" width="12.6640625" style="250" customWidth="1"/>
    <col min="1798" max="1798" width="16.83203125" style="250" customWidth="1"/>
    <col min="1799" max="1799" width="14.5" style="250" customWidth="1"/>
    <col min="1800" max="2048" width="11.5" style="250"/>
    <col min="2049" max="2049" width="6" style="250" customWidth="1"/>
    <col min="2050" max="2050" width="62.1640625" style="250" customWidth="1"/>
    <col min="2051" max="2051" width="22.5" style="250" customWidth="1"/>
    <col min="2052" max="2052" width="12.6640625" style="250" bestFit="1" customWidth="1"/>
    <col min="2053" max="2053" width="12.6640625" style="250" customWidth="1"/>
    <col min="2054" max="2054" width="16.83203125" style="250" customWidth="1"/>
    <col min="2055" max="2055" width="14.5" style="250" customWidth="1"/>
    <col min="2056" max="2304" width="11.5" style="250"/>
    <col min="2305" max="2305" width="6" style="250" customWidth="1"/>
    <col min="2306" max="2306" width="62.1640625" style="250" customWidth="1"/>
    <col min="2307" max="2307" width="22.5" style="250" customWidth="1"/>
    <col min="2308" max="2308" width="12.6640625" style="250" bestFit="1" customWidth="1"/>
    <col min="2309" max="2309" width="12.6640625" style="250" customWidth="1"/>
    <col min="2310" max="2310" width="16.83203125" style="250" customWidth="1"/>
    <col min="2311" max="2311" width="14.5" style="250" customWidth="1"/>
    <col min="2312" max="2560" width="11.5" style="250"/>
    <col min="2561" max="2561" width="6" style="250" customWidth="1"/>
    <col min="2562" max="2562" width="62.1640625" style="250" customWidth="1"/>
    <col min="2563" max="2563" width="22.5" style="250" customWidth="1"/>
    <col min="2564" max="2564" width="12.6640625" style="250" bestFit="1" customWidth="1"/>
    <col min="2565" max="2565" width="12.6640625" style="250" customWidth="1"/>
    <col min="2566" max="2566" width="16.83203125" style="250" customWidth="1"/>
    <col min="2567" max="2567" width="14.5" style="250" customWidth="1"/>
    <col min="2568" max="2816" width="11.5" style="250"/>
    <col min="2817" max="2817" width="6" style="250" customWidth="1"/>
    <col min="2818" max="2818" width="62.1640625" style="250" customWidth="1"/>
    <col min="2819" max="2819" width="22.5" style="250" customWidth="1"/>
    <col min="2820" max="2820" width="12.6640625" style="250" bestFit="1" customWidth="1"/>
    <col min="2821" max="2821" width="12.6640625" style="250" customWidth="1"/>
    <col min="2822" max="2822" width="16.83203125" style="250" customWidth="1"/>
    <col min="2823" max="2823" width="14.5" style="250" customWidth="1"/>
    <col min="2824" max="3072" width="11.5" style="250"/>
    <col min="3073" max="3073" width="6" style="250" customWidth="1"/>
    <col min="3074" max="3074" width="62.1640625" style="250" customWidth="1"/>
    <col min="3075" max="3075" width="22.5" style="250" customWidth="1"/>
    <col min="3076" max="3076" width="12.6640625" style="250" bestFit="1" customWidth="1"/>
    <col min="3077" max="3077" width="12.6640625" style="250" customWidth="1"/>
    <col min="3078" max="3078" width="16.83203125" style="250" customWidth="1"/>
    <col min="3079" max="3079" width="14.5" style="250" customWidth="1"/>
    <col min="3080" max="3328" width="11.5" style="250"/>
    <col min="3329" max="3329" width="6" style="250" customWidth="1"/>
    <col min="3330" max="3330" width="62.1640625" style="250" customWidth="1"/>
    <col min="3331" max="3331" width="22.5" style="250" customWidth="1"/>
    <col min="3332" max="3332" width="12.6640625" style="250" bestFit="1" customWidth="1"/>
    <col min="3333" max="3333" width="12.6640625" style="250" customWidth="1"/>
    <col min="3334" max="3334" width="16.83203125" style="250" customWidth="1"/>
    <col min="3335" max="3335" width="14.5" style="250" customWidth="1"/>
    <col min="3336" max="3584" width="11.5" style="250"/>
    <col min="3585" max="3585" width="6" style="250" customWidth="1"/>
    <col min="3586" max="3586" width="62.1640625" style="250" customWidth="1"/>
    <col min="3587" max="3587" width="22.5" style="250" customWidth="1"/>
    <col min="3588" max="3588" width="12.6640625" style="250" bestFit="1" customWidth="1"/>
    <col min="3589" max="3589" width="12.6640625" style="250" customWidth="1"/>
    <col min="3590" max="3590" width="16.83203125" style="250" customWidth="1"/>
    <col min="3591" max="3591" width="14.5" style="250" customWidth="1"/>
    <col min="3592" max="3840" width="11.5" style="250"/>
    <col min="3841" max="3841" width="6" style="250" customWidth="1"/>
    <col min="3842" max="3842" width="62.1640625" style="250" customWidth="1"/>
    <col min="3843" max="3843" width="22.5" style="250" customWidth="1"/>
    <col min="3844" max="3844" width="12.6640625" style="250" bestFit="1" customWidth="1"/>
    <col min="3845" max="3845" width="12.6640625" style="250" customWidth="1"/>
    <col min="3846" max="3846" width="16.83203125" style="250" customWidth="1"/>
    <col min="3847" max="3847" width="14.5" style="250" customWidth="1"/>
    <col min="3848" max="4096" width="11.5" style="250"/>
    <col min="4097" max="4097" width="6" style="250" customWidth="1"/>
    <col min="4098" max="4098" width="62.1640625" style="250" customWidth="1"/>
    <col min="4099" max="4099" width="22.5" style="250" customWidth="1"/>
    <col min="4100" max="4100" width="12.6640625" style="250" bestFit="1" customWidth="1"/>
    <col min="4101" max="4101" width="12.6640625" style="250" customWidth="1"/>
    <col min="4102" max="4102" width="16.83203125" style="250" customWidth="1"/>
    <col min="4103" max="4103" width="14.5" style="250" customWidth="1"/>
    <col min="4104" max="4352" width="11.5" style="250"/>
    <col min="4353" max="4353" width="6" style="250" customWidth="1"/>
    <col min="4354" max="4354" width="62.1640625" style="250" customWidth="1"/>
    <col min="4355" max="4355" width="22.5" style="250" customWidth="1"/>
    <col min="4356" max="4356" width="12.6640625" style="250" bestFit="1" customWidth="1"/>
    <col min="4357" max="4357" width="12.6640625" style="250" customWidth="1"/>
    <col min="4358" max="4358" width="16.83203125" style="250" customWidth="1"/>
    <col min="4359" max="4359" width="14.5" style="250" customWidth="1"/>
    <col min="4360" max="4608" width="11.5" style="250"/>
    <col min="4609" max="4609" width="6" style="250" customWidth="1"/>
    <col min="4610" max="4610" width="62.1640625" style="250" customWidth="1"/>
    <col min="4611" max="4611" width="22.5" style="250" customWidth="1"/>
    <col min="4612" max="4612" width="12.6640625" style="250" bestFit="1" customWidth="1"/>
    <col min="4613" max="4613" width="12.6640625" style="250" customWidth="1"/>
    <col min="4614" max="4614" width="16.83203125" style="250" customWidth="1"/>
    <col min="4615" max="4615" width="14.5" style="250" customWidth="1"/>
    <col min="4616" max="4864" width="11.5" style="250"/>
    <col min="4865" max="4865" width="6" style="250" customWidth="1"/>
    <col min="4866" max="4866" width="62.1640625" style="250" customWidth="1"/>
    <col min="4867" max="4867" width="22.5" style="250" customWidth="1"/>
    <col min="4868" max="4868" width="12.6640625" style="250" bestFit="1" customWidth="1"/>
    <col min="4869" max="4869" width="12.6640625" style="250" customWidth="1"/>
    <col min="4870" max="4870" width="16.83203125" style="250" customWidth="1"/>
    <col min="4871" max="4871" width="14.5" style="250" customWidth="1"/>
    <col min="4872" max="5120" width="11.5" style="250"/>
    <col min="5121" max="5121" width="6" style="250" customWidth="1"/>
    <col min="5122" max="5122" width="62.1640625" style="250" customWidth="1"/>
    <col min="5123" max="5123" width="22.5" style="250" customWidth="1"/>
    <col min="5124" max="5124" width="12.6640625" style="250" bestFit="1" customWidth="1"/>
    <col min="5125" max="5125" width="12.6640625" style="250" customWidth="1"/>
    <col min="5126" max="5126" width="16.83203125" style="250" customWidth="1"/>
    <col min="5127" max="5127" width="14.5" style="250" customWidth="1"/>
    <col min="5128" max="5376" width="11.5" style="250"/>
    <col min="5377" max="5377" width="6" style="250" customWidth="1"/>
    <col min="5378" max="5378" width="62.1640625" style="250" customWidth="1"/>
    <col min="5379" max="5379" width="22.5" style="250" customWidth="1"/>
    <col min="5380" max="5380" width="12.6640625" style="250" bestFit="1" customWidth="1"/>
    <col min="5381" max="5381" width="12.6640625" style="250" customWidth="1"/>
    <col min="5382" max="5382" width="16.83203125" style="250" customWidth="1"/>
    <col min="5383" max="5383" width="14.5" style="250" customWidth="1"/>
    <col min="5384" max="5632" width="11.5" style="250"/>
    <col min="5633" max="5633" width="6" style="250" customWidth="1"/>
    <col min="5634" max="5634" width="62.1640625" style="250" customWidth="1"/>
    <col min="5635" max="5635" width="22.5" style="250" customWidth="1"/>
    <col min="5636" max="5636" width="12.6640625" style="250" bestFit="1" customWidth="1"/>
    <col min="5637" max="5637" width="12.6640625" style="250" customWidth="1"/>
    <col min="5638" max="5638" width="16.83203125" style="250" customWidth="1"/>
    <col min="5639" max="5639" width="14.5" style="250" customWidth="1"/>
    <col min="5640" max="5888" width="11.5" style="250"/>
    <col min="5889" max="5889" width="6" style="250" customWidth="1"/>
    <col min="5890" max="5890" width="62.1640625" style="250" customWidth="1"/>
    <col min="5891" max="5891" width="22.5" style="250" customWidth="1"/>
    <col min="5892" max="5892" width="12.6640625" style="250" bestFit="1" customWidth="1"/>
    <col min="5893" max="5893" width="12.6640625" style="250" customWidth="1"/>
    <col min="5894" max="5894" width="16.83203125" style="250" customWidth="1"/>
    <col min="5895" max="5895" width="14.5" style="250" customWidth="1"/>
    <col min="5896" max="6144" width="11.5" style="250"/>
    <col min="6145" max="6145" width="6" style="250" customWidth="1"/>
    <col min="6146" max="6146" width="62.1640625" style="250" customWidth="1"/>
    <col min="6147" max="6147" width="22.5" style="250" customWidth="1"/>
    <col min="6148" max="6148" width="12.6640625" style="250" bestFit="1" customWidth="1"/>
    <col min="6149" max="6149" width="12.6640625" style="250" customWidth="1"/>
    <col min="6150" max="6150" width="16.83203125" style="250" customWidth="1"/>
    <col min="6151" max="6151" width="14.5" style="250" customWidth="1"/>
    <col min="6152" max="6400" width="11.5" style="250"/>
    <col min="6401" max="6401" width="6" style="250" customWidth="1"/>
    <col min="6402" max="6402" width="62.1640625" style="250" customWidth="1"/>
    <col min="6403" max="6403" width="22.5" style="250" customWidth="1"/>
    <col min="6404" max="6404" width="12.6640625" style="250" bestFit="1" customWidth="1"/>
    <col min="6405" max="6405" width="12.6640625" style="250" customWidth="1"/>
    <col min="6406" max="6406" width="16.83203125" style="250" customWidth="1"/>
    <col min="6407" max="6407" width="14.5" style="250" customWidth="1"/>
    <col min="6408" max="6656" width="11.5" style="250"/>
    <col min="6657" max="6657" width="6" style="250" customWidth="1"/>
    <col min="6658" max="6658" width="62.1640625" style="250" customWidth="1"/>
    <col min="6659" max="6659" width="22.5" style="250" customWidth="1"/>
    <col min="6660" max="6660" width="12.6640625" style="250" bestFit="1" customWidth="1"/>
    <col min="6661" max="6661" width="12.6640625" style="250" customWidth="1"/>
    <col min="6662" max="6662" width="16.83203125" style="250" customWidth="1"/>
    <col min="6663" max="6663" width="14.5" style="250" customWidth="1"/>
    <col min="6664" max="6912" width="11.5" style="250"/>
    <col min="6913" max="6913" width="6" style="250" customWidth="1"/>
    <col min="6914" max="6914" width="62.1640625" style="250" customWidth="1"/>
    <col min="6915" max="6915" width="22.5" style="250" customWidth="1"/>
    <col min="6916" max="6916" width="12.6640625" style="250" bestFit="1" customWidth="1"/>
    <col min="6917" max="6917" width="12.6640625" style="250" customWidth="1"/>
    <col min="6918" max="6918" width="16.83203125" style="250" customWidth="1"/>
    <col min="6919" max="6919" width="14.5" style="250" customWidth="1"/>
    <col min="6920" max="7168" width="11.5" style="250"/>
    <col min="7169" max="7169" width="6" style="250" customWidth="1"/>
    <col min="7170" max="7170" width="62.1640625" style="250" customWidth="1"/>
    <col min="7171" max="7171" width="22.5" style="250" customWidth="1"/>
    <col min="7172" max="7172" width="12.6640625" style="250" bestFit="1" customWidth="1"/>
    <col min="7173" max="7173" width="12.6640625" style="250" customWidth="1"/>
    <col min="7174" max="7174" width="16.83203125" style="250" customWidth="1"/>
    <col min="7175" max="7175" width="14.5" style="250" customWidth="1"/>
    <col min="7176" max="7424" width="11.5" style="250"/>
    <col min="7425" max="7425" width="6" style="250" customWidth="1"/>
    <col min="7426" max="7426" width="62.1640625" style="250" customWidth="1"/>
    <col min="7427" max="7427" width="22.5" style="250" customWidth="1"/>
    <col min="7428" max="7428" width="12.6640625" style="250" bestFit="1" customWidth="1"/>
    <col min="7429" max="7429" width="12.6640625" style="250" customWidth="1"/>
    <col min="7430" max="7430" width="16.83203125" style="250" customWidth="1"/>
    <col min="7431" max="7431" width="14.5" style="250" customWidth="1"/>
    <col min="7432" max="7680" width="11.5" style="250"/>
    <col min="7681" max="7681" width="6" style="250" customWidth="1"/>
    <col min="7682" max="7682" width="62.1640625" style="250" customWidth="1"/>
    <col min="7683" max="7683" width="22.5" style="250" customWidth="1"/>
    <col min="7684" max="7684" width="12.6640625" style="250" bestFit="1" customWidth="1"/>
    <col min="7685" max="7685" width="12.6640625" style="250" customWidth="1"/>
    <col min="7686" max="7686" width="16.83203125" style="250" customWidth="1"/>
    <col min="7687" max="7687" width="14.5" style="250" customWidth="1"/>
    <col min="7688" max="7936" width="11.5" style="250"/>
    <col min="7937" max="7937" width="6" style="250" customWidth="1"/>
    <col min="7938" max="7938" width="62.1640625" style="250" customWidth="1"/>
    <col min="7939" max="7939" width="22.5" style="250" customWidth="1"/>
    <col min="7940" max="7940" width="12.6640625" style="250" bestFit="1" customWidth="1"/>
    <col min="7941" max="7941" width="12.6640625" style="250" customWidth="1"/>
    <col min="7942" max="7942" width="16.83203125" style="250" customWidth="1"/>
    <col min="7943" max="7943" width="14.5" style="250" customWidth="1"/>
    <col min="7944" max="8192" width="11.5" style="250"/>
    <col min="8193" max="8193" width="6" style="250" customWidth="1"/>
    <col min="8194" max="8194" width="62.1640625" style="250" customWidth="1"/>
    <col min="8195" max="8195" width="22.5" style="250" customWidth="1"/>
    <col min="8196" max="8196" width="12.6640625" style="250" bestFit="1" customWidth="1"/>
    <col min="8197" max="8197" width="12.6640625" style="250" customWidth="1"/>
    <col min="8198" max="8198" width="16.83203125" style="250" customWidth="1"/>
    <col min="8199" max="8199" width="14.5" style="250" customWidth="1"/>
    <col min="8200" max="8448" width="11.5" style="250"/>
    <col min="8449" max="8449" width="6" style="250" customWidth="1"/>
    <col min="8450" max="8450" width="62.1640625" style="250" customWidth="1"/>
    <col min="8451" max="8451" width="22.5" style="250" customWidth="1"/>
    <col min="8452" max="8452" width="12.6640625" style="250" bestFit="1" customWidth="1"/>
    <col min="8453" max="8453" width="12.6640625" style="250" customWidth="1"/>
    <col min="8454" max="8454" width="16.83203125" style="250" customWidth="1"/>
    <col min="8455" max="8455" width="14.5" style="250" customWidth="1"/>
    <col min="8456" max="8704" width="11.5" style="250"/>
    <col min="8705" max="8705" width="6" style="250" customWidth="1"/>
    <col min="8706" max="8706" width="62.1640625" style="250" customWidth="1"/>
    <col min="8707" max="8707" width="22.5" style="250" customWidth="1"/>
    <col min="8708" max="8708" width="12.6640625" style="250" bestFit="1" customWidth="1"/>
    <col min="8709" max="8709" width="12.6640625" style="250" customWidth="1"/>
    <col min="8710" max="8710" width="16.83203125" style="250" customWidth="1"/>
    <col min="8711" max="8711" width="14.5" style="250" customWidth="1"/>
    <col min="8712" max="8960" width="11.5" style="250"/>
    <col min="8961" max="8961" width="6" style="250" customWidth="1"/>
    <col min="8962" max="8962" width="62.1640625" style="250" customWidth="1"/>
    <col min="8963" max="8963" width="22.5" style="250" customWidth="1"/>
    <col min="8964" max="8964" width="12.6640625" style="250" bestFit="1" customWidth="1"/>
    <col min="8965" max="8965" width="12.6640625" style="250" customWidth="1"/>
    <col min="8966" max="8966" width="16.83203125" style="250" customWidth="1"/>
    <col min="8967" max="8967" width="14.5" style="250" customWidth="1"/>
    <col min="8968" max="9216" width="11.5" style="250"/>
    <col min="9217" max="9217" width="6" style="250" customWidth="1"/>
    <col min="9218" max="9218" width="62.1640625" style="250" customWidth="1"/>
    <col min="9219" max="9219" width="22.5" style="250" customWidth="1"/>
    <col min="9220" max="9220" width="12.6640625" style="250" bestFit="1" customWidth="1"/>
    <col min="9221" max="9221" width="12.6640625" style="250" customWidth="1"/>
    <col min="9222" max="9222" width="16.83203125" style="250" customWidth="1"/>
    <col min="9223" max="9223" width="14.5" style="250" customWidth="1"/>
    <col min="9224" max="9472" width="11.5" style="250"/>
    <col min="9473" max="9473" width="6" style="250" customWidth="1"/>
    <col min="9474" max="9474" width="62.1640625" style="250" customWidth="1"/>
    <col min="9475" max="9475" width="22.5" style="250" customWidth="1"/>
    <col min="9476" max="9476" width="12.6640625" style="250" bestFit="1" customWidth="1"/>
    <col min="9477" max="9477" width="12.6640625" style="250" customWidth="1"/>
    <col min="9478" max="9478" width="16.83203125" style="250" customWidth="1"/>
    <col min="9479" max="9479" width="14.5" style="250" customWidth="1"/>
    <col min="9480" max="9728" width="11.5" style="250"/>
    <col min="9729" max="9729" width="6" style="250" customWidth="1"/>
    <col min="9730" max="9730" width="62.1640625" style="250" customWidth="1"/>
    <col min="9731" max="9731" width="22.5" style="250" customWidth="1"/>
    <col min="9732" max="9732" width="12.6640625" style="250" bestFit="1" customWidth="1"/>
    <col min="9733" max="9733" width="12.6640625" style="250" customWidth="1"/>
    <col min="9734" max="9734" width="16.83203125" style="250" customWidth="1"/>
    <col min="9735" max="9735" width="14.5" style="250" customWidth="1"/>
    <col min="9736" max="9984" width="11.5" style="250"/>
    <col min="9985" max="9985" width="6" style="250" customWidth="1"/>
    <col min="9986" max="9986" width="62.1640625" style="250" customWidth="1"/>
    <col min="9987" max="9987" width="22.5" style="250" customWidth="1"/>
    <col min="9988" max="9988" width="12.6640625" style="250" bestFit="1" customWidth="1"/>
    <col min="9989" max="9989" width="12.6640625" style="250" customWidth="1"/>
    <col min="9990" max="9990" width="16.83203125" style="250" customWidth="1"/>
    <col min="9991" max="9991" width="14.5" style="250" customWidth="1"/>
    <col min="9992" max="10240" width="11.5" style="250"/>
    <col min="10241" max="10241" width="6" style="250" customWidth="1"/>
    <col min="10242" max="10242" width="62.1640625" style="250" customWidth="1"/>
    <col min="10243" max="10243" width="22.5" style="250" customWidth="1"/>
    <col min="10244" max="10244" width="12.6640625" style="250" bestFit="1" customWidth="1"/>
    <col min="10245" max="10245" width="12.6640625" style="250" customWidth="1"/>
    <col min="10246" max="10246" width="16.83203125" style="250" customWidth="1"/>
    <col min="10247" max="10247" width="14.5" style="250" customWidth="1"/>
    <col min="10248" max="10496" width="11.5" style="250"/>
    <col min="10497" max="10497" width="6" style="250" customWidth="1"/>
    <col min="10498" max="10498" width="62.1640625" style="250" customWidth="1"/>
    <col min="10499" max="10499" width="22.5" style="250" customWidth="1"/>
    <col min="10500" max="10500" width="12.6640625" style="250" bestFit="1" customWidth="1"/>
    <col min="10501" max="10501" width="12.6640625" style="250" customWidth="1"/>
    <col min="10502" max="10502" width="16.83203125" style="250" customWidth="1"/>
    <col min="10503" max="10503" width="14.5" style="250" customWidth="1"/>
    <col min="10504" max="10752" width="11.5" style="250"/>
    <col min="10753" max="10753" width="6" style="250" customWidth="1"/>
    <col min="10754" max="10754" width="62.1640625" style="250" customWidth="1"/>
    <col min="10755" max="10755" width="22.5" style="250" customWidth="1"/>
    <col min="10756" max="10756" width="12.6640625" style="250" bestFit="1" customWidth="1"/>
    <col min="10757" max="10757" width="12.6640625" style="250" customWidth="1"/>
    <col min="10758" max="10758" width="16.83203125" style="250" customWidth="1"/>
    <col min="10759" max="10759" width="14.5" style="250" customWidth="1"/>
    <col min="10760" max="11008" width="11.5" style="250"/>
    <col min="11009" max="11009" width="6" style="250" customWidth="1"/>
    <col min="11010" max="11010" width="62.1640625" style="250" customWidth="1"/>
    <col min="11011" max="11011" width="22.5" style="250" customWidth="1"/>
    <col min="11012" max="11012" width="12.6640625" style="250" bestFit="1" customWidth="1"/>
    <col min="11013" max="11013" width="12.6640625" style="250" customWidth="1"/>
    <col min="11014" max="11014" width="16.83203125" style="250" customWidth="1"/>
    <col min="11015" max="11015" width="14.5" style="250" customWidth="1"/>
    <col min="11016" max="11264" width="11.5" style="250"/>
    <col min="11265" max="11265" width="6" style="250" customWidth="1"/>
    <col min="11266" max="11266" width="62.1640625" style="250" customWidth="1"/>
    <col min="11267" max="11267" width="22.5" style="250" customWidth="1"/>
    <col min="11268" max="11268" width="12.6640625" style="250" bestFit="1" customWidth="1"/>
    <col min="11269" max="11269" width="12.6640625" style="250" customWidth="1"/>
    <col min="11270" max="11270" width="16.83203125" style="250" customWidth="1"/>
    <col min="11271" max="11271" width="14.5" style="250" customWidth="1"/>
    <col min="11272" max="11520" width="11.5" style="250"/>
    <col min="11521" max="11521" width="6" style="250" customWidth="1"/>
    <col min="11522" max="11522" width="62.1640625" style="250" customWidth="1"/>
    <col min="11523" max="11523" width="22.5" style="250" customWidth="1"/>
    <col min="11524" max="11524" width="12.6640625" style="250" bestFit="1" customWidth="1"/>
    <col min="11525" max="11525" width="12.6640625" style="250" customWidth="1"/>
    <col min="11526" max="11526" width="16.83203125" style="250" customWidth="1"/>
    <col min="11527" max="11527" width="14.5" style="250" customWidth="1"/>
    <col min="11528" max="11776" width="11.5" style="250"/>
    <col min="11777" max="11777" width="6" style="250" customWidth="1"/>
    <col min="11778" max="11778" width="62.1640625" style="250" customWidth="1"/>
    <col min="11779" max="11779" width="22.5" style="250" customWidth="1"/>
    <col min="11780" max="11780" width="12.6640625" style="250" bestFit="1" customWidth="1"/>
    <col min="11781" max="11781" width="12.6640625" style="250" customWidth="1"/>
    <col min="11782" max="11782" width="16.83203125" style="250" customWidth="1"/>
    <col min="11783" max="11783" width="14.5" style="250" customWidth="1"/>
    <col min="11784" max="12032" width="11.5" style="250"/>
    <col min="12033" max="12033" width="6" style="250" customWidth="1"/>
    <col min="12034" max="12034" width="62.1640625" style="250" customWidth="1"/>
    <col min="12035" max="12035" width="22.5" style="250" customWidth="1"/>
    <col min="12036" max="12036" width="12.6640625" style="250" bestFit="1" customWidth="1"/>
    <col min="12037" max="12037" width="12.6640625" style="250" customWidth="1"/>
    <col min="12038" max="12038" width="16.83203125" style="250" customWidth="1"/>
    <col min="12039" max="12039" width="14.5" style="250" customWidth="1"/>
    <col min="12040" max="12288" width="11.5" style="250"/>
    <col min="12289" max="12289" width="6" style="250" customWidth="1"/>
    <col min="12290" max="12290" width="62.1640625" style="250" customWidth="1"/>
    <col min="12291" max="12291" width="22.5" style="250" customWidth="1"/>
    <col min="12292" max="12292" width="12.6640625" style="250" bestFit="1" customWidth="1"/>
    <col min="12293" max="12293" width="12.6640625" style="250" customWidth="1"/>
    <col min="12294" max="12294" width="16.83203125" style="250" customWidth="1"/>
    <col min="12295" max="12295" width="14.5" style="250" customWidth="1"/>
    <col min="12296" max="12544" width="11.5" style="250"/>
    <col min="12545" max="12545" width="6" style="250" customWidth="1"/>
    <col min="12546" max="12546" width="62.1640625" style="250" customWidth="1"/>
    <col min="12547" max="12547" width="22.5" style="250" customWidth="1"/>
    <col min="12548" max="12548" width="12.6640625" style="250" bestFit="1" customWidth="1"/>
    <col min="12549" max="12549" width="12.6640625" style="250" customWidth="1"/>
    <col min="12550" max="12550" width="16.83203125" style="250" customWidth="1"/>
    <col min="12551" max="12551" width="14.5" style="250" customWidth="1"/>
    <col min="12552" max="12800" width="11.5" style="250"/>
    <col min="12801" max="12801" width="6" style="250" customWidth="1"/>
    <col min="12802" max="12802" width="62.1640625" style="250" customWidth="1"/>
    <col min="12803" max="12803" width="22.5" style="250" customWidth="1"/>
    <col min="12804" max="12804" width="12.6640625" style="250" bestFit="1" customWidth="1"/>
    <col min="12805" max="12805" width="12.6640625" style="250" customWidth="1"/>
    <col min="12806" max="12806" width="16.83203125" style="250" customWidth="1"/>
    <col min="12807" max="12807" width="14.5" style="250" customWidth="1"/>
    <col min="12808" max="13056" width="11.5" style="250"/>
    <col min="13057" max="13057" width="6" style="250" customWidth="1"/>
    <col min="13058" max="13058" width="62.1640625" style="250" customWidth="1"/>
    <col min="13059" max="13059" width="22.5" style="250" customWidth="1"/>
    <col min="13060" max="13060" width="12.6640625" style="250" bestFit="1" customWidth="1"/>
    <col min="13061" max="13061" width="12.6640625" style="250" customWidth="1"/>
    <col min="13062" max="13062" width="16.83203125" style="250" customWidth="1"/>
    <col min="13063" max="13063" width="14.5" style="250" customWidth="1"/>
    <col min="13064" max="13312" width="11.5" style="250"/>
    <col min="13313" max="13313" width="6" style="250" customWidth="1"/>
    <col min="13314" max="13314" width="62.1640625" style="250" customWidth="1"/>
    <col min="13315" max="13315" width="22.5" style="250" customWidth="1"/>
    <col min="13316" max="13316" width="12.6640625" style="250" bestFit="1" customWidth="1"/>
    <col min="13317" max="13317" width="12.6640625" style="250" customWidth="1"/>
    <col min="13318" max="13318" width="16.83203125" style="250" customWidth="1"/>
    <col min="13319" max="13319" width="14.5" style="250" customWidth="1"/>
    <col min="13320" max="13568" width="11.5" style="250"/>
    <col min="13569" max="13569" width="6" style="250" customWidth="1"/>
    <col min="13570" max="13570" width="62.1640625" style="250" customWidth="1"/>
    <col min="13571" max="13571" width="22.5" style="250" customWidth="1"/>
    <col min="13572" max="13572" width="12.6640625" style="250" bestFit="1" customWidth="1"/>
    <col min="13573" max="13573" width="12.6640625" style="250" customWidth="1"/>
    <col min="13574" max="13574" width="16.83203125" style="250" customWidth="1"/>
    <col min="13575" max="13575" width="14.5" style="250" customWidth="1"/>
    <col min="13576" max="13824" width="11.5" style="250"/>
    <col min="13825" max="13825" width="6" style="250" customWidth="1"/>
    <col min="13826" max="13826" width="62.1640625" style="250" customWidth="1"/>
    <col min="13827" max="13827" width="22.5" style="250" customWidth="1"/>
    <col min="13828" max="13828" width="12.6640625" style="250" bestFit="1" customWidth="1"/>
    <col min="13829" max="13829" width="12.6640625" style="250" customWidth="1"/>
    <col min="13830" max="13830" width="16.83203125" style="250" customWidth="1"/>
    <col min="13831" max="13831" width="14.5" style="250" customWidth="1"/>
    <col min="13832" max="14080" width="11.5" style="250"/>
    <col min="14081" max="14081" width="6" style="250" customWidth="1"/>
    <col min="14082" max="14082" width="62.1640625" style="250" customWidth="1"/>
    <col min="14083" max="14083" width="22.5" style="250" customWidth="1"/>
    <col min="14084" max="14084" width="12.6640625" style="250" bestFit="1" customWidth="1"/>
    <col min="14085" max="14085" width="12.6640625" style="250" customWidth="1"/>
    <col min="14086" max="14086" width="16.83203125" style="250" customWidth="1"/>
    <col min="14087" max="14087" width="14.5" style="250" customWidth="1"/>
    <col min="14088" max="14336" width="11.5" style="250"/>
    <col min="14337" max="14337" width="6" style="250" customWidth="1"/>
    <col min="14338" max="14338" width="62.1640625" style="250" customWidth="1"/>
    <col min="14339" max="14339" width="22.5" style="250" customWidth="1"/>
    <col min="14340" max="14340" width="12.6640625" style="250" bestFit="1" customWidth="1"/>
    <col min="14341" max="14341" width="12.6640625" style="250" customWidth="1"/>
    <col min="14342" max="14342" width="16.83203125" style="250" customWidth="1"/>
    <col min="14343" max="14343" width="14.5" style="250" customWidth="1"/>
    <col min="14344" max="14592" width="11.5" style="250"/>
    <col min="14593" max="14593" width="6" style="250" customWidth="1"/>
    <col min="14594" max="14594" width="62.1640625" style="250" customWidth="1"/>
    <col min="14595" max="14595" width="22.5" style="250" customWidth="1"/>
    <col min="14596" max="14596" width="12.6640625" style="250" bestFit="1" customWidth="1"/>
    <col min="14597" max="14597" width="12.6640625" style="250" customWidth="1"/>
    <col min="14598" max="14598" width="16.83203125" style="250" customWidth="1"/>
    <col min="14599" max="14599" width="14.5" style="250" customWidth="1"/>
    <col min="14600" max="14848" width="11.5" style="250"/>
    <col min="14849" max="14849" width="6" style="250" customWidth="1"/>
    <col min="14850" max="14850" width="62.1640625" style="250" customWidth="1"/>
    <col min="14851" max="14851" width="22.5" style="250" customWidth="1"/>
    <col min="14852" max="14852" width="12.6640625" style="250" bestFit="1" customWidth="1"/>
    <col min="14853" max="14853" width="12.6640625" style="250" customWidth="1"/>
    <col min="14854" max="14854" width="16.83203125" style="250" customWidth="1"/>
    <col min="14855" max="14855" width="14.5" style="250" customWidth="1"/>
    <col min="14856" max="15104" width="11.5" style="250"/>
    <col min="15105" max="15105" width="6" style="250" customWidth="1"/>
    <col min="15106" max="15106" width="62.1640625" style="250" customWidth="1"/>
    <col min="15107" max="15107" width="22.5" style="250" customWidth="1"/>
    <col min="15108" max="15108" width="12.6640625" style="250" bestFit="1" customWidth="1"/>
    <col min="15109" max="15109" width="12.6640625" style="250" customWidth="1"/>
    <col min="15110" max="15110" width="16.83203125" style="250" customWidth="1"/>
    <col min="15111" max="15111" width="14.5" style="250" customWidth="1"/>
    <col min="15112" max="15360" width="11.5" style="250"/>
    <col min="15361" max="15361" width="6" style="250" customWidth="1"/>
    <col min="15362" max="15362" width="62.1640625" style="250" customWidth="1"/>
    <col min="15363" max="15363" width="22.5" style="250" customWidth="1"/>
    <col min="15364" max="15364" width="12.6640625" style="250" bestFit="1" customWidth="1"/>
    <col min="15365" max="15365" width="12.6640625" style="250" customWidth="1"/>
    <col min="15366" max="15366" width="16.83203125" style="250" customWidth="1"/>
    <col min="15367" max="15367" width="14.5" style="250" customWidth="1"/>
    <col min="15368" max="15616" width="11.5" style="250"/>
    <col min="15617" max="15617" width="6" style="250" customWidth="1"/>
    <col min="15618" max="15618" width="62.1640625" style="250" customWidth="1"/>
    <col min="15619" max="15619" width="22.5" style="250" customWidth="1"/>
    <col min="15620" max="15620" width="12.6640625" style="250" bestFit="1" customWidth="1"/>
    <col min="15621" max="15621" width="12.6640625" style="250" customWidth="1"/>
    <col min="15622" max="15622" width="16.83203125" style="250" customWidth="1"/>
    <col min="15623" max="15623" width="14.5" style="250" customWidth="1"/>
    <col min="15624" max="15872" width="11.5" style="250"/>
    <col min="15873" max="15873" width="6" style="250" customWidth="1"/>
    <col min="15874" max="15874" width="62.1640625" style="250" customWidth="1"/>
    <col min="15875" max="15875" width="22.5" style="250" customWidth="1"/>
    <col min="15876" max="15876" width="12.6640625" style="250" bestFit="1" customWidth="1"/>
    <col min="15877" max="15877" width="12.6640625" style="250" customWidth="1"/>
    <col min="15878" max="15878" width="16.83203125" style="250" customWidth="1"/>
    <col min="15879" max="15879" width="14.5" style="250" customWidth="1"/>
    <col min="15880" max="16128" width="11.5" style="250"/>
    <col min="16129" max="16129" width="6" style="250" customWidth="1"/>
    <col min="16130" max="16130" width="62.1640625" style="250" customWidth="1"/>
    <col min="16131" max="16131" width="22.5" style="250" customWidth="1"/>
    <col min="16132" max="16132" width="12.6640625" style="250" bestFit="1" customWidth="1"/>
    <col min="16133" max="16133" width="12.6640625" style="250" customWidth="1"/>
    <col min="16134" max="16134" width="16.83203125" style="250" customWidth="1"/>
    <col min="16135" max="16135" width="14.5" style="250" customWidth="1"/>
    <col min="16136" max="16384" width="11.5" style="250"/>
  </cols>
  <sheetData>
    <row r="1" spans="1:8" ht="16" x14ac:dyDescent="0.2">
      <c r="A1" s="344" t="s">
        <v>143</v>
      </c>
      <c r="B1" s="344"/>
      <c r="C1" s="344"/>
      <c r="D1" s="344"/>
      <c r="E1" s="344"/>
      <c r="F1" s="344"/>
      <c r="G1" s="248"/>
    </row>
    <row r="2" spans="1:8" ht="16" x14ac:dyDescent="0.2">
      <c r="A2" s="345" t="s">
        <v>144</v>
      </c>
      <c r="B2" s="345"/>
      <c r="C2" s="345"/>
      <c r="D2" s="345"/>
      <c r="E2" s="345"/>
      <c r="F2" s="345"/>
      <c r="G2" s="248"/>
    </row>
    <row r="3" spans="1:8" ht="5" customHeight="1" x14ac:dyDescent="0.2">
      <c r="A3" s="346"/>
      <c r="B3" s="346"/>
      <c r="C3" s="346"/>
      <c r="D3" s="346"/>
      <c r="E3" s="346"/>
      <c r="F3" s="346"/>
      <c r="G3" s="248"/>
    </row>
    <row r="4" spans="1:8" ht="38.25" customHeight="1" x14ac:dyDescent="0.2">
      <c r="A4" s="486" t="s">
        <v>192</v>
      </c>
      <c r="B4" s="486"/>
      <c r="C4" s="486"/>
      <c r="D4" s="486"/>
      <c r="E4" s="486"/>
      <c r="F4" s="486"/>
      <c r="G4" s="248"/>
    </row>
    <row r="5" spans="1:8" ht="5" customHeight="1" thickBot="1" x14ac:dyDescent="0.25">
      <c r="A5" s="251"/>
      <c r="B5" s="251"/>
      <c r="C5" s="251"/>
      <c r="D5" s="251"/>
      <c r="E5" s="251"/>
      <c r="F5" s="251"/>
      <c r="G5" s="252"/>
    </row>
    <row r="6" spans="1:8" ht="31" thickBot="1" x14ac:dyDescent="0.25">
      <c r="A6" s="487" t="s">
        <v>145</v>
      </c>
      <c r="B6" s="488"/>
      <c r="C6" s="488"/>
      <c r="D6" s="488"/>
      <c r="E6" s="489" t="s">
        <v>146</v>
      </c>
      <c r="F6" s="490" t="s">
        <v>12</v>
      </c>
      <c r="G6" s="253"/>
      <c r="H6" s="254"/>
    </row>
    <row r="7" spans="1:8" s="256" customFormat="1" ht="5" customHeight="1" thickBot="1" x14ac:dyDescent="0.25">
      <c r="A7" s="255"/>
      <c r="F7" s="257"/>
      <c r="G7" s="252"/>
      <c r="H7" s="258"/>
    </row>
    <row r="8" spans="1:8" s="255" customFormat="1" x14ac:dyDescent="0.2">
      <c r="A8" s="491"/>
      <c r="B8" s="492"/>
      <c r="C8" s="492" t="s">
        <v>15</v>
      </c>
      <c r="D8" s="492" t="s">
        <v>147</v>
      </c>
      <c r="E8" s="492" t="s">
        <v>148</v>
      </c>
      <c r="F8" s="493" t="s">
        <v>17</v>
      </c>
      <c r="G8" s="259"/>
      <c r="H8" s="258"/>
    </row>
    <row r="9" spans="1:8" s="255" customFormat="1" x14ac:dyDescent="0.2">
      <c r="A9" s="494" t="s">
        <v>13</v>
      </c>
      <c r="B9" s="495" t="s">
        <v>14</v>
      </c>
      <c r="C9" s="495" t="s">
        <v>18</v>
      </c>
      <c r="D9" s="495" t="s">
        <v>149</v>
      </c>
      <c r="E9" s="495"/>
      <c r="F9" s="496" t="s">
        <v>21</v>
      </c>
      <c r="G9" s="259"/>
      <c r="H9" s="258"/>
    </row>
    <row r="10" spans="1:8" s="255" customFormat="1" ht="14" thickBot="1" x14ac:dyDescent="0.25">
      <c r="A10" s="497" t="s">
        <v>22</v>
      </c>
      <c r="B10" s="498"/>
      <c r="C10" s="499" t="s">
        <v>23</v>
      </c>
      <c r="D10" s="499" t="s">
        <v>24</v>
      </c>
      <c r="E10" s="499" t="s">
        <v>150</v>
      </c>
      <c r="F10" s="500" t="s">
        <v>151</v>
      </c>
      <c r="G10" s="260"/>
      <c r="H10" s="258"/>
    </row>
    <row r="11" spans="1:8" s="256" customFormat="1" ht="14" thickBot="1" x14ac:dyDescent="0.25">
      <c r="A11" s="501"/>
      <c r="B11" s="502" t="s">
        <v>152</v>
      </c>
      <c r="C11" s="503"/>
      <c r="D11" s="504"/>
      <c r="E11" s="504"/>
      <c r="F11" s="505"/>
      <c r="G11" s="253"/>
      <c r="H11" s="249"/>
    </row>
    <row r="12" spans="1:8" s="256" customFormat="1" x14ac:dyDescent="0.2">
      <c r="A12" s="261">
        <v>1</v>
      </c>
      <c r="B12" s="262" t="s">
        <v>153</v>
      </c>
      <c r="C12" s="263">
        <v>7000000</v>
      </c>
      <c r="D12" s="264"/>
      <c r="E12" s="265">
        <v>0.15</v>
      </c>
      <c r="F12" s="273">
        <f>+A12*C12*E12</f>
        <v>1050000</v>
      </c>
      <c r="G12" s="266"/>
      <c r="H12" s="267"/>
    </row>
    <row r="13" spans="1:8" s="256" customFormat="1" x14ac:dyDescent="0.2">
      <c r="A13" s="268">
        <v>1</v>
      </c>
      <c r="B13" s="269" t="s">
        <v>154</v>
      </c>
      <c r="C13" s="270">
        <v>5500000</v>
      </c>
      <c r="D13" s="271"/>
      <c r="E13" s="272">
        <v>1</v>
      </c>
      <c r="F13" s="273">
        <f>+A13*(C13+D13)*E13</f>
        <v>5500000</v>
      </c>
      <c r="G13" s="266"/>
      <c r="H13" s="267"/>
    </row>
    <row r="14" spans="1:8" s="256" customFormat="1" x14ac:dyDescent="0.2">
      <c r="A14" s="274"/>
      <c r="B14" s="275" t="s">
        <v>155</v>
      </c>
      <c r="C14" s="270"/>
      <c r="D14" s="271"/>
      <c r="E14" s="272"/>
      <c r="F14" s="273"/>
      <c r="G14" s="266"/>
      <c r="H14" s="267"/>
    </row>
    <row r="15" spans="1:8" s="256" customFormat="1" x14ac:dyDescent="0.2">
      <c r="A15" s="274">
        <v>1</v>
      </c>
      <c r="B15" s="269" t="s">
        <v>32</v>
      </c>
      <c r="C15" s="270">
        <v>6000000</v>
      </c>
      <c r="D15" s="271"/>
      <c r="E15" s="272">
        <v>0.2</v>
      </c>
      <c r="F15" s="273">
        <f t="shared" ref="F15:F20" si="0">+A15*C15*E15</f>
        <v>1200000</v>
      </c>
      <c r="G15" s="266"/>
      <c r="H15" s="267"/>
    </row>
    <row r="16" spans="1:8" s="256" customFormat="1" x14ac:dyDescent="0.2">
      <c r="A16" s="274">
        <v>1</v>
      </c>
      <c r="B16" s="269" t="s">
        <v>31</v>
      </c>
      <c r="C16" s="270">
        <v>6000000</v>
      </c>
      <c r="D16" s="271"/>
      <c r="E16" s="272">
        <v>0.2</v>
      </c>
      <c r="F16" s="273">
        <f t="shared" si="0"/>
        <v>1200000</v>
      </c>
      <c r="G16" s="266"/>
      <c r="H16" s="267"/>
    </row>
    <row r="17" spans="1:8" s="256" customFormat="1" x14ac:dyDescent="0.2">
      <c r="A17" s="274"/>
      <c r="B17" s="275" t="s">
        <v>193</v>
      </c>
      <c r="C17" s="270"/>
      <c r="D17" s="271"/>
      <c r="E17" s="272"/>
      <c r="F17" s="273">
        <f t="shared" si="0"/>
        <v>0</v>
      </c>
      <c r="G17" s="266"/>
      <c r="H17" s="267"/>
    </row>
    <row r="18" spans="1:8" s="256" customFormat="1" x14ac:dyDescent="0.2">
      <c r="A18" s="274">
        <v>1</v>
      </c>
      <c r="B18" s="269" t="s">
        <v>36</v>
      </c>
      <c r="C18" s="270">
        <v>2500000</v>
      </c>
      <c r="D18" s="271"/>
      <c r="E18" s="272">
        <v>0.6</v>
      </c>
      <c r="F18" s="273">
        <f t="shared" si="0"/>
        <v>1500000</v>
      </c>
      <c r="G18" s="266"/>
      <c r="H18" s="267"/>
    </row>
    <row r="19" spans="1:8" s="256" customFormat="1" x14ac:dyDescent="0.2">
      <c r="A19" s="274"/>
      <c r="B19" s="275" t="s">
        <v>37</v>
      </c>
      <c r="C19" s="305"/>
      <c r="D19" s="306"/>
      <c r="E19" s="307"/>
      <c r="F19" s="273">
        <f t="shared" si="0"/>
        <v>0</v>
      </c>
      <c r="G19" s="266"/>
      <c r="H19" s="267"/>
    </row>
    <row r="20" spans="1:8" s="256" customFormat="1" x14ac:dyDescent="0.2">
      <c r="A20" s="274">
        <v>1</v>
      </c>
      <c r="B20" s="304" t="s">
        <v>38</v>
      </c>
      <c r="C20" s="305">
        <v>1500000</v>
      </c>
      <c r="D20" s="306"/>
      <c r="E20" s="307">
        <v>0.5</v>
      </c>
      <c r="F20" s="273">
        <f t="shared" si="0"/>
        <v>750000</v>
      </c>
      <c r="G20" s="266"/>
      <c r="H20" s="267"/>
    </row>
    <row r="21" spans="1:8" s="256" customFormat="1" ht="14" thickBot="1" x14ac:dyDescent="0.25">
      <c r="A21" s="276"/>
      <c r="B21" s="277" t="s">
        <v>156</v>
      </c>
      <c r="C21" s="278"/>
      <c r="D21" s="278"/>
      <c r="E21" s="278"/>
      <c r="F21" s="279">
        <f>+SUM(F12:F20)</f>
        <v>11200000</v>
      </c>
      <c r="G21" s="252"/>
      <c r="H21" s="249"/>
    </row>
    <row r="22" spans="1:8" s="256" customFormat="1" ht="14" thickBot="1" x14ac:dyDescent="0.25">
      <c r="A22" s="280"/>
      <c r="B22" s="281" t="s">
        <v>157</v>
      </c>
      <c r="C22" s="282"/>
      <c r="D22" s="282"/>
      <c r="E22" s="282"/>
      <c r="F22" s="283">
        <v>2.2999999999999998</v>
      </c>
      <c r="G22" s="284" t="s">
        <v>43</v>
      </c>
      <c r="H22" s="249"/>
    </row>
    <row r="23" spans="1:8" s="256" customFormat="1" ht="14" thickBot="1" x14ac:dyDescent="0.25">
      <c r="A23" s="506"/>
      <c r="B23" s="507" t="s">
        <v>158</v>
      </c>
      <c r="C23" s="508"/>
      <c r="D23" s="509"/>
      <c r="E23" s="509"/>
      <c r="F23" s="510">
        <f>+F21*F22</f>
        <v>25759999.999999996</v>
      </c>
      <c r="G23" s="285"/>
      <c r="H23" s="249"/>
    </row>
    <row r="24" spans="1:8" s="256" customFormat="1" x14ac:dyDescent="0.2">
      <c r="A24" s="511" t="s">
        <v>13</v>
      </c>
      <c r="B24" s="512"/>
      <c r="C24" s="512"/>
      <c r="D24" s="512" t="s">
        <v>159</v>
      </c>
      <c r="E24" s="512"/>
      <c r="F24" s="513" t="s">
        <v>17</v>
      </c>
      <c r="G24" s="285"/>
      <c r="H24" s="249"/>
    </row>
    <row r="25" spans="1:8" s="256" customFormat="1" x14ac:dyDescent="0.2">
      <c r="A25" s="514" t="s">
        <v>160</v>
      </c>
      <c r="B25" s="515" t="s">
        <v>161</v>
      </c>
      <c r="C25" s="515" t="s">
        <v>129</v>
      </c>
      <c r="D25" s="515" t="s">
        <v>162</v>
      </c>
      <c r="E25" s="515"/>
      <c r="F25" s="516" t="s">
        <v>21</v>
      </c>
      <c r="G25" s="285"/>
      <c r="H25" s="249"/>
    </row>
    <row r="26" spans="1:8" s="256" customFormat="1" ht="14" thickBot="1" x14ac:dyDescent="0.25">
      <c r="A26" s="517"/>
      <c r="B26" s="518"/>
      <c r="C26" s="518"/>
      <c r="D26" s="519" t="s">
        <v>163</v>
      </c>
      <c r="E26" s="519"/>
      <c r="F26" s="520" t="s">
        <v>164</v>
      </c>
      <c r="G26" s="286"/>
      <c r="H26" s="249"/>
    </row>
    <row r="27" spans="1:8" s="256" customFormat="1" ht="14" thickBot="1" x14ac:dyDescent="0.25">
      <c r="A27" s="521"/>
      <c r="B27" s="507" t="s">
        <v>165</v>
      </c>
      <c r="C27" s="508"/>
      <c r="D27" s="509"/>
      <c r="E27" s="509"/>
      <c r="F27" s="522"/>
      <c r="G27" s="286"/>
      <c r="H27" s="249"/>
    </row>
    <row r="28" spans="1:8" s="256" customFormat="1" ht="14" thickBot="1" x14ac:dyDescent="0.25">
      <c r="A28" s="521"/>
      <c r="B28" s="507" t="s">
        <v>47</v>
      </c>
      <c r="C28" s="508"/>
      <c r="D28" s="509"/>
      <c r="E28" s="509"/>
      <c r="F28" s="522"/>
      <c r="G28" s="285"/>
      <c r="H28" s="249"/>
    </row>
    <row r="29" spans="1:8" s="256" customFormat="1" ht="14" thickBot="1" x14ac:dyDescent="0.25">
      <c r="A29" s="268">
        <v>1</v>
      </c>
      <c r="B29" s="269" t="s">
        <v>166</v>
      </c>
      <c r="C29" s="287" t="s">
        <v>49</v>
      </c>
      <c r="D29" s="270">
        <v>220000</v>
      </c>
      <c r="E29" s="270">
        <v>15</v>
      </c>
      <c r="F29" s="273">
        <f>+A29*D29*E29</f>
        <v>3300000</v>
      </c>
      <c r="G29" s="286"/>
      <c r="H29" s="249"/>
    </row>
    <row r="30" spans="1:8" s="255" customFormat="1" ht="14" thickBot="1" x14ac:dyDescent="0.25">
      <c r="A30" s="521"/>
      <c r="B30" s="507" t="s">
        <v>54</v>
      </c>
      <c r="C30" s="508"/>
      <c r="D30" s="523"/>
      <c r="E30" s="523"/>
      <c r="F30" s="524"/>
      <c r="G30" s="285"/>
      <c r="H30" s="288"/>
    </row>
    <row r="31" spans="1:8" s="256" customFormat="1" x14ac:dyDescent="0.2">
      <c r="A31" s="268">
        <v>1</v>
      </c>
      <c r="B31" s="269" t="s">
        <v>167</v>
      </c>
      <c r="C31" s="289" t="s">
        <v>168</v>
      </c>
      <c r="D31" s="270">
        <v>1200000</v>
      </c>
      <c r="E31" s="270">
        <v>4.5</v>
      </c>
      <c r="F31" s="273">
        <f>+A31*D31*E31</f>
        <v>5400000</v>
      </c>
      <c r="G31" s="290" t="s">
        <v>169</v>
      </c>
      <c r="H31" s="249"/>
    </row>
    <row r="32" spans="1:8" s="256" customFormat="1" x14ac:dyDescent="0.2">
      <c r="A32" s="268">
        <v>1</v>
      </c>
      <c r="B32" s="269" t="s">
        <v>170</v>
      </c>
      <c r="C32" s="289" t="s">
        <v>168</v>
      </c>
      <c r="D32" s="270">
        <v>700000</v>
      </c>
      <c r="E32" s="270">
        <v>4.5</v>
      </c>
      <c r="F32" s="273">
        <f t="shared" ref="F32:F33" si="1">+A32*D32*E32</f>
        <v>3150000</v>
      </c>
      <c r="G32" s="285"/>
      <c r="H32" s="249"/>
    </row>
    <row r="33" spans="1:8" s="256" customFormat="1" ht="13.5" customHeight="1" thickBot="1" x14ac:dyDescent="0.25">
      <c r="A33" s="268">
        <v>1</v>
      </c>
      <c r="B33" s="269" t="s">
        <v>171</v>
      </c>
      <c r="C33" s="289" t="s">
        <v>168</v>
      </c>
      <c r="D33" s="270">
        <v>350000</v>
      </c>
      <c r="E33" s="270">
        <v>4.5</v>
      </c>
      <c r="F33" s="273">
        <f t="shared" si="1"/>
        <v>1575000</v>
      </c>
      <c r="G33" s="285"/>
      <c r="H33" s="249"/>
    </row>
    <row r="34" spans="1:8" s="256" customFormat="1" ht="14" thickBot="1" x14ac:dyDescent="0.25">
      <c r="A34" s="521"/>
      <c r="B34" s="507" t="s">
        <v>172</v>
      </c>
      <c r="C34" s="509"/>
      <c r="D34" s="509"/>
      <c r="E34" s="509"/>
      <c r="F34" s="525">
        <f>+SUM(F29:F33)</f>
        <v>13425000</v>
      </c>
      <c r="G34" s="285"/>
      <c r="H34" s="249"/>
    </row>
    <row r="35" spans="1:8" s="256" customFormat="1" x14ac:dyDescent="0.2">
      <c r="A35" s="526"/>
      <c r="B35" s="341" t="s">
        <v>173</v>
      </c>
      <c r="C35" s="342"/>
      <c r="D35" s="342"/>
      <c r="E35" s="343"/>
      <c r="F35" s="291">
        <f>+F23+F34</f>
        <v>39185000</v>
      </c>
      <c r="G35" s="292"/>
      <c r="H35" s="249"/>
    </row>
    <row r="36" spans="1:8" s="256" customFormat="1" ht="20.25" customHeight="1" x14ac:dyDescent="0.2">
      <c r="A36" s="526"/>
      <c r="B36" s="335" t="s">
        <v>174</v>
      </c>
      <c r="C36" s="336"/>
      <c r="D36" s="336"/>
      <c r="E36" s="337"/>
      <c r="F36" s="273">
        <f>0.19*F35</f>
        <v>7445150</v>
      </c>
      <c r="G36" s="292"/>
      <c r="H36" s="249"/>
    </row>
    <row r="37" spans="1:8" s="256" customFormat="1" ht="27" customHeight="1" thickBot="1" x14ac:dyDescent="0.25">
      <c r="A37" s="526"/>
      <c r="B37" s="338" t="s">
        <v>175</v>
      </c>
      <c r="C37" s="339"/>
      <c r="D37" s="339"/>
      <c r="E37" s="340"/>
      <c r="F37" s="527">
        <v>2852624</v>
      </c>
      <c r="G37" s="284" t="s">
        <v>169</v>
      </c>
      <c r="H37" s="249"/>
    </row>
    <row r="38" spans="1:8" s="256" customFormat="1" ht="20" customHeight="1" thickBot="1" x14ac:dyDescent="0.25">
      <c r="A38" s="528"/>
      <c r="B38" s="529" t="s">
        <v>176</v>
      </c>
      <c r="C38" s="530"/>
      <c r="D38" s="530"/>
      <c r="E38" s="531"/>
      <c r="F38" s="525">
        <f>+F35+F36+F37</f>
        <v>49482774</v>
      </c>
    </row>
    <row r="39" spans="1:8" s="294" customFormat="1" ht="15" customHeight="1" x14ac:dyDescent="0.2">
      <c r="A39" s="532" t="s">
        <v>65</v>
      </c>
      <c r="B39" s="533"/>
      <c r="C39" s="533"/>
      <c r="D39" s="533"/>
      <c r="E39" s="533"/>
      <c r="F39" s="534"/>
      <c r="G39" s="293"/>
      <c r="H39" s="334"/>
    </row>
    <row r="40" spans="1:8" s="294" customFormat="1" ht="23.25" customHeight="1" x14ac:dyDescent="0.2">
      <c r="A40" s="535" t="s">
        <v>177</v>
      </c>
      <c r="B40" s="536"/>
      <c r="C40" s="536"/>
      <c r="D40" s="536"/>
      <c r="E40" s="536"/>
      <c r="F40" s="537"/>
      <c r="G40" s="293"/>
      <c r="H40" s="334"/>
    </row>
    <row r="41" spans="1:8" s="294" customFormat="1" ht="15" customHeight="1" x14ac:dyDescent="0.2">
      <c r="A41" s="535" t="s">
        <v>178</v>
      </c>
      <c r="B41" s="536"/>
      <c r="C41" s="536"/>
      <c r="D41" s="536"/>
      <c r="E41" s="536"/>
      <c r="F41" s="537"/>
      <c r="G41" s="295"/>
    </row>
    <row r="42" spans="1:8" s="294" customFormat="1" ht="34.5" customHeight="1" x14ac:dyDescent="0.2">
      <c r="A42" s="535" t="s">
        <v>179</v>
      </c>
      <c r="B42" s="536"/>
      <c r="C42" s="536"/>
      <c r="D42" s="536"/>
      <c r="E42" s="536"/>
      <c r="F42" s="537"/>
      <c r="G42" s="295"/>
    </row>
    <row r="43" spans="1:8" s="294" customFormat="1" ht="29.25" customHeight="1" x14ac:dyDescent="0.2">
      <c r="A43" s="535" t="s">
        <v>180</v>
      </c>
      <c r="B43" s="536"/>
      <c r="C43" s="536"/>
      <c r="D43" s="536"/>
      <c r="E43" s="536"/>
      <c r="F43" s="537"/>
      <c r="G43" s="295"/>
    </row>
    <row r="44" spans="1:8" s="294" customFormat="1" ht="30.75" customHeight="1" x14ac:dyDescent="0.2">
      <c r="A44" s="535" t="s">
        <v>181</v>
      </c>
      <c r="B44" s="536"/>
      <c r="C44" s="536"/>
      <c r="D44" s="536"/>
      <c r="E44" s="536"/>
      <c r="F44" s="537"/>
      <c r="G44" s="295"/>
    </row>
    <row r="45" spans="1:8" s="294" customFormat="1" ht="41.25" customHeight="1" x14ac:dyDescent="0.2">
      <c r="A45" s="535" t="s">
        <v>182</v>
      </c>
      <c r="B45" s="536"/>
      <c r="C45" s="536"/>
      <c r="D45" s="536"/>
      <c r="E45" s="536"/>
      <c r="F45" s="537"/>
      <c r="G45" s="295"/>
    </row>
    <row r="46" spans="1:8" s="294" customFormat="1" ht="36.75" customHeight="1" x14ac:dyDescent="0.2">
      <c r="A46" s="535" t="s">
        <v>183</v>
      </c>
      <c r="B46" s="536"/>
      <c r="C46" s="536"/>
      <c r="D46" s="536"/>
      <c r="E46" s="536"/>
      <c r="F46" s="537"/>
      <c r="G46" s="295"/>
    </row>
    <row r="47" spans="1:8" s="294" customFormat="1" ht="22.5" customHeight="1" x14ac:dyDescent="0.2">
      <c r="A47" s="535" t="s">
        <v>184</v>
      </c>
      <c r="B47" s="536"/>
      <c r="C47" s="536"/>
      <c r="D47" s="536"/>
      <c r="E47" s="536"/>
      <c r="F47" s="537"/>
      <c r="G47" s="295"/>
    </row>
    <row r="48" spans="1:8" s="295" customFormat="1" ht="11.25" customHeight="1" x14ac:dyDescent="0.2">
      <c r="A48" s="535" t="s">
        <v>185</v>
      </c>
      <c r="B48" s="536"/>
      <c r="C48" s="536"/>
      <c r="D48" s="536"/>
      <c r="E48" s="536"/>
      <c r="F48" s="537"/>
    </row>
    <row r="49" spans="1:6" s="295" customFormat="1" ht="11.25" customHeight="1" x14ac:dyDescent="0.2">
      <c r="A49" s="535" t="s">
        <v>186</v>
      </c>
      <c r="B49" s="536"/>
      <c r="C49" s="536"/>
      <c r="D49" s="536"/>
      <c r="E49" s="536"/>
      <c r="F49" s="537"/>
    </row>
    <row r="50" spans="1:6" s="295" customFormat="1" ht="11.25" customHeight="1" x14ac:dyDescent="0.2">
      <c r="A50" s="535" t="s">
        <v>187</v>
      </c>
      <c r="B50" s="536"/>
      <c r="C50" s="536"/>
      <c r="D50" s="536"/>
      <c r="E50" s="536"/>
      <c r="F50" s="537"/>
    </row>
    <row r="51" spans="1:6" s="295" customFormat="1" ht="11.25" customHeight="1" x14ac:dyDescent="0.2">
      <c r="A51" s="535" t="s">
        <v>188</v>
      </c>
      <c r="B51" s="536"/>
      <c r="C51" s="536"/>
      <c r="D51" s="536"/>
      <c r="E51" s="536"/>
      <c r="F51" s="537"/>
    </row>
    <row r="52" spans="1:6" s="295" customFormat="1" ht="21.75" customHeight="1" thickBot="1" x14ac:dyDescent="0.25">
      <c r="A52" s="538" t="s">
        <v>189</v>
      </c>
      <c r="B52" s="539"/>
      <c r="C52" s="539"/>
      <c r="D52" s="539"/>
      <c r="E52" s="539"/>
      <c r="F52" s="540"/>
    </row>
    <row r="53" spans="1:6" s="295" customFormat="1" ht="35.25" customHeight="1" thickBot="1" x14ac:dyDescent="0.25">
      <c r="A53" s="541" t="s">
        <v>190</v>
      </c>
      <c r="B53" s="542"/>
      <c r="C53" s="542"/>
      <c r="D53" s="542"/>
      <c r="E53" s="542"/>
      <c r="F53" s="543"/>
    </row>
    <row r="54" spans="1:6" s="295" customFormat="1" ht="52.5" customHeight="1" thickBot="1" x14ac:dyDescent="0.25">
      <c r="A54" s="544" t="s">
        <v>191</v>
      </c>
      <c r="B54" s="545"/>
      <c r="C54" s="545"/>
      <c r="D54" s="545"/>
      <c r="E54" s="545"/>
      <c r="F54" s="546"/>
    </row>
    <row r="55" spans="1:6" s="295" customFormat="1" x14ac:dyDescent="0.2">
      <c r="A55" s="547"/>
      <c r="B55" s="548" t="s">
        <v>77</v>
      </c>
      <c r="C55" s="548"/>
      <c r="D55" s="549"/>
      <c r="E55" s="550" t="s">
        <v>78</v>
      </c>
      <c r="F55" s="551"/>
    </row>
    <row r="56" spans="1:6" s="295" customFormat="1" x14ac:dyDescent="0.2">
      <c r="A56" s="547"/>
      <c r="B56" s="552" t="s">
        <v>79</v>
      </c>
      <c r="C56" s="552"/>
      <c r="D56" s="549"/>
      <c r="E56" s="553"/>
      <c r="F56" s="554"/>
    </row>
    <row r="57" spans="1:6" s="295" customFormat="1" ht="15" x14ac:dyDescent="0.2">
      <c r="A57" s="296"/>
      <c r="B57" s="297"/>
      <c r="C57" s="294"/>
      <c r="D57" s="294"/>
      <c r="E57" s="294"/>
      <c r="F57" s="298"/>
    </row>
    <row r="58" spans="1:6" s="249" customFormat="1" ht="16" thickBot="1" x14ac:dyDescent="0.25">
      <c r="A58" s="299"/>
      <c r="B58" s="300"/>
      <c r="C58" s="301"/>
      <c r="D58" s="301"/>
      <c r="E58" s="301"/>
      <c r="F58" s="302"/>
    </row>
  </sheetData>
  <mergeCells count="28">
    <mergeCell ref="B35:E35"/>
    <mergeCell ref="A1:F1"/>
    <mergeCell ref="A2:F2"/>
    <mergeCell ref="A3:F3"/>
    <mergeCell ref="A4:F4"/>
    <mergeCell ref="A6:D6"/>
    <mergeCell ref="A47:F47"/>
    <mergeCell ref="B36:E36"/>
    <mergeCell ref="B37:E37"/>
    <mergeCell ref="B38:E38"/>
    <mergeCell ref="A39:F39"/>
    <mergeCell ref="A40:F40"/>
    <mergeCell ref="A41:F41"/>
    <mergeCell ref="A42:F42"/>
    <mergeCell ref="A43:F43"/>
    <mergeCell ref="A44:F44"/>
    <mergeCell ref="A45:F45"/>
    <mergeCell ref="A46:F46"/>
    <mergeCell ref="A54:F54"/>
    <mergeCell ref="B55:C55"/>
    <mergeCell ref="E55:F55"/>
    <mergeCell ref="B56:C56"/>
    <mergeCell ref="A48:F48"/>
    <mergeCell ref="A49:F49"/>
    <mergeCell ref="A50:F50"/>
    <mergeCell ref="A51:F51"/>
    <mergeCell ref="A52:F52"/>
    <mergeCell ref="A53:F53"/>
  </mergeCells>
  <printOptions horizontalCentered="1"/>
  <pageMargins left="0.78740157480314965" right="0.59055118110236227" top="1.1811023622047245" bottom="0.98425196850393704" header="0" footer="0"/>
  <pageSetup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43"/>
  <sheetViews>
    <sheetView topLeftCell="A34" zoomScale="70" zoomScaleNormal="70" workbookViewId="0">
      <selection activeCell="D45" sqref="D45"/>
    </sheetView>
  </sheetViews>
  <sheetFormatPr baseColWidth="10" defaultColWidth="27.5" defaultRowHeight="14" x14ac:dyDescent="0.15"/>
  <cols>
    <col min="1" max="16384" width="27.5" style="308"/>
  </cols>
  <sheetData>
    <row r="2" spans="1:4" ht="36.75" customHeight="1" x14ac:dyDescent="0.15">
      <c r="A2" s="347" t="s">
        <v>194</v>
      </c>
      <c r="B2" s="348"/>
      <c r="C2" s="348"/>
      <c r="D2" s="349"/>
    </row>
    <row r="3" spans="1:4" ht="36.75" customHeight="1" x14ac:dyDescent="0.15">
      <c r="A3" s="350" t="s">
        <v>195</v>
      </c>
      <c r="B3" s="351"/>
      <c r="C3" s="351"/>
      <c r="D3" s="352"/>
    </row>
    <row r="4" spans="1:4" s="310" customFormat="1" ht="36.75" customHeight="1" x14ac:dyDescent="0.15">
      <c r="A4" s="309" t="s">
        <v>196</v>
      </c>
      <c r="B4" s="309" t="s">
        <v>197</v>
      </c>
      <c r="C4" s="309" t="s">
        <v>129</v>
      </c>
      <c r="D4" s="309" t="s">
        <v>198</v>
      </c>
    </row>
    <row r="5" spans="1:4" ht="36.75" customHeight="1" x14ac:dyDescent="0.15">
      <c r="A5" s="311">
        <v>1</v>
      </c>
      <c r="B5" s="312" t="s">
        <v>199</v>
      </c>
      <c r="C5" s="312" t="s">
        <v>130</v>
      </c>
      <c r="D5" s="313">
        <v>9000</v>
      </c>
    </row>
    <row r="6" spans="1:4" ht="36.75" customHeight="1" x14ac:dyDescent="0.15">
      <c r="A6" s="311">
        <v>2</v>
      </c>
      <c r="B6" s="312" t="s">
        <v>200</v>
      </c>
      <c r="C6" s="312" t="s">
        <v>130</v>
      </c>
      <c r="D6" s="313">
        <v>11085</v>
      </c>
    </row>
    <row r="7" spans="1:4" ht="36.75" customHeight="1" x14ac:dyDescent="0.15">
      <c r="A7" s="311">
        <v>3</v>
      </c>
      <c r="B7" s="312" t="s">
        <v>201</v>
      </c>
      <c r="C7" s="312" t="s">
        <v>130</v>
      </c>
      <c r="D7" s="313">
        <v>3995</v>
      </c>
    </row>
    <row r="8" spans="1:4" ht="36.75" customHeight="1" x14ac:dyDescent="0.15">
      <c r="A8" s="311">
        <v>4</v>
      </c>
      <c r="B8" s="312" t="s">
        <v>202</v>
      </c>
      <c r="C8" s="312" t="s">
        <v>130</v>
      </c>
      <c r="D8" s="313">
        <v>2774</v>
      </c>
    </row>
    <row r="9" spans="1:4" ht="36.75" customHeight="1" x14ac:dyDescent="0.15">
      <c r="A9" s="311">
        <v>5</v>
      </c>
      <c r="B9" s="312" t="s">
        <v>203</v>
      </c>
      <c r="C9" s="312" t="s">
        <v>204</v>
      </c>
      <c r="D9" s="313">
        <v>1000</v>
      </c>
    </row>
    <row r="10" spans="1:4" ht="36.75" customHeight="1" x14ac:dyDescent="0.15">
      <c r="A10" s="311">
        <v>6</v>
      </c>
      <c r="B10" s="312" t="s">
        <v>205</v>
      </c>
      <c r="C10" s="312" t="s">
        <v>131</v>
      </c>
      <c r="D10" s="313">
        <v>598</v>
      </c>
    </row>
    <row r="11" spans="1:4" ht="36.75" customHeight="1" x14ac:dyDescent="0.15">
      <c r="A11" s="311">
        <v>7</v>
      </c>
      <c r="B11" s="312" t="s">
        <v>206</v>
      </c>
      <c r="C11" s="312" t="s">
        <v>204</v>
      </c>
      <c r="D11" s="313">
        <v>299900</v>
      </c>
    </row>
    <row r="12" spans="1:4" ht="36.75" customHeight="1" x14ac:dyDescent="0.15">
      <c r="A12" s="311">
        <v>8</v>
      </c>
      <c r="B12" s="312" t="s">
        <v>207</v>
      </c>
      <c r="C12" s="312" t="s">
        <v>204</v>
      </c>
      <c r="D12" s="313">
        <v>124900</v>
      </c>
    </row>
    <row r="13" spans="1:4" ht="36.75" customHeight="1" x14ac:dyDescent="0.15">
      <c r="A13" s="314"/>
      <c r="B13" s="315"/>
      <c r="C13" s="315"/>
      <c r="D13" s="316"/>
    </row>
    <row r="14" spans="1:4" ht="36.75" customHeight="1" x14ac:dyDescent="0.2">
      <c r="A14" s="353" t="s">
        <v>221</v>
      </c>
      <c r="B14" s="353"/>
      <c r="C14" s="354"/>
      <c r="D14" s="317">
        <v>4.5</v>
      </c>
    </row>
    <row r="15" spans="1:4" ht="36.75" customHeight="1" x14ac:dyDescent="0.15">
      <c r="A15" s="318" t="s">
        <v>208</v>
      </c>
      <c r="B15" s="318"/>
      <c r="C15" s="318"/>
      <c r="D15" s="319">
        <v>26</v>
      </c>
    </row>
    <row r="16" spans="1:4" ht="36.75" customHeight="1" x14ac:dyDescent="0.15">
      <c r="A16" s="318"/>
      <c r="B16" s="318"/>
      <c r="C16" s="318"/>
      <c r="D16" s="320"/>
    </row>
    <row r="17" spans="1:7" ht="36.75" customHeight="1" thickBot="1" x14ac:dyDescent="0.2">
      <c r="B17" s="312" t="s">
        <v>209</v>
      </c>
      <c r="C17" s="312" t="s">
        <v>210</v>
      </c>
      <c r="D17" s="312" t="s">
        <v>211</v>
      </c>
      <c r="E17" s="312"/>
      <c r="G17" s="321"/>
    </row>
    <row r="18" spans="1:7" ht="36.75" customHeight="1" x14ac:dyDescent="0.15">
      <c r="B18" s="322" t="s">
        <v>153</v>
      </c>
      <c r="C18" s="311">
        <v>1</v>
      </c>
      <c r="D18" s="323">
        <f>+F18/D$14</f>
        <v>6.6666666666666666E-2</v>
      </c>
      <c r="E18" s="312"/>
      <c r="F18" s="265">
        <v>0.3</v>
      </c>
      <c r="G18" s="321"/>
    </row>
    <row r="19" spans="1:7" ht="36.75" customHeight="1" x14ac:dyDescent="0.15">
      <c r="B19" s="322" t="s">
        <v>154</v>
      </c>
      <c r="C19" s="311">
        <v>1</v>
      </c>
      <c r="D19" s="323">
        <f t="shared" ref="D19:D23" si="0">+F19/D$14</f>
        <v>0.44444444444444442</v>
      </c>
      <c r="E19" s="311"/>
      <c r="F19" s="272">
        <v>2</v>
      </c>
      <c r="G19" s="321"/>
    </row>
    <row r="20" spans="1:7" ht="36.75" customHeight="1" x14ac:dyDescent="0.15">
      <c r="B20" s="322" t="s">
        <v>32</v>
      </c>
      <c r="C20" s="311">
        <v>1</v>
      </c>
      <c r="D20" s="323">
        <f t="shared" si="0"/>
        <v>6.6666666666666666E-2</v>
      </c>
      <c r="E20" s="311"/>
      <c r="F20" s="272">
        <v>0.3</v>
      </c>
      <c r="G20" s="321"/>
    </row>
    <row r="21" spans="1:7" ht="36.75" customHeight="1" x14ac:dyDescent="0.15">
      <c r="B21" s="322" t="s">
        <v>31</v>
      </c>
      <c r="C21" s="311">
        <v>1</v>
      </c>
      <c r="D21" s="323">
        <f t="shared" si="0"/>
        <v>6.6666666666666666E-2</v>
      </c>
      <c r="E21" s="311"/>
      <c r="F21" s="272">
        <v>0.3</v>
      </c>
      <c r="G21" s="321"/>
    </row>
    <row r="22" spans="1:7" ht="36.75" customHeight="1" x14ac:dyDescent="0.15">
      <c r="B22" s="322" t="s">
        <v>36</v>
      </c>
      <c r="C22" s="311">
        <v>1</v>
      </c>
      <c r="D22" s="323">
        <f t="shared" si="0"/>
        <v>0.17777777777777778</v>
      </c>
      <c r="E22" s="311"/>
      <c r="F22" s="272">
        <v>0.8</v>
      </c>
      <c r="G22" s="321"/>
    </row>
    <row r="23" spans="1:7" ht="36.75" customHeight="1" x14ac:dyDescent="0.15">
      <c r="B23" s="322" t="s">
        <v>38</v>
      </c>
      <c r="C23" s="311">
        <v>1</v>
      </c>
      <c r="D23" s="323">
        <f t="shared" si="0"/>
        <v>0.17777777777777778</v>
      </c>
      <c r="E23" s="311"/>
      <c r="F23" s="272">
        <v>0.8</v>
      </c>
      <c r="G23" s="321"/>
    </row>
    <row r="24" spans="1:7" ht="36.75" customHeight="1" x14ac:dyDescent="0.15">
      <c r="B24" s="324" t="s">
        <v>212</v>
      </c>
      <c r="C24" s="325">
        <f>+SUM(C18:C23)</f>
        <v>6</v>
      </c>
      <c r="D24" s="325">
        <f>+SUM(D18:D23)</f>
        <v>1</v>
      </c>
    </row>
    <row r="25" spans="1:7" ht="36.75" customHeight="1" x14ac:dyDescent="0.15"/>
    <row r="26" spans="1:7" ht="36.75" customHeight="1" x14ac:dyDescent="0.15">
      <c r="A26" s="355" t="s">
        <v>213</v>
      </c>
      <c r="B26" s="356"/>
      <c r="C26" s="356"/>
      <c r="D26" s="357"/>
    </row>
    <row r="27" spans="1:7" ht="36.75" customHeight="1" x14ac:dyDescent="0.15">
      <c r="A27" s="309" t="s">
        <v>196</v>
      </c>
      <c r="B27" s="309" t="s">
        <v>197</v>
      </c>
      <c r="C27" s="309" t="s">
        <v>129</v>
      </c>
      <c r="D27" s="309" t="s">
        <v>198</v>
      </c>
      <c r="E27" s="309" t="s">
        <v>210</v>
      </c>
      <c r="F27" s="309" t="s">
        <v>214</v>
      </c>
      <c r="G27" s="309" t="s">
        <v>215</v>
      </c>
    </row>
    <row r="28" spans="1:7" ht="36.75" customHeight="1" x14ac:dyDescent="0.15">
      <c r="A28" s="311">
        <v>1</v>
      </c>
      <c r="B28" s="312" t="s">
        <v>199</v>
      </c>
      <c r="C28" s="312" t="s">
        <v>130</v>
      </c>
      <c r="D28" s="313">
        <v>9000</v>
      </c>
      <c r="E28" s="311">
        <v>0.25</v>
      </c>
      <c r="F28" s="326">
        <v>2250</v>
      </c>
      <c r="G28" s="326">
        <v>2475</v>
      </c>
    </row>
    <row r="29" spans="1:7" ht="36.75" customHeight="1" x14ac:dyDescent="0.15">
      <c r="A29" s="311">
        <v>2</v>
      </c>
      <c r="B29" s="312" t="s">
        <v>200</v>
      </c>
      <c r="C29" s="312" t="s">
        <v>130</v>
      </c>
      <c r="D29" s="313">
        <v>11085</v>
      </c>
      <c r="E29" s="311">
        <v>0.1</v>
      </c>
      <c r="F29" s="326">
        <v>1108.5</v>
      </c>
      <c r="G29" s="326">
        <v>1219.3500000000001</v>
      </c>
    </row>
    <row r="30" spans="1:7" ht="36.75" customHeight="1" x14ac:dyDescent="0.15">
      <c r="A30" s="311">
        <v>3</v>
      </c>
      <c r="B30" s="312" t="s">
        <v>201</v>
      </c>
      <c r="C30" s="312" t="s">
        <v>130</v>
      </c>
      <c r="D30" s="313">
        <v>3995</v>
      </c>
      <c r="E30" s="311">
        <v>0.3</v>
      </c>
      <c r="F30" s="326">
        <v>1198.5</v>
      </c>
      <c r="G30" s="326">
        <v>1318.3500000000001</v>
      </c>
    </row>
    <row r="31" spans="1:7" ht="36.75" customHeight="1" x14ac:dyDescent="0.15">
      <c r="A31" s="311">
        <v>4</v>
      </c>
      <c r="B31" s="312" t="s">
        <v>202</v>
      </c>
      <c r="C31" s="312" t="s">
        <v>130</v>
      </c>
      <c r="D31" s="313">
        <v>2774</v>
      </c>
      <c r="E31" s="311">
        <v>0.1</v>
      </c>
      <c r="F31" s="326">
        <v>277.40000000000003</v>
      </c>
      <c r="G31" s="326">
        <v>305.14000000000004</v>
      </c>
    </row>
    <row r="32" spans="1:7" ht="36.75" customHeight="1" x14ac:dyDescent="0.15">
      <c r="A32" s="311">
        <v>5</v>
      </c>
      <c r="B32" s="312" t="s">
        <v>203</v>
      </c>
      <c r="C32" s="312" t="s">
        <v>204</v>
      </c>
      <c r="D32" s="313">
        <v>1000</v>
      </c>
      <c r="E32" s="311">
        <v>1</v>
      </c>
      <c r="F32" s="326">
        <v>1000</v>
      </c>
      <c r="G32" s="326">
        <v>1100</v>
      </c>
    </row>
    <row r="33" spans="1:8" ht="36.75" customHeight="1" x14ac:dyDescent="0.15">
      <c r="A33" s="311">
        <v>6</v>
      </c>
      <c r="B33" s="312" t="s">
        <v>205</v>
      </c>
      <c r="C33" s="312" t="s">
        <v>131</v>
      </c>
      <c r="D33" s="313">
        <v>598</v>
      </c>
      <c r="E33" s="311">
        <v>1</v>
      </c>
      <c r="F33" s="326">
        <v>598</v>
      </c>
      <c r="G33" s="326">
        <v>657.80000000000007</v>
      </c>
    </row>
    <row r="34" spans="1:8" ht="36.75" customHeight="1" x14ac:dyDescent="0.15">
      <c r="A34" s="311">
        <v>7</v>
      </c>
      <c r="B34" s="312" t="s">
        <v>206</v>
      </c>
      <c r="C34" s="312" t="s">
        <v>204</v>
      </c>
      <c r="D34" s="313">
        <v>299900</v>
      </c>
      <c r="E34" s="311">
        <v>1E-4</v>
      </c>
      <c r="F34" s="326">
        <v>29.990000000000002</v>
      </c>
      <c r="G34" s="326">
        <v>33</v>
      </c>
    </row>
    <row r="35" spans="1:8" ht="36.75" customHeight="1" x14ac:dyDescent="0.15">
      <c r="A35" s="311">
        <v>8</v>
      </c>
      <c r="B35" s="312" t="s">
        <v>207</v>
      </c>
      <c r="C35" s="312" t="s">
        <v>204</v>
      </c>
      <c r="D35" s="313">
        <v>124900</v>
      </c>
      <c r="E35" s="311">
        <v>1E-4</v>
      </c>
      <c r="F35" s="326">
        <v>12.49</v>
      </c>
      <c r="G35" s="326">
        <v>13.739000000000001</v>
      </c>
    </row>
    <row r="36" spans="1:8" ht="36.75" customHeight="1" x14ac:dyDescent="0.15">
      <c r="A36" s="311">
        <v>9</v>
      </c>
      <c r="B36" s="312" t="s">
        <v>216</v>
      </c>
      <c r="C36" s="312" t="s">
        <v>217</v>
      </c>
      <c r="D36" s="313">
        <v>15000</v>
      </c>
      <c r="E36" s="311">
        <v>0.01</v>
      </c>
      <c r="F36" s="326">
        <v>150</v>
      </c>
      <c r="G36" s="326">
        <v>165</v>
      </c>
    </row>
    <row r="37" spans="1:8" ht="36.75" customHeight="1" x14ac:dyDescent="0.15">
      <c r="F37" s="322" t="s">
        <v>117</v>
      </c>
      <c r="G37" s="327">
        <v>7287.3789999999999</v>
      </c>
      <c r="H37" s="328"/>
    </row>
    <row r="38" spans="1:8" ht="36.75" customHeight="1" x14ac:dyDescent="0.15"/>
    <row r="39" spans="1:8" ht="36.75" customHeight="1" x14ac:dyDescent="0.15">
      <c r="A39" s="329" t="s">
        <v>218</v>
      </c>
      <c r="D39" s="330">
        <f>+D24+D14*D15*G37</f>
        <v>852624.34299999999</v>
      </c>
      <c r="E39" s="331"/>
    </row>
    <row r="40" spans="1:8" ht="36.75" customHeight="1" x14ac:dyDescent="0.15"/>
    <row r="41" spans="1:8" ht="36.75" customHeight="1" x14ac:dyDescent="0.15">
      <c r="A41" s="358" t="s">
        <v>219</v>
      </c>
      <c r="B41" s="358"/>
      <c r="C41" s="358"/>
      <c r="D41" s="330">
        <v>2000000</v>
      </c>
      <c r="E41" s="332"/>
    </row>
    <row r="42" spans="1:8" ht="36.75" customHeight="1" x14ac:dyDescent="0.15"/>
    <row r="43" spans="1:8" ht="36.75" customHeight="1" x14ac:dyDescent="0.15">
      <c r="A43" s="329" t="s">
        <v>220</v>
      </c>
      <c r="D43" s="333">
        <f>+D39+D41</f>
        <v>2852624.3429999999</v>
      </c>
      <c r="E43" s="332"/>
    </row>
  </sheetData>
  <mergeCells count="5">
    <mergeCell ref="A2:D2"/>
    <mergeCell ref="A3:D3"/>
    <mergeCell ref="A14:C14"/>
    <mergeCell ref="A26:D26"/>
    <mergeCell ref="A41:C4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B1:M90"/>
  <sheetViews>
    <sheetView view="pageBreakPreview" topLeftCell="A39" zoomScale="70" zoomScaleNormal="70" zoomScaleSheetLayoutView="70" zoomScalePageLayoutView="40" workbookViewId="0">
      <selection activeCell="B64" sqref="B64:G64"/>
    </sheetView>
  </sheetViews>
  <sheetFormatPr baseColWidth="10" defaultColWidth="11.5" defaultRowHeight="15" x14ac:dyDescent="0.2"/>
  <cols>
    <col min="1" max="1" width="2.6640625" style="2" customWidth="1"/>
    <col min="2" max="2" width="9.33203125" style="2" customWidth="1"/>
    <col min="3" max="3" width="87.6640625" style="117" customWidth="1"/>
    <col min="4" max="4" width="25.33203125" style="2" customWidth="1"/>
    <col min="5" max="5" width="26.6640625" style="2" customWidth="1"/>
    <col min="6" max="6" width="23.1640625" style="2" customWidth="1"/>
    <col min="7" max="7" width="44.6640625" style="2" customWidth="1"/>
    <col min="8" max="8" width="22.5" style="1" bestFit="1" customWidth="1"/>
    <col min="9" max="9" width="25.83203125" style="2" customWidth="1"/>
    <col min="10" max="11" width="11.5" style="2"/>
    <col min="12" max="12" width="21" style="2" customWidth="1"/>
    <col min="13" max="16384" width="11.5" style="2"/>
  </cols>
  <sheetData>
    <row r="1" spans="2:8" ht="44.25" customHeight="1" x14ac:dyDescent="0.2">
      <c r="B1" s="383" t="s">
        <v>0</v>
      </c>
      <c r="C1" s="384"/>
      <c r="D1" s="384"/>
      <c r="E1" s="384"/>
      <c r="F1" s="384"/>
      <c r="G1" s="385"/>
    </row>
    <row r="2" spans="2:8" ht="24" customHeight="1" x14ac:dyDescent="0.2">
      <c r="B2" s="386" t="s">
        <v>1</v>
      </c>
      <c r="C2" s="387"/>
      <c r="D2" s="387"/>
      <c r="E2" s="387"/>
      <c r="F2" s="387"/>
      <c r="G2" s="388"/>
    </row>
    <row r="3" spans="2:8" ht="24" customHeight="1" x14ac:dyDescent="0.2">
      <c r="B3" s="389" t="s">
        <v>2</v>
      </c>
      <c r="C3" s="390"/>
      <c r="D3" s="390"/>
      <c r="E3" s="390"/>
      <c r="F3" s="390"/>
      <c r="G3" s="391"/>
    </row>
    <row r="4" spans="2:8" ht="21" customHeight="1" x14ac:dyDescent="0.2">
      <c r="B4" s="389" t="s">
        <v>3</v>
      </c>
      <c r="C4" s="390"/>
      <c r="D4" s="390"/>
      <c r="E4" s="390"/>
      <c r="F4" s="390"/>
      <c r="G4" s="391"/>
    </row>
    <row r="5" spans="2:8" ht="8.25" customHeight="1" thickBot="1" x14ac:dyDescent="0.25">
      <c r="B5" s="231"/>
      <c r="C5" s="232"/>
      <c r="D5" s="232"/>
      <c r="E5" s="232"/>
      <c r="F5" s="232"/>
      <c r="G5" s="233"/>
    </row>
    <row r="6" spans="2:8" ht="22.5" customHeight="1" thickBot="1" x14ac:dyDescent="0.25">
      <c r="B6" s="392" t="s">
        <v>4</v>
      </c>
      <c r="C6" s="393"/>
      <c r="D6" s="393"/>
      <c r="E6" s="393"/>
      <c r="F6" s="393"/>
      <c r="G6" s="394"/>
    </row>
    <row r="7" spans="2:8" s="8" customFormat="1" ht="15.75" customHeight="1" thickBot="1" x14ac:dyDescent="0.25">
      <c r="B7" s="3"/>
      <c r="C7" s="4"/>
      <c r="D7" s="4"/>
      <c r="E7" s="4"/>
      <c r="F7" s="5" t="s">
        <v>5</v>
      </c>
      <c r="G7" s="6"/>
      <c r="H7" s="7"/>
    </row>
    <row r="8" spans="2:8" ht="15.75" customHeight="1" thickBot="1" x14ac:dyDescent="0.25">
      <c r="B8" s="9" t="s">
        <v>6</v>
      </c>
      <c r="C8" s="10"/>
      <c r="D8" s="11"/>
      <c r="E8" s="11"/>
      <c r="F8" s="12" t="s">
        <v>7</v>
      </c>
      <c r="G8" s="13" t="s">
        <v>8</v>
      </c>
    </row>
    <row r="9" spans="2:8" ht="64.5" customHeight="1" x14ac:dyDescent="0.2">
      <c r="B9" s="405" t="s">
        <v>9</v>
      </c>
      <c r="C9" s="406"/>
      <c r="D9" s="406"/>
      <c r="E9" s="406"/>
      <c r="F9" s="406"/>
      <c r="G9" s="407"/>
    </row>
    <row r="10" spans="2:8" ht="6.75" customHeight="1" thickBot="1" x14ac:dyDescent="0.25">
      <c r="B10" s="14"/>
      <c r="C10" s="15"/>
      <c r="D10" s="16"/>
      <c r="E10" s="16"/>
      <c r="F10" s="16"/>
      <c r="G10" s="17"/>
    </row>
    <row r="11" spans="2:8" s="21" customFormat="1" ht="30.5" customHeight="1" thickBot="1" x14ac:dyDescent="0.25">
      <c r="B11" s="375" t="s">
        <v>10</v>
      </c>
      <c r="C11" s="376"/>
      <c r="D11" s="376"/>
      <c r="E11" s="377"/>
      <c r="F11" s="18" t="s">
        <v>11</v>
      </c>
      <c r="G11" s="19" t="s">
        <v>12</v>
      </c>
      <c r="H11" s="20"/>
    </row>
    <row r="12" spans="2:8" s="26" customFormat="1" ht="14" x14ac:dyDescent="0.15">
      <c r="B12" s="378" t="s">
        <v>13</v>
      </c>
      <c r="C12" s="380" t="s">
        <v>14</v>
      </c>
      <c r="D12" s="22" t="s">
        <v>15</v>
      </c>
      <c r="E12" s="22" t="s">
        <v>16</v>
      </c>
      <c r="F12" s="23" t="s">
        <v>16</v>
      </c>
      <c r="G12" s="24" t="s">
        <v>17</v>
      </c>
      <c r="H12" s="25"/>
    </row>
    <row r="13" spans="2:8" s="26" customFormat="1" ht="15" customHeight="1" x14ac:dyDescent="0.15">
      <c r="B13" s="379"/>
      <c r="C13" s="381"/>
      <c r="D13" s="27" t="s">
        <v>18</v>
      </c>
      <c r="E13" s="28" t="s">
        <v>19</v>
      </c>
      <c r="F13" s="28" t="s">
        <v>20</v>
      </c>
      <c r="G13" s="29" t="s">
        <v>21</v>
      </c>
      <c r="H13" s="25"/>
    </row>
    <row r="14" spans="2:8" s="26" customFormat="1" ht="24" customHeight="1" thickBot="1" x14ac:dyDescent="0.2">
      <c r="B14" s="30" t="s">
        <v>22</v>
      </c>
      <c r="C14" s="382"/>
      <c r="D14" s="30" t="s">
        <v>23</v>
      </c>
      <c r="E14" s="30" t="s">
        <v>24</v>
      </c>
      <c r="F14" s="30" t="s">
        <v>25</v>
      </c>
      <c r="G14" s="31" t="s">
        <v>26</v>
      </c>
      <c r="H14" s="25"/>
    </row>
    <row r="15" spans="2:8" s="37" customFormat="1" ht="26.25" customHeight="1" thickBot="1" x14ac:dyDescent="0.35">
      <c r="B15" s="32" t="s">
        <v>27</v>
      </c>
      <c r="C15" s="33"/>
      <c r="D15" s="34"/>
      <c r="E15" s="35"/>
      <c r="F15" s="34"/>
      <c r="G15" s="36"/>
      <c r="H15" s="1"/>
    </row>
    <row r="16" spans="2:8" ht="19.5" customHeight="1" x14ac:dyDescent="0.2">
      <c r="B16" s="38"/>
      <c r="C16" s="39" t="s">
        <v>28</v>
      </c>
      <c r="D16" s="40"/>
      <c r="E16" s="40"/>
      <c r="F16" s="41"/>
      <c r="G16" s="42"/>
      <c r="H16" s="43"/>
    </row>
    <row r="17" spans="2:9" ht="19.5" customHeight="1" x14ac:dyDescent="0.2">
      <c r="B17" s="44">
        <v>1</v>
      </c>
      <c r="C17" s="45" t="s">
        <v>29</v>
      </c>
      <c r="D17" s="46"/>
      <c r="E17" s="78">
        <v>1</v>
      </c>
      <c r="F17" s="78">
        <v>1</v>
      </c>
      <c r="G17" s="120">
        <v>0</v>
      </c>
      <c r="H17" s="43"/>
    </row>
    <row r="18" spans="2:9" ht="19.5" customHeight="1" x14ac:dyDescent="0.2">
      <c r="B18" s="47">
        <v>1</v>
      </c>
      <c r="C18" s="45" t="s">
        <v>30</v>
      </c>
      <c r="D18" s="46"/>
      <c r="E18" s="78">
        <v>1</v>
      </c>
      <c r="F18" s="78">
        <v>4.5</v>
      </c>
      <c r="G18" s="120">
        <v>0</v>
      </c>
      <c r="H18" s="43"/>
    </row>
    <row r="19" spans="2:9" ht="19.5" customHeight="1" x14ac:dyDescent="0.2">
      <c r="B19" s="77">
        <v>1</v>
      </c>
      <c r="C19" s="45" t="s">
        <v>31</v>
      </c>
      <c r="D19" s="46"/>
      <c r="E19" s="78">
        <v>1</v>
      </c>
      <c r="F19" s="78">
        <v>1.4</v>
      </c>
      <c r="G19" s="120">
        <v>0</v>
      </c>
      <c r="H19" s="43"/>
    </row>
    <row r="20" spans="2:9" ht="19.5" customHeight="1" x14ac:dyDescent="0.2">
      <c r="B20" s="77">
        <v>1</v>
      </c>
      <c r="C20" s="45" t="s">
        <v>32</v>
      </c>
      <c r="D20" s="46"/>
      <c r="E20" s="78">
        <v>1</v>
      </c>
      <c r="F20" s="78">
        <v>1.4</v>
      </c>
      <c r="G20" s="120">
        <v>0</v>
      </c>
      <c r="H20" s="43"/>
    </row>
    <row r="21" spans="2:9" ht="19.5" customHeight="1" x14ac:dyDescent="0.2">
      <c r="B21" s="124">
        <v>1</v>
      </c>
      <c r="C21" s="125" t="s">
        <v>33</v>
      </c>
      <c r="D21" s="126"/>
      <c r="E21" s="127">
        <v>1</v>
      </c>
      <c r="F21" s="127">
        <v>1</v>
      </c>
      <c r="G21" s="120">
        <v>0</v>
      </c>
      <c r="H21" s="43"/>
    </row>
    <row r="22" spans="2:9" ht="19.5" customHeight="1" x14ac:dyDescent="0.2">
      <c r="B22" s="124">
        <v>1</v>
      </c>
      <c r="C22" s="125" t="s">
        <v>34</v>
      </c>
      <c r="D22" s="126"/>
      <c r="E22" s="127">
        <v>1</v>
      </c>
      <c r="F22" s="127">
        <v>1</v>
      </c>
      <c r="G22" s="223"/>
      <c r="H22" s="43"/>
    </row>
    <row r="23" spans="2:9" ht="19.5" customHeight="1" x14ac:dyDescent="0.2">
      <c r="B23" s="48"/>
      <c r="C23" s="49" t="s">
        <v>35</v>
      </c>
      <c r="D23" s="50"/>
      <c r="E23" s="51"/>
      <c r="F23" s="52"/>
      <c r="G23" s="53"/>
      <c r="H23" s="43"/>
    </row>
    <row r="24" spans="2:9" ht="19.5" customHeight="1" x14ac:dyDescent="0.2">
      <c r="B24" s="48">
        <v>1</v>
      </c>
      <c r="C24" s="45" t="s">
        <v>36</v>
      </c>
      <c r="D24" s="46"/>
      <c r="E24" s="78">
        <v>1</v>
      </c>
      <c r="F24" s="78">
        <v>4</v>
      </c>
      <c r="G24" s="120">
        <v>0</v>
      </c>
      <c r="H24" s="43"/>
    </row>
    <row r="25" spans="2:9" ht="19.5" customHeight="1" x14ac:dyDescent="0.2">
      <c r="B25" s="48"/>
      <c r="C25" s="49" t="s">
        <v>37</v>
      </c>
      <c r="D25" s="50"/>
      <c r="E25" s="51"/>
      <c r="F25" s="52"/>
      <c r="G25" s="53"/>
      <c r="H25" s="43"/>
    </row>
    <row r="26" spans="2:9" ht="19.5" customHeight="1" x14ac:dyDescent="0.2">
      <c r="B26" s="48">
        <v>1</v>
      </c>
      <c r="C26" s="54" t="s">
        <v>38</v>
      </c>
      <c r="D26" s="46"/>
      <c r="E26" s="78">
        <v>1</v>
      </c>
      <c r="F26" s="78">
        <v>4.5</v>
      </c>
      <c r="G26" s="120">
        <v>0</v>
      </c>
      <c r="H26" s="43"/>
    </row>
    <row r="27" spans="2:9" ht="19.5" customHeight="1" x14ac:dyDescent="0.2">
      <c r="B27" s="48"/>
      <c r="C27" s="49" t="s">
        <v>39</v>
      </c>
      <c r="D27" s="50"/>
      <c r="E27" s="78"/>
      <c r="F27" s="52"/>
      <c r="G27" s="53"/>
      <c r="H27" s="43"/>
    </row>
    <row r="28" spans="2:9" ht="19.5" customHeight="1" x14ac:dyDescent="0.2">
      <c r="B28" s="48">
        <v>1</v>
      </c>
      <c r="C28" s="45" t="s">
        <v>40</v>
      </c>
      <c r="D28" s="46"/>
      <c r="E28" s="78">
        <v>1</v>
      </c>
      <c r="F28" s="78">
        <v>1.4</v>
      </c>
      <c r="G28" s="120">
        <v>0</v>
      </c>
      <c r="H28" s="43"/>
    </row>
    <row r="29" spans="2:9" s="21" customFormat="1" ht="17.25" customHeight="1" thickBot="1" x14ac:dyDescent="0.25">
      <c r="B29" s="55"/>
      <c r="C29" s="56" t="s">
        <v>41</v>
      </c>
      <c r="D29" s="57"/>
      <c r="E29" s="57"/>
      <c r="F29" s="58"/>
      <c r="G29" s="59">
        <v>0</v>
      </c>
      <c r="H29" s="20"/>
    </row>
    <row r="30" spans="2:9" s="21" customFormat="1" ht="17.25" customHeight="1" thickBot="1" x14ac:dyDescent="0.25">
      <c r="B30" s="55"/>
      <c r="C30" s="60" t="s">
        <v>42</v>
      </c>
      <c r="D30" s="61"/>
      <c r="E30" s="61"/>
      <c r="F30" s="62"/>
      <c r="G30" s="118"/>
      <c r="H30" s="43" t="s">
        <v>16</v>
      </c>
    </row>
    <row r="31" spans="2:9" ht="17.25" customHeight="1" thickBot="1" x14ac:dyDescent="0.25">
      <c r="B31" s="63"/>
      <c r="C31" s="64" t="s">
        <v>44</v>
      </c>
      <c r="D31" s="65"/>
      <c r="E31" s="65"/>
      <c r="F31" s="65"/>
      <c r="G31" s="66">
        <v>0</v>
      </c>
      <c r="H31" s="43"/>
      <c r="I31" s="67"/>
    </row>
    <row r="32" spans="2:9" ht="35.25" customHeight="1" x14ac:dyDescent="0.2">
      <c r="B32" s="383" t="s">
        <v>0</v>
      </c>
      <c r="C32" s="384"/>
      <c r="D32" s="384"/>
      <c r="E32" s="384"/>
      <c r="F32" s="384"/>
      <c r="G32" s="385"/>
    </row>
    <row r="33" spans="2:12" ht="18" x14ac:dyDescent="0.2">
      <c r="B33" s="386" t="s">
        <v>1</v>
      </c>
      <c r="C33" s="387"/>
      <c r="D33" s="387"/>
      <c r="E33" s="387"/>
      <c r="F33" s="387"/>
      <c r="G33" s="388"/>
    </row>
    <row r="34" spans="2:12" x14ac:dyDescent="0.2">
      <c r="B34" s="389" t="s">
        <v>2</v>
      </c>
      <c r="C34" s="390"/>
      <c r="D34" s="390"/>
      <c r="E34" s="390"/>
      <c r="F34" s="390"/>
      <c r="G34" s="391"/>
    </row>
    <row r="35" spans="2:12" s="69" customFormat="1" x14ac:dyDescent="0.2">
      <c r="B35" s="389" t="s">
        <v>3</v>
      </c>
      <c r="C35" s="390"/>
      <c r="D35" s="390"/>
      <c r="E35" s="390"/>
      <c r="F35" s="390"/>
      <c r="G35" s="391"/>
      <c r="H35" s="68"/>
    </row>
    <row r="36" spans="2:12" s="69" customFormat="1" ht="8.25" customHeight="1" thickBot="1" x14ac:dyDescent="0.25">
      <c r="B36" s="231"/>
      <c r="C36" s="232"/>
      <c r="D36" s="232"/>
      <c r="E36" s="232"/>
      <c r="F36" s="232"/>
      <c r="G36" s="233"/>
      <c r="H36" s="68"/>
    </row>
    <row r="37" spans="2:12" ht="19" thickBot="1" x14ac:dyDescent="0.25">
      <c r="B37" s="392" t="s">
        <v>4</v>
      </c>
      <c r="C37" s="393"/>
      <c r="D37" s="393"/>
      <c r="E37" s="393"/>
      <c r="F37" s="393"/>
      <c r="G37" s="394"/>
    </row>
    <row r="38" spans="2:12" ht="26" thickBot="1" x14ac:dyDescent="0.25">
      <c r="B38" s="3"/>
      <c r="C38" s="4"/>
      <c r="D38" s="4"/>
      <c r="E38" s="4"/>
      <c r="F38" s="5" t="s">
        <v>5</v>
      </c>
      <c r="G38" s="6"/>
    </row>
    <row r="39" spans="2:12" ht="25.5" customHeight="1" thickBot="1" x14ac:dyDescent="0.25">
      <c r="B39" s="9" t="s">
        <v>6</v>
      </c>
      <c r="C39" s="10"/>
      <c r="D39" s="11"/>
      <c r="E39" s="11"/>
      <c r="F39" s="12" t="s">
        <v>7</v>
      </c>
      <c r="G39" s="13" t="s">
        <v>45</v>
      </c>
    </row>
    <row r="40" spans="2:12" s="8" customFormat="1" ht="33.75" customHeight="1" x14ac:dyDescent="0.2">
      <c r="B40" s="395" t="str">
        <f>+B9</f>
        <v>MONITOREOS A LOS CANALES DE ACCESO A LOS PUERTOS DE BUENAVENTURA, ESTERO SAN ANTONIO, TUMACO, SAN ANDRÉS Y PROVIDENCIA, BOCAS DEL ATRATO Y CARTAGENA.</v>
      </c>
      <c r="C40" s="396"/>
      <c r="D40" s="396"/>
      <c r="E40" s="396"/>
      <c r="F40" s="396"/>
      <c r="G40" s="397"/>
      <c r="H40" s="7"/>
    </row>
    <row r="41" spans="2:12" ht="6.75" customHeight="1" thickBot="1" x14ac:dyDescent="0.25">
      <c r="B41" s="14"/>
      <c r="C41" s="15"/>
      <c r="D41" s="16"/>
      <c r="E41" s="16"/>
      <c r="F41" s="16"/>
      <c r="G41" s="17"/>
    </row>
    <row r="42" spans="2:12" ht="20" thickBot="1" x14ac:dyDescent="0.3">
      <c r="B42" s="70"/>
      <c r="C42" s="71"/>
      <c r="D42" s="72"/>
      <c r="E42" s="72"/>
      <c r="F42" s="72"/>
      <c r="G42" s="73"/>
      <c r="H42" s="74"/>
    </row>
    <row r="43" spans="2:12" s="37" customFormat="1" ht="32.25" customHeight="1" thickBot="1" x14ac:dyDescent="0.35">
      <c r="B43" s="75" t="s">
        <v>46</v>
      </c>
      <c r="C43" s="76"/>
      <c r="D43" s="398"/>
      <c r="E43" s="398"/>
      <c r="F43" s="398"/>
      <c r="G43" s="399"/>
      <c r="H43" s="74"/>
    </row>
    <row r="44" spans="2:12" s="26" customFormat="1" ht="21" customHeight="1" x14ac:dyDescent="0.15">
      <c r="B44" s="83"/>
      <c r="C44" s="83" t="s">
        <v>47</v>
      </c>
      <c r="D44" s="83"/>
      <c r="E44" s="84" t="s">
        <v>16</v>
      </c>
      <c r="F44" s="85" t="s">
        <v>16</v>
      </c>
      <c r="G44" s="86" t="s">
        <v>16</v>
      </c>
      <c r="H44" s="25"/>
    </row>
    <row r="45" spans="2:12" s="26" customFormat="1" ht="17.25" customHeight="1" x14ac:dyDescent="0.15">
      <c r="B45" s="77">
        <v>1</v>
      </c>
      <c r="C45" s="87" t="s">
        <v>48</v>
      </c>
      <c r="D45" s="88" t="s">
        <v>49</v>
      </c>
      <c r="E45" s="89"/>
      <c r="F45" s="78">
        <v>35</v>
      </c>
      <c r="G45" s="122"/>
      <c r="L45" s="79"/>
    </row>
    <row r="46" spans="2:12" s="26" customFormat="1" ht="17.25" customHeight="1" x14ac:dyDescent="0.15">
      <c r="B46" s="83"/>
      <c r="C46" s="92" t="s">
        <v>50</v>
      </c>
      <c r="D46" s="83"/>
      <c r="E46" s="83"/>
      <c r="F46" s="83"/>
      <c r="G46" s="93" t="s">
        <v>16</v>
      </c>
      <c r="I46" s="80"/>
    </row>
    <row r="47" spans="2:12" s="26" customFormat="1" ht="17.25" customHeight="1" x14ac:dyDescent="0.15">
      <c r="B47" s="77">
        <v>1</v>
      </c>
      <c r="C47" s="87" t="s">
        <v>51</v>
      </c>
      <c r="D47" s="88" t="s">
        <v>52</v>
      </c>
      <c r="E47" s="89"/>
      <c r="F47" s="78">
        <v>4</v>
      </c>
      <c r="G47" s="122"/>
      <c r="I47" s="80"/>
    </row>
    <row r="48" spans="2:12" s="26" customFormat="1" ht="17.25" customHeight="1" x14ac:dyDescent="0.15">
      <c r="B48" s="94">
        <v>1</v>
      </c>
      <c r="C48" s="87" t="s">
        <v>80</v>
      </c>
      <c r="D48" s="88" t="s">
        <v>52</v>
      </c>
      <c r="E48" s="89"/>
      <c r="F48" s="78">
        <v>4</v>
      </c>
      <c r="G48" s="122"/>
      <c r="I48" s="80"/>
    </row>
    <row r="49" spans="2:9" s="26" customFormat="1" ht="33" customHeight="1" x14ac:dyDescent="0.15">
      <c r="B49" s="94">
        <v>1</v>
      </c>
      <c r="C49" s="87" t="s">
        <v>53</v>
      </c>
      <c r="D49" s="88" t="s">
        <v>52</v>
      </c>
      <c r="E49" s="89"/>
      <c r="F49" s="78">
        <v>4</v>
      </c>
      <c r="G49" s="122"/>
      <c r="I49" s="80"/>
    </row>
    <row r="50" spans="2:9" s="26" customFormat="1" ht="20.25" customHeight="1" x14ac:dyDescent="0.15">
      <c r="B50" s="94">
        <v>1</v>
      </c>
      <c r="C50" s="87" t="s">
        <v>81</v>
      </c>
      <c r="D50" s="88" t="s">
        <v>82</v>
      </c>
      <c r="E50" s="89">
        <v>65000000</v>
      </c>
      <c r="F50" s="78">
        <v>1</v>
      </c>
      <c r="G50" s="122">
        <v>65000000</v>
      </c>
      <c r="I50" s="80"/>
    </row>
    <row r="51" spans="2:9" s="26" customFormat="1" ht="18" customHeight="1" x14ac:dyDescent="0.15">
      <c r="B51" s="94"/>
      <c r="C51" s="87"/>
      <c r="D51" s="88"/>
      <c r="E51" s="89"/>
      <c r="F51" s="78"/>
      <c r="G51" s="122"/>
      <c r="I51" s="80"/>
    </row>
    <row r="52" spans="2:9" s="26" customFormat="1" ht="17.25" customHeight="1" x14ac:dyDescent="0.15">
      <c r="B52" s="94">
        <v>1</v>
      </c>
      <c r="C52" s="92" t="s">
        <v>54</v>
      </c>
      <c r="D52" s="83"/>
      <c r="E52" s="83"/>
      <c r="F52" s="83"/>
      <c r="G52" s="119" t="s">
        <v>16</v>
      </c>
      <c r="I52" s="80"/>
    </row>
    <row r="53" spans="2:9" s="26" customFormat="1" ht="30" customHeight="1" x14ac:dyDescent="0.15">
      <c r="B53" s="94">
        <v>1</v>
      </c>
      <c r="C53" s="87" t="s">
        <v>55</v>
      </c>
      <c r="D53" s="88" t="s">
        <v>56</v>
      </c>
      <c r="E53" s="89">
        <v>30000000</v>
      </c>
      <c r="F53" s="78">
        <v>1</v>
      </c>
      <c r="G53" s="122">
        <v>30000000</v>
      </c>
    </row>
    <row r="54" spans="2:9" s="26" customFormat="1" ht="32.25" customHeight="1" x14ac:dyDescent="0.15">
      <c r="B54" s="94">
        <v>1</v>
      </c>
      <c r="C54" s="87" t="s">
        <v>57</v>
      </c>
      <c r="D54" s="98" t="s">
        <v>58</v>
      </c>
      <c r="E54" s="89"/>
      <c r="F54" s="78">
        <v>4.5</v>
      </c>
      <c r="G54" s="122"/>
      <c r="I54" s="80"/>
    </row>
    <row r="55" spans="2:9" s="26" customFormat="1" ht="29.25" customHeight="1" x14ac:dyDescent="0.15">
      <c r="B55" s="94">
        <v>1</v>
      </c>
      <c r="C55" s="87" t="s">
        <v>59</v>
      </c>
      <c r="D55" s="98" t="s">
        <v>58</v>
      </c>
      <c r="E55" s="89"/>
      <c r="F55" s="78">
        <v>4.5</v>
      </c>
      <c r="G55" s="122"/>
      <c r="I55" s="81"/>
    </row>
    <row r="56" spans="2:9" s="26" customFormat="1" ht="17.25" customHeight="1" x14ac:dyDescent="0.15">
      <c r="B56" s="121"/>
      <c r="C56" s="83" t="s">
        <v>60</v>
      </c>
      <c r="D56" s="83"/>
      <c r="E56" s="83"/>
      <c r="F56" s="83"/>
      <c r="G56" s="122"/>
      <c r="I56" s="81"/>
    </row>
    <row r="57" spans="2:9" s="26" customFormat="1" x14ac:dyDescent="0.15">
      <c r="B57" s="121"/>
      <c r="C57" s="99" t="s">
        <v>61</v>
      </c>
      <c r="D57" s="99"/>
      <c r="E57" s="99"/>
      <c r="F57" s="99"/>
      <c r="G57" s="123"/>
      <c r="I57" s="81"/>
    </row>
    <row r="58" spans="2:9" s="26" customFormat="1" x14ac:dyDescent="0.15">
      <c r="B58" s="121"/>
      <c r="C58" s="100" t="s">
        <v>62</v>
      </c>
      <c r="D58" s="100"/>
      <c r="E58" s="100"/>
      <c r="F58" s="100"/>
      <c r="G58" s="123"/>
      <c r="H58" s="25"/>
      <c r="I58" s="80"/>
    </row>
    <row r="59" spans="2:9" s="26" customFormat="1" ht="16" x14ac:dyDescent="0.15">
      <c r="B59" s="121"/>
      <c r="C59" s="230" t="s">
        <v>83</v>
      </c>
      <c r="D59" s="403" t="s">
        <v>63</v>
      </c>
      <c r="E59" s="404"/>
      <c r="F59" s="229"/>
      <c r="G59" s="228">
        <v>8330000</v>
      </c>
      <c r="H59" s="25"/>
      <c r="I59" s="80"/>
    </row>
    <row r="60" spans="2:9" s="26" customFormat="1" ht="16" thickBot="1" x14ac:dyDescent="0.2">
      <c r="B60" s="121"/>
      <c r="C60" s="99" t="s">
        <v>64</v>
      </c>
      <c r="D60" s="99"/>
      <c r="E60" s="99"/>
      <c r="F60" s="99"/>
      <c r="G60" s="123"/>
      <c r="H60" s="25"/>
      <c r="I60" s="80"/>
    </row>
    <row r="61" spans="2:9" s="26" customFormat="1" ht="22.5" customHeight="1" x14ac:dyDescent="0.15">
      <c r="B61" s="400" t="s">
        <v>65</v>
      </c>
      <c r="C61" s="401"/>
      <c r="D61" s="401"/>
      <c r="E61" s="401"/>
      <c r="F61" s="401"/>
      <c r="G61" s="402"/>
      <c r="H61" s="82"/>
    </row>
    <row r="62" spans="2:9" s="91" customFormat="1" ht="33" customHeight="1" x14ac:dyDescent="0.15">
      <c r="B62" s="360" t="s">
        <v>66</v>
      </c>
      <c r="C62" s="361"/>
      <c r="D62" s="361"/>
      <c r="E62" s="361"/>
      <c r="F62" s="361"/>
      <c r="G62" s="362"/>
      <c r="H62" s="90"/>
    </row>
    <row r="63" spans="2:9" s="91" customFormat="1" ht="21.75" customHeight="1" x14ac:dyDescent="0.15">
      <c r="B63" s="360" t="s">
        <v>67</v>
      </c>
      <c r="C63" s="361"/>
      <c r="D63" s="361"/>
      <c r="E63" s="361"/>
      <c r="F63" s="361"/>
      <c r="G63" s="362"/>
      <c r="H63" s="90"/>
    </row>
    <row r="64" spans="2:9" s="91" customFormat="1" ht="21.75" customHeight="1" x14ac:dyDescent="0.15">
      <c r="B64" s="360" t="s">
        <v>68</v>
      </c>
      <c r="C64" s="361"/>
      <c r="D64" s="361"/>
      <c r="E64" s="361"/>
      <c r="F64" s="361"/>
      <c r="G64" s="362"/>
      <c r="H64" s="90"/>
    </row>
    <row r="65" spans="2:13" s="91" customFormat="1" ht="39.75" customHeight="1" x14ac:dyDescent="0.15">
      <c r="B65" s="360" t="s">
        <v>69</v>
      </c>
      <c r="C65" s="361"/>
      <c r="D65" s="361"/>
      <c r="E65" s="361"/>
      <c r="F65" s="361"/>
      <c r="G65" s="362"/>
      <c r="H65" s="90"/>
    </row>
    <row r="66" spans="2:13" s="91" customFormat="1" ht="18.75" customHeight="1" x14ac:dyDescent="0.15">
      <c r="B66" s="360" t="s">
        <v>70</v>
      </c>
      <c r="C66" s="361"/>
      <c r="D66" s="361"/>
      <c r="E66" s="361"/>
      <c r="F66" s="361"/>
      <c r="G66" s="362"/>
      <c r="H66" s="25"/>
      <c r="K66" s="95"/>
      <c r="L66" s="95"/>
      <c r="M66" s="95"/>
    </row>
    <row r="67" spans="2:13" s="91" customFormat="1" ht="21.75" customHeight="1" x14ac:dyDescent="0.15">
      <c r="B67" s="360" t="s">
        <v>71</v>
      </c>
      <c r="C67" s="361"/>
      <c r="D67" s="361"/>
      <c r="E67" s="361"/>
      <c r="F67" s="361"/>
      <c r="G67" s="362"/>
      <c r="H67" s="96" t="s">
        <v>16</v>
      </c>
      <c r="I67" s="80"/>
      <c r="J67" s="95"/>
      <c r="K67" s="97"/>
      <c r="L67" s="95"/>
    </row>
    <row r="68" spans="2:13" ht="30.75" customHeight="1" x14ac:dyDescent="0.2">
      <c r="B68" s="363" t="s">
        <v>72</v>
      </c>
      <c r="C68" s="364"/>
      <c r="D68" s="364"/>
      <c r="E68" s="364"/>
      <c r="F68" s="364"/>
      <c r="G68" s="365"/>
    </row>
    <row r="69" spans="2:13" ht="19.5" customHeight="1" x14ac:dyDescent="0.2">
      <c r="B69" s="360" t="s">
        <v>73</v>
      </c>
      <c r="C69" s="361"/>
      <c r="D69" s="361"/>
      <c r="E69" s="361"/>
      <c r="F69" s="361"/>
      <c r="G69" s="362"/>
    </row>
    <row r="70" spans="2:13" ht="18" customHeight="1" x14ac:dyDescent="0.2">
      <c r="B70" s="363" t="s">
        <v>74</v>
      </c>
      <c r="C70" s="364"/>
      <c r="D70" s="364"/>
      <c r="E70" s="364"/>
      <c r="F70" s="364"/>
      <c r="G70" s="365"/>
    </row>
    <row r="71" spans="2:13" ht="18" customHeight="1" thickBot="1" x14ac:dyDescent="0.25">
      <c r="B71" s="366" t="s">
        <v>75</v>
      </c>
      <c r="C71" s="367"/>
      <c r="D71" s="367"/>
      <c r="E71" s="367"/>
      <c r="F71" s="367"/>
      <c r="G71" s="368"/>
    </row>
    <row r="72" spans="2:13" ht="28.5" customHeight="1" thickBot="1" x14ac:dyDescent="0.25">
      <c r="B72" s="372" t="s">
        <v>76</v>
      </c>
      <c r="C72" s="373"/>
      <c r="D72" s="373"/>
      <c r="E72" s="373"/>
      <c r="F72" s="373"/>
      <c r="G72" s="374"/>
    </row>
    <row r="73" spans="2:13" ht="22.5" customHeight="1" x14ac:dyDescent="0.2">
      <c r="B73" s="106"/>
      <c r="C73" s="107"/>
      <c r="D73" s="108"/>
      <c r="E73" s="108"/>
      <c r="F73" s="108"/>
      <c r="G73" s="109"/>
    </row>
    <row r="74" spans="2:13" s="8" customFormat="1" ht="15.75" customHeight="1" x14ac:dyDescent="0.2">
      <c r="B74" s="110"/>
      <c r="C74" s="369" t="s">
        <v>77</v>
      </c>
      <c r="D74" s="369"/>
      <c r="E74" s="111"/>
      <c r="F74" s="370" t="s">
        <v>78</v>
      </c>
      <c r="G74" s="371"/>
      <c r="H74" s="7"/>
    </row>
    <row r="75" spans="2:13" ht="15.75" customHeight="1" thickBot="1" x14ac:dyDescent="0.25">
      <c r="B75" s="113"/>
      <c r="C75" s="359" t="s">
        <v>79</v>
      </c>
      <c r="D75" s="359"/>
      <c r="E75" s="114"/>
      <c r="F75" s="115"/>
      <c r="G75" s="116"/>
    </row>
    <row r="76" spans="2:13" x14ac:dyDescent="0.2">
      <c r="C76" s="2"/>
      <c r="H76" s="96"/>
      <c r="I76" s="101"/>
    </row>
    <row r="77" spans="2:13" s="103" customFormat="1" ht="23.25" customHeight="1" x14ac:dyDescent="0.15">
      <c r="H77" s="96"/>
      <c r="I77" s="102"/>
    </row>
    <row r="78" spans="2:13" s="103" customFormat="1" ht="16.5" customHeight="1" x14ac:dyDescent="0.15">
      <c r="H78" s="96"/>
      <c r="I78" s="104"/>
    </row>
    <row r="79" spans="2:13" s="103" customFormat="1" ht="26.25" customHeight="1" x14ac:dyDescent="0.15">
      <c r="H79" s="96"/>
    </row>
    <row r="80" spans="2:13" s="103" customFormat="1" ht="26.25" customHeight="1" x14ac:dyDescent="0.15">
      <c r="H80" s="96"/>
    </row>
    <row r="81" spans="3:9" s="103" customFormat="1" ht="18" customHeight="1" x14ac:dyDescent="0.15">
      <c r="H81" s="96"/>
    </row>
    <row r="82" spans="3:9" s="103" customFormat="1" ht="14.25" customHeight="1" x14ac:dyDescent="0.15">
      <c r="H82" s="96"/>
    </row>
    <row r="83" spans="3:9" s="103" customFormat="1" ht="30" customHeight="1" x14ac:dyDescent="0.15">
      <c r="H83" s="96"/>
    </row>
    <row r="84" spans="3:9" s="103" customFormat="1" ht="19.5" customHeight="1" x14ac:dyDescent="0.15">
      <c r="H84" s="96"/>
    </row>
    <row r="85" spans="3:9" s="103" customFormat="1" ht="0.75" customHeight="1" x14ac:dyDescent="0.15">
      <c r="H85" s="96"/>
    </row>
    <row r="86" spans="3:9" s="103" customFormat="1" ht="15.75" customHeight="1" x14ac:dyDescent="0.15">
      <c r="H86" s="96"/>
    </row>
    <row r="87" spans="3:9" s="105" customFormat="1" ht="15" customHeight="1" x14ac:dyDescent="0.15">
      <c r="H87" s="96"/>
    </row>
    <row r="88" spans="3:9" ht="11.25" customHeight="1" x14ac:dyDescent="0.2">
      <c r="C88" s="2"/>
      <c r="H88" s="96"/>
    </row>
    <row r="89" spans="3:9" x14ac:dyDescent="0.2">
      <c r="C89" s="2"/>
      <c r="H89" s="96"/>
      <c r="I89" s="112"/>
    </row>
    <row r="90" spans="3:9" x14ac:dyDescent="0.2">
      <c r="C90" s="2"/>
      <c r="H90" s="96"/>
      <c r="I90" s="112"/>
    </row>
  </sheetData>
  <mergeCells count="32">
    <mergeCell ref="B9:G9"/>
    <mergeCell ref="B1:G1"/>
    <mergeCell ref="B2:G2"/>
    <mergeCell ref="B3:G3"/>
    <mergeCell ref="B4:G4"/>
    <mergeCell ref="B6:G6"/>
    <mergeCell ref="B62:G62"/>
    <mergeCell ref="B11:E11"/>
    <mergeCell ref="B12:B13"/>
    <mergeCell ref="C12:C14"/>
    <mergeCell ref="B32:G32"/>
    <mergeCell ref="B33:G33"/>
    <mergeCell ref="B34:G34"/>
    <mergeCell ref="B35:G35"/>
    <mergeCell ref="B37:G37"/>
    <mergeCell ref="B40:G40"/>
    <mergeCell ref="D43:G43"/>
    <mergeCell ref="B61:G61"/>
    <mergeCell ref="D59:E59"/>
    <mergeCell ref="C75:D75"/>
    <mergeCell ref="B63:G63"/>
    <mergeCell ref="B64:G64"/>
    <mergeCell ref="B65:G65"/>
    <mergeCell ref="B66:G66"/>
    <mergeCell ref="B67:G67"/>
    <mergeCell ref="B68:G68"/>
    <mergeCell ref="B69:G69"/>
    <mergeCell ref="B70:G70"/>
    <mergeCell ref="B71:G71"/>
    <mergeCell ref="C74:D74"/>
    <mergeCell ref="F74:G74"/>
    <mergeCell ref="B72:G72"/>
  </mergeCells>
  <pageMargins left="1.1023622047244095" right="0" top="1.1417322834645669" bottom="0.74803149606299213" header="0.70866141732283472" footer="0.31496062992125984"/>
  <pageSetup scale="50" orientation="landscape" r:id="rId1"/>
  <rowBreaks count="1" manualBreakCount="1">
    <brk id="31" min="1" max="6" man="1"/>
  </rowBreaks>
  <colBreaks count="1" manualBreakCount="1">
    <brk id="7" max="12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GC59"/>
  <sheetViews>
    <sheetView view="pageBreakPreview" zoomScale="55" zoomScaleNormal="50" zoomScaleSheetLayoutView="55" workbookViewId="0">
      <selection activeCell="B64" sqref="B64:G64"/>
    </sheetView>
  </sheetViews>
  <sheetFormatPr baseColWidth="10" defaultColWidth="11.5" defaultRowHeight="15" x14ac:dyDescent="0.2"/>
  <cols>
    <col min="1" max="1" width="2" style="129" customWidth="1"/>
    <col min="2" max="2" width="35.83203125" style="147" customWidth="1"/>
    <col min="3" max="3" width="14.33203125" style="147" customWidth="1"/>
    <col min="4" max="21" width="17.5" style="147" customWidth="1"/>
    <col min="22" max="23" width="8" style="147" customWidth="1"/>
    <col min="24" max="25" width="12" style="147" customWidth="1"/>
    <col min="26" max="28" width="13.33203125" style="175" customWidth="1"/>
    <col min="29" max="30" width="13.33203125" style="175" hidden="1" customWidth="1"/>
    <col min="31" max="36" width="13.33203125" style="175" customWidth="1"/>
    <col min="37" max="37" width="9.1640625" style="128" customWidth="1"/>
    <col min="38" max="47" width="7.5" style="129" customWidth="1"/>
    <col min="48" max="185" width="3.6640625" style="129" customWidth="1"/>
    <col min="186" max="16384" width="11.5" style="129"/>
  </cols>
  <sheetData>
    <row r="1" spans="2:40" ht="23.25" customHeight="1" x14ac:dyDescent="0.2">
      <c r="B1" s="420" t="s">
        <v>1</v>
      </c>
      <c r="C1" s="420"/>
      <c r="D1" s="420"/>
      <c r="E1" s="420"/>
      <c r="F1" s="420"/>
      <c r="G1" s="420"/>
      <c r="H1" s="420"/>
      <c r="I1" s="420"/>
      <c r="J1" s="420"/>
      <c r="K1" s="420"/>
      <c r="L1" s="420"/>
      <c r="M1" s="420"/>
      <c r="N1" s="420"/>
      <c r="O1" s="420"/>
      <c r="P1" s="420"/>
      <c r="Q1" s="420"/>
      <c r="R1" s="420"/>
      <c r="S1" s="420"/>
      <c r="T1" s="420"/>
      <c r="U1" s="420"/>
      <c r="V1" s="420"/>
      <c r="W1" s="420"/>
      <c r="X1" s="420"/>
      <c r="Y1" s="420"/>
      <c r="Z1" s="420"/>
      <c r="AA1" s="420"/>
      <c r="AB1" s="420"/>
      <c r="AC1" s="420"/>
      <c r="AD1" s="420"/>
      <c r="AE1" s="420"/>
      <c r="AF1" s="420"/>
      <c r="AG1" s="420"/>
      <c r="AH1" s="420"/>
      <c r="AI1" s="420"/>
      <c r="AJ1" s="420"/>
      <c r="AK1" s="239"/>
    </row>
    <row r="2" spans="2:40" ht="18.75" customHeight="1" x14ac:dyDescent="0.2">
      <c r="B2" s="420" t="s">
        <v>84</v>
      </c>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420"/>
      <c r="AF2" s="420"/>
      <c r="AG2" s="420"/>
      <c r="AH2" s="420"/>
      <c r="AI2" s="420"/>
      <c r="AJ2" s="420"/>
      <c r="AK2" s="239"/>
    </row>
    <row r="3" spans="2:40" ht="18.75" customHeight="1" x14ac:dyDescent="0.2">
      <c r="B3" s="420" t="s">
        <v>85</v>
      </c>
      <c r="C3" s="420"/>
      <c r="D3" s="420"/>
      <c r="E3" s="420"/>
      <c r="F3" s="420"/>
      <c r="G3" s="420"/>
      <c r="H3" s="420"/>
      <c r="I3" s="420"/>
      <c r="J3" s="420"/>
      <c r="K3" s="420"/>
      <c r="L3" s="420"/>
      <c r="M3" s="420"/>
      <c r="N3" s="420"/>
      <c r="O3" s="420"/>
      <c r="P3" s="420"/>
      <c r="Q3" s="420"/>
      <c r="R3" s="420"/>
      <c r="S3" s="420"/>
      <c r="T3" s="420"/>
      <c r="U3" s="420"/>
      <c r="V3" s="420"/>
      <c r="W3" s="420"/>
      <c r="X3" s="420"/>
      <c r="Y3" s="420"/>
      <c r="Z3" s="420"/>
      <c r="AA3" s="420"/>
      <c r="AB3" s="420"/>
      <c r="AC3" s="420"/>
      <c r="AD3" s="420"/>
      <c r="AE3" s="420"/>
      <c r="AF3" s="420"/>
      <c r="AG3" s="420"/>
      <c r="AH3" s="420"/>
      <c r="AI3" s="420"/>
      <c r="AJ3" s="420"/>
      <c r="AK3" s="239"/>
    </row>
    <row r="4" spans="2:40" ht="27.75" customHeight="1" x14ac:dyDescent="0.2">
      <c r="B4" s="470" t="s">
        <v>86</v>
      </c>
      <c r="C4" s="470"/>
      <c r="D4" s="470"/>
      <c r="E4" s="470"/>
      <c r="F4" s="470"/>
      <c r="G4" s="470"/>
      <c r="H4" s="470"/>
      <c r="I4" s="470"/>
      <c r="J4" s="470"/>
      <c r="K4" s="470"/>
      <c r="L4" s="470"/>
      <c r="M4" s="470"/>
      <c r="N4" s="470"/>
      <c r="O4" s="470"/>
      <c r="P4" s="470"/>
      <c r="Q4" s="470"/>
      <c r="R4" s="470"/>
      <c r="S4" s="470"/>
      <c r="T4" s="470"/>
      <c r="U4" s="470"/>
      <c r="V4" s="470"/>
      <c r="W4" s="470"/>
      <c r="X4" s="470"/>
      <c r="Y4" s="470"/>
      <c r="Z4" s="470"/>
      <c r="AA4" s="470"/>
      <c r="AB4" s="470"/>
      <c r="AC4" s="470"/>
      <c r="AD4" s="470"/>
      <c r="AE4" s="470"/>
      <c r="AF4" s="470"/>
      <c r="AG4" s="470"/>
      <c r="AH4" s="470"/>
      <c r="AI4" s="470"/>
      <c r="AJ4" s="470"/>
      <c r="AK4" s="239"/>
    </row>
    <row r="5" spans="2:40" ht="53.25" customHeight="1" x14ac:dyDescent="0.2">
      <c r="B5" s="471" t="s">
        <v>87</v>
      </c>
      <c r="C5" s="472"/>
      <c r="D5" s="421" t="s">
        <v>88</v>
      </c>
      <c r="E5" s="422"/>
      <c r="F5" s="422"/>
      <c r="G5" s="423"/>
      <c r="H5" s="421" t="s">
        <v>88</v>
      </c>
      <c r="I5" s="422"/>
      <c r="J5" s="422"/>
      <c r="K5" s="423"/>
      <c r="L5" s="421" t="s">
        <v>88</v>
      </c>
      <c r="M5" s="422"/>
      <c r="N5" s="422"/>
      <c r="O5" s="423"/>
      <c r="P5" s="421" t="s">
        <v>88</v>
      </c>
      <c r="Q5" s="422"/>
      <c r="R5" s="422"/>
      <c r="S5" s="423"/>
      <c r="T5" s="421" t="s">
        <v>88</v>
      </c>
      <c r="U5" s="422"/>
      <c r="V5" s="477" t="s">
        <v>16</v>
      </c>
      <c r="W5" s="478"/>
      <c r="X5" s="478"/>
      <c r="Y5" s="479"/>
      <c r="Z5" s="467" t="s">
        <v>89</v>
      </c>
      <c r="AA5" s="467" t="s">
        <v>90</v>
      </c>
      <c r="AB5" s="467" t="s">
        <v>91</v>
      </c>
      <c r="AC5" s="467"/>
      <c r="AD5" s="467"/>
      <c r="AE5" s="467" t="s">
        <v>92</v>
      </c>
      <c r="AF5" s="467" t="s">
        <v>93</v>
      </c>
      <c r="AG5" s="467" t="s">
        <v>94</v>
      </c>
      <c r="AH5" s="467" t="s">
        <v>95</v>
      </c>
      <c r="AI5" s="467" t="s">
        <v>96</v>
      </c>
      <c r="AJ5" s="467" t="s">
        <v>97</v>
      </c>
      <c r="AK5" s="465" t="s">
        <v>98</v>
      </c>
    </row>
    <row r="6" spans="2:40" ht="53.25" customHeight="1" x14ac:dyDescent="0.2">
      <c r="B6" s="473"/>
      <c r="C6" s="474"/>
      <c r="D6" s="421">
        <v>1</v>
      </c>
      <c r="E6" s="422"/>
      <c r="F6" s="422"/>
      <c r="G6" s="423"/>
      <c r="H6" s="421">
        <v>2</v>
      </c>
      <c r="I6" s="422"/>
      <c r="J6" s="422"/>
      <c r="K6" s="423"/>
      <c r="L6" s="421">
        <v>3</v>
      </c>
      <c r="M6" s="422"/>
      <c r="N6" s="422"/>
      <c r="O6" s="423"/>
      <c r="P6" s="421">
        <v>4</v>
      </c>
      <c r="Q6" s="422"/>
      <c r="R6" s="422"/>
      <c r="S6" s="423"/>
      <c r="T6" s="421">
        <v>5</v>
      </c>
      <c r="U6" s="422"/>
      <c r="V6" s="480"/>
      <c r="W6" s="481"/>
      <c r="X6" s="481"/>
      <c r="Y6" s="482"/>
      <c r="Z6" s="468"/>
      <c r="AA6" s="468"/>
      <c r="AB6" s="468"/>
      <c r="AC6" s="468"/>
      <c r="AD6" s="468"/>
      <c r="AE6" s="468"/>
      <c r="AF6" s="468"/>
      <c r="AG6" s="468"/>
      <c r="AH6" s="468"/>
      <c r="AI6" s="468"/>
      <c r="AJ6" s="468"/>
      <c r="AK6" s="465"/>
      <c r="AL6" s="464"/>
      <c r="AM6" s="464"/>
      <c r="AN6" s="464"/>
    </row>
    <row r="7" spans="2:40" ht="53.25" customHeight="1" x14ac:dyDescent="0.2">
      <c r="B7" s="473"/>
      <c r="C7" s="474"/>
      <c r="D7" s="421" t="s">
        <v>99</v>
      </c>
      <c r="E7" s="422"/>
      <c r="F7" s="422"/>
      <c r="G7" s="423"/>
      <c r="H7" s="421" t="s">
        <v>99</v>
      </c>
      <c r="I7" s="422"/>
      <c r="J7" s="422"/>
      <c r="K7" s="423"/>
      <c r="L7" s="421" t="s">
        <v>99</v>
      </c>
      <c r="M7" s="422"/>
      <c r="N7" s="422"/>
      <c r="O7" s="423"/>
      <c r="P7" s="421" t="s">
        <v>99</v>
      </c>
      <c r="Q7" s="422"/>
      <c r="R7" s="422"/>
      <c r="S7" s="423"/>
      <c r="T7" s="421" t="s">
        <v>99</v>
      </c>
      <c r="U7" s="422"/>
      <c r="V7" s="480"/>
      <c r="W7" s="481"/>
      <c r="X7" s="481"/>
      <c r="Y7" s="482"/>
      <c r="Z7" s="468"/>
      <c r="AA7" s="468"/>
      <c r="AB7" s="468"/>
      <c r="AC7" s="468"/>
      <c r="AD7" s="468"/>
      <c r="AE7" s="468"/>
      <c r="AF7" s="468"/>
      <c r="AG7" s="468"/>
      <c r="AH7" s="468"/>
      <c r="AI7" s="468"/>
      <c r="AJ7" s="468"/>
      <c r="AK7" s="465"/>
      <c r="AL7" s="464"/>
      <c r="AM7" s="464"/>
      <c r="AN7" s="464"/>
    </row>
    <row r="8" spans="2:40" ht="53.25" customHeight="1" thickBot="1" x14ac:dyDescent="0.25">
      <c r="B8" s="475"/>
      <c r="C8" s="476"/>
      <c r="D8" s="130">
        <v>1</v>
      </c>
      <c r="E8" s="130">
        <v>2</v>
      </c>
      <c r="F8" s="130">
        <v>3</v>
      </c>
      <c r="G8" s="130">
        <v>4</v>
      </c>
      <c r="H8" s="130">
        <v>1</v>
      </c>
      <c r="I8" s="130">
        <v>2</v>
      </c>
      <c r="J8" s="130">
        <v>3</v>
      </c>
      <c r="K8" s="130">
        <v>4</v>
      </c>
      <c r="L8" s="130">
        <v>1</v>
      </c>
      <c r="M8" s="130">
        <v>2</v>
      </c>
      <c r="N8" s="130">
        <v>3</v>
      </c>
      <c r="O8" s="130">
        <v>4</v>
      </c>
      <c r="P8" s="130">
        <v>1</v>
      </c>
      <c r="Q8" s="130">
        <v>2</v>
      </c>
      <c r="R8" s="130">
        <v>3</v>
      </c>
      <c r="S8" s="130">
        <v>4</v>
      </c>
      <c r="T8" s="130">
        <v>1</v>
      </c>
      <c r="U8" s="131">
        <v>2</v>
      </c>
      <c r="V8" s="483"/>
      <c r="W8" s="484"/>
      <c r="X8" s="484"/>
      <c r="Y8" s="485"/>
      <c r="Z8" s="469"/>
      <c r="AA8" s="469"/>
      <c r="AB8" s="469"/>
      <c r="AC8" s="469"/>
      <c r="AD8" s="469"/>
      <c r="AE8" s="469"/>
      <c r="AF8" s="469"/>
      <c r="AG8" s="469"/>
      <c r="AH8" s="469"/>
      <c r="AI8" s="469"/>
      <c r="AJ8" s="469"/>
      <c r="AK8" s="466"/>
      <c r="AL8" s="464"/>
      <c r="AM8" s="464"/>
      <c r="AN8" s="464"/>
    </row>
    <row r="9" spans="2:40" ht="16" thickTop="1" x14ac:dyDescent="0.2">
      <c r="B9" s="448" t="s">
        <v>100</v>
      </c>
      <c r="C9" s="449"/>
      <c r="D9" s="449"/>
      <c r="E9" s="449"/>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132"/>
      <c r="AL9" s="239"/>
      <c r="AM9" s="239"/>
      <c r="AN9" s="239"/>
    </row>
    <row r="10" spans="2:40" ht="30.75" hidden="1" customHeight="1" thickBot="1" x14ac:dyDescent="0.25">
      <c r="B10" s="133"/>
      <c r="C10" s="134"/>
      <c r="D10" s="135"/>
      <c r="E10" s="135"/>
      <c r="F10" s="135"/>
      <c r="G10" s="135"/>
      <c r="H10" s="134"/>
      <c r="I10" s="134"/>
      <c r="J10" s="134"/>
      <c r="K10" s="136"/>
      <c r="L10" s="450"/>
      <c r="M10" s="451"/>
      <c r="N10" s="451"/>
      <c r="O10" s="451"/>
      <c r="P10" s="451"/>
      <c r="Q10" s="451"/>
      <c r="R10" s="451"/>
      <c r="S10" s="451"/>
      <c r="T10" s="451"/>
      <c r="U10" s="451"/>
      <c r="V10" s="451"/>
      <c r="W10" s="451"/>
      <c r="X10" s="451"/>
      <c r="Y10" s="452"/>
      <c r="Z10" s="137"/>
      <c r="AA10" s="138"/>
      <c r="AB10" s="137"/>
      <c r="AC10" s="137"/>
      <c r="AD10" s="137"/>
      <c r="AE10" s="137"/>
      <c r="AF10" s="137"/>
      <c r="AG10" s="137"/>
      <c r="AH10" s="137"/>
      <c r="AI10" s="137"/>
      <c r="AJ10" s="137"/>
      <c r="AK10" s="139"/>
    </row>
    <row r="11" spans="2:40" ht="30.75" hidden="1" customHeight="1" x14ac:dyDescent="0.2">
      <c r="B11" s="140"/>
      <c r="C11" s="141"/>
      <c r="D11" s="142"/>
      <c r="E11" s="142"/>
      <c r="F11" s="142"/>
      <c r="G11" s="141"/>
      <c r="H11" s="141"/>
      <c r="I11" s="141"/>
      <c r="J11" s="141"/>
      <c r="K11" s="143"/>
      <c r="L11" s="453"/>
      <c r="M11" s="454"/>
      <c r="N11" s="454"/>
      <c r="O11" s="454"/>
      <c r="P11" s="454"/>
      <c r="Q11" s="454"/>
      <c r="R11" s="454"/>
      <c r="S11" s="454"/>
      <c r="T11" s="454"/>
      <c r="U11" s="454"/>
      <c r="V11" s="454"/>
      <c r="W11" s="454"/>
      <c r="X11" s="454"/>
      <c r="Y11" s="455"/>
      <c r="Z11" s="144"/>
      <c r="AA11" s="145"/>
      <c r="AB11" s="144"/>
      <c r="AC11" s="144"/>
      <c r="AD11" s="144"/>
      <c r="AE11" s="144"/>
      <c r="AF11" s="144"/>
      <c r="AG11" s="144"/>
      <c r="AH11" s="144"/>
      <c r="AI11" s="144"/>
      <c r="AJ11" s="144"/>
      <c r="AK11" s="146"/>
    </row>
    <row r="12" spans="2:40" ht="30.75" hidden="1" customHeight="1" x14ac:dyDescent="0.2">
      <c r="B12" s="140"/>
      <c r="C12" s="141"/>
      <c r="D12" s="141"/>
      <c r="E12" s="142"/>
      <c r="F12" s="142"/>
      <c r="G12" s="142"/>
      <c r="H12" s="142"/>
      <c r="I12" s="141"/>
      <c r="J12" s="134"/>
      <c r="K12" s="143"/>
      <c r="L12" s="453"/>
      <c r="M12" s="454"/>
      <c r="N12" s="454"/>
      <c r="O12" s="454"/>
      <c r="P12" s="454"/>
      <c r="Q12" s="454"/>
      <c r="R12" s="454"/>
      <c r="S12" s="454"/>
      <c r="T12" s="454"/>
      <c r="U12" s="454"/>
      <c r="V12" s="454"/>
      <c r="W12" s="454"/>
      <c r="X12" s="454"/>
      <c r="Y12" s="455"/>
      <c r="Z12" s="144"/>
      <c r="AA12" s="145"/>
      <c r="AB12" s="145"/>
      <c r="AC12" s="145"/>
      <c r="AD12" s="145"/>
      <c r="AE12" s="145"/>
      <c r="AF12" s="145"/>
      <c r="AG12" s="145"/>
      <c r="AH12" s="145"/>
      <c r="AI12" s="145"/>
      <c r="AJ12" s="145"/>
      <c r="AK12" s="146"/>
    </row>
    <row r="13" spans="2:40" ht="30.75" hidden="1" customHeight="1" x14ac:dyDescent="0.2">
      <c r="B13" s="140"/>
      <c r="C13" s="141"/>
      <c r="D13" s="141"/>
      <c r="E13" s="142"/>
      <c r="F13" s="142"/>
      <c r="G13" s="142"/>
      <c r="H13" s="142"/>
      <c r="I13" s="142"/>
      <c r="J13" s="141"/>
      <c r="K13" s="143"/>
      <c r="L13" s="453"/>
      <c r="M13" s="454"/>
      <c r="N13" s="454"/>
      <c r="O13" s="454"/>
      <c r="P13" s="454"/>
      <c r="Q13" s="454"/>
      <c r="R13" s="454"/>
      <c r="S13" s="454"/>
      <c r="T13" s="454"/>
      <c r="U13" s="454"/>
      <c r="V13" s="454"/>
      <c r="W13" s="454"/>
      <c r="X13" s="454"/>
      <c r="Y13" s="455"/>
      <c r="Z13" s="144"/>
      <c r="AA13" s="145"/>
      <c r="AB13" s="145"/>
      <c r="AC13" s="145"/>
      <c r="AD13" s="145"/>
      <c r="AE13" s="145"/>
      <c r="AF13" s="145"/>
      <c r="AG13" s="145"/>
      <c r="AH13" s="145"/>
      <c r="AI13" s="145"/>
      <c r="AJ13" s="145"/>
      <c r="AK13" s="146"/>
    </row>
    <row r="14" spans="2:40" ht="30.75" hidden="1" customHeight="1" x14ac:dyDescent="0.2">
      <c r="B14" s="140"/>
      <c r="C14" s="141"/>
      <c r="D14" s="141"/>
      <c r="E14" s="141"/>
      <c r="F14" s="141"/>
      <c r="G14" s="141"/>
      <c r="H14" s="142"/>
      <c r="I14" s="142"/>
      <c r="J14" s="142"/>
      <c r="K14" s="143"/>
      <c r="L14" s="453"/>
      <c r="M14" s="454"/>
      <c r="N14" s="454"/>
      <c r="O14" s="454"/>
      <c r="P14" s="454"/>
      <c r="Q14" s="454"/>
      <c r="R14" s="454"/>
      <c r="S14" s="454"/>
      <c r="T14" s="454"/>
      <c r="U14" s="454"/>
      <c r="V14" s="454"/>
      <c r="W14" s="454"/>
      <c r="X14" s="454"/>
      <c r="Y14" s="455"/>
      <c r="Z14" s="144"/>
      <c r="AA14" s="145"/>
      <c r="AB14" s="145"/>
      <c r="AC14" s="145"/>
      <c r="AD14" s="145"/>
      <c r="AE14" s="145"/>
      <c r="AF14" s="145"/>
      <c r="AG14" s="145"/>
      <c r="AH14" s="145"/>
      <c r="AI14" s="145"/>
      <c r="AJ14" s="145"/>
      <c r="AK14" s="146"/>
    </row>
    <row r="15" spans="2:40" ht="48.75" hidden="1" customHeight="1" x14ac:dyDescent="0.2">
      <c r="B15" s="140"/>
      <c r="C15" s="141"/>
      <c r="D15" s="141"/>
      <c r="E15" s="141"/>
      <c r="F15" s="141"/>
      <c r="G15" s="141"/>
      <c r="H15" s="141"/>
      <c r="I15" s="142"/>
      <c r="J15" s="142"/>
      <c r="K15" s="237"/>
      <c r="L15" s="453"/>
      <c r="M15" s="454"/>
      <c r="N15" s="454"/>
      <c r="O15" s="454"/>
      <c r="P15" s="454"/>
      <c r="Q15" s="454"/>
      <c r="R15" s="454"/>
      <c r="S15" s="454"/>
      <c r="T15" s="454"/>
      <c r="U15" s="454"/>
      <c r="V15" s="454"/>
      <c r="W15" s="454"/>
      <c r="X15" s="454"/>
      <c r="Y15" s="455"/>
      <c r="Z15" s="144"/>
      <c r="AA15" s="145"/>
      <c r="AB15" s="145"/>
      <c r="AC15" s="145"/>
      <c r="AD15" s="145"/>
      <c r="AE15" s="145"/>
      <c r="AF15" s="145"/>
      <c r="AG15" s="145"/>
      <c r="AH15" s="145"/>
      <c r="AI15" s="145"/>
      <c r="AJ15" s="145"/>
      <c r="AK15" s="146"/>
    </row>
    <row r="16" spans="2:40" ht="30.75" hidden="1" customHeight="1" x14ac:dyDescent="0.2">
      <c r="B16" s="148"/>
      <c r="C16" s="149"/>
      <c r="D16" s="149"/>
      <c r="E16" s="149"/>
      <c r="F16" s="149"/>
      <c r="G16" s="149"/>
      <c r="H16" s="149"/>
      <c r="I16" s="149"/>
      <c r="J16" s="150"/>
      <c r="K16" s="151"/>
      <c r="L16" s="453"/>
      <c r="M16" s="454"/>
      <c r="N16" s="454"/>
      <c r="O16" s="454"/>
      <c r="P16" s="454"/>
      <c r="Q16" s="454"/>
      <c r="R16" s="454"/>
      <c r="S16" s="454"/>
      <c r="T16" s="454"/>
      <c r="U16" s="454"/>
      <c r="V16" s="454"/>
      <c r="W16" s="454"/>
      <c r="X16" s="454"/>
      <c r="Y16" s="455"/>
      <c r="Z16" s="152"/>
      <c r="AA16" s="152"/>
      <c r="AB16" s="152"/>
      <c r="AC16" s="152"/>
      <c r="AD16" s="152"/>
      <c r="AE16" s="152"/>
      <c r="AF16" s="152"/>
      <c r="AG16" s="152"/>
      <c r="AH16" s="152"/>
      <c r="AI16" s="152"/>
      <c r="AJ16" s="152"/>
      <c r="AK16" s="153"/>
    </row>
    <row r="17" spans="2:39" ht="21.75" hidden="1" customHeight="1" x14ac:dyDescent="0.2">
      <c r="B17" s="456"/>
      <c r="C17" s="457"/>
      <c r="D17" s="154"/>
      <c r="E17" s="154"/>
      <c r="F17" s="154"/>
      <c r="G17" s="154"/>
      <c r="H17" s="154"/>
      <c r="I17" s="154"/>
      <c r="J17" s="154"/>
      <c r="K17" s="155"/>
      <c r="L17" s="458"/>
      <c r="M17" s="459"/>
      <c r="N17" s="459"/>
      <c r="O17" s="459"/>
      <c r="P17" s="459"/>
      <c r="Q17" s="459"/>
      <c r="R17" s="459"/>
      <c r="S17" s="459"/>
      <c r="T17" s="459"/>
      <c r="U17" s="459"/>
      <c r="V17" s="459"/>
      <c r="W17" s="459"/>
      <c r="X17" s="459"/>
      <c r="Y17" s="460"/>
      <c r="Z17" s="156"/>
      <c r="AA17" s="156"/>
      <c r="AB17" s="156"/>
      <c r="AC17" s="156"/>
      <c r="AD17" s="156"/>
      <c r="AE17" s="156"/>
      <c r="AF17" s="156"/>
      <c r="AG17" s="156"/>
      <c r="AH17" s="156"/>
      <c r="AI17" s="156"/>
      <c r="AJ17" s="156"/>
      <c r="AK17" s="157"/>
    </row>
    <row r="18" spans="2:39" ht="21.75" customHeight="1" x14ac:dyDescent="0.2">
      <c r="B18" s="461" t="s">
        <v>101</v>
      </c>
      <c r="C18" s="462"/>
      <c r="D18" s="462"/>
      <c r="E18" s="462"/>
      <c r="F18" s="462"/>
      <c r="G18" s="462"/>
      <c r="H18" s="462"/>
      <c r="I18" s="462"/>
      <c r="J18" s="462"/>
      <c r="K18" s="462"/>
      <c r="L18" s="462"/>
      <c r="M18" s="462"/>
      <c r="N18" s="462"/>
      <c r="O18" s="462"/>
      <c r="P18" s="462"/>
      <c r="Q18" s="462"/>
      <c r="R18" s="462"/>
      <c r="S18" s="462"/>
      <c r="T18" s="462"/>
      <c r="U18" s="462"/>
      <c r="V18" s="462"/>
      <c r="W18" s="462"/>
      <c r="X18" s="462"/>
      <c r="Y18" s="462"/>
      <c r="Z18" s="462"/>
      <c r="AA18" s="462"/>
      <c r="AB18" s="462"/>
      <c r="AC18" s="462"/>
      <c r="AD18" s="462"/>
      <c r="AE18" s="462"/>
      <c r="AF18" s="462"/>
      <c r="AG18" s="462"/>
      <c r="AH18" s="462"/>
      <c r="AI18" s="462"/>
      <c r="AJ18" s="462"/>
      <c r="AK18" s="463"/>
    </row>
    <row r="19" spans="2:39" ht="40.5" customHeight="1" x14ac:dyDescent="0.2">
      <c r="B19" s="133" t="s">
        <v>102</v>
      </c>
      <c r="C19" s="134">
        <v>1</v>
      </c>
      <c r="D19" s="193"/>
      <c r="E19" s="135"/>
      <c r="F19" s="135"/>
      <c r="G19" s="135"/>
      <c r="H19" s="135"/>
      <c r="I19" s="134"/>
      <c r="J19" s="134"/>
      <c r="K19" s="134"/>
      <c r="L19" s="141"/>
      <c r="M19" s="141"/>
      <c r="N19" s="141"/>
      <c r="O19" s="141"/>
      <c r="P19" s="141"/>
      <c r="Q19" s="141"/>
      <c r="R19" s="141"/>
      <c r="S19" s="141"/>
      <c r="T19" s="141"/>
      <c r="U19" s="141"/>
      <c r="V19" s="437"/>
      <c r="W19" s="438"/>
      <c r="X19" s="438"/>
      <c r="Y19" s="439"/>
      <c r="Z19" s="158">
        <v>0.2</v>
      </c>
      <c r="AA19" s="158">
        <v>0.75</v>
      </c>
      <c r="AB19" s="158">
        <v>0.2</v>
      </c>
      <c r="AC19" s="158"/>
      <c r="AD19" s="158"/>
      <c r="AE19" s="158">
        <v>0.2</v>
      </c>
      <c r="AF19" s="158"/>
      <c r="AG19" s="158"/>
      <c r="AH19" s="158">
        <v>0.8</v>
      </c>
      <c r="AI19" s="158">
        <v>0.75</v>
      </c>
      <c r="AJ19" s="158">
        <v>0.2</v>
      </c>
      <c r="AK19" s="159">
        <f t="shared" ref="AK19:AK28" si="0">SUM(Z19:AJ19)</f>
        <v>3.1</v>
      </c>
    </row>
    <row r="20" spans="2:39" ht="40.5" customHeight="1" x14ac:dyDescent="0.2">
      <c r="B20" s="140" t="s">
        <v>103</v>
      </c>
      <c r="C20" s="141">
        <v>2</v>
      </c>
      <c r="D20" s="141"/>
      <c r="E20" s="141"/>
      <c r="F20" s="193"/>
      <c r="G20" s="142"/>
      <c r="H20" s="142"/>
      <c r="I20" s="134"/>
      <c r="J20" s="141"/>
      <c r="K20" s="141"/>
      <c r="L20" s="141"/>
      <c r="M20" s="141"/>
      <c r="N20" s="141"/>
      <c r="O20" s="141"/>
      <c r="P20" s="141"/>
      <c r="Q20" s="141"/>
      <c r="R20" s="141"/>
      <c r="S20" s="141"/>
      <c r="T20" s="141"/>
      <c r="U20" s="141"/>
      <c r="V20" s="440"/>
      <c r="W20" s="441"/>
      <c r="X20" s="441"/>
      <c r="Y20" s="442"/>
      <c r="Z20" s="160">
        <v>0.1</v>
      </c>
      <c r="AA20" s="160">
        <v>0.5</v>
      </c>
      <c r="AB20" s="160">
        <v>0.15</v>
      </c>
      <c r="AC20" s="160"/>
      <c r="AD20" s="160"/>
      <c r="AE20" s="160">
        <v>0.15</v>
      </c>
      <c r="AF20" s="160"/>
      <c r="AG20" s="160"/>
      <c r="AH20" s="160">
        <v>0.5</v>
      </c>
      <c r="AI20" s="160">
        <v>0.5</v>
      </c>
      <c r="AJ20" s="160">
        <v>0.15</v>
      </c>
      <c r="AK20" s="161">
        <f t="shared" si="0"/>
        <v>2.0499999999999998</v>
      </c>
    </row>
    <row r="21" spans="2:39" ht="40.5" customHeight="1" x14ac:dyDescent="0.2">
      <c r="B21" s="140" t="s">
        <v>104</v>
      </c>
      <c r="C21" s="141">
        <v>3</v>
      </c>
      <c r="D21" s="141"/>
      <c r="E21" s="141"/>
      <c r="F21" s="141"/>
      <c r="G21" s="141"/>
      <c r="H21" s="193"/>
      <c r="I21" s="142"/>
      <c r="J21" s="142"/>
      <c r="K21" s="142"/>
      <c r="L21" s="141"/>
      <c r="M21" s="141"/>
      <c r="N21" s="141"/>
      <c r="O21" s="141"/>
      <c r="P21" s="141"/>
      <c r="Q21" s="141"/>
      <c r="R21" s="141"/>
      <c r="S21" s="141"/>
      <c r="T21" s="141"/>
      <c r="U21" s="141"/>
      <c r="V21" s="440"/>
      <c r="W21" s="441"/>
      <c r="X21" s="441"/>
      <c r="Y21" s="442"/>
      <c r="Z21" s="160">
        <v>0.2</v>
      </c>
      <c r="AA21" s="160">
        <v>0.7</v>
      </c>
      <c r="AB21" s="160">
        <v>0.2</v>
      </c>
      <c r="AC21" s="162"/>
      <c r="AD21" s="162"/>
      <c r="AE21" s="160">
        <v>0.2</v>
      </c>
      <c r="AF21" s="162"/>
      <c r="AG21" s="162"/>
      <c r="AH21" s="160">
        <v>0.7</v>
      </c>
      <c r="AI21" s="160">
        <v>0.7</v>
      </c>
      <c r="AJ21" s="160">
        <v>0.2</v>
      </c>
      <c r="AK21" s="161">
        <f t="shared" si="0"/>
        <v>2.9</v>
      </c>
    </row>
    <row r="22" spans="2:39" ht="40.5" customHeight="1" x14ac:dyDescent="0.2">
      <c r="B22" s="140" t="s">
        <v>105</v>
      </c>
      <c r="C22" s="141">
        <v>4</v>
      </c>
      <c r="D22" s="141"/>
      <c r="E22" s="141"/>
      <c r="F22" s="141"/>
      <c r="G22" s="141"/>
      <c r="H22" s="141"/>
      <c r="I22" s="141"/>
      <c r="J22" s="193"/>
      <c r="K22" s="142"/>
      <c r="L22" s="142"/>
      <c r="M22" s="142"/>
      <c r="N22" s="141"/>
      <c r="O22" s="141"/>
      <c r="P22" s="141"/>
      <c r="Q22" s="141"/>
      <c r="R22" s="141"/>
      <c r="S22" s="141"/>
      <c r="T22" s="141"/>
      <c r="U22" s="141"/>
      <c r="V22" s="440"/>
      <c r="W22" s="441"/>
      <c r="X22" s="441"/>
      <c r="Y22" s="442"/>
      <c r="Z22" s="160">
        <v>0.1</v>
      </c>
      <c r="AA22" s="160">
        <v>0.6</v>
      </c>
      <c r="AB22" s="160">
        <v>0.2</v>
      </c>
      <c r="AC22" s="162"/>
      <c r="AD22" s="162"/>
      <c r="AE22" s="160">
        <v>0.2</v>
      </c>
      <c r="AF22" s="162"/>
      <c r="AG22" s="162"/>
      <c r="AH22" s="160">
        <v>0.6</v>
      </c>
      <c r="AI22" s="160">
        <v>0.6</v>
      </c>
      <c r="AJ22" s="160">
        <v>0.2</v>
      </c>
      <c r="AK22" s="161">
        <f t="shared" si="0"/>
        <v>2.5</v>
      </c>
    </row>
    <row r="23" spans="2:39" ht="40.5" customHeight="1" x14ac:dyDescent="0.2">
      <c r="B23" s="140" t="s">
        <v>106</v>
      </c>
      <c r="C23" s="141">
        <v>5</v>
      </c>
      <c r="D23" s="141"/>
      <c r="E23" s="141"/>
      <c r="F23" s="141"/>
      <c r="G23" s="141"/>
      <c r="H23" s="141"/>
      <c r="I23" s="141"/>
      <c r="J23" s="141"/>
      <c r="K23" s="141"/>
      <c r="L23" s="193"/>
      <c r="M23" s="142"/>
      <c r="N23" s="142"/>
      <c r="O23" s="142"/>
      <c r="P23" s="141"/>
      <c r="Q23" s="141"/>
      <c r="R23" s="141"/>
      <c r="S23" s="141"/>
      <c r="T23" s="141"/>
      <c r="U23" s="141"/>
      <c r="V23" s="440"/>
      <c r="W23" s="441"/>
      <c r="X23" s="441"/>
      <c r="Y23" s="442"/>
      <c r="Z23" s="160">
        <v>0.1</v>
      </c>
      <c r="AA23" s="160">
        <v>0.5</v>
      </c>
      <c r="AB23" s="160">
        <v>0.15</v>
      </c>
      <c r="AC23" s="162"/>
      <c r="AD23" s="162"/>
      <c r="AE23" s="160">
        <v>0.15</v>
      </c>
      <c r="AF23" s="162"/>
      <c r="AG23" s="162"/>
      <c r="AH23" s="160">
        <v>0.6</v>
      </c>
      <c r="AI23" s="160">
        <v>0.5</v>
      </c>
      <c r="AJ23" s="160">
        <v>0.15</v>
      </c>
      <c r="AK23" s="161">
        <f t="shared" si="0"/>
        <v>2.15</v>
      </c>
    </row>
    <row r="24" spans="2:39" ht="40.5" customHeight="1" x14ac:dyDescent="0.2">
      <c r="B24" s="140" t="s">
        <v>107</v>
      </c>
      <c r="C24" s="141">
        <v>6</v>
      </c>
      <c r="D24" s="141"/>
      <c r="E24" s="141"/>
      <c r="F24" s="141"/>
      <c r="G24" s="141"/>
      <c r="H24" s="141"/>
      <c r="I24" s="141"/>
      <c r="J24" s="141"/>
      <c r="K24" s="141"/>
      <c r="L24" s="141"/>
      <c r="M24" s="141"/>
      <c r="N24" s="193"/>
      <c r="O24" s="142"/>
      <c r="P24" s="142"/>
      <c r="Q24" s="142"/>
      <c r="R24" s="141"/>
      <c r="S24" s="141"/>
      <c r="T24" s="141"/>
      <c r="U24" s="141"/>
      <c r="V24" s="440"/>
      <c r="W24" s="441"/>
      <c r="X24" s="441"/>
      <c r="Y24" s="442"/>
      <c r="Z24" s="160">
        <v>0.1</v>
      </c>
      <c r="AA24" s="160">
        <v>0.5</v>
      </c>
      <c r="AB24" s="160">
        <v>0.15</v>
      </c>
      <c r="AC24" s="162"/>
      <c r="AD24" s="162"/>
      <c r="AE24" s="160">
        <v>0.15</v>
      </c>
      <c r="AF24" s="162"/>
      <c r="AG24" s="162"/>
      <c r="AH24" s="160">
        <v>0.6</v>
      </c>
      <c r="AI24" s="160">
        <v>0.5</v>
      </c>
      <c r="AJ24" s="160">
        <v>0.15</v>
      </c>
      <c r="AK24" s="161">
        <f t="shared" si="0"/>
        <v>2.15</v>
      </c>
      <c r="AM24" s="129" t="s">
        <v>16</v>
      </c>
    </row>
    <row r="25" spans="2:39" ht="40.5" customHeight="1" x14ac:dyDescent="0.2">
      <c r="B25" s="140" t="s">
        <v>108</v>
      </c>
      <c r="C25" s="141">
        <v>7</v>
      </c>
      <c r="D25" s="141"/>
      <c r="E25" s="141"/>
      <c r="F25" s="141"/>
      <c r="G25" s="141"/>
      <c r="H25" s="141"/>
      <c r="I25" s="141"/>
      <c r="J25" s="141"/>
      <c r="K25" s="141"/>
      <c r="L25" s="141"/>
      <c r="M25" s="141"/>
      <c r="N25" s="141"/>
      <c r="O25" s="141"/>
      <c r="P25" s="193"/>
      <c r="Q25" s="142"/>
      <c r="R25" s="142"/>
      <c r="S25" s="142"/>
      <c r="T25" s="142"/>
      <c r="U25" s="141"/>
      <c r="V25" s="440"/>
      <c r="W25" s="441"/>
      <c r="X25" s="441"/>
      <c r="Y25" s="442"/>
      <c r="Z25" s="160">
        <v>0.1</v>
      </c>
      <c r="AA25" s="160">
        <v>0.75</v>
      </c>
      <c r="AB25" s="160">
        <v>0.2</v>
      </c>
      <c r="AC25" s="162"/>
      <c r="AD25" s="162"/>
      <c r="AE25" s="160">
        <v>0.2</v>
      </c>
      <c r="AF25" s="162">
        <v>0.8</v>
      </c>
      <c r="AG25" s="162">
        <v>0.8</v>
      </c>
      <c r="AH25" s="160"/>
      <c r="AI25" s="160">
        <v>0.75</v>
      </c>
      <c r="AJ25" s="160">
        <v>0.2</v>
      </c>
      <c r="AK25" s="161">
        <f t="shared" si="0"/>
        <v>3.8</v>
      </c>
    </row>
    <row r="26" spans="2:39" ht="40.5" customHeight="1" x14ac:dyDescent="0.2">
      <c r="B26" s="163" t="s">
        <v>109</v>
      </c>
      <c r="C26" s="164">
        <v>8</v>
      </c>
      <c r="D26" s="164"/>
      <c r="E26" s="164"/>
      <c r="F26" s="164"/>
      <c r="G26" s="164"/>
      <c r="H26" s="164"/>
      <c r="I26" s="164"/>
      <c r="J26" s="164"/>
      <c r="K26" s="141"/>
      <c r="L26" s="141"/>
      <c r="M26" s="141"/>
      <c r="N26" s="141"/>
      <c r="O26" s="141"/>
      <c r="P26" s="141"/>
      <c r="Q26" s="141"/>
      <c r="R26" s="141"/>
      <c r="S26" s="142"/>
      <c r="T26" s="142"/>
      <c r="U26" s="142"/>
      <c r="V26" s="440"/>
      <c r="W26" s="441"/>
      <c r="X26" s="441"/>
      <c r="Y26" s="442"/>
      <c r="Z26" s="227">
        <v>0.1</v>
      </c>
      <c r="AA26" s="165">
        <v>0.2</v>
      </c>
      <c r="AB26" s="165">
        <v>0.15</v>
      </c>
      <c r="AC26" s="165"/>
      <c r="AD26" s="165"/>
      <c r="AE26" s="165">
        <v>0.15</v>
      </c>
      <c r="AF26" s="165">
        <v>0.2</v>
      </c>
      <c r="AG26" s="165">
        <v>0.2</v>
      </c>
      <c r="AH26" s="165">
        <v>0.2</v>
      </c>
      <c r="AI26" s="165">
        <v>0.2</v>
      </c>
      <c r="AJ26" s="165">
        <v>0.15</v>
      </c>
      <c r="AK26" s="166">
        <f t="shared" si="0"/>
        <v>1.5499999999999998</v>
      </c>
      <c r="AM26" s="129" t="s">
        <v>16</v>
      </c>
    </row>
    <row r="27" spans="2:39" ht="21.75" customHeight="1" thickBot="1" x14ac:dyDescent="0.25">
      <c r="B27" s="446" t="s">
        <v>110</v>
      </c>
      <c r="C27" s="447"/>
      <c r="D27" s="167"/>
      <c r="E27" s="168"/>
      <c r="F27" s="168"/>
      <c r="G27" s="168"/>
      <c r="H27" s="168"/>
      <c r="I27" s="168"/>
      <c r="J27" s="168"/>
      <c r="K27" s="168"/>
      <c r="L27" s="168"/>
      <c r="M27" s="168"/>
      <c r="N27" s="168"/>
      <c r="O27" s="168"/>
      <c r="P27" s="168"/>
      <c r="Q27" s="168"/>
      <c r="R27" s="168"/>
      <c r="S27" s="168"/>
      <c r="T27" s="169"/>
      <c r="U27" s="238"/>
      <c r="V27" s="443"/>
      <c r="W27" s="444"/>
      <c r="X27" s="444"/>
      <c r="Y27" s="445"/>
      <c r="Z27" s="170">
        <f t="shared" ref="Z27:AJ27" si="1">SUM(Z19:Z26)</f>
        <v>0.99999999999999989</v>
      </c>
      <c r="AA27" s="170">
        <f t="shared" si="1"/>
        <v>4.5</v>
      </c>
      <c r="AB27" s="170">
        <f t="shared" si="1"/>
        <v>1.4</v>
      </c>
      <c r="AC27" s="170">
        <f t="shared" si="1"/>
        <v>0</v>
      </c>
      <c r="AD27" s="170">
        <f t="shared" si="1"/>
        <v>0</v>
      </c>
      <c r="AE27" s="170">
        <f t="shared" si="1"/>
        <v>1.4</v>
      </c>
      <c r="AF27" s="170">
        <f t="shared" si="1"/>
        <v>1</v>
      </c>
      <c r="AG27" s="170">
        <f t="shared" si="1"/>
        <v>1</v>
      </c>
      <c r="AH27" s="170">
        <f t="shared" si="1"/>
        <v>4</v>
      </c>
      <c r="AI27" s="170">
        <f t="shared" si="1"/>
        <v>4.5</v>
      </c>
      <c r="AJ27" s="170">
        <f t="shared" si="1"/>
        <v>1.4</v>
      </c>
      <c r="AK27" s="171">
        <f t="shared" si="0"/>
        <v>20.2</v>
      </c>
      <c r="AM27" s="129" t="s">
        <v>16</v>
      </c>
    </row>
    <row r="28" spans="2:39" ht="21.75" customHeight="1" thickBot="1" x14ac:dyDescent="0.25">
      <c r="B28" s="429" t="s">
        <v>111</v>
      </c>
      <c r="C28" s="430"/>
      <c r="D28" s="430"/>
      <c r="E28" s="430"/>
      <c r="F28" s="430"/>
      <c r="G28" s="430"/>
      <c r="H28" s="430"/>
      <c r="I28" s="430"/>
      <c r="J28" s="430"/>
      <c r="K28" s="430"/>
      <c r="L28" s="430"/>
      <c r="M28" s="430"/>
      <c r="N28" s="430"/>
      <c r="O28" s="430"/>
      <c r="P28" s="430"/>
      <c r="Q28" s="430"/>
      <c r="R28" s="430"/>
      <c r="S28" s="430"/>
      <c r="T28" s="430"/>
      <c r="U28" s="430"/>
      <c r="V28" s="430"/>
      <c r="W28" s="430"/>
      <c r="X28" s="430"/>
      <c r="Y28" s="430"/>
      <c r="Z28" s="172">
        <f t="shared" ref="Z28:AJ28" si="2">Z17+Z27</f>
        <v>0.99999999999999989</v>
      </c>
      <c r="AA28" s="172">
        <f t="shared" si="2"/>
        <v>4.5</v>
      </c>
      <c r="AB28" s="172">
        <f t="shared" si="2"/>
        <v>1.4</v>
      </c>
      <c r="AC28" s="172">
        <f t="shared" si="2"/>
        <v>0</v>
      </c>
      <c r="AD28" s="172">
        <f t="shared" si="2"/>
        <v>0</v>
      </c>
      <c r="AE28" s="172">
        <f t="shared" si="2"/>
        <v>1.4</v>
      </c>
      <c r="AF28" s="172">
        <f t="shared" si="2"/>
        <v>1</v>
      </c>
      <c r="AG28" s="172">
        <f t="shared" si="2"/>
        <v>1</v>
      </c>
      <c r="AH28" s="172">
        <f t="shared" si="2"/>
        <v>4</v>
      </c>
      <c r="AI28" s="172">
        <f t="shared" si="2"/>
        <v>4.5</v>
      </c>
      <c r="AJ28" s="172">
        <f t="shared" si="2"/>
        <v>1.4</v>
      </c>
      <c r="AK28" s="173">
        <f t="shared" si="0"/>
        <v>20.2</v>
      </c>
      <c r="AL28" s="174">
        <f>AK17+AK27</f>
        <v>20.2</v>
      </c>
      <c r="AM28" s="129" t="s">
        <v>16</v>
      </c>
    </row>
    <row r="29" spans="2:39" ht="16" x14ac:dyDescent="0.2">
      <c r="B29" s="237" t="s">
        <v>16</v>
      </c>
      <c r="C29" s="237"/>
      <c r="D29" s="237"/>
      <c r="E29" s="237"/>
      <c r="F29" s="237"/>
      <c r="G29" s="237"/>
      <c r="H29" s="237"/>
      <c r="I29" s="237"/>
      <c r="J29" s="237"/>
      <c r="K29" s="237"/>
      <c r="L29" s="237"/>
      <c r="M29" s="237"/>
      <c r="N29" s="237"/>
      <c r="O29" s="237"/>
      <c r="P29" s="237"/>
      <c r="Q29" s="237"/>
      <c r="R29" s="237"/>
      <c r="S29" s="237"/>
      <c r="T29" s="237"/>
      <c r="U29" s="237"/>
      <c r="V29" s="237"/>
      <c r="W29" s="237"/>
      <c r="X29" s="237"/>
      <c r="Y29" s="237"/>
      <c r="AK29" s="239"/>
      <c r="AM29" s="129" t="s">
        <v>16</v>
      </c>
    </row>
    <row r="30" spans="2:39" ht="34.5" customHeight="1" x14ac:dyDescent="0.2">
      <c r="B30" s="237"/>
      <c r="C30" s="237"/>
      <c r="D30" s="237"/>
      <c r="E30" s="237"/>
      <c r="F30" s="237"/>
      <c r="G30" s="237"/>
      <c r="H30" s="237"/>
      <c r="I30" s="237"/>
      <c r="J30" s="237"/>
      <c r="K30" s="176"/>
      <c r="L30" s="176"/>
      <c r="M30" s="176"/>
      <c r="N30" s="176"/>
      <c r="O30" s="176"/>
      <c r="P30" s="176"/>
      <c r="Q30" s="176"/>
      <c r="R30" s="176"/>
      <c r="S30" s="176"/>
      <c r="T30" s="237"/>
      <c r="U30" s="237"/>
      <c r="V30" s="237"/>
      <c r="W30" s="237"/>
      <c r="X30" s="237"/>
      <c r="Y30" s="237"/>
      <c r="AK30" s="239"/>
      <c r="AM30" s="129" t="s">
        <v>16</v>
      </c>
    </row>
    <row r="31" spans="2:39" ht="14.5" customHeight="1" thickBot="1" x14ac:dyDescent="0.25">
      <c r="B31" s="237"/>
      <c r="C31" s="237"/>
      <c r="D31" s="237"/>
      <c r="E31" s="237"/>
      <c r="F31" s="237"/>
      <c r="G31" s="237"/>
      <c r="H31" s="237"/>
      <c r="I31" s="237"/>
      <c r="J31" s="237"/>
      <c r="K31" s="237"/>
      <c r="L31" s="237"/>
      <c r="M31" s="237"/>
      <c r="N31" s="237"/>
      <c r="O31" s="237"/>
      <c r="P31" s="237"/>
      <c r="Q31" s="237"/>
      <c r="R31" s="237"/>
      <c r="S31" s="237"/>
      <c r="T31" s="431" t="s">
        <v>112</v>
      </c>
      <c r="U31" s="431"/>
      <c r="V31" s="237"/>
      <c r="W31" s="237"/>
      <c r="X31" s="431" t="s">
        <v>112</v>
      </c>
      <c r="Y31" s="431"/>
      <c r="Z31" s="235">
        <v>6</v>
      </c>
      <c r="AA31" s="235">
        <v>12</v>
      </c>
      <c r="AB31" s="235">
        <v>14</v>
      </c>
      <c r="AC31" s="235"/>
      <c r="AD31" s="235"/>
      <c r="AE31" s="235">
        <v>20</v>
      </c>
      <c r="AF31" s="235">
        <v>3</v>
      </c>
      <c r="AG31" s="235">
        <v>3</v>
      </c>
      <c r="AH31" s="235">
        <v>10</v>
      </c>
      <c r="AI31" s="235">
        <v>10</v>
      </c>
      <c r="AJ31" s="235">
        <v>8</v>
      </c>
      <c r="AK31" s="235">
        <f>SUM(Z31:AJ31)</f>
        <v>86</v>
      </c>
    </row>
    <row r="32" spans="2:39" s="174" customFormat="1" ht="69.75" customHeight="1" x14ac:dyDescent="0.2">
      <c r="B32" s="219"/>
      <c r="C32" s="432" t="s">
        <v>113</v>
      </c>
      <c r="D32" s="432"/>
      <c r="E32" s="206" t="s">
        <v>114</v>
      </c>
      <c r="F32" s="194" t="s">
        <v>115</v>
      </c>
      <c r="G32" s="236" t="s">
        <v>116</v>
      </c>
      <c r="H32" s="435" t="s">
        <v>117</v>
      </c>
      <c r="I32" s="435"/>
      <c r="J32" s="207" t="s">
        <v>118</v>
      </c>
      <c r="N32" s="213"/>
      <c r="O32" s="213"/>
      <c r="P32" s="213"/>
      <c r="Q32" s="213"/>
      <c r="R32" s="213"/>
      <c r="S32" s="213"/>
      <c r="T32" s="431" t="s">
        <v>119</v>
      </c>
      <c r="U32" s="431"/>
      <c r="W32" s="237"/>
      <c r="X32" s="431" t="s">
        <v>119</v>
      </c>
      <c r="Y32" s="431"/>
      <c r="Z32" s="235">
        <v>2</v>
      </c>
      <c r="AA32" s="235">
        <v>4</v>
      </c>
      <c r="AB32" s="235">
        <v>2</v>
      </c>
      <c r="AC32" s="235"/>
      <c r="AD32" s="235"/>
      <c r="AE32" s="235">
        <v>2</v>
      </c>
      <c r="AF32" s="235">
        <v>1</v>
      </c>
      <c r="AG32" s="235">
        <v>1</v>
      </c>
      <c r="AH32" s="235">
        <v>2</v>
      </c>
      <c r="AI32" s="235">
        <v>2</v>
      </c>
      <c r="AJ32" s="235">
        <v>2</v>
      </c>
      <c r="AK32" s="235">
        <f>SUM(Z32:AJ32)</f>
        <v>18</v>
      </c>
    </row>
    <row r="33" spans="2:37" ht="34.5" customHeight="1" x14ac:dyDescent="0.2">
      <c r="B33" s="220" t="s">
        <v>120</v>
      </c>
      <c r="C33" s="433">
        <v>6800000</v>
      </c>
      <c r="D33" s="434"/>
      <c r="E33" s="224">
        <v>1</v>
      </c>
      <c r="F33" s="204">
        <f t="shared" ref="F33:F41" si="3">C33*E33</f>
        <v>6800000</v>
      </c>
      <c r="G33" s="203">
        <v>2.2999999999999998</v>
      </c>
      <c r="H33" s="436">
        <f>F33*G33</f>
        <v>15639999.999999998</v>
      </c>
      <c r="I33" s="436"/>
      <c r="J33" s="205">
        <f t="shared" ref="J33:J41" si="4">H33/$C$49</f>
        <v>4.7170344812506169E-2</v>
      </c>
      <c r="K33" s="129"/>
      <c r="L33" s="129"/>
      <c r="M33" s="129"/>
      <c r="N33" s="208"/>
      <c r="O33" s="409"/>
      <c r="P33" s="409"/>
      <c r="Q33" s="409"/>
      <c r="R33" s="409"/>
      <c r="S33" s="208"/>
      <c r="T33" s="214"/>
      <c r="U33" s="237"/>
      <c r="V33" s="237"/>
      <c r="W33" s="237"/>
      <c r="X33" s="237"/>
      <c r="Y33" s="237"/>
      <c r="AK33" s="239"/>
    </row>
    <row r="34" spans="2:37" ht="38.25" customHeight="1" x14ac:dyDescent="0.2">
      <c r="B34" s="221" t="s">
        <v>121</v>
      </c>
      <c r="C34" s="424">
        <v>5300000</v>
      </c>
      <c r="D34" s="425">
        <v>5300000</v>
      </c>
      <c r="E34" s="225">
        <v>4.5</v>
      </c>
      <c r="F34" s="201">
        <f t="shared" si="3"/>
        <v>23850000</v>
      </c>
      <c r="G34" s="203">
        <v>2.2999999999999998</v>
      </c>
      <c r="H34" s="408">
        <f t="shared" ref="H34:H41" si="5">F34*G34</f>
        <v>54854999.999999993</v>
      </c>
      <c r="I34" s="408"/>
      <c r="J34" s="202">
        <f t="shared" si="4"/>
        <v>0.16544304761445178</v>
      </c>
      <c r="K34" s="129"/>
      <c r="L34" s="129"/>
      <c r="M34" s="129"/>
      <c r="N34" s="208"/>
      <c r="O34" s="409"/>
      <c r="P34" s="409"/>
      <c r="Q34" s="409"/>
      <c r="R34" s="409"/>
      <c r="S34" s="208"/>
      <c r="T34" s="212"/>
      <c r="U34" s="237"/>
      <c r="V34" s="237"/>
      <c r="W34" s="237"/>
      <c r="X34" s="237"/>
      <c r="Y34" s="237"/>
      <c r="AK34" s="239"/>
    </row>
    <row r="35" spans="2:37" ht="34.5" customHeight="1" x14ac:dyDescent="0.2">
      <c r="B35" s="221" t="s">
        <v>122</v>
      </c>
      <c r="C35" s="424">
        <v>5800000</v>
      </c>
      <c r="D35" s="425"/>
      <c r="E35" s="225">
        <v>1.4</v>
      </c>
      <c r="F35" s="201">
        <f t="shared" si="3"/>
        <v>8119999.9999999991</v>
      </c>
      <c r="G35" s="200">
        <v>2.2999999999999998</v>
      </c>
      <c r="H35" s="408">
        <f t="shared" si="5"/>
        <v>18675999.999999996</v>
      </c>
      <c r="I35" s="408"/>
      <c r="J35" s="202">
        <f t="shared" si="4"/>
        <v>5.6326941158463241E-2</v>
      </c>
      <c r="K35" s="129"/>
      <c r="L35" s="129"/>
      <c r="M35" s="129"/>
      <c r="N35" s="208"/>
      <c r="O35" s="409"/>
      <c r="P35" s="409"/>
      <c r="Q35" s="409"/>
      <c r="R35" s="409"/>
      <c r="S35" s="208"/>
      <c r="T35" s="214"/>
      <c r="U35" s="237"/>
      <c r="V35" s="237"/>
      <c r="W35" s="237"/>
      <c r="X35" s="237"/>
      <c r="Y35" s="237"/>
      <c r="AK35" s="239"/>
    </row>
    <row r="36" spans="2:37" ht="34.5" customHeight="1" x14ac:dyDescent="0.2">
      <c r="B36" s="221" t="s">
        <v>92</v>
      </c>
      <c r="C36" s="424">
        <v>5800000</v>
      </c>
      <c r="D36" s="425">
        <v>5800000</v>
      </c>
      <c r="E36" s="225">
        <v>1.4</v>
      </c>
      <c r="F36" s="201">
        <f t="shared" si="3"/>
        <v>8119999.9999999991</v>
      </c>
      <c r="G36" s="200">
        <v>2.2999999999999998</v>
      </c>
      <c r="H36" s="408">
        <f t="shared" si="5"/>
        <v>18675999.999999996</v>
      </c>
      <c r="I36" s="408"/>
      <c r="J36" s="202">
        <f t="shared" si="4"/>
        <v>5.6326941158463241E-2</v>
      </c>
      <c r="K36" s="129"/>
      <c r="L36" s="129"/>
      <c r="M36" s="129"/>
      <c r="N36" s="208"/>
      <c r="O36" s="409"/>
      <c r="P36" s="409"/>
      <c r="Q36" s="409"/>
      <c r="R36" s="409"/>
      <c r="S36" s="208"/>
      <c r="T36" s="214"/>
      <c r="U36" s="237"/>
      <c r="V36" s="237"/>
      <c r="W36" s="237"/>
      <c r="X36" s="237"/>
      <c r="Y36" s="237"/>
      <c r="AK36" s="239"/>
    </row>
    <row r="37" spans="2:37" ht="34.5" customHeight="1" x14ac:dyDescent="0.2">
      <c r="B37" s="221" t="s">
        <v>93</v>
      </c>
      <c r="C37" s="424">
        <v>5800000</v>
      </c>
      <c r="D37" s="425">
        <v>5800000</v>
      </c>
      <c r="E37" s="225">
        <v>1</v>
      </c>
      <c r="F37" s="201">
        <f t="shared" si="3"/>
        <v>5800000</v>
      </c>
      <c r="G37" s="200">
        <v>2.2999999999999998</v>
      </c>
      <c r="H37" s="408">
        <f t="shared" si="5"/>
        <v>13339999.999999998</v>
      </c>
      <c r="I37" s="408"/>
      <c r="J37" s="202">
        <f t="shared" si="4"/>
        <v>4.0233529398902318E-2</v>
      </c>
      <c r="K37" s="129"/>
      <c r="L37" s="129"/>
      <c r="M37" s="129"/>
      <c r="N37" s="208"/>
      <c r="O37" s="409"/>
      <c r="P37" s="409"/>
      <c r="Q37" s="409"/>
      <c r="R37" s="409"/>
      <c r="S37" s="208"/>
      <c r="T37" s="214"/>
      <c r="U37" s="237"/>
      <c r="V37" s="237"/>
      <c r="W37" s="237"/>
      <c r="X37" s="237"/>
      <c r="Y37" s="237"/>
      <c r="AK37" s="239"/>
    </row>
    <row r="38" spans="2:37" ht="34.5" customHeight="1" x14ac:dyDescent="0.2">
      <c r="B38" s="221" t="s">
        <v>123</v>
      </c>
      <c r="C38" s="424">
        <v>3500000</v>
      </c>
      <c r="D38" s="425"/>
      <c r="E38" s="225">
        <v>1</v>
      </c>
      <c r="F38" s="201">
        <f t="shared" si="3"/>
        <v>3500000</v>
      </c>
      <c r="G38" s="200">
        <v>2.2999999999999998</v>
      </c>
      <c r="H38" s="408">
        <f t="shared" si="5"/>
        <v>8049999.9999999991</v>
      </c>
      <c r="I38" s="408"/>
      <c r="J38" s="202">
        <f t="shared" si="4"/>
        <v>2.427885394761347E-2</v>
      </c>
      <c r="K38" s="129"/>
      <c r="L38" s="129"/>
      <c r="M38" s="129"/>
      <c r="N38" s="208"/>
      <c r="O38" s="409"/>
      <c r="P38" s="409"/>
      <c r="Q38" s="409"/>
      <c r="R38" s="409"/>
      <c r="S38" s="208"/>
      <c r="T38" s="214"/>
      <c r="U38" s="237"/>
      <c r="V38" s="237"/>
      <c r="W38" s="237"/>
      <c r="X38" s="237"/>
      <c r="Y38" s="237"/>
      <c r="AK38" s="239"/>
    </row>
    <row r="39" spans="2:37" ht="34.5" customHeight="1" x14ac:dyDescent="0.2">
      <c r="B39" s="221" t="s">
        <v>95</v>
      </c>
      <c r="C39" s="424">
        <v>2500000</v>
      </c>
      <c r="D39" s="425"/>
      <c r="E39" s="225">
        <v>4</v>
      </c>
      <c r="F39" s="201">
        <f t="shared" si="3"/>
        <v>10000000</v>
      </c>
      <c r="G39" s="200">
        <v>2.2999999999999998</v>
      </c>
      <c r="H39" s="408">
        <f t="shared" si="5"/>
        <v>23000000</v>
      </c>
      <c r="I39" s="408"/>
      <c r="J39" s="202">
        <f t="shared" si="4"/>
        <v>6.9368154136038487E-2</v>
      </c>
      <c r="K39" s="129"/>
      <c r="L39" s="129"/>
      <c r="M39" s="129"/>
      <c r="N39" s="208"/>
      <c r="O39" s="409"/>
      <c r="P39" s="409"/>
      <c r="Q39" s="409"/>
      <c r="R39" s="409"/>
      <c r="S39" s="208"/>
      <c r="T39" s="214"/>
      <c r="U39" s="237"/>
      <c r="V39" s="237"/>
      <c r="W39" s="237"/>
      <c r="X39" s="237"/>
      <c r="Y39" s="237"/>
      <c r="AK39" s="239"/>
    </row>
    <row r="40" spans="2:37" ht="34.5" customHeight="1" x14ac:dyDescent="0.2">
      <c r="B40" s="221" t="s">
        <v>96</v>
      </c>
      <c r="C40" s="424">
        <v>1500000</v>
      </c>
      <c r="D40" s="425"/>
      <c r="E40" s="225">
        <v>4.5</v>
      </c>
      <c r="F40" s="201">
        <f t="shared" si="3"/>
        <v>6750000</v>
      </c>
      <c r="G40" s="200">
        <v>2.2999999999999998</v>
      </c>
      <c r="H40" s="408">
        <f t="shared" si="5"/>
        <v>15524999.999999998</v>
      </c>
      <c r="I40" s="408"/>
      <c r="J40" s="202">
        <f t="shared" si="4"/>
        <v>4.6823504041825975E-2</v>
      </c>
      <c r="K40" s="129"/>
      <c r="L40" s="129"/>
      <c r="M40" s="129"/>
      <c r="N40" s="208"/>
      <c r="O40" s="409"/>
      <c r="P40" s="409"/>
      <c r="Q40" s="409"/>
      <c r="R40" s="409"/>
      <c r="S40" s="208"/>
      <c r="T40" s="214"/>
      <c r="U40" s="237"/>
      <c r="V40" s="237"/>
      <c r="W40" s="237"/>
      <c r="X40" s="237"/>
      <c r="Y40" s="237"/>
      <c r="AK40" s="239"/>
    </row>
    <row r="41" spans="2:37" ht="45" customHeight="1" x14ac:dyDescent="0.2">
      <c r="B41" s="222" t="s">
        <v>97</v>
      </c>
      <c r="C41" s="426">
        <v>1800000</v>
      </c>
      <c r="D41" s="427"/>
      <c r="E41" s="226">
        <v>1.4</v>
      </c>
      <c r="F41" s="216">
        <f t="shared" si="3"/>
        <v>2520000</v>
      </c>
      <c r="G41" s="215">
        <v>2.2999999999999998</v>
      </c>
      <c r="H41" s="410">
        <f t="shared" si="5"/>
        <v>5796000</v>
      </c>
      <c r="I41" s="410"/>
      <c r="J41" s="217">
        <f t="shared" si="4"/>
        <v>1.74807748422817E-2</v>
      </c>
      <c r="K41" s="129"/>
      <c r="L41" s="129"/>
      <c r="M41" s="129"/>
      <c r="N41" s="208"/>
      <c r="O41" s="409"/>
      <c r="P41" s="409"/>
      <c r="Q41" s="409"/>
      <c r="R41" s="409"/>
      <c r="S41" s="209"/>
      <c r="T41" s="214"/>
      <c r="U41" s="237"/>
      <c r="V41" s="237"/>
      <c r="W41" s="237"/>
      <c r="X41" s="237"/>
      <c r="Y41" s="237"/>
      <c r="AK41" s="239"/>
    </row>
    <row r="42" spans="2:37" s="182" customFormat="1" ht="49.5" customHeight="1" thickBot="1" x14ac:dyDescent="0.25">
      <c r="B42" s="413" t="s">
        <v>124</v>
      </c>
      <c r="C42" s="414"/>
      <c r="D42" s="414"/>
      <c r="E42" s="414"/>
      <c r="F42" s="414"/>
      <c r="G42" s="415"/>
      <c r="H42" s="416">
        <f>SUM(H33:H41)</f>
        <v>173558000</v>
      </c>
      <c r="I42" s="416"/>
      <c r="J42" s="218">
        <f>SUM(J33:J41)</f>
        <v>0.52345209111054636</v>
      </c>
      <c r="K42" s="178"/>
      <c r="L42" s="178"/>
      <c r="M42" s="178"/>
      <c r="N42" s="210"/>
      <c r="O42" s="210"/>
      <c r="P42" s="210"/>
      <c r="Q42" s="211"/>
      <c r="R42" s="210"/>
      <c r="S42" s="209"/>
      <c r="T42" s="210"/>
      <c r="U42" s="179"/>
      <c r="V42" s="237"/>
      <c r="W42" s="237"/>
      <c r="X42" s="237"/>
      <c r="Y42" s="237"/>
      <c r="Z42" s="175"/>
      <c r="AA42" s="180"/>
      <c r="AB42" s="180"/>
      <c r="AC42" s="180"/>
      <c r="AD42" s="180"/>
      <c r="AE42" s="180"/>
      <c r="AF42" s="180"/>
      <c r="AG42" s="180"/>
      <c r="AH42" s="180"/>
      <c r="AI42" s="180"/>
      <c r="AJ42" s="180"/>
      <c r="AK42" s="181"/>
    </row>
    <row r="43" spans="2:37" ht="16" x14ac:dyDescent="0.2">
      <c r="B43" s="177"/>
      <c r="C43" s="177"/>
      <c r="D43" s="177"/>
      <c r="E43" s="177"/>
      <c r="F43" s="177"/>
      <c r="G43" s="183"/>
      <c r="H43" s="177"/>
      <c r="I43" s="177"/>
      <c r="J43" s="177"/>
      <c r="K43" s="177"/>
      <c r="L43" s="177"/>
      <c r="M43" s="177"/>
      <c r="N43" s="212"/>
      <c r="O43" s="212"/>
      <c r="P43" s="212"/>
      <c r="Q43" s="209"/>
      <c r="R43" s="212"/>
      <c r="S43" s="212"/>
      <c r="T43" s="212"/>
      <c r="U43" s="237"/>
      <c r="V43" s="237"/>
      <c r="W43" s="237"/>
      <c r="X43" s="237"/>
      <c r="Y43" s="237"/>
      <c r="AK43" s="239"/>
    </row>
    <row r="44" spans="2:37" ht="16" x14ac:dyDescent="0.2">
      <c r="B44" s="177"/>
      <c r="C44" s="177"/>
      <c r="D44" s="177"/>
      <c r="E44" s="177"/>
      <c r="F44" s="428"/>
      <c r="G44" s="428"/>
      <c r="H44" s="177"/>
      <c r="I44" s="177"/>
      <c r="J44" s="177"/>
      <c r="K44" s="177"/>
      <c r="L44" s="177"/>
      <c r="M44" s="177"/>
      <c r="N44" s="212"/>
      <c r="O44" s="212"/>
      <c r="P44" s="212"/>
      <c r="Q44" s="211"/>
      <c r="R44" s="212"/>
      <c r="S44" s="212"/>
      <c r="T44" s="212"/>
      <c r="U44" s="237"/>
      <c r="V44" s="237"/>
      <c r="W44" s="237"/>
      <c r="X44" s="237"/>
      <c r="Y44" s="237"/>
      <c r="AK44" s="239"/>
    </row>
    <row r="45" spans="2:37" ht="16" x14ac:dyDescent="0.2">
      <c r="B45" s="177"/>
      <c r="C45" s="177"/>
      <c r="D45" s="177"/>
      <c r="E45" s="177"/>
      <c r="F45" s="177"/>
      <c r="G45" s="177"/>
      <c r="H45" s="177"/>
      <c r="I45" s="177"/>
      <c r="J45" s="177"/>
      <c r="K45" s="177"/>
      <c r="L45" s="177"/>
      <c r="M45" s="177"/>
      <c r="N45" s="237"/>
      <c r="O45" s="237"/>
      <c r="P45" s="197"/>
      <c r="Q45" s="195"/>
      <c r="R45" s="197"/>
      <c r="S45" s="197"/>
      <c r="T45" s="237"/>
      <c r="U45" s="237"/>
      <c r="V45" s="237"/>
      <c r="W45" s="237"/>
      <c r="X45" s="237"/>
      <c r="Y45" s="237"/>
      <c r="AK45" s="239"/>
    </row>
    <row r="46" spans="2:37" s="186" customFormat="1" ht="19" x14ac:dyDescent="0.2">
      <c r="B46" s="184" t="s">
        <v>125</v>
      </c>
      <c r="C46" s="411">
        <f>'[14]F 1'!G23</f>
        <v>49191250</v>
      </c>
      <c r="D46" s="412"/>
      <c r="E46" s="234"/>
      <c r="F46" s="177"/>
      <c r="G46" s="177"/>
      <c r="H46" s="177"/>
      <c r="I46" s="177"/>
      <c r="J46" s="177" t="s">
        <v>16</v>
      </c>
      <c r="K46" s="177" t="s">
        <v>16</v>
      </c>
      <c r="L46" s="177"/>
      <c r="M46" s="177"/>
      <c r="N46" s="185"/>
      <c r="O46" s="185"/>
      <c r="P46" s="198"/>
      <c r="Q46" s="196"/>
      <c r="R46" s="198"/>
      <c r="S46" s="198"/>
      <c r="T46" s="185"/>
      <c r="U46" s="185"/>
      <c r="V46" s="185"/>
      <c r="W46" s="185"/>
      <c r="X46" s="185"/>
      <c r="Y46" s="185"/>
      <c r="AK46" s="187"/>
    </row>
    <row r="47" spans="2:37" s="186" customFormat="1" ht="19" x14ac:dyDescent="0.2">
      <c r="B47" s="184" t="s">
        <v>126</v>
      </c>
      <c r="C47" s="411">
        <f>H42</f>
        <v>173558000</v>
      </c>
      <c r="D47" s="412"/>
      <c r="E47" s="234"/>
      <c r="F47" s="177"/>
      <c r="G47" s="177"/>
      <c r="H47" s="177"/>
      <c r="I47" s="177"/>
      <c r="J47" s="177"/>
      <c r="K47" s="177"/>
      <c r="L47" s="177"/>
      <c r="M47" s="177"/>
      <c r="N47" s="185"/>
      <c r="O47" s="185"/>
      <c r="P47" s="198"/>
      <c r="Q47" s="195"/>
      <c r="R47" s="198"/>
      <c r="S47" s="198"/>
      <c r="T47" s="185"/>
      <c r="U47" s="185"/>
      <c r="V47" s="185"/>
      <c r="W47" s="185"/>
      <c r="X47" s="185"/>
      <c r="Y47" s="185"/>
      <c r="AK47" s="187"/>
    </row>
    <row r="48" spans="2:37" s="186" customFormat="1" ht="19" x14ac:dyDescent="0.2">
      <c r="B48" s="184" t="s">
        <v>127</v>
      </c>
      <c r="C48" s="411">
        <f>'[14]F 1'!G89</f>
        <v>108815000</v>
      </c>
      <c r="D48" s="412"/>
      <c r="E48" s="177"/>
      <c r="F48" s="177"/>
      <c r="G48" s="177"/>
      <c r="H48" s="177"/>
      <c r="I48" s="177"/>
      <c r="J48" s="177"/>
      <c r="K48" s="177"/>
      <c r="L48" s="177"/>
      <c r="M48" s="177"/>
      <c r="N48" s="185"/>
      <c r="O48" s="185"/>
      <c r="P48" s="198"/>
      <c r="Q48" s="195"/>
      <c r="R48" s="198"/>
      <c r="S48" s="198"/>
      <c r="T48" s="185"/>
      <c r="U48" s="185"/>
      <c r="V48" s="185"/>
      <c r="W48" s="185"/>
      <c r="X48" s="185"/>
      <c r="Y48" s="185"/>
      <c r="AK48" s="187"/>
    </row>
    <row r="49" spans="1:185" s="190" customFormat="1" ht="38" x14ac:dyDescent="0.2">
      <c r="B49" s="188" t="s">
        <v>128</v>
      </c>
      <c r="C49" s="417">
        <f>SUM(C46:D48)</f>
        <v>331564250</v>
      </c>
      <c r="D49" s="418"/>
      <c r="E49" s="178"/>
      <c r="F49" s="178"/>
      <c r="G49" s="178"/>
      <c r="H49" s="178"/>
      <c r="I49" s="178"/>
      <c r="J49" s="178"/>
      <c r="K49" s="178"/>
      <c r="L49" s="189"/>
      <c r="M49" s="189"/>
      <c r="N49" s="189"/>
      <c r="O49" s="189"/>
      <c r="P49" s="199"/>
      <c r="Q49" s="195"/>
      <c r="R49" s="199"/>
      <c r="S49" s="199"/>
      <c r="T49" s="189"/>
      <c r="U49" s="189"/>
      <c r="V49" s="189"/>
      <c r="W49" s="189"/>
      <c r="X49" s="189"/>
      <c r="Y49" s="189"/>
      <c r="AK49" s="191"/>
    </row>
    <row r="50" spans="1:185" s="147" customFormat="1" ht="24" customHeight="1" x14ac:dyDescent="0.2">
      <c r="A50" s="129"/>
      <c r="B50" s="192"/>
      <c r="C50" s="419"/>
      <c r="D50" s="419"/>
      <c r="E50" s="129"/>
      <c r="F50" s="129"/>
      <c r="G50" s="129"/>
      <c r="H50" s="129"/>
      <c r="I50" s="129"/>
      <c r="J50" s="129"/>
      <c r="K50" s="129"/>
      <c r="L50" s="237"/>
      <c r="M50" s="237"/>
      <c r="N50" s="237"/>
      <c r="O50" s="237"/>
      <c r="P50" s="197"/>
      <c r="Q50" s="195"/>
      <c r="R50" s="197"/>
      <c r="S50" s="197"/>
      <c r="T50" s="237"/>
      <c r="U50" s="237"/>
      <c r="V50" s="237"/>
      <c r="W50" s="237"/>
      <c r="X50" s="237"/>
      <c r="Y50" s="237"/>
      <c r="Z50" s="175"/>
      <c r="AA50" s="175"/>
      <c r="AB50" s="175"/>
      <c r="AC50" s="175"/>
      <c r="AD50" s="175"/>
      <c r="AE50" s="175"/>
      <c r="AF50" s="175"/>
      <c r="AG50" s="175"/>
      <c r="AH50" s="175"/>
      <c r="AI50" s="175"/>
      <c r="AJ50" s="175"/>
      <c r="AK50" s="23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c r="BU50" s="129"/>
      <c r="BV50" s="129"/>
      <c r="BW50" s="129"/>
      <c r="BX50" s="129"/>
      <c r="BY50" s="129"/>
      <c r="BZ50" s="129"/>
      <c r="CA50" s="129"/>
      <c r="CB50" s="129"/>
      <c r="CC50" s="129"/>
      <c r="CD50" s="129"/>
      <c r="CE50" s="129"/>
      <c r="CF50" s="129"/>
      <c r="CG50" s="129"/>
      <c r="CH50" s="129"/>
      <c r="CI50" s="129"/>
      <c r="CJ50" s="129"/>
      <c r="CK50" s="129"/>
      <c r="CL50" s="129"/>
      <c r="CM50" s="129"/>
      <c r="CN50" s="129"/>
      <c r="CO50" s="129"/>
      <c r="CP50" s="129"/>
      <c r="CQ50" s="129"/>
      <c r="CR50" s="129"/>
      <c r="CS50" s="129"/>
      <c r="CT50" s="129"/>
      <c r="CU50" s="129"/>
      <c r="CV50" s="129"/>
      <c r="CW50" s="129"/>
      <c r="CX50" s="129"/>
      <c r="CY50" s="129"/>
      <c r="CZ50" s="129"/>
      <c r="DA50" s="129"/>
      <c r="DB50" s="129"/>
      <c r="DC50" s="129"/>
      <c r="DD50" s="129"/>
      <c r="DE50" s="129"/>
      <c r="DF50" s="129"/>
      <c r="DG50" s="129"/>
      <c r="DH50" s="129"/>
      <c r="DI50" s="129"/>
      <c r="DJ50" s="129"/>
      <c r="DK50" s="129"/>
      <c r="DL50" s="129"/>
      <c r="DM50" s="129"/>
      <c r="DN50" s="129"/>
      <c r="DO50" s="129"/>
      <c r="DP50" s="129"/>
      <c r="DQ50" s="129"/>
      <c r="DR50" s="129"/>
      <c r="DS50" s="129"/>
      <c r="DT50" s="129"/>
      <c r="DU50" s="129"/>
      <c r="DV50" s="129"/>
      <c r="DW50" s="129"/>
      <c r="DX50" s="129"/>
      <c r="DY50" s="129"/>
      <c r="DZ50" s="129"/>
      <c r="EA50" s="129"/>
      <c r="EB50" s="129"/>
      <c r="EC50" s="129"/>
      <c r="ED50" s="129"/>
      <c r="EE50" s="129"/>
      <c r="EF50" s="129"/>
      <c r="EG50" s="129"/>
      <c r="EH50" s="129"/>
      <c r="EI50" s="129"/>
      <c r="EJ50" s="129"/>
      <c r="EK50" s="129"/>
      <c r="EL50" s="129"/>
      <c r="EM50" s="129"/>
      <c r="EN50" s="129"/>
      <c r="EO50" s="129"/>
      <c r="EP50" s="129"/>
      <c r="EQ50" s="129"/>
      <c r="ER50" s="129"/>
      <c r="ES50" s="129"/>
      <c r="ET50" s="129"/>
      <c r="EU50" s="129"/>
      <c r="EV50" s="129"/>
      <c r="EW50" s="129"/>
      <c r="EX50" s="129"/>
      <c r="EY50" s="129"/>
      <c r="EZ50" s="129"/>
      <c r="FA50" s="129"/>
      <c r="FB50" s="129"/>
      <c r="FC50" s="129"/>
      <c r="FD50" s="129"/>
      <c r="FE50" s="129"/>
      <c r="FF50" s="129"/>
      <c r="FG50" s="129"/>
      <c r="FH50" s="129"/>
      <c r="FI50" s="129"/>
      <c r="FJ50" s="129"/>
      <c r="FK50" s="129"/>
      <c r="FL50" s="129"/>
      <c r="FM50" s="129"/>
      <c r="FN50" s="129"/>
      <c r="FO50" s="129"/>
      <c r="FP50" s="129"/>
      <c r="FQ50" s="129"/>
      <c r="FR50" s="129"/>
      <c r="FS50" s="129"/>
      <c r="FT50" s="129"/>
      <c r="FU50" s="129"/>
      <c r="FV50" s="129"/>
      <c r="FW50" s="129"/>
      <c r="FX50" s="129"/>
      <c r="FY50" s="129"/>
      <c r="FZ50" s="129"/>
      <c r="GA50" s="129"/>
      <c r="GB50" s="129"/>
      <c r="GC50" s="129"/>
    </row>
    <row r="51" spans="1:185" s="147" customFormat="1" ht="24" customHeight="1" x14ac:dyDescent="0.2">
      <c r="A51" s="129"/>
      <c r="B51" s="129"/>
      <c r="C51" s="129"/>
      <c r="D51" s="129"/>
      <c r="E51" s="129"/>
      <c r="F51" s="129"/>
      <c r="G51" s="129"/>
      <c r="H51" s="129"/>
      <c r="I51" s="129"/>
      <c r="J51" s="129"/>
      <c r="K51" s="129"/>
      <c r="L51" s="237"/>
      <c r="M51" s="237"/>
      <c r="N51" s="237"/>
      <c r="O51" s="237"/>
      <c r="P51" s="197"/>
      <c r="Q51" s="197"/>
      <c r="R51" s="197"/>
      <c r="S51" s="197"/>
      <c r="T51" s="237"/>
      <c r="U51" s="237"/>
      <c r="V51" s="237"/>
      <c r="W51" s="237"/>
      <c r="X51" s="237"/>
      <c r="Y51" s="237"/>
      <c r="Z51" s="175"/>
      <c r="AA51" s="175"/>
      <c r="AB51" s="175"/>
      <c r="AC51" s="175"/>
      <c r="AD51" s="175"/>
      <c r="AE51" s="175"/>
      <c r="AF51" s="175"/>
      <c r="AG51" s="175"/>
      <c r="AH51" s="175"/>
      <c r="AI51" s="175"/>
      <c r="AJ51" s="175"/>
      <c r="AK51" s="23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29"/>
      <c r="BP51" s="129"/>
      <c r="BQ51" s="129"/>
      <c r="BR51" s="129"/>
      <c r="BS51" s="129"/>
      <c r="BT51" s="129"/>
      <c r="BU51" s="129"/>
      <c r="BV51" s="129"/>
      <c r="BW51" s="129"/>
      <c r="BX51" s="129"/>
      <c r="BY51" s="129"/>
      <c r="BZ51" s="129"/>
      <c r="CA51" s="129"/>
      <c r="CB51" s="129"/>
      <c r="CC51" s="129"/>
      <c r="CD51" s="129"/>
      <c r="CE51" s="129"/>
      <c r="CF51" s="129"/>
      <c r="CG51" s="129"/>
      <c r="CH51" s="129"/>
      <c r="CI51" s="129"/>
      <c r="CJ51" s="129"/>
      <c r="CK51" s="129"/>
      <c r="CL51" s="129"/>
      <c r="CM51" s="129"/>
      <c r="CN51" s="129"/>
      <c r="CO51" s="129"/>
      <c r="CP51" s="129"/>
      <c r="CQ51" s="129"/>
      <c r="CR51" s="129"/>
      <c r="CS51" s="129"/>
      <c r="CT51" s="129"/>
      <c r="CU51" s="129"/>
      <c r="CV51" s="129"/>
      <c r="CW51" s="129"/>
      <c r="CX51" s="129"/>
      <c r="CY51" s="129"/>
      <c r="CZ51" s="129"/>
      <c r="DA51" s="129"/>
      <c r="DB51" s="129"/>
      <c r="DC51" s="129"/>
      <c r="DD51" s="129"/>
      <c r="DE51" s="129"/>
      <c r="DF51" s="129"/>
      <c r="DG51" s="129"/>
      <c r="DH51" s="129"/>
      <c r="DI51" s="129"/>
      <c r="DJ51" s="129"/>
      <c r="DK51" s="129"/>
      <c r="DL51" s="129"/>
      <c r="DM51" s="129"/>
      <c r="DN51" s="129"/>
      <c r="DO51" s="129"/>
      <c r="DP51" s="129"/>
      <c r="DQ51" s="129"/>
      <c r="DR51" s="129"/>
      <c r="DS51" s="129"/>
      <c r="DT51" s="129"/>
      <c r="DU51" s="129"/>
      <c r="DV51" s="129"/>
      <c r="DW51" s="129"/>
      <c r="DX51" s="129"/>
      <c r="DY51" s="129"/>
      <c r="DZ51" s="129"/>
      <c r="EA51" s="129"/>
      <c r="EB51" s="129"/>
      <c r="EC51" s="129"/>
      <c r="ED51" s="129"/>
      <c r="EE51" s="129"/>
      <c r="EF51" s="129"/>
      <c r="EG51" s="129"/>
      <c r="EH51" s="129"/>
      <c r="EI51" s="129"/>
      <c r="EJ51" s="129"/>
      <c r="EK51" s="129"/>
      <c r="EL51" s="129"/>
      <c r="EM51" s="129"/>
      <c r="EN51" s="129"/>
      <c r="EO51" s="129"/>
      <c r="EP51" s="129"/>
      <c r="EQ51" s="129"/>
      <c r="ER51" s="129"/>
      <c r="ES51" s="129"/>
      <c r="ET51" s="129"/>
      <c r="EU51" s="129"/>
      <c r="EV51" s="129"/>
      <c r="EW51" s="129"/>
      <c r="EX51" s="129"/>
      <c r="EY51" s="129"/>
      <c r="EZ51" s="129"/>
      <c r="FA51" s="129"/>
      <c r="FB51" s="129"/>
      <c r="FC51" s="129"/>
      <c r="FD51" s="129"/>
      <c r="FE51" s="129"/>
      <c r="FF51" s="129"/>
      <c r="FG51" s="129"/>
      <c r="FH51" s="129"/>
      <c r="FI51" s="129"/>
      <c r="FJ51" s="129"/>
      <c r="FK51" s="129"/>
      <c r="FL51" s="129"/>
      <c r="FM51" s="129"/>
      <c r="FN51" s="129"/>
      <c r="FO51" s="129"/>
      <c r="FP51" s="129"/>
      <c r="FQ51" s="129"/>
      <c r="FR51" s="129"/>
      <c r="FS51" s="129"/>
      <c r="FT51" s="129"/>
      <c r="FU51" s="129"/>
      <c r="FV51" s="129"/>
      <c r="FW51" s="129"/>
      <c r="FX51" s="129"/>
      <c r="FY51" s="129"/>
      <c r="FZ51" s="129"/>
      <c r="GA51" s="129"/>
      <c r="GB51" s="129"/>
      <c r="GC51" s="129"/>
    </row>
    <row r="52" spans="1:185" s="147" customFormat="1" ht="24" customHeight="1" x14ac:dyDescent="0.2">
      <c r="A52" s="129"/>
      <c r="B52" s="129"/>
      <c r="C52" s="129"/>
      <c r="D52" s="129"/>
      <c r="E52" s="129"/>
      <c r="F52" s="129"/>
      <c r="G52" s="129"/>
      <c r="H52" s="129"/>
      <c r="I52" s="129"/>
      <c r="J52" s="129"/>
      <c r="K52" s="129"/>
      <c r="L52" s="237"/>
      <c r="M52" s="237"/>
      <c r="N52" s="237"/>
      <c r="O52" s="237"/>
      <c r="P52" s="197"/>
      <c r="Q52" s="197"/>
      <c r="R52" s="197"/>
      <c r="S52" s="197"/>
      <c r="T52" s="237"/>
      <c r="U52" s="237"/>
      <c r="V52" s="237"/>
      <c r="W52" s="237"/>
      <c r="X52" s="237"/>
      <c r="Y52" s="237"/>
      <c r="Z52" s="175"/>
      <c r="AA52" s="175"/>
      <c r="AB52" s="175"/>
      <c r="AC52" s="175"/>
      <c r="AD52" s="175"/>
      <c r="AE52" s="175"/>
      <c r="AF52" s="175"/>
      <c r="AG52" s="175"/>
      <c r="AH52" s="175"/>
      <c r="AI52" s="175"/>
      <c r="AJ52" s="175"/>
      <c r="AK52" s="23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c r="BU52" s="129"/>
      <c r="BV52" s="129"/>
      <c r="BW52" s="129"/>
      <c r="BX52" s="129"/>
      <c r="BY52" s="129"/>
      <c r="BZ52" s="129"/>
      <c r="CA52" s="129"/>
      <c r="CB52" s="129"/>
      <c r="CC52" s="129"/>
      <c r="CD52" s="129"/>
      <c r="CE52" s="129"/>
      <c r="CF52" s="129"/>
      <c r="CG52" s="129"/>
      <c r="CH52" s="129"/>
      <c r="CI52" s="129"/>
      <c r="CJ52" s="129"/>
      <c r="CK52" s="129"/>
      <c r="CL52" s="129"/>
      <c r="CM52" s="129"/>
      <c r="CN52" s="129"/>
      <c r="CO52" s="129"/>
      <c r="CP52" s="129"/>
      <c r="CQ52" s="129"/>
      <c r="CR52" s="129"/>
      <c r="CS52" s="129"/>
      <c r="CT52" s="129"/>
      <c r="CU52" s="129"/>
      <c r="CV52" s="129"/>
      <c r="CW52" s="129"/>
      <c r="CX52" s="129"/>
      <c r="CY52" s="129"/>
      <c r="CZ52" s="129"/>
      <c r="DA52" s="129"/>
      <c r="DB52" s="129"/>
      <c r="DC52" s="129"/>
      <c r="DD52" s="129"/>
      <c r="DE52" s="129"/>
      <c r="DF52" s="129"/>
      <c r="DG52" s="129"/>
      <c r="DH52" s="129"/>
      <c r="DI52" s="129"/>
      <c r="DJ52" s="129"/>
      <c r="DK52" s="129"/>
      <c r="DL52" s="129"/>
      <c r="DM52" s="129"/>
      <c r="DN52" s="129"/>
      <c r="DO52" s="129"/>
      <c r="DP52" s="129"/>
      <c r="DQ52" s="129"/>
      <c r="DR52" s="129"/>
      <c r="DS52" s="129"/>
      <c r="DT52" s="129"/>
      <c r="DU52" s="129"/>
      <c r="DV52" s="129"/>
      <c r="DW52" s="129"/>
      <c r="DX52" s="129"/>
      <c r="DY52" s="129"/>
      <c r="DZ52" s="129"/>
      <c r="EA52" s="129"/>
      <c r="EB52" s="129"/>
      <c r="EC52" s="129"/>
      <c r="ED52" s="129"/>
      <c r="EE52" s="129"/>
      <c r="EF52" s="129"/>
      <c r="EG52" s="129"/>
      <c r="EH52" s="129"/>
      <c r="EI52" s="129"/>
      <c r="EJ52" s="129"/>
      <c r="EK52" s="129"/>
      <c r="EL52" s="129"/>
      <c r="EM52" s="129"/>
      <c r="EN52" s="129"/>
      <c r="EO52" s="129"/>
      <c r="EP52" s="129"/>
      <c r="EQ52" s="129"/>
      <c r="ER52" s="129"/>
      <c r="ES52" s="129"/>
      <c r="ET52" s="129"/>
      <c r="EU52" s="129"/>
      <c r="EV52" s="129"/>
      <c r="EW52" s="129"/>
      <c r="EX52" s="129"/>
      <c r="EY52" s="129"/>
      <c r="EZ52" s="129"/>
      <c r="FA52" s="129"/>
      <c r="FB52" s="129"/>
      <c r="FC52" s="129"/>
      <c r="FD52" s="129"/>
      <c r="FE52" s="129"/>
      <c r="FF52" s="129"/>
      <c r="FG52" s="129"/>
      <c r="FH52" s="129"/>
      <c r="FI52" s="129"/>
      <c r="FJ52" s="129"/>
      <c r="FK52" s="129"/>
      <c r="FL52" s="129"/>
      <c r="FM52" s="129"/>
      <c r="FN52" s="129"/>
      <c r="FO52" s="129"/>
      <c r="FP52" s="129"/>
      <c r="FQ52" s="129"/>
      <c r="FR52" s="129"/>
      <c r="FS52" s="129"/>
      <c r="FT52" s="129"/>
      <c r="FU52" s="129"/>
      <c r="FV52" s="129"/>
      <c r="FW52" s="129"/>
      <c r="FX52" s="129"/>
      <c r="FY52" s="129"/>
      <c r="FZ52" s="129"/>
      <c r="GA52" s="129"/>
      <c r="GB52" s="129"/>
      <c r="GC52" s="129"/>
    </row>
    <row r="53" spans="1:185" s="147" customFormat="1" ht="24" customHeight="1" x14ac:dyDescent="0.2">
      <c r="A53" s="129"/>
      <c r="B53" s="129"/>
      <c r="C53" s="129"/>
      <c r="D53" s="129"/>
      <c r="E53" s="129"/>
      <c r="F53" s="129"/>
      <c r="G53" s="129"/>
      <c r="H53" s="129"/>
      <c r="I53" s="129"/>
      <c r="J53" s="129"/>
      <c r="K53" s="129"/>
      <c r="L53" s="237"/>
      <c r="M53" s="237"/>
      <c r="N53" s="237"/>
      <c r="O53" s="237"/>
      <c r="P53" s="197"/>
      <c r="Q53" s="197"/>
      <c r="R53" s="197"/>
      <c r="S53" s="197"/>
      <c r="T53" s="237"/>
      <c r="U53" s="237"/>
      <c r="V53" s="237"/>
      <c r="W53" s="237"/>
      <c r="X53" s="237"/>
      <c r="Y53" s="237"/>
      <c r="Z53" s="175"/>
      <c r="AA53" s="175"/>
      <c r="AB53" s="175"/>
      <c r="AC53" s="175"/>
      <c r="AD53" s="175"/>
      <c r="AE53" s="175"/>
      <c r="AF53" s="175"/>
      <c r="AG53" s="175"/>
      <c r="AH53" s="175"/>
      <c r="AI53" s="175"/>
      <c r="AJ53" s="175"/>
      <c r="AK53" s="23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c r="BU53" s="129"/>
      <c r="BV53" s="129"/>
      <c r="BW53" s="129"/>
      <c r="BX53" s="129"/>
      <c r="BY53" s="129"/>
      <c r="BZ53" s="129"/>
      <c r="CA53" s="129"/>
      <c r="CB53" s="129"/>
      <c r="CC53" s="129"/>
      <c r="CD53" s="129"/>
      <c r="CE53" s="129"/>
      <c r="CF53" s="129"/>
      <c r="CG53" s="129"/>
      <c r="CH53" s="129"/>
      <c r="CI53" s="129"/>
      <c r="CJ53" s="129"/>
      <c r="CK53" s="129"/>
      <c r="CL53" s="129"/>
      <c r="CM53" s="129"/>
      <c r="CN53" s="129"/>
      <c r="CO53" s="129"/>
      <c r="CP53" s="129"/>
      <c r="CQ53" s="129"/>
      <c r="CR53" s="129"/>
      <c r="CS53" s="129"/>
      <c r="CT53" s="129"/>
      <c r="CU53" s="129"/>
      <c r="CV53" s="129"/>
      <c r="CW53" s="129"/>
      <c r="CX53" s="129"/>
      <c r="CY53" s="129"/>
      <c r="CZ53" s="129"/>
      <c r="DA53" s="129"/>
      <c r="DB53" s="129"/>
      <c r="DC53" s="129"/>
      <c r="DD53" s="129"/>
      <c r="DE53" s="129"/>
      <c r="DF53" s="129"/>
      <c r="DG53" s="129"/>
      <c r="DH53" s="129"/>
      <c r="DI53" s="129"/>
      <c r="DJ53" s="129"/>
      <c r="DK53" s="129"/>
      <c r="DL53" s="129"/>
      <c r="DM53" s="129"/>
      <c r="DN53" s="129"/>
      <c r="DO53" s="129"/>
      <c r="DP53" s="129"/>
      <c r="DQ53" s="129"/>
      <c r="DR53" s="129"/>
      <c r="DS53" s="129"/>
      <c r="DT53" s="129"/>
      <c r="DU53" s="129"/>
      <c r="DV53" s="129"/>
      <c r="DW53" s="129"/>
      <c r="DX53" s="129"/>
      <c r="DY53" s="129"/>
      <c r="DZ53" s="129"/>
      <c r="EA53" s="129"/>
      <c r="EB53" s="129"/>
      <c r="EC53" s="129"/>
      <c r="ED53" s="129"/>
      <c r="EE53" s="129"/>
      <c r="EF53" s="129"/>
      <c r="EG53" s="129"/>
      <c r="EH53" s="129"/>
      <c r="EI53" s="129"/>
      <c r="EJ53" s="129"/>
      <c r="EK53" s="129"/>
      <c r="EL53" s="129"/>
      <c r="EM53" s="129"/>
      <c r="EN53" s="129"/>
      <c r="EO53" s="129"/>
      <c r="EP53" s="129"/>
      <c r="EQ53" s="129"/>
      <c r="ER53" s="129"/>
      <c r="ES53" s="129"/>
      <c r="ET53" s="129"/>
      <c r="EU53" s="129"/>
      <c r="EV53" s="129"/>
      <c r="EW53" s="129"/>
      <c r="EX53" s="129"/>
      <c r="EY53" s="129"/>
      <c r="EZ53" s="129"/>
      <c r="FA53" s="129"/>
      <c r="FB53" s="129"/>
      <c r="FC53" s="129"/>
      <c r="FD53" s="129"/>
      <c r="FE53" s="129"/>
      <c r="FF53" s="129"/>
      <c r="FG53" s="129"/>
      <c r="FH53" s="129"/>
      <c r="FI53" s="129"/>
      <c r="FJ53" s="129"/>
      <c r="FK53" s="129"/>
      <c r="FL53" s="129"/>
      <c r="FM53" s="129"/>
      <c r="FN53" s="129"/>
      <c r="FO53" s="129"/>
      <c r="FP53" s="129"/>
      <c r="FQ53" s="129"/>
      <c r="FR53" s="129"/>
      <c r="FS53" s="129"/>
      <c r="FT53" s="129"/>
      <c r="FU53" s="129"/>
      <c r="FV53" s="129"/>
      <c r="FW53" s="129"/>
      <c r="FX53" s="129"/>
      <c r="FY53" s="129"/>
      <c r="FZ53" s="129"/>
      <c r="GA53" s="129"/>
      <c r="GB53" s="129"/>
      <c r="GC53" s="129"/>
    </row>
    <row r="54" spans="1:185" s="147" customFormat="1" ht="24" customHeight="1" x14ac:dyDescent="0.2">
      <c r="A54" s="129"/>
      <c r="B54" s="129"/>
      <c r="C54" s="129"/>
      <c r="D54" s="129"/>
      <c r="E54" s="129"/>
      <c r="F54" s="129"/>
      <c r="G54" s="129"/>
      <c r="H54" s="129"/>
      <c r="I54" s="129"/>
      <c r="J54" s="129"/>
      <c r="K54" s="129"/>
      <c r="L54" s="237"/>
      <c r="M54" s="237"/>
      <c r="N54" s="237"/>
      <c r="O54" s="237"/>
      <c r="P54" s="237"/>
      <c r="Q54" s="237"/>
      <c r="R54" s="237"/>
      <c r="S54" s="237"/>
      <c r="T54" s="237"/>
      <c r="U54" s="237"/>
      <c r="V54" s="237"/>
      <c r="W54" s="237"/>
      <c r="X54" s="237"/>
      <c r="Y54" s="237"/>
      <c r="Z54" s="175"/>
      <c r="AA54" s="175"/>
      <c r="AB54" s="175"/>
      <c r="AC54" s="175"/>
      <c r="AD54" s="175"/>
      <c r="AE54" s="175"/>
      <c r="AF54" s="175"/>
      <c r="AG54" s="175"/>
      <c r="AH54" s="175"/>
      <c r="AI54" s="175"/>
      <c r="AJ54" s="175"/>
      <c r="AK54" s="23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c r="BU54" s="129"/>
      <c r="BV54" s="129"/>
      <c r="BW54" s="129"/>
      <c r="BX54" s="129"/>
      <c r="BY54" s="129"/>
      <c r="BZ54" s="129"/>
      <c r="CA54" s="129"/>
      <c r="CB54" s="129"/>
      <c r="CC54" s="129"/>
      <c r="CD54" s="129"/>
      <c r="CE54" s="129"/>
      <c r="CF54" s="129"/>
      <c r="CG54" s="129"/>
      <c r="CH54" s="129"/>
      <c r="CI54" s="129"/>
      <c r="CJ54" s="129"/>
      <c r="CK54" s="129"/>
      <c r="CL54" s="129"/>
      <c r="CM54" s="129"/>
      <c r="CN54" s="129"/>
      <c r="CO54" s="129"/>
      <c r="CP54" s="129"/>
      <c r="CQ54" s="129"/>
      <c r="CR54" s="129"/>
      <c r="CS54" s="129"/>
      <c r="CT54" s="129"/>
      <c r="CU54" s="129"/>
      <c r="CV54" s="129"/>
      <c r="CW54" s="129"/>
      <c r="CX54" s="129"/>
      <c r="CY54" s="129"/>
      <c r="CZ54" s="129"/>
      <c r="DA54" s="129"/>
      <c r="DB54" s="129"/>
      <c r="DC54" s="129"/>
      <c r="DD54" s="129"/>
      <c r="DE54" s="129"/>
      <c r="DF54" s="129"/>
      <c r="DG54" s="129"/>
      <c r="DH54" s="129"/>
      <c r="DI54" s="129"/>
      <c r="DJ54" s="129"/>
      <c r="DK54" s="129"/>
      <c r="DL54" s="129"/>
      <c r="DM54" s="129"/>
      <c r="DN54" s="129"/>
      <c r="DO54" s="129"/>
      <c r="DP54" s="129"/>
      <c r="DQ54" s="129"/>
      <c r="DR54" s="129"/>
      <c r="DS54" s="129"/>
      <c r="DT54" s="129"/>
      <c r="DU54" s="129"/>
      <c r="DV54" s="129"/>
      <c r="DW54" s="129"/>
      <c r="DX54" s="129"/>
      <c r="DY54" s="129"/>
      <c r="DZ54" s="129"/>
      <c r="EA54" s="129"/>
      <c r="EB54" s="129"/>
      <c r="EC54" s="129"/>
      <c r="ED54" s="129"/>
      <c r="EE54" s="129"/>
      <c r="EF54" s="129"/>
      <c r="EG54" s="129"/>
      <c r="EH54" s="129"/>
      <c r="EI54" s="129"/>
      <c r="EJ54" s="129"/>
      <c r="EK54" s="129"/>
      <c r="EL54" s="129"/>
      <c r="EM54" s="129"/>
      <c r="EN54" s="129"/>
      <c r="EO54" s="129"/>
      <c r="EP54" s="129"/>
      <c r="EQ54" s="129"/>
      <c r="ER54" s="129"/>
      <c r="ES54" s="129"/>
      <c r="ET54" s="129"/>
      <c r="EU54" s="129"/>
      <c r="EV54" s="129"/>
      <c r="EW54" s="129"/>
      <c r="EX54" s="129"/>
      <c r="EY54" s="129"/>
      <c r="EZ54" s="129"/>
      <c r="FA54" s="129"/>
      <c r="FB54" s="129"/>
      <c r="FC54" s="129"/>
      <c r="FD54" s="129"/>
      <c r="FE54" s="129"/>
      <c r="FF54" s="129"/>
      <c r="FG54" s="129"/>
      <c r="FH54" s="129"/>
      <c r="FI54" s="129"/>
      <c r="FJ54" s="129"/>
      <c r="FK54" s="129"/>
      <c r="FL54" s="129"/>
      <c r="FM54" s="129"/>
      <c r="FN54" s="129"/>
      <c r="FO54" s="129"/>
      <c r="FP54" s="129"/>
      <c r="FQ54" s="129"/>
      <c r="FR54" s="129"/>
      <c r="FS54" s="129"/>
      <c r="FT54" s="129"/>
      <c r="FU54" s="129"/>
      <c r="FV54" s="129"/>
      <c r="FW54" s="129"/>
      <c r="FX54" s="129"/>
      <c r="FY54" s="129"/>
      <c r="FZ54" s="129"/>
      <c r="GA54" s="129"/>
      <c r="GB54" s="129"/>
      <c r="GC54" s="129"/>
    </row>
    <row r="55" spans="1:185" s="147" customFormat="1" ht="24" customHeight="1" x14ac:dyDescent="0.2">
      <c r="A55" s="129"/>
      <c r="B55" s="129"/>
      <c r="C55" s="129"/>
      <c r="D55" s="129"/>
      <c r="E55" s="129"/>
      <c r="F55" s="129"/>
      <c r="G55" s="129"/>
      <c r="H55" s="129"/>
      <c r="I55" s="129"/>
      <c r="J55" s="129"/>
      <c r="K55" s="129"/>
      <c r="L55" s="237"/>
      <c r="M55" s="237"/>
      <c r="N55" s="237"/>
      <c r="O55" s="237"/>
      <c r="P55" s="237"/>
      <c r="Q55" s="237"/>
      <c r="R55" s="237"/>
      <c r="S55" s="237"/>
      <c r="T55" s="237"/>
      <c r="U55" s="237"/>
      <c r="V55" s="237"/>
      <c r="W55" s="237"/>
      <c r="X55" s="237"/>
      <c r="Y55" s="237"/>
      <c r="Z55" s="175"/>
      <c r="AA55" s="175"/>
      <c r="AB55" s="175"/>
      <c r="AC55" s="175"/>
      <c r="AD55" s="175"/>
      <c r="AE55" s="175"/>
      <c r="AF55" s="175"/>
      <c r="AG55" s="175"/>
      <c r="AH55" s="175"/>
      <c r="AI55" s="175"/>
      <c r="AJ55" s="175"/>
      <c r="AK55" s="239"/>
      <c r="AL55" s="129"/>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29"/>
      <c r="BP55" s="129"/>
      <c r="BQ55" s="129"/>
      <c r="BR55" s="129"/>
      <c r="BS55" s="129"/>
      <c r="BT55" s="129"/>
      <c r="BU55" s="129"/>
      <c r="BV55" s="129"/>
      <c r="BW55" s="129"/>
      <c r="BX55" s="129"/>
      <c r="BY55" s="129"/>
      <c r="BZ55" s="129"/>
      <c r="CA55" s="129"/>
      <c r="CB55" s="129"/>
      <c r="CC55" s="129"/>
      <c r="CD55" s="129"/>
      <c r="CE55" s="129"/>
      <c r="CF55" s="129"/>
      <c r="CG55" s="129"/>
      <c r="CH55" s="129"/>
      <c r="CI55" s="129"/>
      <c r="CJ55" s="129"/>
      <c r="CK55" s="129"/>
      <c r="CL55" s="129"/>
      <c r="CM55" s="129"/>
      <c r="CN55" s="129"/>
      <c r="CO55" s="129"/>
      <c r="CP55" s="129"/>
      <c r="CQ55" s="129"/>
      <c r="CR55" s="129"/>
      <c r="CS55" s="129"/>
      <c r="CT55" s="129"/>
      <c r="CU55" s="129"/>
      <c r="CV55" s="129"/>
      <c r="CW55" s="129"/>
      <c r="CX55" s="129"/>
      <c r="CY55" s="129"/>
      <c r="CZ55" s="129"/>
      <c r="DA55" s="129"/>
      <c r="DB55" s="129"/>
      <c r="DC55" s="129"/>
      <c r="DD55" s="129"/>
      <c r="DE55" s="129"/>
      <c r="DF55" s="129"/>
      <c r="DG55" s="129"/>
      <c r="DH55" s="129"/>
      <c r="DI55" s="129"/>
      <c r="DJ55" s="129"/>
      <c r="DK55" s="129"/>
      <c r="DL55" s="129"/>
      <c r="DM55" s="129"/>
      <c r="DN55" s="129"/>
      <c r="DO55" s="129"/>
      <c r="DP55" s="129"/>
      <c r="DQ55" s="129"/>
      <c r="DR55" s="129"/>
      <c r="DS55" s="129"/>
      <c r="DT55" s="129"/>
      <c r="DU55" s="129"/>
      <c r="DV55" s="129"/>
      <c r="DW55" s="129"/>
      <c r="DX55" s="129"/>
      <c r="DY55" s="129"/>
      <c r="DZ55" s="129"/>
      <c r="EA55" s="129"/>
      <c r="EB55" s="129"/>
      <c r="EC55" s="129"/>
      <c r="ED55" s="129"/>
      <c r="EE55" s="129"/>
      <c r="EF55" s="129"/>
      <c r="EG55" s="129"/>
      <c r="EH55" s="129"/>
      <c r="EI55" s="129"/>
      <c r="EJ55" s="129"/>
      <c r="EK55" s="129"/>
      <c r="EL55" s="129"/>
      <c r="EM55" s="129"/>
      <c r="EN55" s="129"/>
      <c r="EO55" s="129"/>
      <c r="EP55" s="129"/>
      <c r="EQ55" s="129"/>
      <c r="ER55" s="129"/>
      <c r="ES55" s="129"/>
      <c r="ET55" s="129"/>
      <c r="EU55" s="129"/>
      <c r="EV55" s="129"/>
      <c r="EW55" s="129"/>
      <c r="EX55" s="129"/>
      <c r="EY55" s="129"/>
      <c r="EZ55" s="129"/>
      <c r="FA55" s="129"/>
      <c r="FB55" s="129"/>
      <c r="FC55" s="129"/>
      <c r="FD55" s="129"/>
      <c r="FE55" s="129"/>
      <c r="FF55" s="129"/>
      <c r="FG55" s="129"/>
      <c r="FH55" s="129"/>
      <c r="FI55" s="129"/>
      <c r="FJ55" s="129"/>
      <c r="FK55" s="129"/>
      <c r="FL55" s="129"/>
      <c r="FM55" s="129"/>
      <c r="FN55" s="129"/>
      <c r="FO55" s="129"/>
      <c r="FP55" s="129"/>
      <c r="FQ55" s="129"/>
      <c r="FR55" s="129"/>
      <c r="FS55" s="129"/>
      <c r="FT55" s="129"/>
      <c r="FU55" s="129"/>
      <c r="FV55" s="129"/>
      <c r="FW55" s="129"/>
      <c r="FX55" s="129"/>
      <c r="FY55" s="129"/>
      <c r="FZ55" s="129"/>
      <c r="GA55" s="129"/>
      <c r="GB55" s="129"/>
      <c r="GC55" s="129"/>
    </row>
    <row r="56" spans="1:185" s="147" customFormat="1" ht="24" customHeight="1" x14ac:dyDescent="0.2">
      <c r="A56" s="129"/>
      <c r="B56" s="129"/>
      <c r="C56" s="129"/>
      <c r="D56" s="129"/>
      <c r="E56" s="129"/>
      <c r="F56" s="129"/>
      <c r="G56" s="129"/>
      <c r="H56" s="129"/>
      <c r="I56" s="129"/>
      <c r="J56" s="129"/>
      <c r="K56" s="129"/>
      <c r="L56" s="237"/>
      <c r="M56" s="237"/>
      <c r="N56" s="237"/>
      <c r="O56" s="237"/>
      <c r="P56" s="237"/>
      <c r="Q56" s="237"/>
      <c r="R56" s="237"/>
      <c r="S56" s="237"/>
      <c r="T56" s="237"/>
      <c r="U56" s="237"/>
      <c r="V56" s="237"/>
      <c r="W56" s="237"/>
      <c r="X56" s="237"/>
      <c r="Y56" s="237"/>
      <c r="Z56" s="175"/>
      <c r="AA56" s="175"/>
      <c r="AB56" s="175"/>
      <c r="AC56" s="175"/>
      <c r="AD56" s="175"/>
      <c r="AE56" s="175"/>
      <c r="AF56" s="175"/>
      <c r="AG56" s="175"/>
      <c r="AH56" s="175"/>
      <c r="AI56" s="175"/>
      <c r="AJ56" s="175"/>
      <c r="AK56" s="239"/>
      <c r="AL56" s="129"/>
      <c r="AM56" s="129"/>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29"/>
      <c r="BP56" s="129"/>
      <c r="BQ56" s="129"/>
      <c r="BR56" s="129"/>
      <c r="BS56" s="129"/>
      <c r="BT56" s="129"/>
      <c r="BU56" s="129"/>
      <c r="BV56" s="129"/>
      <c r="BW56" s="129"/>
      <c r="BX56" s="129"/>
      <c r="BY56" s="129"/>
      <c r="BZ56" s="129"/>
      <c r="CA56" s="129"/>
      <c r="CB56" s="129"/>
      <c r="CC56" s="129"/>
      <c r="CD56" s="129"/>
      <c r="CE56" s="129"/>
      <c r="CF56" s="129"/>
      <c r="CG56" s="129"/>
      <c r="CH56" s="129"/>
      <c r="CI56" s="129"/>
      <c r="CJ56" s="129"/>
      <c r="CK56" s="129"/>
      <c r="CL56" s="129"/>
      <c r="CM56" s="129"/>
      <c r="CN56" s="129"/>
      <c r="CO56" s="129"/>
      <c r="CP56" s="129"/>
      <c r="CQ56" s="129"/>
      <c r="CR56" s="129"/>
      <c r="CS56" s="129"/>
      <c r="CT56" s="129"/>
      <c r="CU56" s="129"/>
      <c r="CV56" s="129"/>
      <c r="CW56" s="129"/>
      <c r="CX56" s="129"/>
      <c r="CY56" s="129"/>
      <c r="CZ56" s="129"/>
      <c r="DA56" s="129"/>
      <c r="DB56" s="129"/>
      <c r="DC56" s="129"/>
      <c r="DD56" s="129"/>
      <c r="DE56" s="129"/>
      <c r="DF56" s="129"/>
      <c r="DG56" s="129"/>
      <c r="DH56" s="129"/>
      <c r="DI56" s="129"/>
      <c r="DJ56" s="129"/>
      <c r="DK56" s="129"/>
      <c r="DL56" s="129"/>
      <c r="DM56" s="129"/>
      <c r="DN56" s="129"/>
      <c r="DO56" s="129"/>
      <c r="DP56" s="129"/>
      <c r="DQ56" s="129"/>
      <c r="DR56" s="129"/>
      <c r="DS56" s="129"/>
      <c r="DT56" s="129"/>
      <c r="DU56" s="129"/>
      <c r="DV56" s="129"/>
      <c r="DW56" s="129"/>
      <c r="DX56" s="129"/>
      <c r="DY56" s="129"/>
      <c r="DZ56" s="129"/>
      <c r="EA56" s="129"/>
      <c r="EB56" s="129"/>
      <c r="EC56" s="129"/>
      <c r="ED56" s="129"/>
      <c r="EE56" s="129"/>
      <c r="EF56" s="129"/>
      <c r="EG56" s="129"/>
      <c r="EH56" s="129"/>
      <c r="EI56" s="129"/>
      <c r="EJ56" s="129"/>
      <c r="EK56" s="129"/>
      <c r="EL56" s="129"/>
      <c r="EM56" s="129"/>
      <c r="EN56" s="129"/>
      <c r="EO56" s="129"/>
      <c r="EP56" s="129"/>
      <c r="EQ56" s="129"/>
      <c r="ER56" s="129"/>
      <c r="ES56" s="129"/>
      <c r="ET56" s="129"/>
      <c r="EU56" s="129"/>
      <c r="EV56" s="129"/>
      <c r="EW56" s="129"/>
      <c r="EX56" s="129"/>
      <c r="EY56" s="129"/>
      <c r="EZ56" s="129"/>
      <c r="FA56" s="129"/>
      <c r="FB56" s="129"/>
      <c r="FC56" s="129"/>
      <c r="FD56" s="129"/>
      <c r="FE56" s="129"/>
      <c r="FF56" s="129"/>
      <c r="FG56" s="129"/>
      <c r="FH56" s="129"/>
      <c r="FI56" s="129"/>
      <c r="FJ56" s="129"/>
      <c r="FK56" s="129"/>
      <c r="FL56" s="129"/>
      <c r="FM56" s="129"/>
      <c r="FN56" s="129"/>
      <c r="FO56" s="129"/>
      <c r="FP56" s="129"/>
      <c r="FQ56" s="129"/>
      <c r="FR56" s="129"/>
      <c r="FS56" s="129"/>
      <c r="FT56" s="129"/>
      <c r="FU56" s="129"/>
      <c r="FV56" s="129"/>
      <c r="FW56" s="129"/>
      <c r="FX56" s="129"/>
      <c r="FY56" s="129"/>
      <c r="FZ56" s="129"/>
      <c r="GA56" s="129"/>
      <c r="GB56" s="129"/>
      <c r="GC56" s="129"/>
    </row>
    <row r="57" spans="1:185" s="147" customFormat="1" ht="24" customHeight="1" x14ac:dyDescent="0.2">
      <c r="A57" s="129"/>
      <c r="B57" s="129"/>
      <c r="C57" s="129"/>
      <c r="D57" s="129"/>
      <c r="E57" s="129"/>
      <c r="F57" s="129"/>
      <c r="G57" s="129"/>
      <c r="H57" s="129"/>
      <c r="I57" s="129"/>
      <c r="J57" s="129"/>
      <c r="K57" s="129"/>
      <c r="L57" s="237"/>
      <c r="M57" s="237"/>
      <c r="N57" s="237"/>
      <c r="O57" s="237"/>
      <c r="P57" s="237"/>
      <c r="Q57" s="237"/>
      <c r="R57" s="237"/>
      <c r="S57" s="237"/>
      <c r="T57" s="237"/>
      <c r="U57" s="237"/>
      <c r="V57" s="237"/>
      <c r="W57" s="237"/>
      <c r="X57" s="237"/>
      <c r="Y57" s="237"/>
      <c r="Z57" s="175"/>
      <c r="AA57" s="175"/>
      <c r="AB57" s="175"/>
      <c r="AC57" s="175"/>
      <c r="AD57" s="175"/>
      <c r="AE57" s="175"/>
      <c r="AF57" s="175"/>
      <c r="AG57" s="175"/>
      <c r="AH57" s="175"/>
      <c r="AI57" s="175"/>
      <c r="AJ57" s="175"/>
      <c r="AK57" s="23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29"/>
      <c r="BP57" s="129"/>
      <c r="BQ57" s="129"/>
      <c r="BR57" s="129"/>
      <c r="BS57" s="129"/>
      <c r="BT57" s="129"/>
      <c r="BU57" s="129"/>
      <c r="BV57" s="129"/>
      <c r="BW57" s="129"/>
      <c r="BX57" s="129"/>
      <c r="BY57" s="129"/>
      <c r="BZ57" s="129"/>
      <c r="CA57" s="129"/>
      <c r="CB57" s="129"/>
      <c r="CC57" s="129"/>
      <c r="CD57" s="129"/>
      <c r="CE57" s="129"/>
      <c r="CF57" s="129"/>
      <c r="CG57" s="129"/>
      <c r="CH57" s="129"/>
      <c r="CI57" s="129"/>
      <c r="CJ57" s="129"/>
      <c r="CK57" s="129"/>
      <c r="CL57" s="129"/>
      <c r="CM57" s="129"/>
      <c r="CN57" s="129"/>
      <c r="CO57" s="129"/>
      <c r="CP57" s="129"/>
      <c r="CQ57" s="129"/>
      <c r="CR57" s="129"/>
      <c r="CS57" s="129"/>
      <c r="CT57" s="129"/>
      <c r="CU57" s="129"/>
      <c r="CV57" s="129"/>
      <c r="CW57" s="129"/>
      <c r="CX57" s="129"/>
      <c r="CY57" s="129"/>
      <c r="CZ57" s="129"/>
      <c r="DA57" s="129"/>
      <c r="DB57" s="129"/>
      <c r="DC57" s="129"/>
      <c r="DD57" s="129"/>
      <c r="DE57" s="129"/>
      <c r="DF57" s="129"/>
      <c r="DG57" s="129"/>
      <c r="DH57" s="129"/>
      <c r="DI57" s="129"/>
      <c r="DJ57" s="129"/>
      <c r="DK57" s="129"/>
      <c r="DL57" s="129"/>
      <c r="DM57" s="129"/>
      <c r="DN57" s="129"/>
      <c r="DO57" s="129"/>
      <c r="DP57" s="129"/>
      <c r="DQ57" s="129"/>
      <c r="DR57" s="129"/>
      <c r="DS57" s="129"/>
      <c r="DT57" s="129"/>
      <c r="DU57" s="129"/>
      <c r="DV57" s="129"/>
      <c r="DW57" s="129"/>
      <c r="DX57" s="129"/>
      <c r="DY57" s="129"/>
      <c r="DZ57" s="129"/>
      <c r="EA57" s="129"/>
      <c r="EB57" s="129"/>
      <c r="EC57" s="129"/>
      <c r="ED57" s="129"/>
      <c r="EE57" s="129"/>
      <c r="EF57" s="129"/>
      <c r="EG57" s="129"/>
      <c r="EH57" s="129"/>
      <c r="EI57" s="129"/>
      <c r="EJ57" s="129"/>
      <c r="EK57" s="129"/>
      <c r="EL57" s="129"/>
      <c r="EM57" s="129"/>
      <c r="EN57" s="129"/>
      <c r="EO57" s="129"/>
      <c r="EP57" s="129"/>
      <c r="EQ57" s="129"/>
      <c r="ER57" s="129"/>
      <c r="ES57" s="129"/>
      <c r="ET57" s="129"/>
      <c r="EU57" s="129"/>
      <c r="EV57" s="129"/>
      <c r="EW57" s="129"/>
      <c r="EX57" s="129"/>
      <c r="EY57" s="129"/>
      <c r="EZ57" s="129"/>
      <c r="FA57" s="129"/>
      <c r="FB57" s="129"/>
      <c r="FC57" s="129"/>
      <c r="FD57" s="129"/>
      <c r="FE57" s="129"/>
      <c r="FF57" s="129"/>
      <c r="FG57" s="129"/>
      <c r="FH57" s="129"/>
      <c r="FI57" s="129"/>
      <c r="FJ57" s="129"/>
      <c r="FK57" s="129"/>
      <c r="FL57" s="129"/>
      <c r="FM57" s="129"/>
      <c r="FN57" s="129"/>
      <c r="FO57" s="129"/>
      <c r="FP57" s="129"/>
      <c r="FQ57" s="129"/>
      <c r="FR57" s="129"/>
      <c r="FS57" s="129"/>
      <c r="FT57" s="129"/>
      <c r="FU57" s="129"/>
      <c r="FV57" s="129"/>
      <c r="FW57" s="129"/>
      <c r="FX57" s="129"/>
      <c r="FY57" s="129"/>
      <c r="FZ57" s="129"/>
      <c r="GA57" s="129"/>
      <c r="GB57" s="129"/>
      <c r="GC57" s="129"/>
    </row>
    <row r="58" spans="1:185" s="147" customFormat="1" ht="24" customHeight="1" x14ac:dyDescent="0.2">
      <c r="A58" s="129"/>
      <c r="B58" s="129"/>
      <c r="C58" s="129"/>
      <c r="D58" s="129"/>
      <c r="E58" s="129"/>
      <c r="F58" s="129"/>
      <c r="G58" s="129"/>
      <c r="H58" s="129"/>
      <c r="I58" s="129"/>
      <c r="J58" s="129"/>
      <c r="K58" s="129"/>
      <c r="L58" s="237"/>
      <c r="M58" s="237"/>
      <c r="N58" s="237"/>
      <c r="O58" s="237"/>
      <c r="P58" s="237"/>
      <c r="Q58" s="237"/>
      <c r="R58" s="237"/>
      <c r="S58" s="237"/>
      <c r="T58" s="237"/>
      <c r="U58" s="237"/>
      <c r="V58" s="237"/>
      <c r="W58" s="237"/>
      <c r="X58" s="237"/>
      <c r="Y58" s="237"/>
      <c r="Z58" s="175"/>
      <c r="AA58" s="175"/>
      <c r="AB58" s="175"/>
      <c r="AC58" s="175"/>
      <c r="AD58" s="175"/>
      <c r="AE58" s="175"/>
      <c r="AF58" s="175"/>
      <c r="AG58" s="175"/>
      <c r="AH58" s="175"/>
      <c r="AI58" s="175"/>
      <c r="AJ58" s="175"/>
      <c r="AK58" s="239"/>
      <c r="AL58" s="129"/>
      <c r="AM58" s="129"/>
      <c r="AN58" s="129"/>
      <c r="AO58" s="129"/>
      <c r="AP58" s="129"/>
      <c r="AQ58" s="129"/>
      <c r="AR58" s="129"/>
      <c r="AS58" s="129"/>
      <c r="AT58" s="129"/>
      <c r="AU58" s="129"/>
      <c r="AV58" s="129"/>
      <c r="AW58" s="129"/>
      <c r="AX58" s="129"/>
      <c r="AY58" s="129"/>
      <c r="AZ58" s="129"/>
      <c r="BA58" s="129"/>
      <c r="BB58" s="129"/>
      <c r="BC58" s="129"/>
      <c r="BD58" s="129"/>
      <c r="BE58" s="129"/>
      <c r="BF58" s="129"/>
      <c r="BG58" s="129"/>
      <c r="BH58" s="129"/>
      <c r="BI58" s="129"/>
      <c r="BJ58" s="129"/>
      <c r="BK58" s="129"/>
      <c r="BL58" s="129"/>
      <c r="BM58" s="129"/>
      <c r="BN58" s="129"/>
      <c r="BO58" s="129"/>
      <c r="BP58" s="129"/>
      <c r="BQ58" s="129"/>
      <c r="BR58" s="129"/>
      <c r="BS58" s="129"/>
      <c r="BT58" s="129"/>
      <c r="BU58" s="129"/>
      <c r="BV58" s="129"/>
      <c r="BW58" s="129"/>
      <c r="BX58" s="129"/>
      <c r="BY58" s="129"/>
      <c r="BZ58" s="129"/>
      <c r="CA58" s="129"/>
      <c r="CB58" s="129"/>
      <c r="CC58" s="129"/>
      <c r="CD58" s="129"/>
      <c r="CE58" s="129"/>
      <c r="CF58" s="129"/>
      <c r="CG58" s="129"/>
      <c r="CH58" s="129"/>
      <c r="CI58" s="129"/>
      <c r="CJ58" s="129"/>
      <c r="CK58" s="129"/>
      <c r="CL58" s="129"/>
      <c r="CM58" s="129"/>
      <c r="CN58" s="129"/>
      <c r="CO58" s="129"/>
      <c r="CP58" s="129"/>
      <c r="CQ58" s="129"/>
      <c r="CR58" s="129"/>
      <c r="CS58" s="129"/>
      <c r="CT58" s="129"/>
      <c r="CU58" s="129"/>
      <c r="CV58" s="129"/>
      <c r="CW58" s="129"/>
      <c r="CX58" s="129"/>
      <c r="CY58" s="129"/>
      <c r="CZ58" s="129"/>
      <c r="DA58" s="129"/>
      <c r="DB58" s="129"/>
      <c r="DC58" s="129"/>
      <c r="DD58" s="129"/>
      <c r="DE58" s="129"/>
      <c r="DF58" s="129"/>
      <c r="DG58" s="129"/>
      <c r="DH58" s="129"/>
      <c r="DI58" s="129"/>
      <c r="DJ58" s="129"/>
      <c r="DK58" s="129"/>
      <c r="DL58" s="129"/>
      <c r="DM58" s="129"/>
      <c r="DN58" s="129"/>
      <c r="DO58" s="129"/>
      <c r="DP58" s="129"/>
      <c r="DQ58" s="129"/>
      <c r="DR58" s="129"/>
      <c r="DS58" s="129"/>
      <c r="DT58" s="129"/>
      <c r="DU58" s="129"/>
      <c r="DV58" s="129"/>
      <c r="DW58" s="129"/>
      <c r="DX58" s="129"/>
      <c r="DY58" s="129"/>
      <c r="DZ58" s="129"/>
      <c r="EA58" s="129"/>
      <c r="EB58" s="129"/>
      <c r="EC58" s="129"/>
      <c r="ED58" s="129"/>
      <c r="EE58" s="129"/>
      <c r="EF58" s="129"/>
      <c r="EG58" s="129"/>
      <c r="EH58" s="129"/>
      <c r="EI58" s="129"/>
      <c r="EJ58" s="129"/>
      <c r="EK58" s="129"/>
      <c r="EL58" s="129"/>
      <c r="EM58" s="129"/>
      <c r="EN58" s="129"/>
      <c r="EO58" s="129"/>
      <c r="EP58" s="129"/>
      <c r="EQ58" s="129"/>
      <c r="ER58" s="129"/>
      <c r="ES58" s="129"/>
      <c r="ET58" s="129"/>
      <c r="EU58" s="129"/>
      <c r="EV58" s="129"/>
      <c r="EW58" s="129"/>
      <c r="EX58" s="129"/>
      <c r="EY58" s="129"/>
      <c r="EZ58" s="129"/>
      <c r="FA58" s="129"/>
      <c r="FB58" s="129"/>
      <c r="FC58" s="129"/>
      <c r="FD58" s="129"/>
      <c r="FE58" s="129"/>
      <c r="FF58" s="129"/>
      <c r="FG58" s="129"/>
      <c r="FH58" s="129"/>
      <c r="FI58" s="129"/>
      <c r="FJ58" s="129"/>
      <c r="FK58" s="129"/>
      <c r="FL58" s="129"/>
      <c r="FM58" s="129"/>
      <c r="FN58" s="129"/>
      <c r="FO58" s="129"/>
      <c r="FP58" s="129"/>
      <c r="FQ58" s="129"/>
      <c r="FR58" s="129"/>
      <c r="FS58" s="129"/>
      <c r="FT58" s="129"/>
      <c r="FU58" s="129"/>
      <c r="FV58" s="129"/>
      <c r="FW58" s="129"/>
      <c r="FX58" s="129"/>
      <c r="FY58" s="129"/>
      <c r="FZ58" s="129"/>
      <c r="GA58" s="129"/>
      <c r="GB58" s="129"/>
      <c r="GC58" s="129"/>
    </row>
    <row r="59" spans="1:185" s="147" customFormat="1" ht="24" customHeight="1" x14ac:dyDescent="0.2">
      <c r="A59" s="129"/>
      <c r="B59" s="129"/>
      <c r="C59" s="129"/>
      <c r="D59" s="129"/>
      <c r="E59" s="129"/>
      <c r="F59" s="129"/>
      <c r="G59" s="129"/>
      <c r="H59" s="129"/>
      <c r="I59" s="129"/>
      <c r="J59" s="129"/>
      <c r="K59" s="129"/>
      <c r="L59" s="237"/>
      <c r="M59" s="237"/>
      <c r="N59" s="237"/>
      <c r="O59" s="237"/>
      <c r="P59" s="237"/>
      <c r="Q59" s="237"/>
      <c r="R59" s="237"/>
      <c r="S59" s="237"/>
      <c r="T59" s="237"/>
      <c r="U59" s="237"/>
      <c r="V59" s="237"/>
      <c r="W59" s="237"/>
      <c r="X59" s="237"/>
      <c r="Y59" s="237"/>
      <c r="Z59" s="175"/>
      <c r="AA59" s="175"/>
      <c r="AB59" s="175"/>
      <c r="AC59" s="175"/>
      <c r="AD59" s="175"/>
      <c r="AE59" s="175"/>
      <c r="AF59" s="175"/>
      <c r="AG59" s="175"/>
      <c r="AH59" s="175"/>
      <c r="AI59" s="175"/>
      <c r="AJ59" s="175"/>
      <c r="AK59" s="239"/>
      <c r="AL59" s="129"/>
      <c r="AM59" s="129"/>
      <c r="AN59" s="129"/>
      <c r="AO59" s="129"/>
      <c r="AP59" s="129"/>
      <c r="AQ59" s="129"/>
      <c r="AR59" s="129"/>
      <c r="AS59" s="129"/>
      <c r="AT59" s="129"/>
      <c r="AU59" s="129"/>
      <c r="AV59" s="129"/>
      <c r="AW59" s="129"/>
      <c r="AX59" s="129"/>
      <c r="AY59" s="129"/>
      <c r="AZ59" s="129"/>
      <c r="BA59" s="129"/>
      <c r="BB59" s="129"/>
      <c r="BC59" s="129"/>
      <c r="BD59" s="129"/>
      <c r="BE59" s="129"/>
      <c r="BF59" s="129"/>
      <c r="BG59" s="129"/>
      <c r="BH59" s="129"/>
      <c r="BI59" s="129"/>
      <c r="BJ59" s="129"/>
      <c r="BK59" s="129"/>
      <c r="BL59" s="129"/>
      <c r="BM59" s="129"/>
      <c r="BN59" s="129"/>
      <c r="BO59" s="129"/>
      <c r="BP59" s="129"/>
      <c r="BQ59" s="129"/>
      <c r="BR59" s="129"/>
      <c r="BS59" s="129"/>
      <c r="BT59" s="129"/>
      <c r="BU59" s="129"/>
      <c r="BV59" s="129"/>
      <c r="BW59" s="129"/>
      <c r="BX59" s="129"/>
      <c r="BY59" s="129"/>
      <c r="BZ59" s="129"/>
      <c r="CA59" s="129"/>
      <c r="CB59" s="129"/>
      <c r="CC59" s="129"/>
      <c r="CD59" s="129"/>
      <c r="CE59" s="129"/>
      <c r="CF59" s="129"/>
      <c r="CG59" s="129"/>
      <c r="CH59" s="129"/>
      <c r="CI59" s="129"/>
      <c r="CJ59" s="129"/>
      <c r="CK59" s="129"/>
      <c r="CL59" s="129"/>
      <c r="CM59" s="129"/>
      <c r="CN59" s="129"/>
      <c r="CO59" s="129"/>
      <c r="CP59" s="129"/>
      <c r="CQ59" s="129"/>
      <c r="CR59" s="129"/>
      <c r="CS59" s="129"/>
      <c r="CT59" s="129"/>
      <c r="CU59" s="129"/>
      <c r="CV59" s="129"/>
      <c r="CW59" s="129"/>
      <c r="CX59" s="129"/>
      <c r="CY59" s="129"/>
      <c r="CZ59" s="129"/>
      <c r="DA59" s="129"/>
      <c r="DB59" s="129"/>
      <c r="DC59" s="129"/>
      <c r="DD59" s="129"/>
      <c r="DE59" s="129"/>
      <c r="DF59" s="129"/>
      <c r="DG59" s="129"/>
      <c r="DH59" s="129"/>
      <c r="DI59" s="129"/>
      <c r="DJ59" s="129"/>
      <c r="DK59" s="129"/>
      <c r="DL59" s="129"/>
      <c r="DM59" s="129"/>
      <c r="DN59" s="129"/>
      <c r="DO59" s="129"/>
      <c r="DP59" s="129"/>
      <c r="DQ59" s="129"/>
      <c r="DR59" s="129"/>
      <c r="DS59" s="129"/>
      <c r="DT59" s="129"/>
      <c r="DU59" s="129"/>
      <c r="DV59" s="129"/>
      <c r="DW59" s="129"/>
      <c r="DX59" s="129"/>
      <c r="DY59" s="129"/>
      <c r="DZ59" s="129"/>
      <c r="EA59" s="129"/>
      <c r="EB59" s="129"/>
      <c r="EC59" s="129"/>
      <c r="ED59" s="129"/>
      <c r="EE59" s="129"/>
      <c r="EF59" s="129"/>
      <c r="EG59" s="129"/>
      <c r="EH59" s="129"/>
      <c r="EI59" s="129"/>
      <c r="EJ59" s="129"/>
      <c r="EK59" s="129"/>
      <c r="EL59" s="129"/>
      <c r="EM59" s="129"/>
      <c r="EN59" s="129"/>
      <c r="EO59" s="129"/>
      <c r="EP59" s="129"/>
      <c r="EQ59" s="129"/>
      <c r="ER59" s="129"/>
      <c r="ES59" s="129"/>
      <c r="ET59" s="129"/>
      <c r="EU59" s="129"/>
      <c r="EV59" s="129"/>
      <c r="EW59" s="129"/>
      <c r="EX59" s="129"/>
      <c r="EY59" s="129"/>
      <c r="EZ59" s="129"/>
      <c r="FA59" s="129"/>
      <c r="FB59" s="129"/>
      <c r="FC59" s="129"/>
      <c r="FD59" s="129"/>
      <c r="FE59" s="129"/>
      <c r="FF59" s="129"/>
      <c r="FG59" s="129"/>
      <c r="FH59" s="129"/>
      <c r="FI59" s="129"/>
      <c r="FJ59" s="129"/>
      <c r="FK59" s="129"/>
      <c r="FL59" s="129"/>
      <c r="FM59" s="129"/>
      <c r="FN59" s="129"/>
      <c r="FO59" s="129"/>
      <c r="FP59" s="129"/>
      <c r="FQ59" s="129"/>
      <c r="FR59" s="129"/>
      <c r="FS59" s="129"/>
      <c r="FT59" s="129"/>
      <c r="FU59" s="129"/>
      <c r="FV59" s="129"/>
      <c r="FW59" s="129"/>
      <c r="FX59" s="129"/>
      <c r="FY59" s="129"/>
      <c r="FZ59" s="129"/>
      <c r="GA59" s="129"/>
      <c r="GB59" s="129"/>
      <c r="GC59" s="129"/>
    </row>
  </sheetData>
  <mergeCells count="91">
    <mergeCell ref="AF5:AF8"/>
    <mergeCell ref="B1:AJ1"/>
    <mergeCell ref="B2:AJ2"/>
    <mergeCell ref="B4:AJ4"/>
    <mergeCell ref="B5:C8"/>
    <mergeCell ref="D5:G5"/>
    <mergeCell ref="H5:K5"/>
    <mergeCell ref="L5:O5"/>
    <mergeCell ref="T5:U5"/>
    <mergeCell ref="V5:Y8"/>
    <mergeCell ref="Z5:Z8"/>
    <mergeCell ref="AA5:AA8"/>
    <mergeCell ref="AB5:AB8"/>
    <mergeCell ref="AC5:AC8"/>
    <mergeCell ref="AD5:AD8"/>
    <mergeCell ref="AE5:AE8"/>
    <mergeCell ref="AL6:AL8"/>
    <mergeCell ref="AM6:AM8"/>
    <mergeCell ref="AN6:AN8"/>
    <mergeCell ref="D7:G7"/>
    <mergeCell ref="H7:K7"/>
    <mergeCell ref="L7:O7"/>
    <mergeCell ref="T7:U7"/>
    <mergeCell ref="AK5:AK8"/>
    <mergeCell ref="D6:G6"/>
    <mergeCell ref="H6:K6"/>
    <mergeCell ref="L6:O6"/>
    <mergeCell ref="T6:U6"/>
    <mergeCell ref="AG5:AG8"/>
    <mergeCell ref="AH5:AH8"/>
    <mergeCell ref="AI5:AI8"/>
    <mergeCell ref="AJ5:AJ8"/>
    <mergeCell ref="V19:Y27"/>
    <mergeCell ref="B27:C27"/>
    <mergeCell ref="B9:AJ9"/>
    <mergeCell ref="L10:Y10"/>
    <mergeCell ref="L11:Y11"/>
    <mergeCell ref="L12:Y12"/>
    <mergeCell ref="L13:Y13"/>
    <mergeCell ref="L14:Y14"/>
    <mergeCell ref="L15:Y15"/>
    <mergeCell ref="L16:Y16"/>
    <mergeCell ref="B17:C17"/>
    <mergeCell ref="L17:Y17"/>
    <mergeCell ref="B18:AK18"/>
    <mergeCell ref="B28:Y28"/>
    <mergeCell ref="X31:Y31"/>
    <mergeCell ref="C32:D32"/>
    <mergeCell ref="X32:Y32"/>
    <mergeCell ref="C33:D33"/>
    <mergeCell ref="H32:I32"/>
    <mergeCell ref="H33:I33"/>
    <mergeCell ref="T31:U31"/>
    <mergeCell ref="T32:U32"/>
    <mergeCell ref="C49:D49"/>
    <mergeCell ref="C50:D50"/>
    <mergeCell ref="B3:AJ3"/>
    <mergeCell ref="P5:S5"/>
    <mergeCell ref="P6:S6"/>
    <mergeCell ref="P7:S7"/>
    <mergeCell ref="C40:D40"/>
    <mergeCell ref="C41:D41"/>
    <mergeCell ref="F44:G44"/>
    <mergeCell ref="C37:D37"/>
    <mergeCell ref="C38:D38"/>
    <mergeCell ref="C39:D39"/>
    <mergeCell ref="C34:D34"/>
    <mergeCell ref="C35:D35"/>
    <mergeCell ref="C36:D36"/>
    <mergeCell ref="H35:I35"/>
    <mergeCell ref="C46:D46"/>
    <mergeCell ref="B42:G42"/>
    <mergeCell ref="H42:I42"/>
    <mergeCell ref="C47:D47"/>
    <mergeCell ref="C48:D48"/>
    <mergeCell ref="H37:I37"/>
    <mergeCell ref="O41:R41"/>
    <mergeCell ref="O33:R33"/>
    <mergeCell ref="O34:R34"/>
    <mergeCell ref="O35:R35"/>
    <mergeCell ref="O36:R36"/>
    <mergeCell ref="O37:R37"/>
    <mergeCell ref="O38:R38"/>
    <mergeCell ref="O39:R39"/>
    <mergeCell ref="O40:R40"/>
    <mergeCell ref="H38:I38"/>
    <mergeCell ref="H39:I39"/>
    <mergeCell ref="H40:I40"/>
    <mergeCell ref="H41:I41"/>
    <mergeCell ref="H34:I34"/>
    <mergeCell ref="H36:I36"/>
  </mergeCells>
  <printOptions horizontalCentered="1"/>
  <pageMargins left="0.39370078740157483" right="0.39370078740157483" top="0.75196850393700787" bottom="0.39370078740157483" header="0.31496062992125984" footer="0.31496062992125984"/>
  <pageSetup scale="24" orientation="landscape" r:id="rId1"/>
  <headerFooter>
    <oddFooter>&amp;LINVIAS&amp;C&amp;P DE &amp;N&amp;RSEI</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
  <sheetViews>
    <sheetView zoomScale="90" zoomScaleNormal="90" zoomScaleSheetLayoutView="85" workbookViewId="0">
      <selection activeCell="J9" sqref="J9"/>
    </sheetView>
  </sheetViews>
  <sheetFormatPr baseColWidth="10" defaultRowHeight="15" x14ac:dyDescent="0.2"/>
  <cols>
    <col min="1" max="1" width="36.33203125" customWidth="1"/>
    <col min="2" max="2" width="76.83203125" customWidth="1"/>
    <col min="3" max="3" width="15.33203125" customWidth="1"/>
    <col min="4" max="4" width="21.33203125" customWidth="1"/>
    <col min="5" max="5" width="20" customWidth="1"/>
    <col min="6" max="6" width="21.6640625" customWidth="1"/>
  </cols>
  <sheetData>
    <row r="1" spans="1:6" ht="32" x14ac:dyDescent="0.2">
      <c r="A1" s="240" t="s">
        <v>140</v>
      </c>
      <c r="B1" s="241"/>
      <c r="C1" s="240" t="s">
        <v>132</v>
      </c>
      <c r="D1" s="240" t="s">
        <v>133</v>
      </c>
      <c r="E1" s="242" t="s">
        <v>134</v>
      </c>
      <c r="F1" s="242" t="s">
        <v>135</v>
      </c>
    </row>
    <row r="2" spans="1:6" ht="48" x14ac:dyDescent="0.2">
      <c r="A2" s="243" t="s">
        <v>136</v>
      </c>
      <c r="B2" s="244" t="s">
        <v>137</v>
      </c>
      <c r="C2" s="245">
        <v>2018</v>
      </c>
      <c r="D2" s="246">
        <v>220797600</v>
      </c>
      <c r="E2" s="245">
        <v>6</v>
      </c>
      <c r="F2" s="246">
        <f>D2/E2</f>
        <v>36799600</v>
      </c>
    </row>
    <row r="3" spans="1:6" ht="48" x14ac:dyDescent="0.2">
      <c r="A3" s="243" t="s">
        <v>138</v>
      </c>
      <c r="B3" s="244" t="s">
        <v>139</v>
      </c>
      <c r="C3" s="245">
        <v>2019</v>
      </c>
      <c r="D3" s="246">
        <v>250000000</v>
      </c>
      <c r="E3" s="245">
        <v>6</v>
      </c>
      <c r="F3" s="247">
        <f>D3/E3</f>
        <v>41666666.666666664</v>
      </c>
    </row>
    <row r="4" spans="1:6" ht="64" x14ac:dyDescent="0.2">
      <c r="A4" s="245" t="s">
        <v>141</v>
      </c>
      <c r="B4" s="244" t="s">
        <v>142</v>
      </c>
      <c r="C4" s="245">
        <v>2020</v>
      </c>
      <c r="D4" s="246">
        <v>318041020</v>
      </c>
      <c r="E4" s="245">
        <v>6</v>
      </c>
      <c r="F4" s="247">
        <f>D4/E4</f>
        <v>53006836.666666664</v>
      </c>
    </row>
    <row r="5" spans="1:6" ht="48" x14ac:dyDescent="0.2">
      <c r="A5" s="241"/>
      <c r="B5" s="244" t="s">
        <v>139</v>
      </c>
      <c r="C5" s="245">
        <v>2021</v>
      </c>
      <c r="D5" s="246">
        <v>338614500</v>
      </c>
      <c r="E5" s="245">
        <v>6</v>
      </c>
      <c r="F5" s="247">
        <f>D5/E5</f>
        <v>56435750</v>
      </c>
    </row>
  </sheetData>
  <pageMargins left="0.7" right="0.7" top="0.75" bottom="0.75" header="0.3" footer="0.3"/>
  <pageSetup scale="48"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PRESUPUESTO INTERVENTORIA</vt:lpstr>
      <vt:lpstr>Covid-19 Interventoria</vt:lpstr>
      <vt:lpstr>FORMULARIO 1</vt:lpstr>
      <vt:lpstr>PLAN DE CARGAS</vt:lpstr>
      <vt:lpstr>Hoja1</vt:lpstr>
      <vt:lpstr>'FORMULARIO 1'!Área_de_impresión</vt:lpstr>
      <vt:lpstr>'PLAN DE CARGAS'!Área_de_impresión</vt:lpstr>
      <vt:lpstr>'PRESUPUESTO INTERVENTORIA'!Área_de_impresión</vt:lpstr>
      <vt:lpstr>'PLAN DE CARGAS'!Títulos_a_imprimir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Bernal Castro</dc:creator>
  <cp:keywords/>
  <dc:description/>
  <cp:lastModifiedBy>Mauricio Barragan</cp:lastModifiedBy>
  <cp:revision/>
  <cp:lastPrinted>2021-01-15T01:46:46Z</cp:lastPrinted>
  <dcterms:created xsi:type="dcterms:W3CDTF">2017-04-05T01:30:00Z</dcterms:created>
  <dcterms:modified xsi:type="dcterms:W3CDTF">2021-04-06T16:09:30Z</dcterms:modified>
  <cp:category/>
  <cp:contentStatus/>
</cp:coreProperties>
</file>