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23"/>
  <workbookPr/>
  <mc:AlternateContent xmlns:mc="http://schemas.openxmlformats.org/markup-compatibility/2006">
    <mc:Choice Requires="x15">
      <x15ac:absPath xmlns:x15ac="http://schemas.microsoft.com/office/spreadsheetml/2010/11/ac" url="/Users/miguelcruz/Desktop/adend/"/>
    </mc:Choice>
  </mc:AlternateContent>
  <xr:revisionPtr revIDLastSave="0" documentId="8_{88EE9FCA-2407-AE42-A46A-98D65B8C3BEA}" xr6:coauthVersionLast="46" xr6:coauthVersionMax="46" xr10:uidLastSave="{00000000-0000-0000-0000-000000000000}"/>
  <bookViews>
    <workbookView xWindow="0" yWindow="500" windowWidth="28800" windowHeight="15840" xr2:uid="{00000000-000D-0000-FFFF-FFFF00000000}"/>
  </bookViews>
  <sheets>
    <sheet name="OFERTA MED TEC + REC HUM" sheetId="3" r:id="rId1"/>
    <sheet name="SERVICIOS FIJOS" sheetId="1" r:id="rId2"/>
    <sheet name="BOLSA REC ADICIONALES" sheetId="4"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 i="4" l="1"/>
  <c r="K174" i="3"/>
  <c r="K173" i="3"/>
  <c r="J171" i="3"/>
  <c r="K171" i="3"/>
  <c r="K162" i="3"/>
  <c r="F162" i="3"/>
  <c r="F164" i="3" s="1"/>
  <c r="F166" i="3" s="1"/>
  <c r="G157" i="3"/>
  <c r="F157" i="3"/>
  <c r="E157" i="3"/>
  <c r="H155" i="3"/>
  <c r="I155" i="3" s="1"/>
  <c r="J155" i="3" s="1"/>
  <c r="K155" i="3" s="1"/>
  <c r="H154" i="3"/>
  <c r="I154" i="3" s="1"/>
  <c r="J154" i="3" s="1"/>
  <c r="K154" i="3" s="1"/>
  <c r="H153" i="3"/>
  <c r="I153" i="3" s="1"/>
  <c r="J153" i="3" s="1"/>
  <c r="K153" i="3" s="1"/>
  <c r="H152" i="3"/>
  <c r="I152" i="3" s="1"/>
  <c r="J152" i="3" s="1"/>
  <c r="K152" i="3" s="1"/>
  <c r="H151" i="3"/>
  <c r="I151" i="3" s="1"/>
  <c r="J151" i="3" s="1"/>
  <c r="K151" i="3" s="1"/>
  <c r="H150" i="3"/>
  <c r="I150" i="3" s="1"/>
  <c r="J150" i="3" s="1"/>
  <c r="K150" i="3" s="1"/>
  <c r="H149" i="3"/>
  <c r="I149" i="3" s="1"/>
  <c r="J149" i="3" s="1"/>
  <c r="K149" i="3" s="1"/>
  <c r="H148" i="3"/>
  <c r="I148" i="3" s="1"/>
  <c r="J148" i="3" s="1"/>
  <c r="K148" i="3" s="1"/>
  <c r="H147" i="3"/>
  <c r="I147" i="3" s="1"/>
  <c r="J147" i="3" s="1"/>
  <c r="K147" i="3" s="1"/>
  <c r="H146" i="3"/>
  <c r="I146" i="3" s="1"/>
  <c r="J146" i="3" s="1"/>
  <c r="K146" i="3" s="1"/>
  <c r="H145" i="3"/>
  <c r="I145" i="3" s="1"/>
  <c r="J145" i="3" s="1"/>
  <c r="K145" i="3" s="1"/>
  <c r="H144" i="3"/>
  <c r="I144" i="3" s="1"/>
  <c r="J144" i="3" s="1"/>
  <c r="K144" i="3" s="1"/>
  <c r="H143" i="3"/>
  <c r="I143" i="3" s="1"/>
  <c r="J143" i="3" s="1"/>
  <c r="K143" i="3" s="1"/>
  <c r="H142" i="3"/>
  <c r="I142" i="3" s="1"/>
  <c r="J142" i="3" s="1"/>
  <c r="K142" i="3" s="1"/>
  <c r="H141" i="3"/>
  <c r="I141" i="3" s="1"/>
  <c r="J141" i="3" s="1"/>
  <c r="K141" i="3" s="1"/>
  <c r="H140" i="3"/>
  <c r="I140" i="3" s="1"/>
  <c r="J140" i="3" s="1"/>
  <c r="K140" i="3" s="1"/>
  <c r="H139" i="3"/>
  <c r="I139" i="3" s="1"/>
  <c r="J139" i="3" s="1"/>
  <c r="K139" i="3" s="1"/>
  <c r="H138" i="3"/>
  <c r="I138" i="3" s="1"/>
  <c r="J138" i="3" s="1"/>
  <c r="K138" i="3" s="1"/>
  <c r="H137" i="3"/>
  <c r="I137" i="3" s="1"/>
  <c r="J137" i="3" s="1"/>
  <c r="K137" i="3" s="1"/>
  <c r="H136" i="3"/>
  <c r="I136" i="3" s="1"/>
  <c r="J136" i="3" s="1"/>
  <c r="K136" i="3" s="1"/>
  <c r="H135" i="3"/>
  <c r="I135" i="3" s="1"/>
  <c r="J135" i="3" s="1"/>
  <c r="K135" i="3" s="1"/>
  <c r="H134" i="3"/>
  <c r="I134" i="3" s="1"/>
  <c r="J134" i="3" s="1"/>
  <c r="K134" i="3" s="1"/>
  <c r="H133" i="3"/>
  <c r="I133" i="3" s="1"/>
  <c r="J133" i="3" s="1"/>
  <c r="K133" i="3" s="1"/>
  <c r="H132" i="3"/>
  <c r="I132" i="3" s="1"/>
  <c r="J132" i="3" s="1"/>
  <c r="K132" i="3" s="1"/>
  <c r="H131" i="3"/>
  <c r="I131" i="3" s="1"/>
  <c r="J131" i="3" s="1"/>
  <c r="K131" i="3" s="1"/>
  <c r="H130" i="3"/>
  <c r="I130" i="3" s="1"/>
  <c r="J130" i="3" s="1"/>
  <c r="K130" i="3" s="1"/>
  <c r="H129" i="3"/>
  <c r="I129" i="3" s="1"/>
  <c r="J129" i="3" s="1"/>
  <c r="K129" i="3" s="1"/>
  <c r="H128" i="3"/>
  <c r="I128" i="3" s="1"/>
  <c r="J128" i="3" s="1"/>
  <c r="K128" i="3" s="1"/>
  <c r="H127" i="3"/>
  <c r="I127" i="3" s="1"/>
  <c r="J127" i="3" s="1"/>
  <c r="K127" i="3" s="1"/>
  <c r="H126" i="3"/>
  <c r="I126" i="3" s="1"/>
  <c r="J126" i="3" s="1"/>
  <c r="K126" i="3" s="1"/>
  <c r="H125" i="3"/>
  <c r="I125" i="3" s="1"/>
  <c r="J125" i="3" s="1"/>
  <c r="K125" i="3" s="1"/>
  <c r="H124" i="3"/>
  <c r="I124" i="3" s="1"/>
  <c r="J124" i="3" s="1"/>
  <c r="K124" i="3" s="1"/>
  <c r="H123" i="3"/>
  <c r="I123" i="3" s="1"/>
  <c r="J123" i="3" s="1"/>
  <c r="K123" i="3" s="1"/>
  <c r="H122" i="3"/>
  <c r="I122" i="3" s="1"/>
  <c r="J122" i="3" s="1"/>
  <c r="K122" i="3" s="1"/>
  <c r="H121" i="3"/>
  <c r="I121" i="3" s="1"/>
  <c r="J121" i="3" s="1"/>
  <c r="K121" i="3" s="1"/>
  <c r="H120" i="3"/>
  <c r="I120" i="3" s="1"/>
  <c r="J120" i="3" s="1"/>
  <c r="K120" i="3" s="1"/>
  <c r="H119" i="3"/>
  <c r="I119" i="3" s="1"/>
  <c r="J119" i="3" s="1"/>
  <c r="K119" i="3" s="1"/>
  <c r="H118" i="3"/>
  <c r="I118" i="3" s="1"/>
  <c r="J118" i="3" s="1"/>
  <c r="K118" i="3" s="1"/>
  <c r="H117" i="3"/>
  <c r="I117" i="3" s="1"/>
  <c r="J117" i="3" s="1"/>
  <c r="K117" i="3" s="1"/>
  <c r="H116" i="3"/>
  <c r="I116" i="3" s="1"/>
  <c r="J116" i="3" s="1"/>
  <c r="K116" i="3" s="1"/>
  <c r="H115" i="3"/>
  <c r="I115" i="3" s="1"/>
  <c r="J115" i="3" s="1"/>
  <c r="K115" i="3" s="1"/>
  <c r="H114" i="3"/>
  <c r="I114" i="3" s="1"/>
  <c r="J114" i="3" s="1"/>
  <c r="K114" i="3" s="1"/>
  <c r="H113" i="3"/>
  <c r="I113" i="3" s="1"/>
  <c r="J113" i="3" s="1"/>
  <c r="K113" i="3" s="1"/>
  <c r="H112" i="3"/>
  <c r="I112" i="3" s="1"/>
  <c r="J112" i="3" s="1"/>
  <c r="K112" i="3" s="1"/>
  <c r="H111" i="3"/>
  <c r="I111" i="3" s="1"/>
  <c r="J111" i="3" s="1"/>
  <c r="K111" i="3" s="1"/>
  <c r="H110" i="3"/>
  <c r="I110" i="3" s="1"/>
  <c r="J110" i="3" s="1"/>
  <c r="K110" i="3" s="1"/>
  <c r="H109" i="3"/>
  <c r="I109" i="3" s="1"/>
  <c r="J109" i="3" s="1"/>
  <c r="K109" i="3" s="1"/>
  <c r="H108" i="3"/>
  <c r="I108" i="3" s="1"/>
  <c r="J108" i="3" s="1"/>
  <c r="K108" i="3" s="1"/>
  <c r="H107" i="3"/>
  <c r="I107" i="3" s="1"/>
  <c r="J107" i="3" s="1"/>
  <c r="K107" i="3" s="1"/>
  <c r="H106" i="3"/>
  <c r="I106" i="3" s="1"/>
  <c r="J106" i="3" s="1"/>
  <c r="K106" i="3" s="1"/>
  <c r="H105" i="3"/>
  <c r="I105" i="3" s="1"/>
  <c r="J105" i="3" s="1"/>
  <c r="K105" i="3" s="1"/>
  <c r="H104" i="3"/>
  <c r="I104" i="3" s="1"/>
  <c r="J104" i="3" s="1"/>
  <c r="K104" i="3" s="1"/>
  <c r="H103" i="3"/>
  <c r="I103" i="3" s="1"/>
  <c r="J103" i="3" s="1"/>
  <c r="K103" i="3" s="1"/>
  <c r="H102" i="3"/>
  <c r="I102" i="3" s="1"/>
  <c r="J102" i="3" s="1"/>
  <c r="K102" i="3" s="1"/>
  <c r="H101" i="3"/>
  <c r="I101" i="3" s="1"/>
  <c r="J101" i="3" s="1"/>
  <c r="K101" i="3" s="1"/>
  <c r="H100" i="3"/>
  <c r="I100" i="3" s="1"/>
  <c r="J100" i="3" s="1"/>
  <c r="K100" i="3" s="1"/>
  <c r="H99" i="3"/>
  <c r="I99" i="3" s="1"/>
  <c r="J99" i="3" s="1"/>
  <c r="K99" i="3" s="1"/>
  <c r="H98" i="3"/>
  <c r="I98" i="3" s="1"/>
  <c r="J98" i="3" s="1"/>
  <c r="K98" i="3" s="1"/>
  <c r="H97" i="3"/>
  <c r="I97" i="3" s="1"/>
  <c r="J97" i="3" s="1"/>
  <c r="K97" i="3" s="1"/>
  <c r="H96" i="3"/>
  <c r="I96" i="3" s="1"/>
  <c r="J96" i="3" s="1"/>
  <c r="K96" i="3" s="1"/>
  <c r="H95" i="3"/>
  <c r="I95" i="3" s="1"/>
  <c r="J95" i="3" s="1"/>
  <c r="K95" i="3" s="1"/>
  <c r="H94" i="3"/>
  <c r="I94" i="3" s="1"/>
  <c r="J94" i="3" s="1"/>
  <c r="K94" i="3" s="1"/>
  <c r="H93" i="3"/>
  <c r="I93" i="3" s="1"/>
  <c r="J93" i="3" s="1"/>
  <c r="K93" i="3" s="1"/>
  <c r="H92" i="3"/>
  <c r="I92" i="3" s="1"/>
  <c r="J92" i="3" s="1"/>
  <c r="K92" i="3" s="1"/>
  <c r="H91" i="3"/>
  <c r="I91" i="3" s="1"/>
  <c r="J91" i="3" s="1"/>
  <c r="K91" i="3" s="1"/>
  <c r="H90" i="3"/>
  <c r="I90" i="3" s="1"/>
  <c r="J90" i="3" s="1"/>
  <c r="K90" i="3" s="1"/>
  <c r="H89" i="3"/>
  <c r="I89" i="3" s="1"/>
  <c r="J89" i="3" s="1"/>
  <c r="K89" i="3" s="1"/>
  <c r="H88" i="3"/>
  <c r="I88" i="3" s="1"/>
  <c r="J88" i="3" s="1"/>
  <c r="K88" i="3" s="1"/>
  <c r="H87" i="3"/>
  <c r="I87" i="3" s="1"/>
  <c r="J87" i="3" s="1"/>
  <c r="K87" i="3" s="1"/>
  <c r="H86" i="3"/>
  <c r="I86" i="3" s="1"/>
  <c r="J86" i="3" s="1"/>
  <c r="K86" i="3" s="1"/>
  <c r="H85" i="3"/>
  <c r="I85" i="3" s="1"/>
  <c r="J85" i="3" s="1"/>
  <c r="K85" i="3" s="1"/>
  <c r="H84" i="3"/>
  <c r="I84" i="3" s="1"/>
  <c r="J84" i="3" s="1"/>
  <c r="K84" i="3" s="1"/>
  <c r="H83" i="3"/>
  <c r="I83" i="3" s="1"/>
  <c r="J83" i="3" s="1"/>
  <c r="K83" i="3" s="1"/>
  <c r="H82" i="3"/>
  <c r="I82" i="3" s="1"/>
  <c r="J82" i="3" s="1"/>
  <c r="K82" i="3" s="1"/>
  <c r="H81" i="3"/>
  <c r="I81" i="3" s="1"/>
  <c r="J81" i="3" s="1"/>
  <c r="K81" i="3" s="1"/>
  <c r="H80" i="3"/>
  <c r="I80" i="3" s="1"/>
  <c r="J80" i="3" s="1"/>
  <c r="K80" i="3" s="1"/>
  <c r="H79" i="3"/>
  <c r="I79" i="3" s="1"/>
  <c r="J79" i="3" s="1"/>
  <c r="K79" i="3" s="1"/>
  <c r="H78" i="3"/>
  <c r="I78" i="3" s="1"/>
  <c r="J78" i="3" s="1"/>
  <c r="K78" i="3" s="1"/>
  <c r="H77" i="3"/>
  <c r="I77" i="3" s="1"/>
  <c r="J77" i="3" s="1"/>
  <c r="K77" i="3" s="1"/>
  <c r="H76" i="3"/>
  <c r="I76" i="3" s="1"/>
  <c r="J76" i="3" s="1"/>
  <c r="K76" i="3" s="1"/>
  <c r="H75" i="3"/>
  <c r="I75" i="3" s="1"/>
  <c r="J75" i="3" s="1"/>
  <c r="K75" i="3" s="1"/>
  <c r="H74" i="3"/>
  <c r="I74" i="3" s="1"/>
  <c r="J74" i="3" s="1"/>
  <c r="K74" i="3" s="1"/>
  <c r="H73" i="3"/>
  <c r="I73" i="3" s="1"/>
  <c r="J73" i="3" s="1"/>
  <c r="K73" i="3" s="1"/>
  <c r="H72" i="3"/>
  <c r="I72" i="3" s="1"/>
  <c r="J72" i="3" s="1"/>
  <c r="K72" i="3" s="1"/>
  <c r="H71" i="3"/>
  <c r="I71" i="3" s="1"/>
  <c r="J71" i="3" s="1"/>
  <c r="K71" i="3" s="1"/>
  <c r="H70" i="3"/>
  <c r="I70" i="3" s="1"/>
  <c r="J70" i="3" s="1"/>
  <c r="K70" i="3" s="1"/>
  <c r="H69" i="3"/>
  <c r="I69" i="3" s="1"/>
  <c r="J69" i="3" s="1"/>
  <c r="K69" i="3" s="1"/>
  <c r="H68" i="3"/>
  <c r="I68" i="3" s="1"/>
  <c r="J68" i="3" s="1"/>
  <c r="K68" i="3" s="1"/>
  <c r="H67" i="3"/>
  <c r="I67" i="3" s="1"/>
  <c r="J67" i="3" s="1"/>
  <c r="K67" i="3" s="1"/>
  <c r="H66" i="3"/>
  <c r="I66" i="3" s="1"/>
  <c r="J66" i="3" s="1"/>
  <c r="K66" i="3" s="1"/>
  <c r="H65" i="3"/>
  <c r="I65" i="3" s="1"/>
  <c r="J65" i="3" s="1"/>
  <c r="K65" i="3" s="1"/>
  <c r="H64" i="3"/>
  <c r="I64" i="3" s="1"/>
  <c r="J64" i="3" s="1"/>
  <c r="K64" i="3" s="1"/>
  <c r="H63" i="3"/>
  <c r="I63" i="3" s="1"/>
  <c r="J63" i="3" s="1"/>
  <c r="K63" i="3" s="1"/>
  <c r="H62" i="3"/>
  <c r="I62" i="3" s="1"/>
  <c r="J62" i="3" s="1"/>
  <c r="K62" i="3" s="1"/>
  <c r="H61" i="3"/>
  <c r="I61" i="3" s="1"/>
  <c r="J61" i="3" s="1"/>
  <c r="K61" i="3" s="1"/>
  <c r="H60" i="3"/>
  <c r="I60" i="3" s="1"/>
  <c r="J60" i="3" s="1"/>
  <c r="K60" i="3" s="1"/>
  <c r="H59" i="3"/>
  <c r="I59" i="3" s="1"/>
  <c r="J59" i="3" s="1"/>
  <c r="K59" i="3" s="1"/>
  <c r="H58" i="3"/>
  <c r="I58" i="3" s="1"/>
  <c r="J58" i="3" s="1"/>
  <c r="K58" i="3" s="1"/>
  <c r="H57" i="3"/>
  <c r="I57" i="3" s="1"/>
  <c r="J57" i="3" s="1"/>
  <c r="K57" i="3" s="1"/>
  <c r="H56" i="3"/>
  <c r="I56" i="3" s="1"/>
  <c r="J56" i="3" s="1"/>
  <c r="K56" i="3" s="1"/>
  <c r="H55" i="3"/>
  <c r="I55" i="3" s="1"/>
  <c r="J55" i="3" s="1"/>
  <c r="K55" i="3" s="1"/>
  <c r="H54" i="3"/>
  <c r="I54" i="3" s="1"/>
  <c r="J54" i="3" s="1"/>
  <c r="K54" i="3" s="1"/>
  <c r="H53" i="3"/>
  <c r="I53" i="3" s="1"/>
  <c r="J53" i="3" s="1"/>
  <c r="K53" i="3" s="1"/>
  <c r="H52" i="3"/>
  <c r="I52" i="3" s="1"/>
  <c r="J52" i="3" s="1"/>
  <c r="K52" i="3" s="1"/>
  <c r="H51" i="3"/>
  <c r="I51" i="3" s="1"/>
  <c r="J51" i="3" s="1"/>
  <c r="K51" i="3" s="1"/>
  <c r="H50" i="3"/>
  <c r="I50" i="3" s="1"/>
  <c r="J50" i="3" s="1"/>
  <c r="K50" i="3" s="1"/>
  <c r="H49" i="3"/>
  <c r="I49" i="3" s="1"/>
  <c r="J49" i="3" s="1"/>
  <c r="K49" i="3" s="1"/>
  <c r="H48" i="3"/>
  <c r="I48" i="3" s="1"/>
  <c r="J48" i="3" s="1"/>
  <c r="K48" i="3" s="1"/>
  <c r="H47" i="3"/>
  <c r="I47" i="3" s="1"/>
  <c r="J47" i="3" s="1"/>
  <c r="K47" i="3" s="1"/>
  <c r="H46" i="3"/>
  <c r="I46" i="3" s="1"/>
  <c r="J46" i="3" s="1"/>
  <c r="K46" i="3" s="1"/>
  <c r="H45" i="3"/>
  <c r="I45" i="3" s="1"/>
  <c r="J45" i="3" s="1"/>
  <c r="K45" i="3" s="1"/>
  <c r="H44" i="3"/>
  <c r="I44" i="3" s="1"/>
  <c r="J44" i="3" s="1"/>
  <c r="K44" i="3" s="1"/>
  <c r="H43" i="3"/>
  <c r="I43" i="3" s="1"/>
  <c r="J43" i="3" s="1"/>
  <c r="K43" i="3" s="1"/>
  <c r="H42" i="3"/>
  <c r="I42" i="3" s="1"/>
  <c r="J42" i="3" s="1"/>
  <c r="K42" i="3" s="1"/>
  <c r="H41" i="3"/>
  <c r="I41" i="3" s="1"/>
  <c r="J41" i="3" s="1"/>
  <c r="K41" i="3" s="1"/>
  <c r="H40" i="3"/>
  <c r="I40" i="3" s="1"/>
  <c r="J40" i="3" s="1"/>
  <c r="K40" i="3" s="1"/>
  <c r="H39" i="3"/>
  <c r="I39" i="3" s="1"/>
  <c r="J39" i="3" s="1"/>
  <c r="K39" i="3" s="1"/>
  <c r="H38" i="3"/>
  <c r="I38" i="3" s="1"/>
  <c r="J38" i="3" s="1"/>
  <c r="K38" i="3" s="1"/>
  <c r="H37" i="3"/>
  <c r="I37" i="3" s="1"/>
  <c r="J37" i="3" s="1"/>
  <c r="K37" i="3" s="1"/>
  <c r="H36" i="3"/>
  <c r="I36" i="3" s="1"/>
  <c r="J36" i="3" s="1"/>
  <c r="K36" i="3" s="1"/>
  <c r="H35" i="3"/>
  <c r="I35" i="3" s="1"/>
  <c r="J35" i="3" s="1"/>
  <c r="K35" i="3" s="1"/>
  <c r="H34" i="3"/>
  <c r="I34" i="3" s="1"/>
  <c r="J34" i="3" s="1"/>
  <c r="K34" i="3" s="1"/>
  <c r="H33" i="3"/>
  <c r="I33" i="3" s="1"/>
  <c r="J33" i="3" s="1"/>
  <c r="K33" i="3" s="1"/>
  <c r="H32" i="3"/>
  <c r="I32" i="3" s="1"/>
  <c r="J32" i="3" s="1"/>
  <c r="K32" i="3" s="1"/>
  <c r="H31" i="3"/>
  <c r="I31" i="3" s="1"/>
  <c r="J31" i="3" s="1"/>
  <c r="K31" i="3" s="1"/>
  <c r="H30" i="3"/>
  <c r="I30" i="3" s="1"/>
  <c r="J30" i="3" s="1"/>
  <c r="K30" i="3" s="1"/>
  <c r="H29" i="3"/>
  <c r="I29" i="3" s="1"/>
  <c r="J29" i="3" s="1"/>
  <c r="K29" i="3" s="1"/>
  <c r="H28" i="3"/>
  <c r="I28" i="3" s="1"/>
  <c r="J28" i="3" s="1"/>
  <c r="K28" i="3" s="1"/>
  <c r="H27" i="3"/>
  <c r="I27" i="3" s="1"/>
  <c r="J27" i="3" s="1"/>
  <c r="K27" i="3" s="1"/>
  <c r="H26" i="3"/>
  <c r="I26" i="3" s="1"/>
  <c r="J26" i="3" s="1"/>
  <c r="K26" i="3" s="1"/>
  <c r="H25" i="3"/>
  <c r="I25" i="3" s="1"/>
  <c r="J25" i="3" s="1"/>
  <c r="K25" i="3" s="1"/>
  <c r="H24" i="3"/>
  <c r="I24" i="3" s="1"/>
  <c r="J24" i="3" s="1"/>
  <c r="K24" i="3" s="1"/>
  <c r="H23" i="3"/>
  <c r="I23" i="3" s="1"/>
  <c r="J23" i="3" s="1"/>
  <c r="K23" i="3" s="1"/>
  <c r="H22" i="3"/>
  <c r="I22" i="3" s="1"/>
  <c r="J22" i="3" s="1"/>
  <c r="K22" i="3" s="1"/>
  <c r="H21" i="3"/>
  <c r="I21" i="3" s="1"/>
  <c r="J21" i="3" s="1"/>
  <c r="K21" i="3" s="1"/>
  <c r="H20" i="3"/>
  <c r="I20" i="3" s="1"/>
  <c r="J20" i="3" s="1"/>
  <c r="K20" i="3" s="1"/>
  <c r="H19" i="3"/>
  <c r="I19" i="3" s="1"/>
  <c r="J19" i="3" s="1"/>
  <c r="K19" i="3" s="1"/>
  <c r="H18" i="3"/>
  <c r="I18" i="3" s="1"/>
  <c r="J18" i="3" s="1"/>
  <c r="K18" i="3" s="1"/>
  <c r="H17" i="3"/>
  <c r="I17" i="3" s="1"/>
  <c r="J17" i="3" s="1"/>
  <c r="K17" i="3" s="1"/>
  <c r="H16" i="3"/>
  <c r="I16" i="3" s="1"/>
  <c r="J16" i="3" s="1"/>
  <c r="K16" i="3" s="1"/>
  <c r="H15" i="3"/>
  <c r="I15" i="3" s="1"/>
  <c r="J15" i="3" s="1"/>
  <c r="K15" i="3" s="1"/>
  <c r="H14" i="3"/>
  <c r="I14" i="3" s="1"/>
  <c r="J14" i="3" s="1"/>
  <c r="K14" i="3" s="1"/>
  <c r="F174" i="3" l="1"/>
  <c r="J174" i="3" s="1"/>
  <c r="H13" i="3"/>
  <c r="I13" i="3" s="1"/>
  <c r="J13" i="3" s="1"/>
  <c r="K13" i="3" s="1"/>
  <c r="K157" i="3" s="1"/>
  <c r="F173" i="3" l="1"/>
  <c r="J173" i="3" s="1"/>
  <c r="J175" i="3" s="1"/>
  <c r="K164" i="3"/>
  <c r="K166" i="3" s="1"/>
  <c r="F7" i="1" l="1"/>
  <c r="G7" i="1" s="1"/>
  <c r="H7" i="1" s="1"/>
  <c r="K14" i="1"/>
  <c r="F11" i="1"/>
  <c r="G11" i="1" s="1"/>
  <c r="H11" i="1" s="1"/>
  <c r="F13" i="1"/>
  <c r="G13" i="1" s="1"/>
  <c r="H13" i="1" s="1"/>
  <c r="F12" i="1"/>
  <c r="G12" i="1" s="1"/>
  <c r="H12" i="1" s="1"/>
  <c r="F10" i="1"/>
  <c r="G10" i="1" s="1"/>
  <c r="H10" i="1" s="1"/>
  <c r="F9" i="1"/>
  <c r="G9" i="1" s="1"/>
  <c r="H9" i="1" s="1"/>
  <c r="F8" i="1"/>
  <c r="G8" i="1" s="1"/>
  <c r="H8" i="1" s="1"/>
  <c r="F6" i="1"/>
  <c r="G6" i="1" s="1"/>
  <c r="H6" i="1" s="1"/>
  <c r="F5" i="1"/>
  <c r="G5" i="1" s="1"/>
  <c r="H5" i="1" s="1"/>
  <c r="I7" i="1" l="1"/>
  <c r="J7" i="1" s="1"/>
  <c r="L7" i="1" s="1"/>
  <c r="M7" i="1" s="1"/>
  <c r="I9" i="1"/>
  <c r="J9" i="1" s="1"/>
  <c r="L9" i="1" s="1"/>
  <c r="M9" i="1" s="1"/>
  <c r="I10" i="1"/>
  <c r="J10" i="1" s="1"/>
  <c r="L10" i="1" s="1"/>
  <c r="M10" i="1" s="1"/>
  <c r="I11" i="1"/>
  <c r="J11" i="1" s="1"/>
  <c r="L11" i="1" s="1"/>
  <c r="M11" i="1" s="1"/>
  <c r="I12" i="1"/>
  <c r="J12" i="1" s="1"/>
  <c r="L12" i="1" s="1"/>
  <c r="M12" i="1" s="1"/>
  <c r="I5" i="1"/>
  <c r="J5" i="1" s="1"/>
  <c r="L5" i="1" s="1"/>
  <c r="M5" i="1" s="1"/>
  <c r="I6" i="1"/>
  <c r="J6" i="1" s="1"/>
  <c r="L6" i="1" s="1"/>
  <c r="M6" i="1" s="1"/>
  <c r="I8" i="1"/>
  <c r="J8" i="1" s="1"/>
  <c r="L8" i="1" s="1"/>
  <c r="M8" i="1" s="1"/>
  <c r="I13" i="1"/>
  <c r="J13" i="1" s="1"/>
  <c r="L13" i="1" s="1"/>
  <c r="M13" i="1" s="1"/>
  <c r="L14" i="1" l="1"/>
  <c r="M14" i="1" s="1"/>
</calcChain>
</file>

<file path=xl/sharedStrings.xml><?xml version="1.0" encoding="utf-8"?>
<sst xmlns="http://schemas.openxmlformats.org/spreadsheetml/2006/main" count="244" uniqueCount="115">
  <si>
    <t>VIGILANCIA CON MEDIO HUMANO 2020</t>
  </si>
  <si>
    <t xml:space="preserve">COSTO BÁSICO MENSUAL </t>
  </si>
  <si>
    <t xml:space="preserve">TARIFA COSTOS ADMINISTRATIVOS Y DE SUPERVISIÓN </t>
  </si>
  <si>
    <t>VR COSTOS ADMINSITRATIVOS Y SUPERVISIÓN</t>
  </si>
  <si>
    <t>VALOR UNITARIO MENSUAL DEL SERVICIO SIN IVA</t>
  </si>
  <si>
    <t>VALOR BASE GRAVABLE IVA (LEY 1819 de 2016)</t>
  </si>
  <si>
    <t xml:space="preserve">VALOR IVA 
19% </t>
  </si>
  <si>
    <t>NÚMERO DE SERVICIOS INSTALADOS</t>
  </si>
  <si>
    <t xml:space="preserve">VALOR MENSUAL DEL SERVICIO </t>
  </si>
  <si>
    <t>24 horas con arma 30 días al mes</t>
  </si>
  <si>
    <t>24 horas sin arma 30 días al mes</t>
  </si>
  <si>
    <t xml:space="preserve">10 horas diurnas sin arma (lunes-sábado) sin festivos </t>
  </si>
  <si>
    <t>12 horas diurnas  (lunes-sábado) sin festivos -sin arma RECEPCIÓN</t>
  </si>
  <si>
    <t>24 horas  30 días al mes medio humano con canino</t>
  </si>
  <si>
    <t xml:space="preserve">TOTAL </t>
  </si>
  <si>
    <t>VALOR UNITARIO MENSUAL 2021</t>
  </si>
  <si>
    <t xml:space="preserve">24 horas sin arma (lunes-sábado) sin festivos </t>
  </si>
  <si>
    <t>12 horas diurnas sin arma (lunes- sábado) sin Festivos</t>
  </si>
  <si>
    <t>12 horas diurnas sin arma (lunes- viernes) sin Festivos</t>
  </si>
  <si>
    <t>12 horas diurnas sin arma (domingo-domingo) sin festivos</t>
  </si>
  <si>
    <t xml:space="preserve">VALOR TOTAL DEL SERVICIO </t>
  </si>
  <si>
    <t>SERVICIO DE VIGILANCIA CON RECURSO HUMANO 2021 -  EMPRESAS</t>
  </si>
  <si>
    <r>
      <t>Objeto:</t>
    </r>
    <r>
      <rPr>
        <sz val="11"/>
        <rFont val="Arial"/>
        <family val="2"/>
      </rPr>
      <t xml:space="preserve"> Prestar los servicios especializados de vigilancia y seguridad privada para la protección de las personas y bienes que permanecen en las diferentes sedes donde funciona la Secretaría General de la Alcaldía Mayor de Bogotá, D.C., y donde la Entidad los requiera.</t>
    </r>
  </si>
  <si>
    <t>Nit:</t>
  </si>
  <si>
    <t>Fecha:</t>
  </si>
  <si>
    <t>INSTRUCCIONES PARA EL DILIGENCIAMIENTO DEL FORMATO DE OFERTA ECONÓMICA</t>
  </si>
  <si>
    <t>Plazo estimado de ejecución</t>
  </si>
  <si>
    <t>31 MESES Y 13 DIAS CALENDARIO</t>
  </si>
  <si>
    <t>REQUERIMIENTOS ENTIDAD</t>
  </si>
  <si>
    <t>OFERTA</t>
  </si>
  <si>
    <t>N°</t>
  </si>
  <si>
    <t>ZONA O  SEDE DE TRABAJO</t>
  </si>
  <si>
    <t>SERVICIOS</t>
  </si>
  <si>
    <t>MANZANA LIÉVANO</t>
  </si>
  <si>
    <t>ARCO DETECTOR DE METALES</t>
  </si>
  <si>
    <t>CCTV</t>
  </si>
  <si>
    <t>EQUIPO COMUNICACIÓN ADICIONAL</t>
  </si>
  <si>
    <t>ESCANER DE RAYOS X PARA MALETAS / PARA PAQUETES CON TRANSPORTADOR</t>
  </si>
  <si>
    <t>ESPEJO PARED</t>
  </si>
  <si>
    <t>ESPEJO REVISIÓN VEHICULAR</t>
  </si>
  <si>
    <t xml:space="preserve">KIT CONTROL DE RONDAS </t>
  </si>
  <si>
    <t>LÁMPARA EMERGENCIA BOMBILLA HALÓGENA</t>
  </si>
  <si>
    <t>LÁMPARA MANUAL RECARGABLE</t>
  </si>
  <si>
    <t>RADIO BASE</t>
  </si>
  <si>
    <t>REGISTRO BIOMETRICO</t>
  </si>
  <si>
    <t>ARCHIVO DE BOGOTÁ</t>
  </si>
  <si>
    <t>CENTRO DE MEMORIA HISTÓRICA</t>
  </si>
  <si>
    <t>DETECTOR MANUAL DE METALES</t>
  </si>
  <si>
    <t>KIT DE ALARMA</t>
  </si>
  <si>
    <t>IMPRENTA DISTRITAL</t>
  </si>
  <si>
    <t>KIT CONTROL DE RONDAS</t>
  </si>
  <si>
    <t>PARQUEADERO CALLE 55</t>
  </si>
  <si>
    <t>SEDE ALTERNA RESTREPO</t>
  </si>
  <si>
    <t>SUPERCADE CAD</t>
  </si>
  <si>
    <t>SUPERCADE AMERICAS</t>
  </si>
  <si>
    <t>SUPERCADE CALLE 13</t>
  </si>
  <si>
    <t>SUPERCADE SUBA</t>
  </si>
  <si>
    <t>SUPERCADE 20 DE JULIO</t>
  </si>
  <si>
    <t>SUPERCADE SOCIAL</t>
  </si>
  <si>
    <t xml:space="preserve">NO SE REQUIERE MEDIO TECNOLOGICO </t>
  </si>
  <si>
    <t>SUPERCADE BOSA</t>
  </si>
  <si>
    <t>SEPERCADE ENGATIVA</t>
  </si>
  <si>
    <t>SUPERCADE MANITAS</t>
  </si>
  <si>
    <t>DOMO PTZ 360</t>
  </si>
  <si>
    <t>CADE LUCERO</t>
  </si>
  <si>
    <t>CADE PATIO BONITO</t>
  </si>
  <si>
    <t>CADE LA VICTORIA</t>
  </si>
  <si>
    <t>CE RAFAEL URIBE URIBE</t>
  </si>
  <si>
    <t>CE BOSA</t>
  </si>
  <si>
    <t>CE SUBA</t>
  </si>
  <si>
    <t>CE CIUDAD BOLIVAR</t>
  </si>
  <si>
    <t>CE CHAPINERO</t>
  </si>
  <si>
    <t>CE PATIO BONITO - KENNEDY</t>
  </si>
  <si>
    <t>EDIFICIO TEQUENDAMA - PISO 27</t>
  </si>
  <si>
    <t>CADE SERVITA</t>
  </si>
  <si>
    <t>CADE LA GAITANA</t>
  </si>
  <si>
    <t>CANTIDAD
(1)</t>
  </si>
  <si>
    <t>PRECIOS TECHO MENSUAL 2020 CON IVA + AIU</t>
  </si>
  <si>
    <t>VALOR TECHO UNITARIO INCLUIDO IVA + AIU  
(NO MODIFICAR)</t>
  </si>
  <si>
    <t>VALOR UNITARIO SIN IVA (2)</t>
  </si>
  <si>
    <t>AIU (3)
%</t>
  </si>
  <si>
    <t>TARIFA IVA (4)
%</t>
  </si>
  <si>
    <t>VALOR UNITARIO 2020 CON IVA (5) = ((2) + (4))</t>
  </si>
  <si>
    <t>VALOR MENSUAL 2020 CON IVA
 (6) = (5) * (1)</t>
  </si>
  <si>
    <t>COORDINADOR DE CONTRATO   1</t>
  </si>
  <si>
    <t>COORDINADOR DE CONTRATO   2</t>
  </si>
  <si>
    <t xml:space="preserve">VALOR  TOTAL MENSUAL COORDINADORES INCLUIDO IVA </t>
  </si>
  <si>
    <t>VALOR MENSUAL (incluido IVA)</t>
  </si>
  <si>
    <t xml:space="preserve">VALOR  MENSUAL COORDINADORES INCLUIDO IVA </t>
  </si>
  <si>
    <t>VALOR TOTAL  VIGENCIAS 2021-2022-2023</t>
  </si>
  <si>
    <t>VALOR TOTAL MENSUAL INCLUIDO IVA (M_TECNOL+COORD)</t>
  </si>
  <si>
    <t>VALOR TOTAL MENSUAL INCLUIDO IVA  (M_TECNOL+COORD)</t>
  </si>
  <si>
    <t>Empresa:</t>
  </si>
  <si>
    <t>SERVICIO</t>
  </si>
  <si>
    <t>VALOR MENSUAL DEL SERVICIO</t>
  </si>
  <si>
    <t>VALOR TOTAL</t>
  </si>
  <si>
    <t xml:space="preserve">SERVICIO DE VIGILANCIA CON RECURSO HUMANO </t>
  </si>
  <si>
    <t xml:space="preserve">RECURSO HUMANO COORDINADORES </t>
  </si>
  <si>
    <t>(VALOR A TRASLADAR A LA PLATAFORMA SECOP II) TOTAL PRESUPUESTO ESTIMADO</t>
  </si>
  <si>
    <t xml:space="preserve">DURACIÓN DEL CONTRATO </t>
  </si>
  <si>
    <t xml:space="preserve"> MEDIO TECNOLOGICO EN ARRIENDO </t>
  </si>
  <si>
    <t>N/A</t>
  </si>
  <si>
    <t>VIGENCIA</t>
  </si>
  <si>
    <t>MESES</t>
  </si>
  <si>
    <t>DÍAS</t>
  </si>
  <si>
    <t>VALOR PREVISIÓN PARA SERVICIOS ADICIONALES</t>
  </si>
  <si>
    <t>TOTAL BOLSA RECURSOS NO PREVISTOS</t>
  </si>
  <si>
    <t>VALOR TOTAL  VIGENCIAS 2021-2022-2023  (M_TECNOL+COORD)</t>
  </si>
  <si>
    <t>CONSOLIDADO EMPRESAS</t>
  </si>
  <si>
    <t>TOTAL CONSOLIDADO</t>
  </si>
  <si>
    <r>
      <t xml:space="preserve">• Por favor diligenciar solo las celdas RESALTADAS EN ROJO
• Revisar todos los requerimientos que se exponen en el documento "Anexo Técnico" y formular su cotización en concordancia con este.
• Recuerde que se diligencia este anexo con el fin de establecer los valores ofertados respecto de los  "COSTOS VARIABLES"  para ponderarlos segun lo establecido el los pliegos para el "FACTOR ECONOMICO"
• Los "COSTOS FIJOS"  son aceptados por el oferente con el diligenciamiento de este formato y  la presentacion de la propuesta.
• Asignar precio sin incluir el IVA en las celdas de la columna </t>
    </r>
    <r>
      <rPr>
        <b/>
        <sz val="9"/>
        <rFont val="Arial"/>
        <family val="2"/>
      </rPr>
      <t xml:space="preserve">"VALOR UNITARIO SIN IVA IVA (2)", </t>
    </r>
    <r>
      <rPr>
        <sz val="9"/>
        <rFont val="Arial"/>
        <family val="2"/>
      </rPr>
      <t xml:space="preserve"> para "</t>
    </r>
    <r>
      <rPr>
        <b/>
        <sz val="9"/>
        <rFont val="Arial"/>
        <family val="2"/>
      </rPr>
      <t>AIU (3) %</t>
    </r>
    <r>
      <rPr>
        <sz val="9"/>
        <rFont val="Arial"/>
        <family val="2"/>
      </rPr>
      <t>" el porcentaje de AIU que corresponda y en la celda</t>
    </r>
    <r>
      <rPr>
        <b/>
        <sz val="9"/>
        <rFont val="Arial"/>
        <family val="2"/>
      </rPr>
      <t xml:space="preserve"> "TARIFA IVA (4) %" </t>
    </r>
    <r>
      <rPr>
        <sz val="9"/>
        <rFont val="Arial"/>
        <family val="2"/>
      </rPr>
      <t xml:space="preserve">asignar la tarifa de IVA respectiva. 
• El valor de la OFERTA debe ser expresado en pesos colombianos y corresponderá al presupuesto estimado por la entidad.
• No modificar, agregar o quitar ningún ítem o servicio.
• No modificar las celdas en azul, las cuales presentan los valores techo y los costos fijos, por lo que son unicamente de caracter informativo.
• El archivo está formulado para calcular los valores mensuales y totales incluido IVA por lo que se solicita </t>
    </r>
    <r>
      <rPr>
        <b/>
        <u/>
        <sz val="9"/>
        <rFont val="Arial"/>
        <family val="2"/>
      </rPr>
      <t>NO</t>
    </r>
    <r>
      <rPr>
        <sz val="9"/>
        <rFont val="Arial"/>
        <family val="2"/>
      </rPr>
      <t xml:space="preserve"> modificar las fórmulas.
• No modificar los valores establecidos en la hoja "Servicios Fijos", toda vez que los mismos no son objeto de oferta por parte de los proponentes, toda vez que están regulados.
*No modificar los valores establecidos en la hoja "Bolsa recursos no previstos" toda vez que estos valores obedecen a l presupuesto estimado por la entidad.
* El valor correspondiente a la resta entre el "TOTAL PRESUPUESTO ESTIMADO" y "TOTAL CONSOLIDADO"  se traladará, en la ejecucion, a la "BOLSA DE RECURSOS PARA NECESIDADES ADICIONALES"</t>
    </r>
  </si>
  <si>
    <t>BOLSA RECURSOS PARA NECESIDADES ADICIONALES - SERVICIO DE VIGILANCIA Y SEGURIDAD PRIVADA</t>
  </si>
  <si>
    <t>BOLSA  DE RECURSOS PARA NECESIDADES ADICIONALES</t>
  </si>
  <si>
    <t>VALOR OFERTA ECONÓMICA EMPRESAS</t>
  </si>
  <si>
    <r>
      <t xml:space="preserve">ALCALDÍA MAYOR DE BOGOTÁ
Secretaría General
Subdirección de Servicios Administrativos
</t>
    </r>
    <r>
      <rPr>
        <b/>
        <sz val="11"/>
        <rFont val="Arial"/>
        <family val="2"/>
      </rPr>
      <t>Anexo - Oferta Económica para Empresas
SGA-LP-02-2021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</si>
</sst>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 #,##0_-;\-&quot;$&quot;\ * #,##0_-;_-&quot;$&quot;\ * &quot;-&quot;_-;_-@_-"/>
    <numFmt numFmtId="165" formatCode="_-&quot;$&quot;\ * #,##0.00_-;\-&quot;$&quot;\ * #,##0.00_-;_-&quot;$&quot;\ * &quot;-&quot;??_-;_-@_-"/>
    <numFmt numFmtId="166" formatCode="&quot;$&quot;\ #,##0"/>
    <numFmt numFmtId="167" formatCode="[$-240A]d&quot; de &quot;mmmm&quot; de &quot;yyyy;@"/>
    <numFmt numFmtId="168" formatCode="0.0\ &quot;MESES&quot;"/>
    <numFmt numFmtId="169" formatCode="_(* #,##0_);_(* \(#,##0\);_(* &quot;-&quot;??_);_(@_)"/>
  </numFmts>
  <fonts count="31" x14ac:knownFonts="1">
    <font>
      <sz val="11"/>
      <color theme="1"/>
      <name val="Calibri"/>
      <family val="2"/>
      <scheme val="minor"/>
    </font>
    <font>
      <sz val="11"/>
      <color theme="1"/>
      <name val="Calibri"/>
      <family val="2"/>
      <scheme val="minor"/>
    </font>
    <font>
      <b/>
      <sz val="10"/>
      <color theme="1"/>
      <name val="Arial"/>
      <family val="2"/>
    </font>
    <font>
      <b/>
      <sz val="8"/>
      <color theme="1"/>
      <name val="Arial"/>
      <family val="2"/>
    </font>
    <font>
      <b/>
      <sz val="8"/>
      <name val="Arial"/>
      <family val="2"/>
    </font>
    <font>
      <sz val="8"/>
      <color rgb="FF000000"/>
      <name val="Arial"/>
      <family val="2"/>
    </font>
    <font>
      <sz val="8"/>
      <color theme="1"/>
      <name val="Arial"/>
      <family val="2"/>
    </font>
    <font>
      <sz val="9"/>
      <color theme="1"/>
      <name val="Arial"/>
      <family val="2"/>
    </font>
    <font>
      <b/>
      <sz val="9"/>
      <color theme="1"/>
      <name val="Arial"/>
      <family val="2"/>
    </font>
    <font>
      <b/>
      <sz val="9"/>
      <color rgb="FF000000"/>
      <name val="Arial"/>
      <family val="2"/>
    </font>
    <font>
      <sz val="9"/>
      <color theme="1"/>
      <name val="Calibri"/>
      <family val="2"/>
      <scheme val="minor"/>
    </font>
    <font>
      <sz val="9"/>
      <color rgb="FF000000"/>
      <name val="Arial"/>
      <family val="2"/>
    </font>
    <font>
      <b/>
      <sz val="9"/>
      <color theme="1"/>
      <name val="Calibri"/>
      <family val="2"/>
      <scheme val="minor"/>
    </font>
    <font>
      <sz val="11"/>
      <name val="Arial"/>
      <family val="2"/>
    </font>
    <font>
      <b/>
      <sz val="11"/>
      <name val="Arial"/>
      <family val="2"/>
    </font>
    <font>
      <b/>
      <u/>
      <sz val="11"/>
      <name val="Arial"/>
      <family val="2"/>
    </font>
    <font>
      <b/>
      <sz val="12"/>
      <name val="Arial"/>
      <family val="2"/>
    </font>
    <font>
      <sz val="12"/>
      <name val="Arial"/>
      <family val="2"/>
    </font>
    <font>
      <strike/>
      <sz val="12"/>
      <name val="Arial"/>
      <family val="2"/>
    </font>
    <font>
      <sz val="9"/>
      <name val="Arial"/>
      <family val="2"/>
    </font>
    <font>
      <b/>
      <sz val="9"/>
      <name val="Arial"/>
      <family val="2"/>
    </font>
    <font>
      <b/>
      <u/>
      <sz val="9"/>
      <name val="Arial"/>
      <family val="2"/>
    </font>
    <font>
      <b/>
      <sz val="14"/>
      <name val="Arial"/>
      <family val="2"/>
    </font>
    <font>
      <b/>
      <sz val="8"/>
      <color rgb="FF000000"/>
      <name val="Arial Narrow"/>
      <family val="2"/>
    </font>
    <font>
      <sz val="9"/>
      <color indexed="8"/>
      <name val="Arial"/>
      <family val="2"/>
    </font>
    <font>
      <b/>
      <strike/>
      <sz val="9"/>
      <color rgb="FFFF0000"/>
      <name val="Arial"/>
      <family val="2"/>
    </font>
    <font>
      <b/>
      <sz val="16"/>
      <color theme="1"/>
      <name val="Arial"/>
      <family val="2"/>
    </font>
    <font>
      <b/>
      <sz val="10"/>
      <color theme="1"/>
      <name val="Arial Narrow"/>
      <family val="2"/>
    </font>
    <font>
      <sz val="9"/>
      <color theme="1"/>
      <name val="Arial Narrow"/>
      <family val="2"/>
    </font>
    <font>
      <sz val="10"/>
      <color theme="1"/>
      <name val="Arial Narrow"/>
      <family val="2"/>
    </font>
    <font>
      <b/>
      <sz val="16"/>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FF0000"/>
        <bgColor indexed="64"/>
      </patternFill>
    </fill>
    <fill>
      <patternFill patternType="solid">
        <fgColor theme="4"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8"/>
      </top>
      <bottom style="thin">
        <color indexed="8"/>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5">
    <xf numFmtId="0" fontId="0" fillId="0" borderId="0"/>
    <xf numFmtId="9"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cellStyleXfs>
  <cellXfs count="137">
    <xf numFmtId="0" fontId="0" fillId="0" borderId="0" xfId="0"/>
    <xf numFmtId="0" fontId="5" fillId="0" borderId="1" xfId="0" applyFont="1" applyBorder="1" applyAlignment="1">
      <alignment horizontal="left" vertical="center" wrapText="1"/>
    </xf>
    <xf numFmtId="166" fontId="6" fillId="0" borderId="1" xfId="0" applyNumberFormat="1" applyFont="1" applyBorder="1" applyAlignment="1">
      <alignment horizontal="right" vertical="center"/>
    </xf>
    <xf numFmtId="166" fontId="6" fillId="0" borderId="2" xfId="0" applyNumberFormat="1" applyFont="1" applyBorder="1" applyAlignment="1">
      <alignment horizontal="right" vertical="center"/>
    </xf>
    <xf numFmtId="9" fontId="6" fillId="2" borderId="1" xfId="1" applyFont="1" applyFill="1" applyBorder="1" applyAlignment="1">
      <alignment horizontal="center" vertical="center"/>
    </xf>
    <xf numFmtId="166" fontId="6" fillId="3" borderId="1" xfId="0" applyNumberFormat="1" applyFont="1" applyFill="1" applyBorder="1" applyAlignment="1">
      <alignment horizontal="righ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164" fontId="6" fillId="0" borderId="1" xfId="3" applyFont="1" applyBorder="1" applyAlignment="1">
      <alignment vertical="center"/>
    </xf>
    <xf numFmtId="0" fontId="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8" fillId="4" borderId="3" xfId="0" applyFont="1" applyFill="1" applyBorder="1" applyAlignment="1">
      <alignment horizontal="center"/>
    </xf>
    <xf numFmtId="166" fontId="8" fillId="4" borderId="1" xfId="0" applyNumberFormat="1" applyFont="1" applyFill="1" applyBorder="1"/>
    <xf numFmtId="0" fontId="2" fillId="0" borderId="0" xfId="0" applyFont="1" applyBorder="1" applyAlignment="1">
      <alignment horizontal="center" vertical="center"/>
    </xf>
    <xf numFmtId="0" fontId="0" fillId="0" borderId="0" xfId="0" applyBorder="1"/>
    <xf numFmtId="0" fontId="16" fillId="0" borderId="5" xfId="0" applyFont="1" applyBorder="1" applyAlignment="1">
      <alignment horizontal="center" vertical="center" wrapText="1"/>
    </xf>
    <xf numFmtId="0" fontId="16" fillId="0" borderId="0" xfId="0" applyFont="1" applyBorder="1" applyAlignment="1">
      <alignment horizontal="center" vertical="center" wrapText="1"/>
    </xf>
    <xf numFmtId="0" fontId="17" fillId="0" borderId="0" xfId="0" applyFont="1" applyBorder="1" applyAlignment="1">
      <alignment vertical="center" wrapText="1"/>
    </xf>
    <xf numFmtId="0" fontId="13" fillId="0" borderId="1" xfId="0" applyFont="1" applyBorder="1" applyAlignment="1">
      <alignment horizontal="justify" vertical="center" wrapText="1"/>
    </xf>
    <xf numFmtId="0" fontId="17" fillId="0" borderId="5" xfId="0" applyFont="1" applyBorder="1" applyAlignment="1">
      <alignment vertical="center" wrapText="1"/>
    </xf>
    <xf numFmtId="0" fontId="17" fillId="0" borderId="0" xfId="0" applyFont="1" applyBorder="1" applyAlignment="1">
      <alignment horizontal="justify" vertical="center" wrapText="1"/>
    </xf>
    <xf numFmtId="0" fontId="17" fillId="0" borderId="0" xfId="0" applyFont="1" applyBorder="1" applyAlignment="1">
      <alignment horizontal="left"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1" fillId="2" borderId="1" xfId="0" applyFont="1" applyFill="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1" fillId="6" borderId="1" xfId="0" applyFont="1" applyFill="1" applyBorder="1" applyAlignment="1">
      <alignment vertical="center" wrapText="1"/>
    </xf>
    <xf numFmtId="0" fontId="11" fillId="6" borderId="1" xfId="0" applyFont="1" applyFill="1" applyBorder="1" applyAlignment="1">
      <alignment horizontal="center" vertical="center" wrapText="1"/>
    </xf>
    <xf numFmtId="164" fontId="10" fillId="7" borderId="1" xfId="3" applyFont="1" applyFill="1" applyBorder="1" applyAlignment="1">
      <alignment vertical="center"/>
    </xf>
    <xf numFmtId="0" fontId="9" fillId="6" borderId="1" xfId="0" applyFont="1" applyFill="1" applyBorder="1" applyAlignment="1">
      <alignment horizontal="center" vertical="center" wrapText="1"/>
    </xf>
    <xf numFmtId="3" fontId="7" fillId="0" borderId="1" xfId="2" applyNumberFormat="1" applyFont="1" applyBorder="1" applyAlignment="1">
      <alignment horizontal="right" vertical="center"/>
    </xf>
    <xf numFmtId="3" fontId="19" fillId="0" borderId="1" xfId="0" applyNumberFormat="1" applyFont="1" applyBorder="1" applyAlignment="1">
      <alignment horizontal="right" vertical="center"/>
    </xf>
    <xf numFmtId="3" fontId="19" fillId="0" borderId="1" xfId="0" applyNumberFormat="1" applyFont="1" applyFill="1" applyBorder="1" applyAlignment="1">
      <alignment horizontal="right" vertical="center"/>
    </xf>
    <xf numFmtId="0" fontId="0" fillId="7" borderId="1" xfId="0" applyFill="1" applyBorder="1"/>
    <xf numFmtId="3" fontId="7" fillId="7" borderId="1" xfId="2" applyNumberFormat="1" applyFont="1" applyFill="1" applyBorder="1" applyAlignment="1">
      <alignment horizontal="right" vertical="center"/>
    </xf>
    <xf numFmtId="3" fontId="19" fillId="7" borderId="1" xfId="0" applyNumberFormat="1" applyFont="1" applyFill="1" applyBorder="1" applyAlignment="1">
      <alignment horizontal="right" vertical="center"/>
    </xf>
    <xf numFmtId="166" fontId="7" fillId="3" borderId="1" xfId="0" applyNumberFormat="1" applyFont="1" applyFill="1" applyBorder="1" applyAlignment="1">
      <alignment horizontal="center" vertical="center"/>
    </xf>
    <xf numFmtId="3" fontId="20" fillId="6" borderId="1" xfId="0" applyNumberFormat="1" applyFont="1" applyFill="1" applyBorder="1" applyAlignment="1">
      <alignment horizontal="right" vertical="center"/>
    </xf>
    <xf numFmtId="3" fontId="7" fillId="0" borderId="0" xfId="2" applyNumberFormat="1" applyFont="1" applyBorder="1" applyAlignment="1">
      <alignment horizontal="right" vertical="center"/>
    </xf>
    <xf numFmtId="3" fontId="19" fillId="0" borderId="0" xfId="0" applyNumberFormat="1" applyFont="1" applyBorder="1" applyAlignment="1">
      <alignment horizontal="right" vertical="center"/>
    </xf>
    <xf numFmtId="0" fontId="19" fillId="0" borderId="1" xfId="0" applyFont="1" applyFill="1" applyBorder="1" applyAlignment="1">
      <alignment horizontal="center" vertical="center"/>
    </xf>
    <xf numFmtId="0" fontId="19" fillId="0" borderId="5" xfId="0" applyFont="1" applyFill="1" applyBorder="1" applyAlignment="1">
      <alignment horizontal="center" vertical="center"/>
    </xf>
    <xf numFmtId="0" fontId="19" fillId="0" borderId="0" xfId="0" applyFont="1" applyFill="1" applyBorder="1" applyAlignment="1">
      <alignment horizontal="center" vertical="center"/>
    </xf>
    <xf numFmtId="0" fontId="7" fillId="0" borderId="0" xfId="0" applyFont="1" applyBorder="1" applyAlignment="1">
      <alignment horizontal="center" vertical="center"/>
    </xf>
    <xf numFmtId="0" fontId="25" fillId="0" borderId="0" xfId="0" applyFont="1" applyFill="1" applyBorder="1" applyAlignment="1">
      <alignment vertical="center" wrapText="1"/>
    </xf>
    <xf numFmtId="0" fontId="7" fillId="0" borderId="0" xfId="0" applyFont="1" applyBorder="1" applyAlignment="1">
      <alignment horizontal="left" vertical="center"/>
    </xf>
    <xf numFmtId="0" fontId="19" fillId="0" borderId="5" xfId="0" applyFont="1" applyFill="1" applyBorder="1" applyAlignment="1">
      <alignment vertical="center"/>
    </xf>
    <xf numFmtId="0" fontId="7" fillId="0" borderId="5" xfId="0" applyFont="1" applyBorder="1" applyAlignment="1">
      <alignment horizontal="center" vertical="center"/>
    </xf>
    <xf numFmtId="0" fontId="20" fillId="0" borderId="0" xfId="0" applyFont="1" applyFill="1" applyBorder="1" applyAlignment="1">
      <alignment vertical="center"/>
    </xf>
    <xf numFmtId="164" fontId="19" fillId="3" borderId="1" xfId="3" applyFont="1" applyFill="1" applyBorder="1" applyAlignment="1">
      <alignment horizontal="center" vertical="center"/>
    </xf>
    <xf numFmtId="3" fontId="20" fillId="6" borderId="11" xfId="0" applyNumberFormat="1" applyFont="1" applyFill="1" applyBorder="1" applyAlignment="1">
      <alignment horizontal="right" vertical="center"/>
    </xf>
    <xf numFmtId="9" fontId="7" fillId="0" borderId="0" xfId="1" applyFont="1" applyBorder="1" applyAlignment="1">
      <alignment horizontal="center" vertical="center"/>
    </xf>
    <xf numFmtId="3" fontId="19" fillId="0" borderId="7" xfId="0" applyNumberFormat="1" applyFont="1" applyFill="1" applyBorder="1" applyAlignment="1">
      <alignment horizontal="right" vertical="center"/>
    </xf>
    <xf numFmtId="3" fontId="19" fillId="0" borderId="7" xfId="0" applyNumberFormat="1" applyFont="1" applyBorder="1" applyAlignment="1">
      <alignment horizontal="right" vertical="center"/>
    </xf>
    <xf numFmtId="164" fontId="7" fillId="0" borderId="0" xfId="3" applyFont="1" applyBorder="1" applyAlignment="1">
      <alignment horizontal="center" vertical="center"/>
    </xf>
    <xf numFmtId="164" fontId="19" fillId="0" borderId="0" xfId="3" applyFont="1" applyFill="1" applyBorder="1" applyAlignment="1">
      <alignment horizontal="center" vertical="center"/>
    </xf>
    <xf numFmtId="164" fontId="0" fillId="0" borderId="0" xfId="3" applyFont="1" applyBorder="1"/>
    <xf numFmtId="165" fontId="0" fillId="0" borderId="0" xfId="0" applyNumberFormat="1" applyBorder="1"/>
    <xf numFmtId="4" fontId="20" fillId="6" borderId="11" xfId="0" applyNumberFormat="1" applyFont="1" applyFill="1" applyBorder="1" applyAlignment="1">
      <alignment horizontal="right" vertical="center"/>
    </xf>
    <xf numFmtId="0" fontId="18" fillId="0" borderId="0" xfId="0" applyFont="1" applyBorder="1" applyAlignment="1">
      <alignment vertical="center" wrapText="1"/>
    </xf>
    <xf numFmtId="0" fontId="8" fillId="7" borderId="1" xfId="0" applyFont="1" applyFill="1" applyBorder="1" applyAlignment="1">
      <alignment horizontal="center" vertical="center"/>
    </xf>
    <xf numFmtId="0" fontId="7" fillId="0" borderId="1" xfId="0" applyFont="1" applyBorder="1" applyAlignment="1">
      <alignment horizontal="center" vertical="center"/>
    </xf>
    <xf numFmtId="0" fontId="8" fillId="7" borderId="1" xfId="0" applyFont="1" applyFill="1" applyBorder="1" applyAlignment="1">
      <alignment horizontal="center" vertical="center" wrapText="1"/>
    </xf>
    <xf numFmtId="165" fontId="7" fillId="0" borderId="1" xfId="0" applyNumberFormat="1" applyFont="1" applyBorder="1" applyAlignment="1">
      <alignment vertical="center"/>
    </xf>
    <xf numFmtId="165" fontId="12" fillId="7" borderId="1" xfId="0" applyNumberFormat="1" applyFont="1" applyFill="1" applyBorder="1" applyAlignment="1">
      <alignment vertical="center"/>
    </xf>
    <xf numFmtId="0" fontId="2" fillId="0" borderId="0" xfId="0" applyFont="1" applyBorder="1" applyAlignment="1">
      <alignment vertical="center"/>
    </xf>
    <xf numFmtId="164" fontId="10" fillId="10" borderId="1" xfId="3" applyFont="1" applyFill="1" applyBorder="1" applyAlignment="1">
      <alignment vertical="center"/>
    </xf>
    <xf numFmtId="0" fontId="0" fillId="9" borderId="1" xfId="0" applyFill="1" applyBorder="1" applyProtection="1">
      <protection locked="0"/>
    </xf>
    <xf numFmtId="9" fontId="9" fillId="9" borderId="1" xfId="1" applyFont="1" applyFill="1" applyBorder="1" applyAlignment="1" applyProtection="1">
      <alignment horizontal="center" vertical="center" wrapText="1"/>
      <protection locked="0"/>
    </xf>
    <xf numFmtId="3" fontId="19" fillId="9" borderId="2" xfId="2" applyNumberFormat="1" applyFont="1" applyFill="1" applyBorder="1" applyAlignment="1" applyProtection="1">
      <alignment horizontal="right" vertical="center"/>
      <protection locked="0"/>
    </xf>
    <xf numFmtId="166" fontId="8" fillId="9" borderId="1" xfId="0" applyNumberFormat="1" applyFont="1" applyFill="1" applyBorder="1" applyAlignment="1" applyProtection="1">
      <alignment horizontal="right" vertical="center"/>
      <protection locked="0"/>
    </xf>
    <xf numFmtId="0" fontId="13" fillId="2" borderId="8" xfId="0" applyFont="1" applyFill="1" applyBorder="1" applyAlignment="1" applyProtection="1">
      <alignment vertical="center"/>
    </xf>
    <xf numFmtId="0" fontId="26" fillId="8" borderId="1" xfId="0" applyFont="1" applyFill="1" applyBorder="1" applyAlignment="1">
      <alignment horizontal="center" vertical="center"/>
    </xf>
    <xf numFmtId="164" fontId="30" fillId="8" borderId="1" xfId="3" applyFont="1" applyFill="1" applyBorder="1" applyAlignment="1">
      <alignment horizontal="center" vertical="center"/>
    </xf>
    <xf numFmtId="0" fontId="7" fillId="3" borderId="8"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2" xfId="0" applyFont="1" applyFill="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2" xfId="0" applyFont="1" applyBorder="1" applyAlignment="1">
      <alignment horizontal="center" vertical="center"/>
    </xf>
    <xf numFmtId="164" fontId="28" fillId="3" borderId="8" xfId="3" applyFont="1" applyFill="1" applyBorder="1" applyAlignment="1">
      <alignment horizontal="center" vertical="center" wrapText="1"/>
    </xf>
    <xf numFmtId="164" fontId="28" fillId="3" borderId="2" xfId="3" applyFont="1" applyFill="1" applyBorder="1" applyAlignment="1">
      <alignment horizontal="center" vertical="center" wrapText="1"/>
    </xf>
    <xf numFmtId="164" fontId="28" fillId="3" borderId="1" xfId="3" applyFont="1" applyFill="1" applyBorder="1" applyAlignment="1">
      <alignment horizontal="center" vertical="center" wrapText="1"/>
    </xf>
    <xf numFmtId="169" fontId="29" fillId="2" borderId="1" xfId="4" applyNumberFormat="1" applyFont="1" applyFill="1" applyBorder="1" applyAlignment="1">
      <alignment horizontal="center" vertical="center"/>
    </xf>
    <xf numFmtId="164" fontId="27" fillId="7" borderId="1" xfId="3" applyFont="1" applyFill="1" applyBorder="1" applyAlignment="1">
      <alignment horizontal="center" vertical="center"/>
    </xf>
    <xf numFmtId="164" fontId="28" fillId="0" borderId="1" xfId="3" applyFont="1" applyFill="1" applyBorder="1" applyAlignment="1">
      <alignment horizontal="center" vertical="center"/>
    </xf>
    <xf numFmtId="0" fontId="8" fillId="7" borderId="1" xfId="0" applyFont="1" applyFill="1" applyBorder="1" applyAlignment="1">
      <alignment horizontal="center" vertical="center"/>
    </xf>
    <xf numFmtId="0" fontId="29" fillId="3" borderId="14" xfId="0" applyNumberFormat="1" applyFont="1" applyFill="1" applyBorder="1" applyAlignment="1">
      <alignment horizontal="center" vertical="center" wrapText="1"/>
    </xf>
    <xf numFmtId="0" fontId="29" fillId="3" borderId="13" xfId="0" applyNumberFormat="1" applyFont="1" applyFill="1" applyBorder="1" applyAlignment="1">
      <alignment horizontal="center" vertical="center" wrapText="1"/>
    </xf>
    <xf numFmtId="0" fontId="29" fillId="3" borderId="5" xfId="0" applyNumberFormat="1" applyFont="1" applyFill="1" applyBorder="1" applyAlignment="1">
      <alignment horizontal="center" vertical="center" wrapText="1"/>
    </xf>
    <xf numFmtId="0" fontId="29" fillId="3" borderId="7" xfId="0" applyNumberFormat="1" applyFont="1" applyFill="1" applyBorder="1" applyAlignment="1">
      <alignment horizontal="center" vertical="center" wrapText="1"/>
    </xf>
    <xf numFmtId="0" fontId="29" fillId="3" borderId="6" xfId="0" applyNumberFormat="1" applyFont="1" applyFill="1" applyBorder="1" applyAlignment="1">
      <alignment horizontal="center" vertical="center" wrapText="1"/>
    </xf>
    <xf numFmtId="0" fontId="29" fillId="3" borderId="10" xfId="0" applyNumberFormat="1" applyFont="1" applyFill="1" applyBorder="1" applyAlignment="1">
      <alignment horizontal="center" vertical="center" wrapText="1"/>
    </xf>
    <xf numFmtId="0" fontId="26" fillId="7" borderId="1" xfId="0" applyFont="1" applyFill="1" applyBorder="1" applyAlignment="1">
      <alignment horizontal="center" vertical="center"/>
    </xf>
    <xf numFmtId="0" fontId="8" fillId="7" borderId="6" xfId="0" applyFont="1" applyFill="1" applyBorder="1" applyAlignment="1">
      <alignment horizontal="center" vertical="center"/>
    </xf>
    <xf numFmtId="0" fontId="8" fillId="7" borderId="12" xfId="0" applyFont="1" applyFill="1" applyBorder="1" applyAlignment="1">
      <alignment horizontal="center" vertical="center"/>
    </xf>
    <xf numFmtId="0" fontId="8" fillId="7" borderId="10" xfId="0" applyFont="1" applyFill="1" applyBorder="1" applyAlignment="1">
      <alignment horizontal="center" vertical="center"/>
    </xf>
    <xf numFmtId="0" fontId="27" fillId="7" borderId="1" xfId="0" applyFont="1" applyFill="1" applyBorder="1" applyAlignment="1">
      <alignment horizontal="center" vertical="center" wrapText="1"/>
    </xf>
    <xf numFmtId="0" fontId="27" fillId="7" borderId="8" xfId="0" applyFont="1" applyFill="1" applyBorder="1" applyAlignment="1">
      <alignment horizontal="center" vertical="center" wrapText="1"/>
    </xf>
    <xf numFmtId="0" fontId="27" fillId="7" borderId="2" xfId="0" applyFont="1" applyFill="1" applyBorder="1" applyAlignment="1">
      <alignment horizontal="center" vertical="center" wrapText="1"/>
    </xf>
    <xf numFmtId="1" fontId="24" fillId="0" borderId="8" xfId="0" applyNumberFormat="1" applyFont="1" applyFill="1" applyBorder="1" applyAlignment="1">
      <alignment horizontal="center" vertical="center" wrapText="1"/>
    </xf>
    <xf numFmtId="1" fontId="24" fillId="0" borderId="2" xfId="0" applyNumberFormat="1" applyFont="1" applyFill="1" applyBorder="1" applyAlignment="1">
      <alignment horizontal="center" vertical="center" wrapText="1"/>
    </xf>
    <xf numFmtId="0" fontId="20" fillId="0" borderId="1" xfId="0" applyFont="1" applyFill="1" applyBorder="1" applyAlignment="1">
      <alignment horizontal="center" vertical="center"/>
    </xf>
    <xf numFmtId="0" fontId="13" fillId="0" borderId="8" xfId="0" quotePrefix="1" applyFont="1" applyBorder="1" applyAlignment="1">
      <alignment horizontal="center" vertical="center" wrapText="1"/>
    </xf>
    <xf numFmtId="0" fontId="13" fillId="0" borderId="9" xfId="0" applyFont="1" applyBorder="1" applyAlignment="1">
      <alignment horizontal="center" vertical="center" wrapText="1"/>
    </xf>
    <xf numFmtId="0" fontId="13" fillId="0" borderId="2"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17" fillId="9" borderId="1" xfId="0" applyFont="1" applyFill="1" applyBorder="1" applyAlignment="1" applyProtection="1">
      <alignment horizontal="center" vertical="center" wrapText="1"/>
      <protection locked="0"/>
    </xf>
    <xf numFmtId="167" fontId="13" fillId="9" borderId="8" xfId="0" applyNumberFormat="1" applyFont="1" applyFill="1" applyBorder="1" applyAlignment="1" applyProtection="1">
      <alignment horizontal="center" vertical="center"/>
      <protection locked="0"/>
    </xf>
    <xf numFmtId="167" fontId="13" fillId="9" borderId="2" xfId="0" applyNumberFormat="1" applyFont="1" applyFill="1" applyBorder="1" applyAlignment="1" applyProtection="1">
      <alignment horizontal="center" vertical="center"/>
      <protection locked="0"/>
    </xf>
    <xf numFmtId="0" fontId="13" fillId="9" borderId="1" xfId="0" applyFont="1" applyFill="1" applyBorder="1" applyAlignment="1" applyProtection="1">
      <alignment horizontal="center" vertical="center"/>
      <protection locked="0"/>
    </xf>
    <xf numFmtId="0" fontId="16" fillId="0" borderId="6" xfId="0" applyFont="1" applyBorder="1" applyAlignment="1">
      <alignment horizontal="center" vertical="center" wrapText="1"/>
    </xf>
    <xf numFmtId="0" fontId="16" fillId="0" borderId="10" xfId="0" applyFont="1" applyBorder="1" applyAlignment="1">
      <alignment horizontal="center" vertical="center" wrapText="1"/>
    </xf>
    <xf numFmtId="168" fontId="22" fillId="0" borderId="3" xfId="0" applyNumberFormat="1" applyFont="1" applyBorder="1" applyAlignment="1">
      <alignment horizontal="center" vertical="center" wrapText="1"/>
    </xf>
    <xf numFmtId="166" fontId="23" fillId="7" borderId="4" xfId="0" applyNumberFormat="1" applyFont="1" applyFill="1" applyBorder="1" applyAlignment="1">
      <alignment horizontal="center" vertical="center" wrapText="1"/>
    </xf>
    <xf numFmtId="166" fontId="23" fillId="7" borderId="3" xfId="0" applyNumberFormat="1" applyFont="1" applyFill="1" applyBorder="1" applyAlignment="1">
      <alignment horizontal="center" vertical="center" wrapText="1"/>
    </xf>
    <xf numFmtId="0" fontId="27" fillId="7" borderId="3" xfId="0"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9" xfId="0" applyFont="1" applyFill="1" applyBorder="1" applyAlignment="1">
      <alignment horizontal="center" vertical="center"/>
    </xf>
    <xf numFmtId="0" fontId="20" fillId="0" borderId="2" xfId="0" applyFont="1" applyFill="1" applyBorder="1" applyAlignment="1">
      <alignment horizontal="center" vertical="center"/>
    </xf>
    <xf numFmtId="0" fontId="11"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6" fillId="5"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20" fillId="7" borderId="1" xfId="0" applyFont="1" applyFill="1" applyBorder="1" applyAlignment="1">
      <alignment horizontal="center" vertical="center" wrapText="1"/>
    </xf>
    <xf numFmtId="166" fontId="9" fillId="6" borderId="1" xfId="0" applyNumberFormat="1" applyFont="1" applyFill="1" applyBorder="1" applyAlignment="1">
      <alignment horizontal="center" vertical="center" wrapText="1"/>
    </xf>
    <xf numFmtId="0" fontId="9" fillId="6"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2" fillId="0" borderId="0" xfId="0" applyFont="1" applyBorder="1" applyAlignment="1">
      <alignment horizontal="center" vertical="center"/>
    </xf>
    <xf numFmtId="0" fontId="12" fillId="7" borderId="8" xfId="0" applyFont="1" applyFill="1" applyBorder="1" applyAlignment="1">
      <alignment horizontal="center" vertical="center"/>
    </xf>
    <xf numFmtId="0" fontId="12" fillId="7" borderId="9" xfId="0" applyFont="1" applyFill="1" applyBorder="1" applyAlignment="1">
      <alignment horizontal="center" vertical="center"/>
    </xf>
    <xf numFmtId="0" fontId="12" fillId="7" borderId="2" xfId="0" applyFont="1" applyFill="1" applyBorder="1" applyAlignment="1">
      <alignment horizontal="center" vertical="center"/>
    </xf>
    <xf numFmtId="0" fontId="8" fillId="0" borderId="1" xfId="0" applyFont="1" applyBorder="1" applyAlignment="1">
      <alignment horizontal="center" vertical="center"/>
    </xf>
  </cellXfs>
  <cellStyles count="5">
    <cellStyle name="Millares" xfId="4" builtinId="3"/>
    <cellStyle name="Moneda" xfId="2" builtinId="4"/>
    <cellStyle name="Moneda [0]" xfId="3" builtinId="7"/>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85726</xdr:rowOff>
    </xdr:from>
    <xdr:ext cx="1257143" cy="819150"/>
    <xdr:pic>
      <xdr:nvPicPr>
        <xdr:cNvPr id="2" name="Imagen 1">
          <a:extLst>
            <a:ext uri="{FF2B5EF4-FFF2-40B4-BE49-F238E27FC236}">
              <a16:creationId xmlns:a16="http://schemas.microsoft.com/office/drawing/2014/main" id="{4B03F69D-849F-451F-85D4-90218C0022F0}"/>
            </a:ext>
          </a:extLst>
        </xdr:cNvPr>
        <xdr:cNvPicPr>
          <a:picLocks noChangeAspect="1"/>
        </xdr:cNvPicPr>
      </xdr:nvPicPr>
      <xdr:blipFill>
        <a:blip xmlns:r="http://schemas.openxmlformats.org/officeDocument/2006/relationships" r:embed="rId1"/>
        <a:stretch>
          <a:fillRect/>
        </a:stretch>
      </xdr:blipFill>
      <xdr:spPr>
        <a:xfrm>
          <a:off x="95250" y="85726"/>
          <a:ext cx="1257143" cy="81915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79"/>
  <sheetViews>
    <sheetView tabSelected="1" topLeftCell="A157" zoomScaleNormal="100" workbookViewId="0">
      <selection activeCell="K158" sqref="K158"/>
    </sheetView>
  </sheetViews>
  <sheetFormatPr baseColWidth="10" defaultRowHeight="15" x14ac:dyDescent="0.2"/>
  <cols>
    <col min="1" max="1" width="3.5" customWidth="1"/>
    <col min="3" max="3" width="39.1640625" customWidth="1"/>
    <col min="5" max="5" width="19.6640625" customWidth="1"/>
    <col min="6" max="6" width="18.5" customWidth="1"/>
    <col min="7" max="7" width="16.5" customWidth="1"/>
    <col min="8" max="8" width="18.83203125" customWidth="1"/>
    <col min="9" max="9" width="21.5" customWidth="1"/>
    <col min="10" max="10" width="23.33203125" customWidth="1"/>
    <col min="11" max="11" width="18.5" customWidth="1"/>
  </cols>
  <sheetData>
    <row r="1" spans="1:11" ht="78.75" customHeight="1" x14ac:dyDescent="0.2">
      <c r="A1" s="104" t="s">
        <v>114</v>
      </c>
      <c r="B1" s="105"/>
      <c r="C1" s="105"/>
      <c r="D1" s="105"/>
      <c r="E1" s="105"/>
      <c r="F1" s="105"/>
      <c r="G1" s="105"/>
      <c r="H1" s="105"/>
      <c r="I1" s="105"/>
      <c r="J1" s="105"/>
      <c r="K1" s="106"/>
    </row>
    <row r="2" spans="1:11" ht="37.5" customHeight="1" x14ac:dyDescent="0.2">
      <c r="A2" s="126" t="s">
        <v>22</v>
      </c>
      <c r="B2" s="126"/>
      <c r="C2" s="126"/>
      <c r="D2" s="126"/>
      <c r="E2" s="126"/>
      <c r="F2" s="126"/>
      <c r="G2" s="126"/>
      <c r="H2" s="126"/>
      <c r="I2" s="126"/>
      <c r="J2" s="126"/>
      <c r="K2" s="126"/>
    </row>
    <row r="3" spans="1:11" ht="9.75" customHeight="1" x14ac:dyDescent="0.2">
      <c r="A3" s="15"/>
      <c r="B3" s="16"/>
      <c r="C3" s="16"/>
      <c r="D3" s="16"/>
      <c r="E3" s="16"/>
      <c r="F3" s="16"/>
      <c r="G3" s="16"/>
      <c r="H3" s="17"/>
      <c r="I3" s="17"/>
      <c r="J3" s="60"/>
      <c r="K3" s="14"/>
    </row>
    <row r="4" spans="1:11" ht="15" customHeight="1" x14ac:dyDescent="0.2">
      <c r="A4" s="107" t="s">
        <v>92</v>
      </c>
      <c r="B4" s="108"/>
      <c r="C4" s="109"/>
      <c r="D4" s="109"/>
      <c r="E4" s="109"/>
      <c r="F4" s="72" t="s">
        <v>23</v>
      </c>
      <c r="G4" s="112"/>
      <c r="H4" s="112"/>
      <c r="I4" s="18" t="s">
        <v>24</v>
      </c>
      <c r="J4" s="110"/>
      <c r="K4" s="111"/>
    </row>
    <row r="5" spans="1:11" ht="9" customHeight="1" x14ac:dyDescent="0.2">
      <c r="A5" s="19"/>
      <c r="B5" s="20"/>
      <c r="C5" s="20"/>
      <c r="D5" s="21"/>
      <c r="E5" s="21"/>
      <c r="F5" s="17"/>
      <c r="G5" s="17"/>
      <c r="H5" s="17"/>
      <c r="I5" s="17"/>
      <c r="J5" s="60"/>
    </row>
    <row r="6" spans="1:11" ht="15.75" customHeight="1" x14ac:dyDescent="0.2">
      <c r="A6" s="125" t="s">
        <v>25</v>
      </c>
      <c r="B6" s="125"/>
      <c r="C6" s="125"/>
      <c r="D6" s="125"/>
      <c r="E6" s="125"/>
      <c r="F6" s="125"/>
      <c r="G6" s="125"/>
      <c r="H6" s="125"/>
      <c r="I6" s="125"/>
      <c r="J6" s="125"/>
      <c r="K6" s="125"/>
    </row>
    <row r="7" spans="1:11" ht="169.5" customHeight="1" x14ac:dyDescent="0.2">
      <c r="A7" s="124" t="s">
        <v>110</v>
      </c>
      <c r="B7" s="124"/>
      <c r="C7" s="124"/>
      <c r="D7" s="124"/>
      <c r="E7" s="124"/>
      <c r="F7" s="124"/>
      <c r="G7" s="124"/>
      <c r="H7" s="124"/>
      <c r="I7" s="124"/>
      <c r="J7" s="124"/>
      <c r="K7" s="124"/>
    </row>
    <row r="8" spans="1:11" ht="32.25" customHeight="1" x14ac:dyDescent="0.2">
      <c r="A8" s="113" t="s">
        <v>26</v>
      </c>
      <c r="B8" s="114"/>
      <c r="C8" s="115" t="s">
        <v>27</v>
      </c>
      <c r="D8" s="115"/>
      <c r="E8" s="115"/>
      <c r="F8" s="115"/>
      <c r="G8" s="115"/>
    </row>
    <row r="10" spans="1:11" x14ac:dyDescent="0.2">
      <c r="A10" s="119" t="s">
        <v>28</v>
      </c>
      <c r="B10" s="120"/>
      <c r="C10" s="120"/>
      <c r="D10" s="120"/>
      <c r="E10" s="120"/>
      <c r="F10" s="121"/>
      <c r="G10" s="119" t="s">
        <v>29</v>
      </c>
      <c r="H10" s="120"/>
      <c r="I10" s="120"/>
      <c r="J10" s="120"/>
      <c r="K10" s="121"/>
    </row>
    <row r="11" spans="1:11" ht="27" customHeight="1" x14ac:dyDescent="0.2">
      <c r="A11" s="127" t="s">
        <v>30</v>
      </c>
      <c r="B11" s="130" t="s">
        <v>31</v>
      </c>
      <c r="C11" s="127" t="s">
        <v>32</v>
      </c>
      <c r="D11" s="127" t="s">
        <v>76</v>
      </c>
      <c r="E11" s="116" t="s">
        <v>78</v>
      </c>
      <c r="F11" s="116" t="s">
        <v>77</v>
      </c>
      <c r="G11" s="128" t="s">
        <v>79</v>
      </c>
      <c r="H11" s="30" t="s">
        <v>80</v>
      </c>
      <c r="I11" s="30" t="s">
        <v>81</v>
      </c>
      <c r="J11" s="129" t="s">
        <v>82</v>
      </c>
      <c r="K11" s="129" t="s">
        <v>83</v>
      </c>
    </row>
    <row r="12" spans="1:11" ht="27" customHeight="1" x14ac:dyDescent="0.2">
      <c r="A12" s="127"/>
      <c r="B12" s="130"/>
      <c r="C12" s="127"/>
      <c r="D12" s="127"/>
      <c r="E12" s="117"/>
      <c r="F12" s="117"/>
      <c r="G12" s="128"/>
      <c r="H12" s="69"/>
      <c r="I12" s="69"/>
      <c r="J12" s="129"/>
      <c r="K12" s="129"/>
    </row>
    <row r="13" spans="1:11" x14ac:dyDescent="0.2">
      <c r="A13" s="122">
        <v>1</v>
      </c>
      <c r="B13" s="123" t="s">
        <v>33</v>
      </c>
      <c r="C13" s="23" t="s">
        <v>34</v>
      </c>
      <c r="D13" s="22">
        <v>3</v>
      </c>
      <c r="E13" s="67">
        <v>2213371</v>
      </c>
      <c r="F13" s="67">
        <v>6640113</v>
      </c>
      <c r="G13" s="68"/>
      <c r="H13" s="31">
        <f>G13*$H$12</f>
        <v>0</v>
      </c>
      <c r="I13" s="31">
        <f>ROUND(IF($H$12&lt;10%,H13*0.1*$I$12,H13*$I$12),0)</f>
        <v>0</v>
      </c>
      <c r="J13" s="32">
        <f t="shared" ref="J13" si="0">ROUND((G13+I13),0)</f>
        <v>0</v>
      </c>
      <c r="K13" s="33">
        <f t="shared" ref="K13" si="1">J13*D13</f>
        <v>0</v>
      </c>
    </row>
    <row r="14" spans="1:11" x14ac:dyDescent="0.2">
      <c r="A14" s="122"/>
      <c r="B14" s="123"/>
      <c r="C14" s="23" t="s">
        <v>35</v>
      </c>
      <c r="D14" s="22">
        <v>1</v>
      </c>
      <c r="E14" s="67">
        <v>900363</v>
      </c>
      <c r="F14" s="67">
        <v>900363</v>
      </c>
      <c r="G14" s="68"/>
      <c r="H14" s="31">
        <f t="shared" ref="H14:H77" si="2">G14*$H$12</f>
        <v>0</v>
      </c>
      <c r="I14" s="31">
        <f t="shared" ref="I14:I77" si="3">ROUND(IF($H$12&lt;10%,H14*0.1*$I$12,H14*$I$12),0)</f>
        <v>0</v>
      </c>
      <c r="J14" s="32">
        <f t="shared" ref="J14:J77" si="4">ROUND((G14+I14),0)</f>
        <v>0</v>
      </c>
      <c r="K14" s="33">
        <f t="shared" ref="K14:K77" si="5">J14*D14</f>
        <v>0</v>
      </c>
    </row>
    <row r="15" spans="1:11" x14ac:dyDescent="0.2">
      <c r="A15" s="122"/>
      <c r="B15" s="123"/>
      <c r="C15" s="23" t="s">
        <v>36</v>
      </c>
      <c r="D15" s="22">
        <v>3</v>
      </c>
      <c r="E15" s="67">
        <v>60055</v>
      </c>
      <c r="F15" s="67">
        <v>180165</v>
      </c>
      <c r="G15" s="68"/>
      <c r="H15" s="31">
        <f t="shared" si="2"/>
        <v>0</v>
      </c>
      <c r="I15" s="31">
        <f t="shared" si="3"/>
        <v>0</v>
      </c>
      <c r="J15" s="32">
        <f t="shared" si="4"/>
        <v>0</v>
      </c>
      <c r="K15" s="33">
        <f t="shared" si="5"/>
        <v>0</v>
      </c>
    </row>
    <row r="16" spans="1:11" ht="26" x14ac:dyDescent="0.2">
      <c r="A16" s="122"/>
      <c r="B16" s="123"/>
      <c r="C16" s="24" t="s">
        <v>37</v>
      </c>
      <c r="D16" s="25">
        <v>1</v>
      </c>
      <c r="E16" s="67">
        <v>3788602</v>
      </c>
      <c r="F16" s="67">
        <v>3788602</v>
      </c>
      <c r="G16" s="68"/>
      <c r="H16" s="31">
        <f t="shared" si="2"/>
        <v>0</v>
      </c>
      <c r="I16" s="31">
        <f t="shared" si="3"/>
        <v>0</v>
      </c>
      <c r="J16" s="32">
        <f t="shared" si="4"/>
        <v>0</v>
      </c>
      <c r="K16" s="33">
        <f t="shared" si="5"/>
        <v>0</v>
      </c>
    </row>
    <row r="17" spans="1:11" x14ac:dyDescent="0.2">
      <c r="A17" s="122"/>
      <c r="B17" s="123"/>
      <c r="C17" s="23" t="s">
        <v>38</v>
      </c>
      <c r="D17" s="22">
        <v>3</v>
      </c>
      <c r="E17" s="67">
        <v>39792</v>
      </c>
      <c r="F17" s="67">
        <v>119376</v>
      </c>
      <c r="G17" s="68"/>
      <c r="H17" s="31">
        <f t="shared" si="2"/>
        <v>0</v>
      </c>
      <c r="I17" s="31">
        <f t="shared" si="3"/>
        <v>0</v>
      </c>
      <c r="J17" s="32">
        <f t="shared" si="4"/>
        <v>0</v>
      </c>
      <c r="K17" s="33">
        <f t="shared" si="5"/>
        <v>0</v>
      </c>
    </row>
    <row r="18" spans="1:11" x14ac:dyDescent="0.2">
      <c r="A18" s="122"/>
      <c r="B18" s="123"/>
      <c r="C18" s="23" t="s">
        <v>39</v>
      </c>
      <c r="D18" s="22">
        <v>2</v>
      </c>
      <c r="E18" s="67">
        <v>65872</v>
      </c>
      <c r="F18" s="67">
        <v>131744</v>
      </c>
      <c r="G18" s="68"/>
      <c r="H18" s="31">
        <f t="shared" si="2"/>
        <v>0</v>
      </c>
      <c r="I18" s="31">
        <f t="shared" si="3"/>
        <v>0</v>
      </c>
      <c r="J18" s="32">
        <f t="shared" si="4"/>
        <v>0</v>
      </c>
      <c r="K18" s="33">
        <f t="shared" si="5"/>
        <v>0</v>
      </c>
    </row>
    <row r="19" spans="1:11" x14ac:dyDescent="0.2">
      <c r="A19" s="122"/>
      <c r="B19" s="123"/>
      <c r="C19" s="23" t="s">
        <v>40</v>
      </c>
      <c r="D19" s="22">
        <v>1</v>
      </c>
      <c r="E19" s="67">
        <v>110375</v>
      </c>
      <c r="F19" s="67">
        <v>110375</v>
      </c>
      <c r="G19" s="68"/>
      <c r="H19" s="31">
        <f t="shared" si="2"/>
        <v>0</v>
      </c>
      <c r="I19" s="31">
        <f t="shared" si="3"/>
        <v>0</v>
      </c>
      <c r="J19" s="32">
        <f t="shared" si="4"/>
        <v>0</v>
      </c>
      <c r="K19" s="33">
        <f t="shared" si="5"/>
        <v>0</v>
      </c>
    </row>
    <row r="20" spans="1:11" ht="20.25" customHeight="1" x14ac:dyDescent="0.2">
      <c r="A20" s="122"/>
      <c r="B20" s="123"/>
      <c r="C20" s="24" t="s">
        <v>41</v>
      </c>
      <c r="D20" s="22">
        <v>4</v>
      </c>
      <c r="E20" s="67">
        <v>77265</v>
      </c>
      <c r="F20" s="67">
        <v>309060</v>
      </c>
      <c r="G20" s="68"/>
      <c r="H20" s="31">
        <f t="shared" si="2"/>
        <v>0</v>
      </c>
      <c r="I20" s="31">
        <f t="shared" si="3"/>
        <v>0</v>
      </c>
      <c r="J20" s="32">
        <f t="shared" si="4"/>
        <v>0</v>
      </c>
      <c r="K20" s="33">
        <f t="shared" si="5"/>
        <v>0</v>
      </c>
    </row>
    <row r="21" spans="1:11" x14ac:dyDescent="0.2">
      <c r="A21" s="122"/>
      <c r="B21" s="123"/>
      <c r="C21" s="23" t="s">
        <v>42</v>
      </c>
      <c r="D21" s="22">
        <v>5</v>
      </c>
      <c r="E21" s="67">
        <v>28619</v>
      </c>
      <c r="F21" s="67">
        <v>143095</v>
      </c>
      <c r="G21" s="68"/>
      <c r="H21" s="31">
        <f t="shared" si="2"/>
        <v>0</v>
      </c>
      <c r="I21" s="31">
        <f t="shared" si="3"/>
        <v>0</v>
      </c>
      <c r="J21" s="32">
        <f t="shared" si="4"/>
        <v>0</v>
      </c>
      <c r="K21" s="33">
        <f t="shared" si="5"/>
        <v>0</v>
      </c>
    </row>
    <row r="22" spans="1:11" x14ac:dyDescent="0.2">
      <c r="A22" s="122"/>
      <c r="B22" s="123"/>
      <c r="C22" s="23" t="s">
        <v>43</v>
      </c>
      <c r="D22" s="22">
        <v>1</v>
      </c>
      <c r="E22" s="67">
        <v>74867</v>
      </c>
      <c r="F22" s="67">
        <v>74867</v>
      </c>
      <c r="G22" s="68"/>
      <c r="H22" s="31">
        <f t="shared" si="2"/>
        <v>0</v>
      </c>
      <c r="I22" s="31">
        <f t="shared" si="3"/>
        <v>0</v>
      </c>
      <c r="J22" s="32">
        <f t="shared" si="4"/>
        <v>0</v>
      </c>
      <c r="K22" s="33">
        <f t="shared" si="5"/>
        <v>0</v>
      </c>
    </row>
    <row r="23" spans="1:11" x14ac:dyDescent="0.2">
      <c r="A23" s="122"/>
      <c r="B23" s="123"/>
      <c r="C23" s="23" t="s">
        <v>44</v>
      </c>
      <c r="D23" s="22">
        <v>1</v>
      </c>
      <c r="E23" s="67">
        <v>1732942</v>
      </c>
      <c r="F23" s="67">
        <v>1732942</v>
      </c>
      <c r="G23" s="68"/>
      <c r="H23" s="31">
        <f t="shared" si="2"/>
        <v>0</v>
      </c>
      <c r="I23" s="31">
        <f t="shared" si="3"/>
        <v>0</v>
      </c>
      <c r="J23" s="32">
        <f t="shared" si="4"/>
        <v>0</v>
      </c>
      <c r="K23" s="33">
        <f t="shared" si="5"/>
        <v>0</v>
      </c>
    </row>
    <row r="24" spans="1:11" x14ac:dyDescent="0.2">
      <c r="A24" s="122">
        <v>2</v>
      </c>
      <c r="B24" s="123" t="s">
        <v>45</v>
      </c>
      <c r="C24" s="23" t="s">
        <v>34</v>
      </c>
      <c r="D24" s="22">
        <v>1</v>
      </c>
      <c r="E24" s="67">
        <v>2213371</v>
      </c>
      <c r="F24" s="67">
        <v>2213371</v>
      </c>
      <c r="G24" s="68"/>
      <c r="H24" s="31">
        <f t="shared" si="2"/>
        <v>0</v>
      </c>
      <c r="I24" s="31">
        <f t="shared" si="3"/>
        <v>0</v>
      </c>
      <c r="J24" s="32">
        <f t="shared" si="4"/>
        <v>0</v>
      </c>
      <c r="K24" s="33">
        <f t="shared" si="5"/>
        <v>0</v>
      </c>
    </row>
    <row r="25" spans="1:11" x14ac:dyDescent="0.2">
      <c r="A25" s="122"/>
      <c r="B25" s="123"/>
      <c r="C25" s="23" t="s">
        <v>35</v>
      </c>
      <c r="D25" s="22">
        <v>1</v>
      </c>
      <c r="E25" s="67">
        <v>995963</v>
      </c>
      <c r="F25" s="67">
        <v>995963</v>
      </c>
      <c r="G25" s="68"/>
      <c r="H25" s="31">
        <f t="shared" si="2"/>
        <v>0</v>
      </c>
      <c r="I25" s="31">
        <f t="shared" si="3"/>
        <v>0</v>
      </c>
      <c r="J25" s="32">
        <f t="shared" si="4"/>
        <v>0</v>
      </c>
      <c r="K25" s="33">
        <f t="shared" si="5"/>
        <v>0</v>
      </c>
    </row>
    <row r="26" spans="1:11" x14ac:dyDescent="0.2">
      <c r="A26" s="122"/>
      <c r="B26" s="123"/>
      <c r="C26" s="23" t="s">
        <v>36</v>
      </c>
      <c r="D26" s="22">
        <v>3</v>
      </c>
      <c r="E26" s="67">
        <v>60055</v>
      </c>
      <c r="F26" s="67">
        <v>180165</v>
      </c>
      <c r="G26" s="68"/>
      <c r="H26" s="31">
        <f t="shared" si="2"/>
        <v>0</v>
      </c>
      <c r="I26" s="31">
        <f t="shared" si="3"/>
        <v>0</v>
      </c>
      <c r="J26" s="32">
        <f t="shared" si="4"/>
        <v>0</v>
      </c>
      <c r="K26" s="33">
        <f t="shared" si="5"/>
        <v>0</v>
      </c>
    </row>
    <row r="27" spans="1:11" x14ac:dyDescent="0.2">
      <c r="A27" s="122"/>
      <c r="B27" s="123"/>
      <c r="C27" s="23" t="s">
        <v>38</v>
      </c>
      <c r="D27" s="22">
        <v>3</v>
      </c>
      <c r="E27" s="67">
        <v>39792</v>
      </c>
      <c r="F27" s="67">
        <v>119376</v>
      </c>
      <c r="G27" s="68"/>
      <c r="H27" s="31">
        <f t="shared" si="2"/>
        <v>0</v>
      </c>
      <c r="I27" s="31">
        <f t="shared" si="3"/>
        <v>0</v>
      </c>
      <c r="J27" s="32">
        <f t="shared" si="4"/>
        <v>0</v>
      </c>
      <c r="K27" s="33">
        <f t="shared" si="5"/>
        <v>0</v>
      </c>
    </row>
    <row r="28" spans="1:11" x14ac:dyDescent="0.2">
      <c r="A28" s="122"/>
      <c r="B28" s="123"/>
      <c r="C28" s="23" t="s">
        <v>39</v>
      </c>
      <c r="D28" s="22">
        <v>1</v>
      </c>
      <c r="E28" s="67">
        <v>65872</v>
      </c>
      <c r="F28" s="67">
        <v>65872</v>
      </c>
      <c r="G28" s="68"/>
      <c r="H28" s="31">
        <f t="shared" si="2"/>
        <v>0</v>
      </c>
      <c r="I28" s="31">
        <f t="shared" si="3"/>
        <v>0</v>
      </c>
      <c r="J28" s="32">
        <f t="shared" si="4"/>
        <v>0</v>
      </c>
      <c r="K28" s="33">
        <f t="shared" si="5"/>
        <v>0</v>
      </c>
    </row>
    <row r="29" spans="1:11" x14ac:dyDescent="0.2">
      <c r="A29" s="122"/>
      <c r="B29" s="123"/>
      <c r="C29" s="23" t="s">
        <v>40</v>
      </c>
      <c r="D29" s="22">
        <v>1</v>
      </c>
      <c r="E29" s="67">
        <v>110375</v>
      </c>
      <c r="F29" s="67">
        <v>110375</v>
      </c>
      <c r="G29" s="68"/>
      <c r="H29" s="31">
        <f t="shared" si="2"/>
        <v>0</v>
      </c>
      <c r="I29" s="31">
        <f t="shared" si="3"/>
        <v>0</v>
      </c>
      <c r="J29" s="32">
        <f t="shared" si="4"/>
        <v>0</v>
      </c>
      <c r="K29" s="33">
        <f t="shared" si="5"/>
        <v>0</v>
      </c>
    </row>
    <row r="30" spans="1:11" x14ac:dyDescent="0.2">
      <c r="A30" s="122"/>
      <c r="B30" s="123"/>
      <c r="C30" s="23" t="s">
        <v>42</v>
      </c>
      <c r="D30" s="22">
        <v>2</v>
      </c>
      <c r="E30" s="67">
        <v>28619</v>
      </c>
      <c r="F30" s="67">
        <v>57238</v>
      </c>
      <c r="G30" s="68"/>
      <c r="H30" s="31">
        <f t="shared" si="2"/>
        <v>0</v>
      </c>
      <c r="I30" s="31">
        <f t="shared" si="3"/>
        <v>0</v>
      </c>
      <c r="J30" s="32">
        <f t="shared" si="4"/>
        <v>0</v>
      </c>
      <c r="K30" s="33">
        <f t="shared" si="5"/>
        <v>0</v>
      </c>
    </row>
    <row r="31" spans="1:11" x14ac:dyDescent="0.2">
      <c r="A31" s="122"/>
      <c r="B31" s="123"/>
      <c r="C31" s="23" t="s">
        <v>44</v>
      </c>
      <c r="D31" s="22">
        <v>1</v>
      </c>
      <c r="E31" s="67">
        <v>1732942</v>
      </c>
      <c r="F31" s="67">
        <v>1732942</v>
      </c>
      <c r="G31" s="68"/>
      <c r="H31" s="31">
        <f t="shared" si="2"/>
        <v>0</v>
      </c>
      <c r="I31" s="31">
        <f t="shared" si="3"/>
        <v>0</v>
      </c>
      <c r="J31" s="32">
        <f t="shared" si="4"/>
        <v>0</v>
      </c>
      <c r="K31" s="33">
        <f t="shared" si="5"/>
        <v>0</v>
      </c>
    </row>
    <row r="32" spans="1:11" x14ac:dyDescent="0.2">
      <c r="A32" s="122">
        <v>3</v>
      </c>
      <c r="B32" s="123" t="s">
        <v>46</v>
      </c>
      <c r="C32" s="23" t="s">
        <v>35</v>
      </c>
      <c r="D32" s="22">
        <v>1</v>
      </c>
      <c r="E32" s="67">
        <v>922543</v>
      </c>
      <c r="F32" s="67">
        <v>922543</v>
      </c>
      <c r="G32" s="68"/>
      <c r="H32" s="31">
        <f t="shared" si="2"/>
        <v>0</v>
      </c>
      <c r="I32" s="31">
        <f t="shared" si="3"/>
        <v>0</v>
      </c>
      <c r="J32" s="32">
        <f t="shared" si="4"/>
        <v>0</v>
      </c>
      <c r="K32" s="33">
        <f t="shared" si="5"/>
        <v>0</v>
      </c>
    </row>
    <row r="33" spans="1:11" x14ac:dyDescent="0.2">
      <c r="A33" s="122"/>
      <c r="B33" s="123"/>
      <c r="C33" s="23" t="s">
        <v>47</v>
      </c>
      <c r="D33" s="22">
        <v>2</v>
      </c>
      <c r="E33" s="67">
        <v>82928</v>
      </c>
      <c r="F33" s="67">
        <v>165856</v>
      </c>
      <c r="G33" s="68"/>
      <c r="H33" s="31">
        <f t="shared" si="2"/>
        <v>0</v>
      </c>
      <c r="I33" s="31">
        <f t="shared" si="3"/>
        <v>0</v>
      </c>
      <c r="J33" s="32">
        <f t="shared" si="4"/>
        <v>0</v>
      </c>
      <c r="K33" s="33">
        <f t="shared" si="5"/>
        <v>0</v>
      </c>
    </row>
    <row r="34" spans="1:11" x14ac:dyDescent="0.2">
      <c r="A34" s="122"/>
      <c r="B34" s="123"/>
      <c r="C34" s="23" t="s">
        <v>36</v>
      </c>
      <c r="D34" s="22">
        <v>2</v>
      </c>
      <c r="E34" s="67">
        <v>60055</v>
      </c>
      <c r="F34" s="67">
        <v>120110</v>
      </c>
      <c r="G34" s="68"/>
      <c r="H34" s="31">
        <f t="shared" si="2"/>
        <v>0</v>
      </c>
      <c r="I34" s="31">
        <f t="shared" si="3"/>
        <v>0</v>
      </c>
      <c r="J34" s="32">
        <f t="shared" si="4"/>
        <v>0</v>
      </c>
      <c r="K34" s="33">
        <f t="shared" si="5"/>
        <v>0</v>
      </c>
    </row>
    <row r="35" spans="1:11" x14ac:dyDescent="0.2">
      <c r="A35" s="122"/>
      <c r="B35" s="123"/>
      <c r="C35" s="23" t="s">
        <v>39</v>
      </c>
      <c r="D35" s="25">
        <v>1</v>
      </c>
      <c r="E35" s="67">
        <v>65872</v>
      </c>
      <c r="F35" s="67">
        <v>65872</v>
      </c>
      <c r="G35" s="68"/>
      <c r="H35" s="31">
        <f t="shared" si="2"/>
        <v>0</v>
      </c>
      <c r="I35" s="31">
        <f t="shared" si="3"/>
        <v>0</v>
      </c>
      <c r="J35" s="32">
        <f t="shared" si="4"/>
        <v>0</v>
      </c>
      <c r="K35" s="33">
        <f t="shared" si="5"/>
        <v>0</v>
      </c>
    </row>
    <row r="36" spans="1:11" x14ac:dyDescent="0.2">
      <c r="A36" s="122"/>
      <c r="B36" s="123"/>
      <c r="C36" s="23" t="s">
        <v>48</v>
      </c>
      <c r="D36" s="22">
        <v>1</v>
      </c>
      <c r="E36" s="67">
        <v>202039</v>
      </c>
      <c r="F36" s="67">
        <v>202039</v>
      </c>
      <c r="G36" s="68"/>
      <c r="H36" s="31">
        <f t="shared" si="2"/>
        <v>0</v>
      </c>
      <c r="I36" s="31">
        <f t="shared" si="3"/>
        <v>0</v>
      </c>
      <c r="J36" s="32">
        <f t="shared" si="4"/>
        <v>0</v>
      </c>
      <c r="K36" s="33">
        <f t="shared" si="5"/>
        <v>0</v>
      </c>
    </row>
    <row r="37" spans="1:11" x14ac:dyDescent="0.2">
      <c r="A37" s="122"/>
      <c r="B37" s="123"/>
      <c r="C37" s="23" t="s">
        <v>40</v>
      </c>
      <c r="D37" s="22">
        <v>1</v>
      </c>
      <c r="E37" s="67">
        <v>110375</v>
      </c>
      <c r="F37" s="67">
        <v>110375</v>
      </c>
      <c r="G37" s="68"/>
      <c r="H37" s="31">
        <f t="shared" si="2"/>
        <v>0</v>
      </c>
      <c r="I37" s="31">
        <f t="shared" si="3"/>
        <v>0</v>
      </c>
      <c r="J37" s="32">
        <f t="shared" si="4"/>
        <v>0</v>
      </c>
      <c r="K37" s="33">
        <f t="shared" si="5"/>
        <v>0</v>
      </c>
    </row>
    <row r="38" spans="1:11" x14ac:dyDescent="0.2">
      <c r="A38" s="122"/>
      <c r="B38" s="123"/>
      <c r="C38" s="24" t="s">
        <v>41</v>
      </c>
      <c r="D38" s="22">
        <v>2</v>
      </c>
      <c r="E38" s="67">
        <v>77265</v>
      </c>
      <c r="F38" s="67">
        <v>154530</v>
      </c>
      <c r="G38" s="68"/>
      <c r="H38" s="31">
        <f t="shared" si="2"/>
        <v>0</v>
      </c>
      <c r="I38" s="31">
        <f t="shared" si="3"/>
        <v>0</v>
      </c>
      <c r="J38" s="32">
        <f t="shared" si="4"/>
        <v>0</v>
      </c>
      <c r="K38" s="33">
        <f t="shared" si="5"/>
        <v>0</v>
      </c>
    </row>
    <row r="39" spans="1:11" x14ac:dyDescent="0.2">
      <c r="A39" s="122"/>
      <c r="B39" s="123"/>
      <c r="C39" s="23" t="s">
        <v>42</v>
      </c>
      <c r="D39" s="22">
        <v>1</v>
      </c>
      <c r="E39" s="67">
        <v>28619</v>
      </c>
      <c r="F39" s="67">
        <v>28619</v>
      </c>
      <c r="G39" s="68"/>
      <c r="H39" s="31">
        <f t="shared" si="2"/>
        <v>0</v>
      </c>
      <c r="I39" s="31">
        <f t="shared" si="3"/>
        <v>0</v>
      </c>
      <c r="J39" s="32">
        <f t="shared" si="4"/>
        <v>0</v>
      </c>
      <c r="K39" s="33">
        <f t="shared" si="5"/>
        <v>0</v>
      </c>
    </row>
    <row r="40" spans="1:11" x14ac:dyDescent="0.2">
      <c r="A40" s="122"/>
      <c r="B40" s="123"/>
      <c r="C40" s="23" t="s">
        <v>43</v>
      </c>
      <c r="D40" s="22">
        <v>1</v>
      </c>
      <c r="E40" s="67">
        <v>74867</v>
      </c>
      <c r="F40" s="67">
        <v>74867</v>
      </c>
      <c r="G40" s="68"/>
      <c r="H40" s="31">
        <f t="shared" si="2"/>
        <v>0</v>
      </c>
      <c r="I40" s="31">
        <f t="shared" si="3"/>
        <v>0</v>
      </c>
      <c r="J40" s="32">
        <f t="shared" si="4"/>
        <v>0</v>
      </c>
      <c r="K40" s="33">
        <f t="shared" si="5"/>
        <v>0</v>
      </c>
    </row>
    <row r="41" spans="1:11" x14ac:dyDescent="0.2">
      <c r="A41" s="122">
        <v>4</v>
      </c>
      <c r="B41" s="123" t="s">
        <v>49</v>
      </c>
      <c r="C41" s="23" t="s">
        <v>34</v>
      </c>
      <c r="D41" s="22">
        <v>2</v>
      </c>
      <c r="E41" s="67">
        <v>2213371</v>
      </c>
      <c r="F41" s="67">
        <v>4426742</v>
      </c>
      <c r="G41" s="68"/>
      <c r="H41" s="31">
        <f t="shared" si="2"/>
        <v>0</v>
      </c>
      <c r="I41" s="31">
        <f t="shared" si="3"/>
        <v>0</v>
      </c>
      <c r="J41" s="32">
        <f t="shared" si="4"/>
        <v>0</v>
      </c>
      <c r="K41" s="33">
        <f t="shared" si="5"/>
        <v>0</v>
      </c>
    </row>
    <row r="42" spans="1:11" x14ac:dyDescent="0.2">
      <c r="A42" s="122"/>
      <c r="B42" s="123"/>
      <c r="C42" s="23" t="s">
        <v>35</v>
      </c>
      <c r="D42" s="22">
        <v>1</v>
      </c>
      <c r="E42" s="67">
        <v>930963</v>
      </c>
      <c r="F42" s="67">
        <v>930963</v>
      </c>
      <c r="G42" s="68"/>
      <c r="H42" s="31">
        <f t="shared" si="2"/>
        <v>0</v>
      </c>
      <c r="I42" s="31">
        <f t="shared" si="3"/>
        <v>0</v>
      </c>
      <c r="J42" s="32">
        <f t="shared" si="4"/>
        <v>0</v>
      </c>
      <c r="K42" s="33">
        <f t="shared" si="5"/>
        <v>0</v>
      </c>
    </row>
    <row r="43" spans="1:11" x14ac:dyDescent="0.2">
      <c r="A43" s="122"/>
      <c r="B43" s="123"/>
      <c r="C43" s="23" t="s">
        <v>36</v>
      </c>
      <c r="D43" s="22">
        <v>1</v>
      </c>
      <c r="E43" s="67">
        <v>60055</v>
      </c>
      <c r="F43" s="67">
        <v>60055</v>
      </c>
      <c r="G43" s="68"/>
      <c r="H43" s="31">
        <f t="shared" si="2"/>
        <v>0</v>
      </c>
      <c r="I43" s="31">
        <f t="shared" si="3"/>
        <v>0</v>
      </c>
      <c r="J43" s="32">
        <f t="shared" si="4"/>
        <v>0</v>
      </c>
      <c r="K43" s="33">
        <f t="shared" si="5"/>
        <v>0</v>
      </c>
    </row>
    <row r="44" spans="1:11" x14ac:dyDescent="0.2">
      <c r="A44" s="122"/>
      <c r="B44" s="123"/>
      <c r="C44" s="23" t="s">
        <v>38</v>
      </c>
      <c r="D44" s="22">
        <v>2</v>
      </c>
      <c r="E44" s="67">
        <v>39792</v>
      </c>
      <c r="F44" s="67">
        <v>79584</v>
      </c>
      <c r="G44" s="68"/>
      <c r="H44" s="31">
        <f t="shared" si="2"/>
        <v>0</v>
      </c>
      <c r="I44" s="31">
        <f t="shared" si="3"/>
        <v>0</v>
      </c>
      <c r="J44" s="32">
        <f t="shared" si="4"/>
        <v>0</v>
      </c>
      <c r="K44" s="33">
        <f t="shared" si="5"/>
        <v>0</v>
      </c>
    </row>
    <row r="45" spans="1:11" x14ac:dyDescent="0.2">
      <c r="A45" s="122"/>
      <c r="B45" s="123"/>
      <c r="C45" s="23" t="s">
        <v>39</v>
      </c>
      <c r="D45" s="22">
        <v>1</v>
      </c>
      <c r="E45" s="67">
        <v>65872</v>
      </c>
      <c r="F45" s="67">
        <v>65872</v>
      </c>
      <c r="G45" s="68"/>
      <c r="H45" s="31">
        <f t="shared" si="2"/>
        <v>0</v>
      </c>
      <c r="I45" s="31">
        <f t="shared" si="3"/>
        <v>0</v>
      </c>
      <c r="J45" s="32">
        <f t="shared" si="4"/>
        <v>0</v>
      </c>
      <c r="K45" s="33">
        <f t="shared" si="5"/>
        <v>0</v>
      </c>
    </row>
    <row r="46" spans="1:11" x14ac:dyDescent="0.2">
      <c r="A46" s="122"/>
      <c r="B46" s="123"/>
      <c r="C46" s="23" t="s">
        <v>48</v>
      </c>
      <c r="D46" s="22">
        <v>1</v>
      </c>
      <c r="E46" s="67">
        <v>202039</v>
      </c>
      <c r="F46" s="67">
        <v>202039</v>
      </c>
      <c r="G46" s="68"/>
      <c r="H46" s="31">
        <f t="shared" si="2"/>
        <v>0</v>
      </c>
      <c r="I46" s="31">
        <f t="shared" si="3"/>
        <v>0</v>
      </c>
      <c r="J46" s="32">
        <f t="shared" si="4"/>
        <v>0</v>
      </c>
      <c r="K46" s="33">
        <f t="shared" si="5"/>
        <v>0</v>
      </c>
    </row>
    <row r="47" spans="1:11" x14ac:dyDescent="0.2">
      <c r="A47" s="122"/>
      <c r="B47" s="123"/>
      <c r="C47" s="23" t="s">
        <v>50</v>
      </c>
      <c r="D47" s="22">
        <v>1</v>
      </c>
      <c r="E47" s="67">
        <v>110375</v>
      </c>
      <c r="F47" s="67">
        <v>110375</v>
      </c>
      <c r="G47" s="68"/>
      <c r="H47" s="31">
        <f t="shared" si="2"/>
        <v>0</v>
      </c>
      <c r="I47" s="31">
        <f t="shared" si="3"/>
        <v>0</v>
      </c>
      <c r="J47" s="32">
        <f t="shared" si="4"/>
        <v>0</v>
      </c>
      <c r="K47" s="33">
        <f t="shared" si="5"/>
        <v>0</v>
      </c>
    </row>
    <row r="48" spans="1:11" x14ac:dyDescent="0.2">
      <c r="A48" s="122"/>
      <c r="B48" s="123"/>
      <c r="C48" s="24" t="s">
        <v>41</v>
      </c>
      <c r="D48" s="22">
        <v>4</v>
      </c>
      <c r="E48" s="67">
        <v>77265</v>
      </c>
      <c r="F48" s="67">
        <v>309060</v>
      </c>
      <c r="G48" s="68"/>
      <c r="H48" s="31">
        <f t="shared" si="2"/>
        <v>0</v>
      </c>
      <c r="I48" s="31">
        <f t="shared" si="3"/>
        <v>0</v>
      </c>
      <c r="J48" s="32">
        <f t="shared" si="4"/>
        <v>0</v>
      </c>
      <c r="K48" s="33">
        <f t="shared" si="5"/>
        <v>0</v>
      </c>
    </row>
    <row r="49" spans="1:11" x14ac:dyDescent="0.2">
      <c r="A49" s="122"/>
      <c r="B49" s="123"/>
      <c r="C49" s="23" t="s">
        <v>42</v>
      </c>
      <c r="D49" s="22">
        <v>1</v>
      </c>
      <c r="E49" s="67">
        <v>28619</v>
      </c>
      <c r="F49" s="67">
        <v>28619</v>
      </c>
      <c r="G49" s="68"/>
      <c r="H49" s="31">
        <f t="shared" si="2"/>
        <v>0</v>
      </c>
      <c r="I49" s="31">
        <f t="shared" si="3"/>
        <v>0</v>
      </c>
      <c r="J49" s="32">
        <f t="shared" si="4"/>
        <v>0</v>
      </c>
      <c r="K49" s="33">
        <f t="shared" si="5"/>
        <v>0</v>
      </c>
    </row>
    <row r="50" spans="1:11" x14ac:dyDescent="0.2">
      <c r="A50" s="122"/>
      <c r="B50" s="123"/>
      <c r="C50" s="23" t="s">
        <v>44</v>
      </c>
      <c r="D50" s="22">
        <v>1</v>
      </c>
      <c r="E50" s="67">
        <v>1732942</v>
      </c>
      <c r="F50" s="67">
        <v>1732942</v>
      </c>
      <c r="G50" s="68"/>
      <c r="H50" s="31">
        <f t="shared" si="2"/>
        <v>0</v>
      </c>
      <c r="I50" s="31">
        <f t="shared" si="3"/>
        <v>0</v>
      </c>
      <c r="J50" s="32">
        <f t="shared" si="4"/>
        <v>0</v>
      </c>
      <c r="K50" s="33">
        <f t="shared" si="5"/>
        <v>0</v>
      </c>
    </row>
    <row r="51" spans="1:11" x14ac:dyDescent="0.2">
      <c r="A51" s="122">
        <v>5</v>
      </c>
      <c r="B51" s="123" t="s">
        <v>51</v>
      </c>
      <c r="C51" s="23" t="s">
        <v>35</v>
      </c>
      <c r="D51" s="22">
        <v>1</v>
      </c>
      <c r="E51" s="67">
        <v>722565</v>
      </c>
      <c r="F51" s="67">
        <v>722565</v>
      </c>
      <c r="G51" s="68"/>
      <c r="H51" s="31">
        <f t="shared" si="2"/>
        <v>0</v>
      </c>
      <c r="I51" s="31">
        <f t="shared" si="3"/>
        <v>0</v>
      </c>
      <c r="J51" s="32">
        <f t="shared" si="4"/>
        <v>0</v>
      </c>
      <c r="K51" s="33">
        <f t="shared" si="5"/>
        <v>0</v>
      </c>
    </row>
    <row r="52" spans="1:11" x14ac:dyDescent="0.2">
      <c r="A52" s="122"/>
      <c r="B52" s="123"/>
      <c r="C52" s="23" t="s">
        <v>39</v>
      </c>
      <c r="D52" s="22">
        <v>1</v>
      </c>
      <c r="E52" s="67">
        <v>65872</v>
      </c>
      <c r="F52" s="67">
        <v>65872</v>
      </c>
      <c r="G52" s="68"/>
      <c r="H52" s="31">
        <f t="shared" si="2"/>
        <v>0</v>
      </c>
      <c r="I52" s="31">
        <f t="shared" si="3"/>
        <v>0</v>
      </c>
      <c r="J52" s="32">
        <f t="shared" si="4"/>
        <v>0</v>
      </c>
      <c r="K52" s="33">
        <f t="shared" si="5"/>
        <v>0</v>
      </c>
    </row>
    <row r="53" spans="1:11" x14ac:dyDescent="0.2">
      <c r="A53" s="122"/>
      <c r="B53" s="123"/>
      <c r="C53" s="23" t="s">
        <v>40</v>
      </c>
      <c r="D53" s="22">
        <v>1</v>
      </c>
      <c r="E53" s="67">
        <v>110375</v>
      </c>
      <c r="F53" s="67">
        <v>110375</v>
      </c>
      <c r="G53" s="68"/>
      <c r="H53" s="31">
        <f t="shared" si="2"/>
        <v>0</v>
      </c>
      <c r="I53" s="31">
        <f t="shared" si="3"/>
        <v>0</v>
      </c>
      <c r="J53" s="32">
        <f t="shared" si="4"/>
        <v>0</v>
      </c>
      <c r="K53" s="33">
        <f t="shared" si="5"/>
        <v>0</v>
      </c>
    </row>
    <row r="54" spans="1:11" x14ac:dyDescent="0.2">
      <c r="A54" s="122"/>
      <c r="B54" s="123"/>
      <c r="C54" s="23" t="s">
        <v>42</v>
      </c>
      <c r="D54" s="22">
        <v>1</v>
      </c>
      <c r="E54" s="67">
        <v>28619</v>
      </c>
      <c r="F54" s="67">
        <v>28619</v>
      </c>
      <c r="G54" s="68"/>
      <c r="H54" s="31">
        <f t="shared" si="2"/>
        <v>0</v>
      </c>
      <c r="I54" s="31">
        <f t="shared" si="3"/>
        <v>0</v>
      </c>
      <c r="J54" s="32">
        <f t="shared" si="4"/>
        <v>0</v>
      </c>
      <c r="K54" s="33">
        <f t="shared" si="5"/>
        <v>0</v>
      </c>
    </row>
    <row r="55" spans="1:11" x14ac:dyDescent="0.2">
      <c r="A55" s="122">
        <v>6</v>
      </c>
      <c r="B55" s="123" t="s">
        <v>52</v>
      </c>
      <c r="C55" s="23" t="s">
        <v>35</v>
      </c>
      <c r="D55" s="22">
        <v>1</v>
      </c>
      <c r="E55" s="67">
        <v>844640</v>
      </c>
      <c r="F55" s="67">
        <v>844640</v>
      </c>
      <c r="G55" s="68"/>
      <c r="H55" s="31">
        <f t="shared" si="2"/>
        <v>0</v>
      </c>
      <c r="I55" s="31">
        <f t="shared" si="3"/>
        <v>0</v>
      </c>
      <c r="J55" s="32">
        <f t="shared" si="4"/>
        <v>0</v>
      </c>
      <c r="K55" s="33">
        <f t="shared" si="5"/>
        <v>0</v>
      </c>
    </row>
    <row r="56" spans="1:11" x14ac:dyDescent="0.2">
      <c r="A56" s="122"/>
      <c r="B56" s="123"/>
      <c r="C56" s="23" t="s">
        <v>47</v>
      </c>
      <c r="D56" s="22">
        <v>1</v>
      </c>
      <c r="E56" s="67">
        <v>82492</v>
      </c>
      <c r="F56" s="67">
        <v>82492</v>
      </c>
      <c r="G56" s="68"/>
      <c r="H56" s="31">
        <f t="shared" si="2"/>
        <v>0</v>
      </c>
      <c r="I56" s="31">
        <f t="shared" si="3"/>
        <v>0</v>
      </c>
      <c r="J56" s="32">
        <f t="shared" si="4"/>
        <v>0</v>
      </c>
      <c r="K56" s="33">
        <f t="shared" si="5"/>
        <v>0</v>
      </c>
    </row>
    <row r="57" spans="1:11" x14ac:dyDescent="0.2">
      <c r="A57" s="122"/>
      <c r="B57" s="123"/>
      <c r="C57" s="23" t="s">
        <v>48</v>
      </c>
      <c r="D57" s="22">
        <v>1</v>
      </c>
      <c r="E57" s="67">
        <v>202039</v>
      </c>
      <c r="F57" s="67">
        <v>202039</v>
      </c>
      <c r="G57" s="68"/>
      <c r="H57" s="31">
        <f t="shared" si="2"/>
        <v>0</v>
      </c>
      <c r="I57" s="31">
        <f t="shared" si="3"/>
        <v>0</v>
      </c>
      <c r="J57" s="32">
        <f t="shared" si="4"/>
        <v>0</v>
      </c>
      <c r="K57" s="33">
        <f t="shared" si="5"/>
        <v>0</v>
      </c>
    </row>
    <row r="58" spans="1:11" x14ac:dyDescent="0.2">
      <c r="A58" s="122"/>
      <c r="B58" s="123"/>
      <c r="C58" s="23" t="s">
        <v>36</v>
      </c>
      <c r="D58" s="22">
        <v>1</v>
      </c>
      <c r="E58" s="67">
        <v>60055</v>
      </c>
      <c r="F58" s="67">
        <v>60055</v>
      </c>
      <c r="G58" s="68"/>
      <c r="H58" s="31">
        <f t="shared" si="2"/>
        <v>0</v>
      </c>
      <c r="I58" s="31">
        <f t="shared" si="3"/>
        <v>0</v>
      </c>
      <c r="J58" s="32">
        <f t="shared" si="4"/>
        <v>0</v>
      </c>
      <c r="K58" s="33">
        <f t="shared" si="5"/>
        <v>0</v>
      </c>
    </row>
    <row r="59" spans="1:11" x14ac:dyDescent="0.2">
      <c r="A59" s="122">
        <v>7</v>
      </c>
      <c r="B59" s="123" t="s">
        <v>53</v>
      </c>
      <c r="C59" s="23" t="s">
        <v>34</v>
      </c>
      <c r="D59" s="22">
        <v>2</v>
      </c>
      <c r="E59" s="67">
        <v>2213371</v>
      </c>
      <c r="F59" s="67">
        <v>4426742</v>
      </c>
      <c r="G59" s="68"/>
      <c r="H59" s="31">
        <f t="shared" si="2"/>
        <v>0</v>
      </c>
      <c r="I59" s="31">
        <f t="shared" si="3"/>
        <v>0</v>
      </c>
      <c r="J59" s="32">
        <f t="shared" si="4"/>
        <v>0</v>
      </c>
      <c r="K59" s="33">
        <f t="shared" si="5"/>
        <v>0</v>
      </c>
    </row>
    <row r="60" spans="1:11" x14ac:dyDescent="0.2">
      <c r="A60" s="122"/>
      <c r="B60" s="123"/>
      <c r="C60" s="23" t="s">
        <v>35</v>
      </c>
      <c r="D60" s="22">
        <v>1</v>
      </c>
      <c r="E60" s="67">
        <v>864038</v>
      </c>
      <c r="F60" s="67">
        <v>864038</v>
      </c>
      <c r="G60" s="68"/>
      <c r="H60" s="31">
        <f t="shared" si="2"/>
        <v>0</v>
      </c>
      <c r="I60" s="31">
        <f t="shared" si="3"/>
        <v>0</v>
      </c>
      <c r="J60" s="32">
        <f t="shared" si="4"/>
        <v>0</v>
      </c>
      <c r="K60" s="33">
        <f t="shared" si="5"/>
        <v>0</v>
      </c>
    </row>
    <row r="61" spans="1:11" x14ac:dyDescent="0.2">
      <c r="A61" s="122"/>
      <c r="B61" s="123"/>
      <c r="C61" s="23" t="s">
        <v>36</v>
      </c>
      <c r="D61" s="22">
        <v>3</v>
      </c>
      <c r="E61" s="67">
        <v>60055</v>
      </c>
      <c r="F61" s="67">
        <v>180165</v>
      </c>
      <c r="G61" s="68"/>
      <c r="H61" s="31">
        <f t="shared" si="2"/>
        <v>0</v>
      </c>
      <c r="I61" s="31">
        <f t="shared" si="3"/>
        <v>0</v>
      </c>
      <c r="J61" s="32">
        <f t="shared" si="4"/>
        <v>0</v>
      </c>
      <c r="K61" s="33">
        <f t="shared" si="5"/>
        <v>0</v>
      </c>
    </row>
    <row r="62" spans="1:11" x14ac:dyDescent="0.2">
      <c r="A62" s="122"/>
      <c r="B62" s="123"/>
      <c r="C62" s="23" t="s">
        <v>40</v>
      </c>
      <c r="D62" s="22">
        <v>1</v>
      </c>
      <c r="E62" s="67">
        <v>110375</v>
      </c>
      <c r="F62" s="67">
        <v>110375</v>
      </c>
      <c r="G62" s="68"/>
      <c r="H62" s="31">
        <f t="shared" si="2"/>
        <v>0</v>
      </c>
      <c r="I62" s="31">
        <f t="shared" si="3"/>
        <v>0</v>
      </c>
      <c r="J62" s="32">
        <f t="shared" si="4"/>
        <v>0</v>
      </c>
      <c r="K62" s="33">
        <f t="shared" si="5"/>
        <v>0</v>
      </c>
    </row>
    <row r="63" spans="1:11" x14ac:dyDescent="0.2">
      <c r="A63" s="122">
        <v>8</v>
      </c>
      <c r="B63" s="123" t="s">
        <v>54</v>
      </c>
      <c r="C63" s="23" t="s">
        <v>34</v>
      </c>
      <c r="D63" s="22">
        <v>2</v>
      </c>
      <c r="E63" s="67">
        <v>2213371</v>
      </c>
      <c r="F63" s="67">
        <v>4426742</v>
      </c>
      <c r="G63" s="68"/>
      <c r="H63" s="31">
        <f t="shared" si="2"/>
        <v>0</v>
      </c>
      <c r="I63" s="31">
        <f t="shared" si="3"/>
        <v>0</v>
      </c>
      <c r="J63" s="32">
        <f t="shared" si="4"/>
        <v>0</v>
      </c>
      <c r="K63" s="33">
        <f t="shared" si="5"/>
        <v>0</v>
      </c>
    </row>
    <row r="64" spans="1:11" x14ac:dyDescent="0.2">
      <c r="A64" s="122"/>
      <c r="B64" s="123"/>
      <c r="C64" s="23" t="s">
        <v>35</v>
      </c>
      <c r="D64" s="22">
        <v>1</v>
      </c>
      <c r="E64" s="67">
        <v>864038</v>
      </c>
      <c r="F64" s="67">
        <v>864038</v>
      </c>
      <c r="G64" s="68"/>
      <c r="H64" s="31">
        <f t="shared" si="2"/>
        <v>0</v>
      </c>
      <c r="I64" s="31">
        <f t="shared" si="3"/>
        <v>0</v>
      </c>
      <c r="J64" s="32">
        <f t="shared" si="4"/>
        <v>0</v>
      </c>
      <c r="K64" s="33">
        <f t="shared" si="5"/>
        <v>0</v>
      </c>
    </row>
    <row r="65" spans="1:11" x14ac:dyDescent="0.2">
      <c r="A65" s="122"/>
      <c r="B65" s="123"/>
      <c r="C65" s="23" t="s">
        <v>36</v>
      </c>
      <c r="D65" s="22">
        <v>3</v>
      </c>
      <c r="E65" s="67">
        <v>60055</v>
      </c>
      <c r="F65" s="67">
        <v>180165</v>
      </c>
      <c r="G65" s="68"/>
      <c r="H65" s="31">
        <f t="shared" si="2"/>
        <v>0</v>
      </c>
      <c r="I65" s="31">
        <f t="shared" si="3"/>
        <v>0</v>
      </c>
      <c r="J65" s="32">
        <f t="shared" si="4"/>
        <v>0</v>
      </c>
      <c r="K65" s="33">
        <f t="shared" si="5"/>
        <v>0</v>
      </c>
    </row>
    <row r="66" spans="1:11" x14ac:dyDescent="0.2">
      <c r="A66" s="122"/>
      <c r="B66" s="123"/>
      <c r="C66" s="23" t="s">
        <v>40</v>
      </c>
      <c r="D66" s="22">
        <v>1</v>
      </c>
      <c r="E66" s="67">
        <v>110375</v>
      </c>
      <c r="F66" s="67">
        <v>110375</v>
      </c>
      <c r="G66" s="68"/>
      <c r="H66" s="31">
        <f t="shared" si="2"/>
        <v>0</v>
      </c>
      <c r="I66" s="31">
        <f t="shared" si="3"/>
        <v>0</v>
      </c>
      <c r="J66" s="32">
        <f t="shared" si="4"/>
        <v>0</v>
      </c>
      <c r="K66" s="33">
        <f t="shared" si="5"/>
        <v>0</v>
      </c>
    </row>
    <row r="67" spans="1:11" x14ac:dyDescent="0.2">
      <c r="A67" s="122">
        <v>9</v>
      </c>
      <c r="B67" s="123" t="s">
        <v>55</v>
      </c>
      <c r="C67" s="23" t="s">
        <v>34</v>
      </c>
      <c r="D67" s="22">
        <v>2</v>
      </c>
      <c r="E67" s="67">
        <v>2213371</v>
      </c>
      <c r="F67" s="67">
        <v>4426742</v>
      </c>
      <c r="G67" s="68"/>
      <c r="H67" s="31">
        <f t="shared" si="2"/>
        <v>0</v>
      </c>
      <c r="I67" s="31">
        <f t="shared" si="3"/>
        <v>0</v>
      </c>
      <c r="J67" s="32">
        <f t="shared" si="4"/>
        <v>0</v>
      </c>
      <c r="K67" s="33">
        <f t="shared" si="5"/>
        <v>0</v>
      </c>
    </row>
    <row r="68" spans="1:11" x14ac:dyDescent="0.2">
      <c r="A68" s="122"/>
      <c r="B68" s="123"/>
      <c r="C68" s="23" t="s">
        <v>35</v>
      </c>
      <c r="D68" s="22">
        <v>1</v>
      </c>
      <c r="E68" s="67">
        <v>864038</v>
      </c>
      <c r="F68" s="67">
        <v>864038</v>
      </c>
      <c r="G68" s="68"/>
      <c r="H68" s="31">
        <f t="shared" si="2"/>
        <v>0</v>
      </c>
      <c r="I68" s="31">
        <f t="shared" si="3"/>
        <v>0</v>
      </c>
      <c r="J68" s="32">
        <f t="shared" si="4"/>
        <v>0</v>
      </c>
      <c r="K68" s="33">
        <f t="shared" si="5"/>
        <v>0</v>
      </c>
    </row>
    <row r="69" spans="1:11" x14ac:dyDescent="0.2">
      <c r="A69" s="122"/>
      <c r="B69" s="123"/>
      <c r="C69" s="23" t="s">
        <v>36</v>
      </c>
      <c r="D69" s="22">
        <v>3</v>
      </c>
      <c r="E69" s="67">
        <v>60055</v>
      </c>
      <c r="F69" s="67">
        <v>180165</v>
      </c>
      <c r="G69" s="68"/>
      <c r="H69" s="31">
        <f t="shared" si="2"/>
        <v>0</v>
      </c>
      <c r="I69" s="31">
        <f t="shared" si="3"/>
        <v>0</v>
      </c>
      <c r="J69" s="32">
        <f t="shared" si="4"/>
        <v>0</v>
      </c>
      <c r="K69" s="33">
        <f t="shared" si="5"/>
        <v>0</v>
      </c>
    </row>
    <row r="70" spans="1:11" x14ac:dyDescent="0.2">
      <c r="A70" s="122"/>
      <c r="B70" s="123"/>
      <c r="C70" s="23" t="s">
        <v>40</v>
      </c>
      <c r="D70" s="22">
        <v>1</v>
      </c>
      <c r="E70" s="67">
        <v>110375</v>
      </c>
      <c r="F70" s="67">
        <v>110375</v>
      </c>
      <c r="G70" s="68"/>
      <c r="H70" s="31">
        <f t="shared" si="2"/>
        <v>0</v>
      </c>
      <c r="I70" s="31">
        <f t="shared" si="3"/>
        <v>0</v>
      </c>
      <c r="J70" s="32">
        <f t="shared" si="4"/>
        <v>0</v>
      </c>
      <c r="K70" s="33">
        <f t="shared" si="5"/>
        <v>0</v>
      </c>
    </row>
    <row r="71" spans="1:11" x14ac:dyDescent="0.2">
      <c r="A71" s="122">
        <v>10</v>
      </c>
      <c r="B71" s="123" t="s">
        <v>56</v>
      </c>
      <c r="C71" s="23" t="s">
        <v>34</v>
      </c>
      <c r="D71" s="22">
        <v>2</v>
      </c>
      <c r="E71" s="67">
        <v>2213371</v>
      </c>
      <c r="F71" s="67">
        <v>4426742</v>
      </c>
      <c r="G71" s="68"/>
      <c r="H71" s="31">
        <f t="shared" si="2"/>
        <v>0</v>
      </c>
      <c r="I71" s="31">
        <f t="shared" si="3"/>
        <v>0</v>
      </c>
      <c r="J71" s="32">
        <f t="shared" si="4"/>
        <v>0</v>
      </c>
      <c r="K71" s="33">
        <f t="shared" si="5"/>
        <v>0</v>
      </c>
    </row>
    <row r="72" spans="1:11" x14ac:dyDescent="0.2">
      <c r="A72" s="122"/>
      <c r="B72" s="123"/>
      <c r="C72" s="23" t="s">
        <v>35</v>
      </c>
      <c r="D72" s="22">
        <v>1</v>
      </c>
      <c r="E72" s="67">
        <v>892186</v>
      </c>
      <c r="F72" s="67">
        <v>892186</v>
      </c>
      <c r="G72" s="68"/>
      <c r="H72" s="31">
        <f t="shared" si="2"/>
        <v>0</v>
      </c>
      <c r="I72" s="31">
        <f t="shared" si="3"/>
        <v>0</v>
      </c>
      <c r="J72" s="32">
        <f t="shared" si="4"/>
        <v>0</v>
      </c>
      <c r="K72" s="33">
        <f t="shared" si="5"/>
        <v>0</v>
      </c>
    </row>
    <row r="73" spans="1:11" x14ac:dyDescent="0.2">
      <c r="A73" s="122"/>
      <c r="B73" s="123"/>
      <c r="C73" s="23" t="s">
        <v>36</v>
      </c>
      <c r="D73" s="22">
        <v>2</v>
      </c>
      <c r="E73" s="67">
        <v>60055</v>
      </c>
      <c r="F73" s="67">
        <v>120110</v>
      </c>
      <c r="G73" s="68"/>
      <c r="H73" s="31">
        <f t="shared" si="2"/>
        <v>0</v>
      </c>
      <c r="I73" s="31">
        <f t="shared" si="3"/>
        <v>0</v>
      </c>
      <c r="J73" s="32">
        <f t="shared" si="4"/>
        <v>0</v>
      </c>
      <c r="K73" s="33">
        <f t="shared" si="5"/>
        <v>0</v>
      </c>
    </row>
    <row r="74" spans="1:11" x14ac:dyDescent="0.2">
      <c r="A74" s="122"/>
      <c r="B74" s="123"/>
      <c r="C74" s="23" t="s">
        <v>40</v>
      </c>
      <c r="D74" s="22">
        <v>1</v>
      </c>
      <c r="E74" s="67">
        <v>110375</v>
      </c>
      <c r="F74" s="67">
        <v>110375</v>
      </c>
      <c r="G74" s="68"/>
      <c r="H74" s="31">
        <f t="shared" si="2"/>
        <v>0</v>
      </c>
      <c r="I74" s="31">
        <f t="shared" si="3"/>
        <v>0</v>
      </c>
      <c r="J74" s="32">
        <f t="shared" si="4"/>
        <v>0</v>
      </c>
      <c r="K74" s="33">
        <f t="shared" si="5"/>
        <v>0</v>
      </c>
    </row>
    <row r="75" spans="1:11" x14ac:dyDescent="0.2">
      <c r="A75" s="122">
        <v>11</v>
      </c>
      <c r="B75" s="123" t="s">
        <v>57</v>
      </c>
      <c r="C75" s="23" t="s">
        <v>34</v>
      </c>
      <c r="D75" s="22">
        <v>2</v>
      </c>
      <c r="E75" s="67">
        <v>2213371</v>
      </c>
      <c r="F75" s="67">
        <v>4426742</v>
      </c>
      <c r="G75" s="68"/>
      <c r="H75" s="31">
        <f t="shared" si="2"/>
        <v>0</v>
      </c>
      <c r="I75" s="31">
        <f t="shared" si="3"/>
        <v>0</v>
      </c>
      <c r="J75" s="32">
        <f t="shared" si="4"/>
        <v>0</v>
      </c>
      <c r="K75" s="33">
        <f t="shared" si="5"/>
        <v>0</v>
      </c>
    </row>
    <row r="76" spans="1:11" x14ac:dyDescent="0.2">
      <c r="A76" s="122"/>
      <c r="B76" s="123"/>
      <c r="C76" s="23" t="s">
        <v>35</v>
      </c>
      <c r="D76" s="22">
        <v>1</v>
      </c>
      <c r="E76" s="67">
        <v>864038</v>
      </c>
      <c r="F76" s="67">
        <v>864038</v>
      </c>
      <c r="G76" s="68"/>
      <c r="H76" s="31">
        <f t="shared" si="2"/>
        <v>0</v>
      </c>
      <c r="I76" s="31">
        <f t="shared" si="3"/>
        <v>0</v>
      </c>
      <c r="J76" s="32">
        <f t="shared" si="4"/>
        <v>0</v>
      </c>
      <c r="K76" s="33">
        <f t="shared" si="5"/>
        <v>0</v>
      </c>
    </row>
    <row r="77" spans="1:11" x14ac:dyDescent="0.2">
      <c r="A77" s="122"/>
      <c r="B77" s="123"/>
      <c r="C77" s="23" t="s">
        <v>36</v>
      </c>
      <c r="D77" s="22">
        <v>2</v>
      </c>
      <c r="E77" s="67">
        <v>60055</v>
      </c>
      <c r="F77" s="67">
        <v>120110</v>
      </c>
      <c r="G77" s="68"/>
      <c r="H77" s="31">
        <f t="shared" si="2"/>
        <v>0</v>
      </c>
      <c r="I77" s="31">
        <f t="shared" si="3"/>
        <v>0</v>
      </c>
      <c r="J77" s="32">
        <f t="shared" si="4"/>
        <v>0</v>
      </c>
      <c r="K77" s="33">
        <f t="shared" si="5"/>
        <v>0</v>
      </c>
    </row>
    <row r="78" spans="1:11" x14ac:dyDescent="0.2">
      <c r="A78" s="122"/>
      <c r="B78" s="123"/>
      <c r="C78" s="23" t="s">
        <v>40</v>
      </c>
      <c r="D78" s="22">
        <v>1</v>
      </c>
      <c r="E78" s="67">
        <v>110375</v>
      </c>
      <c r="F78" s="67">
        <v>110375</v>
      </c>
      <c r="G78" s="68"/>
      <c r="H78" s="31">
        <f t="shared" ref="H78:H141" si="6">G78*$H$12</f>
        <v>0</v>
      </c>
      <c r="I78" s="31">
        <f t="shared" ref="I78:I141" si="7">ROUND(IF($H$12&lt;10%,H78*0.1*$I$12,H78*$I$12),0)</f>
        <v>0</v>
      </c>
      <c r="J78" s="32">
        <f t="shared" ref="J78:J141" si="8">ROUND((G78+I78),0)</f>
        <v>0</v>
      </c>
      <c r="K78" s="33">
        <f t="shared" ref="K78:K141" si="9">J78*D78</f>
        <v>0</v>
      </c>
    </row>
    <row r="79" spans="1:11" ht="26" x14ac:dyDescent="0.2">
      <c r="A79" s="22">
        <v>12</v>
      </c>
      <c r="B79" s="26" t="s">
        <v>58</v>
      </c>
      <c r="C79" s="27" t="s">
        <v>59</v>
      </c>
      <c r="D79" s="28">
        <v>0</v>
      </c>
      <c r="E79" s="29">
        <v>0</v>
      </c>
      <c r="F79" s="29">
        <v>0</v>
      </c>
      <c r="G79" s="34"/>
      <c r="H79" s="35">
        <f t="shared" si="6"/>
        <v>0</v>
      </c>
      <c r="I79" s="35">
        <f t="shared" si="7"/>
        <v>0</v>
      </c>
      <c r="J79" s="36">
        <f t="shared" si="8"/>
        <v>0</v>
      </c>
      <c r="K79" s="36">
        <f t="shared" si="9"/>
        <v>0</v>
      </c>
    </row>
    <row r="80" spans="1:11" x14ac:dyDescent="0.2">
      <c r="A80" s="122">
        <v>13</v>
      </c>
      <c r="B80" s="123" t="s">
        <v>60</v>
      </c>
      <c r="C80" s="23" t="s">
        <v>34</v>
      </c>
      <c r="D80" s="22">
        <v>2</v>
      </c>
      <c r="E80" s="67">
        <v>2213371</v>
      </c>
      <c r="F80" s="67">
        <v>4426742</v>
      </c>
      <c r="G80" s="68"/>
      <c r="H80" s="31">
        <f t="shared" si="6"/>
        <v>0</v>
      </c>
      <c r="I80" s="31">
        <f t="shared" si="7"/>
        <v>0</v>
      </c>
      <c r="J80" s="32">
        <f t="shared" si="8"/>
        <v>0</v>
      </c>
      <c r="K80" s="33">
        <f t="shared" si="9"/>
        <v>0</v>
      </c>
    </row>
    <row r="81" spans="1:11" x14ac:dyDescent="0.2">
      <c r="A81" s="122"/>
      <c r="B81" s="123"/>
      <c r="C81" s="23" t="s">
        <v>35</v>
      </c>
      <c r="D81" s="22">
        <v>1</v>
      </c>
      <c r="E81" s="67">
        <v>864038</v>
      </c>
      <c r="F81" s="67">
        <v>864038</v>
      </c>
      <c r="G81" s="68"/>
      <c r="H81" s="31">
        <f t="shared" si="6"/>
        <v>0</v>
      </c>
      <c r="I81" s="31">
        <f t="shared" si="7"/>
        <v>0</v>
      </c>
      <c r="J81" s="32">
        <f t="shared" si="8"/>
        <v>0</v>
      </c>
      <c r="K81" s="33">
        <f t="shared" si="9"/>
        <v>0</v>
      </c>
    </row>
    <row r="82" spans="1:11" x14ac:dyDescent="0.2">
      <c r="A82" s="122"/>
      <c r="B82" s="123"/>
      <c r="C82" s="23" t="s">
        <v>36</v>
      </c>
      <c r="D82" s="22">
        <v>2</v>
      </c>
      <c r="E82" s="67">
        <v>60055</v>
      </c>
      <c r="F82" s="67">
        <v>120110</v>
      </c>
      <c r="G82" s="68"/>
      <c r="H82" s="31">
        <f t="shared" si="6"/>
        <v>0</v>
      </c>
      <c r="I82" s="31">
        <f t="shared" si="7"/>
        <v>0</v>
      </c>
      <c r="J82" s="32">
        <f t="shared" si="8"/>
        <v>0</v>
      </c>
      <c r="K82" s="33">
        <f t="shared" si="9"/>
        <v>0</v>
      </c>
    </row>
    <row r="83" spans="1:11" x14ac:dyDescent="0.2">
      <c r="A83" s="122"/>
      <c r="B83" s="123"/>
      <c r="C83" s="23" t="s">
        <v>40</v>
      </c>
      <c r="D83" s="22">
        <v>1</v>
      </c>
      <c r="E83" s="67">
        <v>110375</v>
      </c>
      <c r="F83" s="67">
        <v>110375</v>
      </c>
      <c r="G83" s="68"/>
      <c r="H83" s="31">
        <f t="shared" si="6"/>
        <v>0</v>
      </c>
      <c r="I83" s="31">
        <f t="shared" si="7"/>
        <v>0</v>
      </c>
      <c r="J83" s="32">
        <f t="shared" si="8"/>
        <v>0</v>
      </c>
      <c r="K83" s="33">
        <f t="shared" si="9"/>
        <v>0</v>
      </c>
    </row>
    <row r="84" spans="1:11" x14ac:dyDescent="0.2">
      <c r="A84" s="122">
        <v>14</v>
      </c>
      <c r="B84" s="123" t="s">
        <v>61</v>
      </c>
      <c r="C84" s="23" t="s">
        <v>34</v>
      </c>
      <c r="D84" s="22">
        <v>1</v>
      </c>
      <c r="E84" s="67">
        <v>2213371</v>
      </c>
      <c r="F84" s="67">
        <v>2213371</v>
      </c>
      <c r="G84" s="68"/>
      <c r="H84" s="31">
        <f t="shared" si="6"/>
        <v>0</v>
      </c>
      <c r="I84" s="31">
        <f t="shared" si="7"/>
        <v>0</v>
      </c>
      <c r="J84" s="32">
        <f t="shared" si="8"/>
        <v>0</v>
      </c>
      <c r="K84" s="33">
        <f t="shared" si="9"/>
        <v>0</v>
      </c>
    </row>
    <row r="85" spans="1:11" x14ac:dyDescent="0.2">
      <c r="A85" s="122"/>
      <c r="B85" s="123"/>
      <c r="C85" s="23" t="s">
        <v>35</v>
      </c>
      <c r="D85" s="22">
        <v>1</v>
      </c>
      <c r="E85" s="67">
        <v>899880</v>
      </c>
      <c r="F85" s="67">
        <v>899880</v>
      </c>
      <c r="G85" s="68"/>
      <c r="H85" s="31">
        <f t="shared" si="6"/>
        <v>0</v>
      </c>
      <c r="I85" s="31">
        <f t="shared" si="7"/>
        <v>0</v>
      </c>
      <c r="J85" s="32">
        <f t="shared" si="8"/>
        <v>0</v>
      </c>
      <c r="K85" s="33">
        <f t="shared" si="9"/>
        <v>0</v>
      </c>
    </row>
    <row r="86" spans="1:11" x14ac:dyDescent="0.2">
      <c r="A86" s="122"/>
      <c r="B86" s="123"/>
      <c r="C86" s="23" t="s">
        <v>36</v>
      </c>
      <c r="D86" s="22">
        <v>1</v>
      </c>
      <c r="E86" s="67">
        <v>60055</v>
      </c>
      <c r="F86" s="67">
        <v>60055</v>
      </c>
      <c r="G86" s="68"/>
      <c r="H86" s="31">
        <f t="shared" si="6"/>
        <v>0</v>
      </c>
      <c r="I86" s="31">
        <f t="shared" si="7"/>
        <v>0</v>
      </c>
      <c r="J86" s="32">
        <f t="shared" si="8"/>
        <v>0</v>
      </c>
      <c r="K86" s="33">
        <f t="shared" si="9"/>
        <v>0</v>
      </c>
    </row>
    <row r="87" spans="1:11" x14ac:dyDescent="0.2">
      <c r="A87" s="122"/>
      <c r="B87" s="123"/>
      <c r="C87" s="23" t="s">
        <v>40</v>
      </c>
      <c r="D87" s="22">
        <v>1</v>
      </c>
      <c r="E87" s="67">
        <v>110375</v>
      </c>
      <c r="F87" s="67">
        <v>110375</v>
      </c>
      <c r="G87" s="68"/>
      <c r="H87" s="31">
        <f t="shared" si="6"/>
        <v>0</v>
      </c>
      <c r="I87" s="31">
        <f t="shared" si="7"/>
        <v>0</v>
      </c>
      <c r="J87" s="32">
        <f t="shared" si="8"/>
        <v>0</v>
      </c>
      <c r="K87" s="33">
        <f t="shared" si="9"/>
        <v>0</v>
      </c>
    </row>
    <row r="88" spans="1:11" x14ac:dyDescent="0.2">
      <c r="A88" s="122">
        <v>15</v>
      </c>
      <c r="B88" s="123" t="s">
        <v>62</v>
      </c>
      <c r="C88" s="23" t="s">
        <v>34</v>
      </c>
      <c r="D88" s="22">
        <v>2</v>
      </c>
      <c r="E88" s="67">
        <v>2213371</v>
      </c>
      <c r="F88" s="67">
        <v>4426742</v>
      </c>
      <c r="G88" s="68"/>
      <c r="H88" s="31">
        <f t="shared" si="6"/>
        <v>0</v>
      </c>
      <c r="I88" s="31">
        <f t="shared" si="7"/>
        <v>0</v>
      </c>
      <c r="J88" s="32">
        <f t="shared" si="8"/>
        <v>0</v>
      </c>
      <c r="K88" s="33">
        <f t="shared" si="9"/>
        <v>0</v>
      </c>
    </row>
    <row r="89" spans="1:11" x14ac:dyDescent="0.2">
      <c r="A89" s="122"/>
      <c r="B89" s="123"/>
      <c r="C89" s="23" t="s">
        <v>63</v>
      </c>
      <c r="D89" s="22">
        <v>1</v>
      </c>
      <c r="E89" s="67">
        <v>520581</v>
      </c>
      <c r="F89" s="67">
        <v>520581</v>
      </c>
      <c r="G89" s="68"/>
      <c r="H89" s="31">
        <f t="shared" si="6"/>
        <v>0</v>
      </c>
      <c r="I89" s="31">
        <f t="shared" si="7"/>
        <v>0</v>
      </c>
      <c r="J89" s="32">
        <f t="shared" si="8"/>
        <v>0</v>
      </c>
      <c r="K89" s="33">
        <f t="shared" si="9"/>
        <v>0</v>
      </c>
    </row>
    <row r="90" spans="1:11" x14ac:dyDescent="0.2">
      <c r="A90" s="122"/>
      <c r="B90" s="123"/>
      <c r="C90" s="23" t="s">
        <v>36</v>
      </c>
      <c r="D90" s="22">
        <v>3</v>
      </c>
      <c r="E90" s="67">
        <v>60055</v>
      </c>
      <c r="F90" s="67">
        <v>180165</v>
      </c>
      <c r="G90" s="68"/>
      <c r="H90" s="31">
        <f t="shared" si="6"/>
        <v>0</v>
      </c>
      <c r="I90" s="31">
        <f t="shared" si="7"/>
        <v>0</v>
      </c>
      <c r="J90" s="32">
        <f t="shared" si="8"/>
        <v>0</v>
      </c>
      <c r="K90" s="33">
        <f t="shared" si="9"/>
        <v>0</v>
      </c>
    </row>
    <row r="91" spans="1:11" x14ac:dyDescent="0.2">
      <c r="A91" s="122"/>
      <c r="B91" s="123"/>
      <c r="C91" s="23" t="s">
        <v>40</v>
      </c>
      <c r="D91" s="22">
        <v>1</v>
      </c>
      <c r="E91" s="67">
        <v>110375</v>
      </c>
      <c r="F91" s="67">
        <v>110375</v>
      </c>
      <c r="G91" s="68"/>
      <c r="H91" s="31">
        <f t="shared" si="6"/>
        <v>0</v>
      </c>
      <c r="I91" s="31">
        <f t="shared" si="7"/>
        <v>0</v>
      </c>
      <c r="J91" s="32">
        <f t="shared" si="8"/>
        <v>0</v>
      </c>
      <c r="K91" s="33">
        <f t="shared" si="9"/>
        <v>0</v>
      </c>
    </row>
    <row r="92" spans="1:11" x14ac:dyDescent="0.2">
      <c r="A92" s="122">
        <v>16</v>
      </c>
      <c r="B92" s="123" t="s">
        <v>64</v>
      </c>
      <c r="C92" s="23" t="s">
        <v>34</v>
      </c>
      <c r="D92" s="22">
        <v>1</v>
      </c>
      <c r="E92" s="67">
        <v>2213371</v>
      </c>
      <c r="F92" s="67">
        <v>2213371</v>
      </c>
      <c r="G92" s="68"/>
      <c r="H92" s="31">
        <f t="shared" si="6"/>
        <v>0</v>
      </c>
      <c r="I92" s="31">
        <f t="shared" si="7"/>
        <v>0</v>
      </c>
      <c r="J92" s="32">
        <f t="shared" si="8"/>
        <v>0</v>
      </c>
      <c r="K92" s="33">
        <f t="shared" si="9"/>
        <v>0</v>
      </c>
    </row>
    <row r="93" spans="1:11" x14ac:dyDescent="0.2">
      <c r="A93" s="122"/>
      <c r="B93" s="123"/>
      <c r="C93" s="23" t="s">
        <v>35</v>
      </c>
      <c r="D93" s="22">
        <v>1</v>
      </c>
      <c r="E93" s="67">
        <v>879017</v>
      </c>
      <c r="F93" s="67">
        <v>879017</v>
      </c>
      <c r="G93" s="68"/>
      <c r="H93" s="31">
        <f t="shared" si="6"/>
        <v>0</v>
      </c>
      <c r="I93" s="31">
        <f t="shared" si="7"/>
        <v>0</v>
      </c>
      <c r="J93" s="32">
        <f t="shared" si="8"/>
        <v>0</v>
      </c>
      <c r="K93" s="33">
        <f t="shared" si="9"/>
        <v>0</v>
      </c>
    </row>
    <row r="94" spans="1:11" x14ac:dyDescent="0.2">
      <c r="A94" s="122"/>
      <c r="B94" s="123"/>
      <c r="C94" s="23" t="s">
        <v>36</v>
      </c>
      <c r="D94" s="22">
        <v>1</v>
      </c>
      <c r="E94" s="67">
        <v>60055</v>
      </c>
      <c r="F94" s="67">
        <v>60055</v>
      </c>
      <c r="G94" s="68"/>
      <c r="H94" s="31">
        <f t="shared" si="6"/>
        <v>0</v>
      </c>
      <c r="I94" s="31">
        <f t="shared" si="7"/>
        <v>0</v>
      </c>
      <c r="J94" s="32">
        <f t="shared" si="8"/>
        <v>0</v>
      </c>
      <c r="K94" s="33">
        <f t="shared" si="9"/>
        <v>0</v>
      </c>
    </row>
    <row r="95" spans="1:11" x14ac:dyDescent="0.2">
      <c r="A95" s="122"/>
      <c r="B95" s="123"/>
      <c r="C95" s="23" t="s">
        <v>38</v>
      </c>
      <c r="D95" s="22">
        <v>2</v>
      </c>
      <c r="E95" s="67">
        <v>39792</v>
      </c>
      <c r="F95" s="67">
        <v>79584</v>
      </c>
      <c r="G95" s="68"/>
      <c r="H95" s="31">
        <f t="shared" si="6"/>
        <v>0</v>
      </c>
      <c r="I95" s="31">
        <f t="shared" si="7"/>
        <v>0</v>
      </c>
      <c r="J95" s="32">
        <f t="shared" si="8"/>
        <v>0</v>
      </c>
      <c r="K95" s="33">
        <f t="shared" si="9"/>
        <v>0</v>
      </c>
    </row>
    <row r="96" spans="1:11" x14ac:dyDescent="0.2">
      <c r="A96" s="122"/>
      <c r="B96" s="123"/>
      <c r="C96" s="23" t="s">
        <v>48</v>
      </c>
      <c r="D96" s="22">
        <v>1</v>
      </c>
      <c r="E96" s="67">
        <v>330861</v>
      </c>
      <c r="F96" s="67">
        <v>330861</v>
      </c>
      <c r="G96" s="68"/>
      <c r="H96" s="31">
        <f t="shared" si="6"/>
        <v>0</v>
      </c>
      <c r="I96" s="31">
        <f t="shared" si="7"/>
        <v>0</v>
      </c>
      <c r="J96" s="32">
        <f t="shared" si="8"/>
        <v>0</v>
      </c>
      <c r="K96" s="33">
        <f t="shared" si="9"/>
        <v>0</v>
      </c>
    </row>
    <row r="97" spans="1:11" x14ac:dyDescent="0.2">
      <c r="A97" s="122"/>
      <c r="B97" s="123"/>
      <c r="C97" s="24" t="s">
        <v>50</v>
      </c>
      <c r="D97" s="25">
        <v>1</v>
      </c>
      <c r="E97" s="67">
        <v>335104</v>
      </c>
      <c r="F97" s="67">
        <v>335104</v>
      </c>
      <c r="G97" s="68"/>
      <c r="H97" s="31">
        <f t="shared" si="6"/>
        <v>0</v>
      </c>
      <c r="I97" s="31">
        <f t="shared" si="7"/>
        <v>0</v>
      </c>
      <c r="J97" s="32">
        <f t="shared" si="8"/>
        <v>0</v>
      </c>
      <c r="K97" s="33">
        <f t="shared" si="9"/>
        <v>0</v>
      </c>
    </row>
    <row r="98" spans="1:11" x14ac:dyDescent="0.2">
      <c r="A98" s="122"/>
      <c r="B98" s="123"/>
      <c r="C98" s="24" t="s">
        <v>42</v>
      </c>
      <c r="D98" s="25">
        <v>1</v>
      </c>
      <c r="E98" s="67">
        <v>28619</v>
      </c>
      <c r="F98" s="67">
        <v>28619</v>
      </c>
      <c r="G98" s="68"/>
      <c r="H98" s="31">
        <f t="shared" si="6"/>
        <v>0</v>
      </c>
      <c r="I98" s="31">
        <f t="shared" si="7"/>
        <v>0</v>
      </c>
      <c r="J98" s="32">
        <f t="shared" si="8"/>
        <v>0</v>
      </c>
      <c r="K98" s="33">
        <f t="shared" si="9"/>
        <v>0</v>
      </c>
    </row>
    <row r="99" spans="1:11" x14ac:dyDescent="0.2">
      <c r="A99" s="122">
        <v>17</v>
      </c>
      <c r="B99" s="123" t="s">
        <v>65</v>
      </c>
      <c r="C99" s="23" t="s">
        <v>34</v>
      </c>
      <c r="D99" s="22">
        <v>1</v>
      </c>
      <c r="E99" s="67">
        <v>2213371</v>
      </c>
      <c r="F99" s="67">
        <v>2213371</v>
      </c>
      <c r="G99" s="68"/>
      <c r="H99" s="31">
        <f t="shared" si="6"/>
        <v>0</v>
      </c>
      <c r="I99" s="31">
        <f t="shared" si="7"/>
        <v>0</v>
      </c>
      <c r="J99" s="32">
        <f t="shared" si="8"/>
        <v>0</v>
      </c>
      <c r="K99" s="33">
        <f t="shared" si="9"/>
        <v>0</v>
      </c>
    </row>
    <row r="100" spans="1:11" x14ac:dyDescent="0.2">
      <c r="A100" s="122"/>
      <c r="B100" s="123"/>
      <c r="C100" s="23" t="s">
        <v>35</v>
      </c>
      <c r="D100" s="22">
        <v>1</v>
      </c>
      <c r="E100" s="67">
        <v>899880</v>
      </c>
      <c r="F100" s="67">
        <v>899880</v>
      </c>
      <c r="G100" s="68"/>
      <c r="H100" s="31">
        <f t="shared" si="6"/>
        <v>0</v>
      </c>
      <c r="I100" s="31">
        <f t="shared" si="7"/>
        <v>0</v>
      </c>
      <c r="J100" s="32">
        <f t="shared" si="8"/>
        <v>0</v>
      </c>
      <c r="K100" s="33">
        <f t="shared" si="9"/>
        <v>0</v>
      </c>
    </row>
    <row r="101" spans="1:11" x14ac:dyDescent="0.2">
      <c r="A101" s="122"/>
      <c r="B101" s="123"/>
      <c r="C101" s="23" t="s">
        <v>36</v>
      </c>
      <c r="D101" s="22">
        <v>1</v>
      </c>
      <c r="E101" s="67">
        <v>60055</v>
      </c>
      <c r="F101" s="67">
        <v>60055</v>
      </c>
      <c r="G101" s="68"/>
      <c r="H101" s="31">
        <f t="shared" si="6"/>
        <v>0</v>
      </c>
      <c r="I101" s="31">
        <f t="shared" si="7"/>
        <v>0</v>
      </c>
      <c r="J101" s="32">
        <f t="shared" si="8"/>
        <v>0</v>
      </c>
      <c r="K101" s="33">
        <f t="shared" si="9"/>
        <v>0</v>
      </c>
    </row>
    <row r="102" spans="1:11" x14ac:dyDescent="0.2">
      <c r="A102" s="122"/>
      <c r="B102" s="123"/>
      <c r="C102" s="23" t="s">
        <v>38</v>
      </c>
      <c r="D102" s="22">
        <v>1</v>
      </c>
      <c r="E102" s="67">
        <v>39792</v>
      </c>
      <c r="F102" s="67">
        <v>39792</v>
      </c>
      <c r="G102" s="68"/>
      <c r="H102" s="31">
        <f t="shared" si="6"/>
        <v>0</v>
      </c>
      <c r="I102" s="31">
        <f t="shared" si="7"/>
        <v>0</v>
      </c>
      <c r="J102" s="32">
        <f t="shared" si="8"/>
        <v>0</v>
      </c>
      <c r="K102" s="33">
        <f t="shared" si="9"/>
        <v>0</v>
      </c>
    </row>
    <row r="103" spans="1:11" x14ac:dyDescent="0.2">
      <c r="A103" s="122"/>
      <c r="B103" s="123"/>
      <c r="C103" s="23" t="s">
        <v>48</v>
      </c>
      <c r="D103" s="22">
        <v>1</v>
      </c>
      <c r="E103" s="67">
        <v>202039</v>
      </c>
      <c r="F103" s="67">
        <v>202039</v>
      </c>
      <c r="G103" s="68"/>
      <c r="H103" s="31">
        <f t="shared" si="6"/>
        <v>0</v>
      </c>
      <c r="I103" s="31">
        <f t="shared" si="7"/>
        <v>0</v>
      </c>
      <c r="J103" s="32">
        <f t="shared" si="8"/>
        <v>0</v>
      </c>
      <c r="K103" s="33">
        <f t="shared" si="9"/>
        <v>0</v>
      </c>
    </row>
    <row r="104" spans="1:11" x14ac:dyDescent="0.2">
      <c r="A104" s="122"/>
      <c r="B104" s="123"/>
      <c r="C104" s="24" t="s">
        <v>50</v>
      </c>
      <c r="D104" s="25">
        <v>1</v>
      </c>
      <c r="E104" s="67">
        <v>110375</v>
      </c>
      <c r="F104" s="67">
        <v>110375</v>
      </c>
      <c r="G104" s="68"/>
      <c r="H104" s="31">
        <f t="shared" si="6"/>
        <v>0</v>
      </c>
      <c r="I104" s="31">
        <f t="shared" si="7"/>
        <v>0</v>
      </c>
      <c r="J104" s="32">
        <f t="shared" si="8"/>
        <v>0</v>
      </c>
      <c r="K104" s="33">
        <f t="shared" si="9"/>
        <v>0</v>
      </c>
    </row>
    <row r="105" spans="1:11" x14ac:dyDescent="0.2">
      <c r="A105" s="122"/>
      <c r="B105" s="123"/>
      <c r="C105" s="24" t="s">
        <v>42</v>
      </c>
      <c r="D105" s="25">
        <v>1</v>
      </c>
      <c r="E105" s="67">
        <v>28619</v>
      </c>
      <c r="F105" s="67">
        <v>28619</v>
      </c>
      <c r="G105" s="68"/>
      <c r="H105" s="31">
        <f t="shared" si="6"/>
        <v>0</v>
      </c>
      <c r="I105" s="31">
        <f t="shared" si="7"/>
        <v>0</v>
      </c>
      <c r="J105" s="32">
        <f t="shared" si="8"/>
        <v>0</v>
      </c>
      <c r="K105" s="33">
        <f t="shared" si="9"/>
        <v>0</v>
      </c>
    </row>
    <row r="106" spans="1:11" x14ac:dyDescent="0.2">
      <c r="A106" s="122">
        <v>18</v>
      </c>
      <c r="B106" s="123" t="s">
        <v>66</v>
      </c>
      <c r="C106" s="23" t="s">
        <v>34</v>
      </c>
      <c r="D106" s="22">
        <v>1</v>
      </c>
      <c r="E106" s="67">
        <v>2213371</v>
      </c>
      <c r="F106" s="67">
        <v>2213371</v>
      </c>
      <c r="G106" s="68"/>
      <c r="H106" s="31">
        <f t="shared" si="6"/>
        <v>0</v>
      </c>
      <c r="I106" s="31">
        <f t="shared" si="7"/>
        <v>0</v>
      </c>
      <c r="J106" s="32">
        <f t="shared" si="8"/>
        <v>0</v>
      </c>
      <c r="K106" s="33">
        <f t="shared" si="9"/>
        <v>0</v>
      </c>
    </row>
    <row r="107" spans="1:11" x14ac:dyDescent="0.2">
      <c r="A107" s="122"/>
      <c r="B107" s="123"/>
      <c r="C107" s="23" t="s">
        <v>35</v>
      </c>
      <c r="D107" s="22">
        <v>1</v>
      </c>
      <c r="E107" s="67">
        <v>864778</v>
      </c>
      <c r="F107" s="67">
        <v>864778</v>
      </c>
      <c r="G107" s="68"/>
      <c r="H107" s="31">
        <f t="shared" si="6"/>
        <v>0</v>
      </c>
      <c r="I107" s="31">
        <f t="shared" si="7"/>
        <v>0</v>
      </c>
      <c r="J107" s="32">
        <f t="shared" si="8"/>
        <v>0</v>
      </c>
      <c r="K107" s="33">
        <f t="shared" si="9"/>
        <v>0</v>
      </c>
    </row>
    <row r="108" spans="1:11" x14ac:dyDescent="0.2">
      <c r="A108" s="122"/>
      <c r="B108" s="123"/>
      <c r="C108" s="23" t="s">
        <v>36</v>
      </c>
      <c r="D108" s="22">
        <v>1</v>
      </c>
      <c r="E108" s="67">
        <v>60055</v>
      </c>
      <c r="F108" s="67">
        <v>60055</v>
      </c>
      <c r="G108" s="68"/>
      <c r="H108" s="31">
        <f t="shared" si="6"/>
        <v>0</v>
      </c>
      <c r="I108" s="31">
        <f t="shared" si="7"/>
        <v>0</v>
      </c>
      <c r="J108" s="32">
        <f t="shared" si="8"/>
        <v>0</v>
      </c>
      <c r="K108" s="33">
        <f t="shared" si="9"/>
        <v>0</v>
      </c>
    </row>
    <row r="109" spans="1:11" x14ac:dyDescent="0.2">
      <c r="A109" s="122"/>
      <c r="B109" s="123"/>
      <c r="C109" s="23" t="s">
        <v>38</v>
      </c>
      <c r="D109" s="22">
        <v>2</v>
      </c>
      <c r="E109" s="67">
        <v>39792</v>
      </c>
      <c r="F109" s="67">
        <v>79584</v>
      </c>
      <c r="G109" s="68"/>
      <c r="H109" s="31">
        <f t="shared" si="6"/>
        <v>0</v>
      </c>
      <c r="I109" s="31">
        <f t="shared" si="7"/>
        <v>0</v>
      </c>
      <c r="J109" s="32">
        <f t="shared" si="8"/>
        <v>0</v>
      </c>
      <c r="K109" s="33">
        <f t="shared" si="9"/>
        <v>0</v>
      </c>
    </row>
    <row r="110" spans="1:11" x14ac:dyDescent="0.2">
      <c r="A110" s="122"/>
      <c r="B110" s="123"/>
      <c r="C110" s="23" t="s">
        <v>48</v>
      </c>
      <c r="D110" s="22">
        <v>1</v>
      </c>
      <c r="E110" s="67">
        <v>202039</v>
      </c>
      <c r="F110" s="67">
        <v>202039</v>
      </c>
      <c r="G110" s="68"/>
      <c r="H110" s="31">
        <f t="shared" si="6"/>
        <v>0</v>
      </c>
      <c r="I110" s="31">
        <f t="shared" si="7"/>
        <v>0</v>
      </c>
      <c r="J110" s="32">
        <f t="shared" si="8"/>
        <v>0</v>
      </c>
      <c r="K110" s="33">
        <f t="shared" si="9"/>
        <v>0</v>
      </c>
    </row>
    <row r="111" spans="1:11" x14ac:dyDescent="0.2">
      <c r="A111" s="122"/>
      <c r="B111" s="123"/>
      <c r="C111" s="24" t="s">
        <v>50</v>
      </c>
      <c r="D111" s="25">
        <v>1</v>
      </c>
      <c r="E111" s="67">
        <v>110375</v>
      </c>
      <c r="F111" s="67">
        <v>110375</v>
      </c>
      <c r="G111" s="68"/>
      <c r="H111" s="31">
        <f t="shared" si="6"/>
        <v>0</v>
      </c>
      <c r="I111" s="31">
        <f t="shared" si="7"/>
        <v>0</v>
      </c>
      <c r="J111" s="32">
        <f t="shared" si="8"/>
        <v>0</v>
      </c>
      <c r="K111" s="33">
        <f t="shared" si="9"/>
        <v>0</v>
      </c>
    </row>
    <row r="112" spans="1:11" x14ac:dyDescent="0.2">
      <c r="A112" s="122"/>
      <c r="B112" s="123"/>
      <c r="C112" s="24" t="s">
        <v>41</v>
      </c>
      <c r="D112" s="25">
        <v>1</v>
      </c>
      <c r="E112" s="67">
        <v>77265</v>
      </c>
      <c r="F112" s="67">
        <v>77265</v>
      </c>
      <c r="G112" s="68"/>
      <c r="H112" s="31">
        <f t="shared" si="6"/>
        <v>0</v>
      </c>
      <c r="I112" s="31">
        <f t="shared" si="7"/>
        <v>0</v>
      </c>
      <c r="J112" s="32">
        <f t="shared" si="8"/>
        <v>0</v>
      </c>
      <c r="K112" s="33">
        <f t="shared" si="9"/>
        <v>0</v>
      </c>
    </row>
    <row r="113" spans="1:11" x14ac:dyDescent="0.2">
      <c r="A113" s="122"/>
      <c r="B113" s="123"/>
      <c r="C113" s="24" t="s">
        <v>42</v>
      </c>
      <c r="D113" s="25">
        <v>1</v>
      </c>
      <c r="E113" s="67">
        <v>28619</v>
      </c>
      <c r="F113" s="67">
        <v>28619</v>
      </c>
      <c r="G113" s="68"/>
      <c r="H113" s="31">
        <f t="shared" si="6"/>
        <v>0</v>
      </c>
      <c r="I113" s="31">
        <f t="shared" si="7"/>
        <v>0</v>
      </c>
      <c r="J113" s="32">
        <f t="shared" si="8"/>
        <v>0</v>
      </c>
      <c r="K113" s="33">
        <f t="shared" si="9"/>
        <v>0</v>
      </c>
    </row>
    <row r="114" spans="1:11" x14ac:dyDescent="0.2">
      <c r="A114" s="122">
        <v>19</v>
      </c>
      <c r="B114" s="123" t="s">
        <v>67</v>
      </c>
      <c r="C114" s="23" t="s">
        <v>35</v>
      </c>
      <c r="D114" s="22">
        <v>1</v>
      </c>
      <c r="E114" s="67">
        <v>864778</v>
      </c>
      <c r="F114" s="67">
        <v>864778</v>
      </c>
      <c r="G114" s="68"/>
      <c r="H114" s="31">
        <f t="shared" si="6"/>
        <v>0</v>
      </c>
      <c r="I114" s="31">
        <f t="shared" si="7"/>
        <v>0</v>
      </c>
      <c r="J114" s="32">
        <f t="shared" si="8"/>
        <v>0</v>
      </c>
      <c r="K114" s="33">
        <f t="shared" si="9"/>
        <v>0</v>
      </c>
    </row>
    <row r="115" spans="1:11" x14ac:dyDescent="0.2">
      <c r="A115" s="122"/>
      <c r="B115" s="123"/>
      <c r="C115" s="23" t="s">
        <v>47</v>
      </c>
      <c r="D115" s="22">
        <v>2</v>
      </c>
      <c r="E115" s="67">
        <v>82492</v>
      </c>
      <c r="F115" s="67">
        <v>164984</v>
      </c>
      <c r="G115" s="68"/>
      <c r="H115" s="31">
        <f t="shared" si="6"/>
        <v>0</v>
      </c>
      <c r="I115" s="31">
        <f t="shared" si="7"/>
        <v>0</v>
      </c>
      <c r="J115" s="32">
        <f t="shared" si="8"/>
        <v>0</v>
      </c>
      <c r="K115" s="33">
        <f t="shared" si="9"/>
        <v>0</v>
      </c>
    </row>
    <row r="116" spans="1:11" x14ac:dyDescent="0.2">
      <c r="A116" s="122"/>
      <c r="B116" s="123"/>
      <c r="C116" s="23" t="s">
        <v>36</v>
      </c>
      <c r="D116" s="22">
        <v>1</v>
      </c>
      <c r="E116" s="67">
        <v>60055</v>
      </c>
      <c r="F116" s="67">
        <v>60055</v>
      </c>
      <c r="G116" s="68"/>
      <c r="H116" s="31">
        <f t="shared" si="6"/>
        <v>0</v>
      </c>
      <c r="I116" s="31">
        <f t="shared" si="7"/>
        <v>0</v>
      </c>
      <c r="J116" s="32">
        <f t="shared" si="8"/>
        <v>0</v>
      </c>
      <c r="K116" s="33">
        <f t="shared" si="9"/>
        <v>0</v>
      </c>
    </row>
    <row r="117" spans="1:11" x14ac:dyDescent="0.2">
      <c r="A117" s="122"/>
      <c r="B117" s="123"/>
      <c r="C117" s="23" t="s">
        <v>48</v>
      </c>
      <c r="D117" s="22">
        <v>1</v>
      </c>
      <c r="E117" s="67">
        <v>202039</v>
      </c>
      <c r="F117" s="67">
        <v>202039</v>
      </c>
      <c r="G117" s="68"/>
      <c r="H117" s="31">
        <f t="shared" si="6"/>
        <v>0</v>
      </c>
      <c r="I117" s="31">
        <f t="shared" si="7"/>
        <v>0</v>
      </c>
      <c r="J117" s="32">
        <f t="shared" si="8"/>
        <v>0</v>
      </c>
      <c r="K117" s="33">
        <f t="shared" si="9"/>
        <v>0</v>
      </c>
    </row>
    <row r="118" spans="1:11" x14ac:dyDescent="0.2">
      <c r="A118" s="122"/>
      <c r="B118" s="123"/>
      <c r="C118" s="23" t="s">
        <v>40</v>
      </c>
      <c r="D118" s="22">
        <v>1</v>
      </c>
      <c r="E118" s="67">
        <v>110375</v>
      </c>
      <c r="F118" s="67">
        <v>110375</v>
      </c>
      <c r="G118" s="68"/>
      <c r="H118" s="31">
        <f t="shared" si="6"/>
        <v>0</v>
      </c>
      <c r="I118" s="31">
        <f t="shared" si="7"/>
        <v>0</v>
      </c>
      <c r="J118" s="32">
        <f t="shared" si="8"/>
        <v>0</v>
      </c>
      <c r="K118" s="33">
        <f t="shared" si="9"/>
        <v>0</v>
      </c>
    </row>
    <row r="119" spans="1:11" x14ac:dyDescent="0.2">
      <c r="A119" s="122">
        <v>20</v>
      </c>
      <c r="B119" s="123" t="s">
        <v>68</v>
      </c>
      <c r="C119" s="23" t="s">
        <v>35</v>
      </c>
      <c r="D119" s="22">
        <v>1</v>
      </c>
      <c r="E119" s="67">
        <v>871323</v>
      </c>
      <c r="F119" s="67">
        <v>871323</v>
      </c>
      <c r="G119" s="68"/>
      <c r="H119" s="31">
        <f t="shared" si="6"/>
        <v>0</v>
      </c>
      <c r="I119" s="31">
        <f t="shared" si="7"/>
        <v>0</v>
      </c>
      <c r="J119" s="32">
        <f t="shared" si="8"/>
        <v>0</v>
      </c>
      <c r="K119" s="33">
        <f t="shared" si="9"/>
        <v>0</v>
      </c>
    </row>
    <row r="120" spans="1:11" x14ac:dyDescent="0.2">
      <c r="A120" s="122"/>
      <c r="B120" s="123"/>
      <c r="C120" s="23" t="s">
        <v>47</v>
      </c>
      <c r="D120" s="22">
        <v>3</v>
      </c>
      <c r="E120" s="67">
        <v>82492</v>
      </c>
      <c r="F120" s="67">
        <v>247476</v>
      </c>
      <c r="G120" s="68"/>
      <c r="H120" s="31">
        <f t="shared" si="6"/>
        <v>0</v>
      </c>
      <c r="I120" s="31">
        <f t="shared" si="7"/>
        <v>0</v>
      </c>
      <c r="J120" s="32">
        <f t="shared" si="8"/>
        <v>0</v>
      </c>
      <c r="K120" s="33">
        <f t="shared" si="9"/>
        <v>0</v>
      </c>
    </row>
    <row r="121" spans="1:11" x14ac:dyDescent="0.2">
      <c r="A121" s="122"/>
      <c r="B121" s="123"/>
      <c r="C121" s="23" t="s">
        <v>36</v>
      </c>
      <c r="D121" s="22">
        <v>1</v>
      </c>
      <c r="E121" s="67">
        <v>60055</v>
      </c>
      <c r="F121" s="67">
        <v>60055</v>
      </c>
      <c r="G121" s="68"/>
      <c r="H121" s="31">
        <f t="shared" si="6"/>
        <v>0</v>
      </c>
      <c r="I121" s="31">
        <f t="shared" si="7"/>
        <v>0</v>
      </c>
      <c r="J121" s="32">
        <f t="shared" si="8"/>
        <v>0</v>
      </c>
      <c r="K121" s="33">
        <f t="shared" si="9"/>
        <v>0</v>
      </c>
    </row>
    <row r="122" spans="1:11" x14ac:dyDescent="0.2">
      <c r="A122" s="122"/>
      <c r="B122" s="123"/>
      <c r="C122" s="23" t="s">
        <v>48</v>
      </c>
      <c r="D122" s="22">
        <v>1</v>
      </c>
      <c r="E122" s="67">
        <v>202039</v>
      </c>
      <c r="F122" s="67">
        <v>202039</v>
      </c>
      <c r="G122" s="68"/>
      <c r="H122" s="31">
        <f t="shared" si="6"/>
        <v>0</v>
      </c>
      <c r="I122" s="31">
        <f t="shared" si="7"/>
        <v>0</v>
      </c>
      <c r="J122" s="32">
        <f t="shared" si="8"/>
        <v>0</v>
      </c>
      <c r="K122" s="33">
        <f t="shared" si="9"/>
        <v>0</v>
      </c>
    </row>
    <row r="123" spans="1:11" x14ac:dyDescent="0.2">
      <c r="A123" s="122">
        <v>21</v>
      </c>
      <c r="B123" s="123" t="s">
        <v>69</v>
      </c>
      <c r="C123" s="23" t="s">
        <v>34</v>
      </c>
      <c r="D123" s="22">
        <v>1</v>
      </c>
      <c r="E123" s="67">
        <v>2213371</v>
      </c>
      <c r="F123" s="67">
        <v>2213371</v>
      </c>
      <c r="G123" s="68"/>
      <c r="H123" s="31">
        <f t="shared" si="6"/>
        <v>0</v>
      </c>
      <c r="I123" s="31">
        <f t="shared" si="7"/>
        <v>0</v>
      </c>
      <c r="J123" s="32">
        <f t="shared" si="8"/>
        <v>0</v>
      </c>
      <c r="K123" s="33">
        <f t="shared" si="9"/>
        <v>0</v>
      </c>
    </row>
    <row r="124" spans="1:11" x14ac:dyDescent="0.2">
      <c r="A124" s="122"/>
      <c r="B124" s="123"/>
      <c r="C124" s="23" t="s">
        <v>35</v>
      </c>
      <c r="D124" s="22">
        <v>1</v>
      </c>
      <c r="E124" s="67">
        <v>864778</v>
      </c>
      <c r="F124" s="67">
        <v>864778</v>
      </c>
      <c r="G124" s="68"/>
      <c r="H124" s="31">
        <f t="shared" si="6"/>
        <v>0</v>
      </c>
      <c r="I124" s="31">
        <f t="shared" si="7"/>
        <v>0</v>
      </c>
      <c r="J124" s="32">
        <f t="shared" si="8"/>
        <v>0</v>
      </c>
      <c r="K124" s="33">
        <f t="shared" si="9"/>
        <v>0</v>
      </c>
    </row>
    <row r="125" spans="1:11" x14ac:dyDescent="0.2">
      <c r="A125" s="122"/>
      <c r="B125" s="123"/>
      <c r="C125" s="23" t="s">
        <v>47</v>
      </c>
      <c r="D125" s="22">
        <v>2</v>
      </c>
      <c r="E125" s="67">
        <v>82492</v>
      </c>
      <c r="F125" s="67">
        <v>164984</v>
      </c>
      <c r="G125" s="68"/>
      <c r="H125" s="31">
        <f t="shared" si="6"/>
        <v>0</v>
      </c>
      <c r="I125" s="31">
        <f t="shared" si="7"/>
        <v>0</v>
      </c>
      <c r="J125" s="32">
        <f t="shared" si="8"/>
        <v>0</v>
      </c>
      <c r="K125" s="33">
        <f t="shared" si="9"/>
        <v>0</v>
      </c>
    </row>
    <row r="126" spans="1:11" x14ac:dyDescent="0.2">
      <c r="A126" s="122"/>
      <c r="B126" s="123"/>
      <c r="C126" s="23" t="s">
        <v>36</v>
      </c>
      <c r="D126" s="22">
        <v>1</v>
      </c>
      <c r="E126" s="67">
        <v>60055</v>
      </c>
      <c r="F126" s="67">
        <v>60055</v>
      </c>
      <c r="G126" s="68"/>
      <c r="H126" s="31">
        <f t="shared" si="6"/>
        <v>0</v>
      </c>
      <c r="I126" s="31">
        <f t="shared" si="7"/>
        <v>0</v>
      </c>
      <c r="J126" s="32">
        <f t="shared" si="8"/>
        <v>0</v>
      </c>
      <c r="K126" s="33">
        <f t="shared" si="9"/>
        <v>0</v>
      </c>
    </row>
    <row r="127" spans="1:11" x14ac:dyDescent="0.2">
      <c r="A127" s="122"/>
      <c r="B127" s="123"/>
      <c r="C127" s="23" t="s">
        <v>48</v>
      </c>
      <c r="D127" s="22">
        <v>1</v>
      </c>
      <c r="E127" s="67">
        <v>202039</v>
      </c>
      <c r="F127" s="67">
        <v>202039</v>
      </c>
      <c r="G127" s="68"/>
      <c r="H127" s="31">
        <f t="shared" si="6"/>
        <v>0</v>
      </c>
      <c r="I127" s="31">
        <f t="shared" si="7"/>
        <v>0</v>
      </c>
      <c r="J127" s="32">
        <f t="shared" si="8"/>
        <v>0</v>
      </c>
      <c r="K127" s="33">
        <f t="shared" si="9"/>
        <v>0</v>
      </c>
    </row>
    <row r="128" spans="1:11" x14ac:dyDescent="0.2">
      <c r="A128" s="122"/>
      <c r="B128" s="123"/>
      <c r="C128" s="23" t="s">
        <v>40</v>
      </c>
      <c r="D128" s="22">
        <v>1</v>
      </c>
      <c r="E128" s="67">
        <v>110375</v>
      </c>
      <c r="F128" s="67">
        <v>110375</v>
      </c>
      <c r="G128" s="68"/>
      <c r="H128" s="31">
        <f t="shared" si="6"/>
        <v>0</v>
      </c>
      <c r="I128" s="31">
        <f t="shared" si="7"/>
        <v>0</v>
      </c>
      <c r="J128" s="32">
        <f t="shared" si="8"/>
        <v>0</v>
      </c>
      <c r="K128" s="33">
        <f t="shared" si="9"/>
        <v>0</v>
      </c>
    </row>
    <row r="129" spans="1:11" x14ac:dyDescent="0.2">
      <c r="A129" s="122">
        <v>22</v>
      </c>
      <c r="B129" s="123" t="s">
        <v>70</v>
      </c>
      <c r="C129" s="23" t="s">
        <v>34</v>
      </c>
      <c r="D129" s="22">
        <v>1</v>
      </c>
      <c r="E129" s="67">
        <v>2213371</v>
      </c>
      <c r="F129" s="67">
        <v>2213371</v>
      </c>
      <c r="G129" s="68"/>
      <c r="H129" s="31">
        <f t="shared" si="6"/>
        <v>0</v>
      </c>
      <c r="I129" s="31">
        <f t="shared" si="7"/>
        <v>0</v>
      </c>
      <c r="J129" s="32">
        <f t="shared" si="8"/>
        <v>0</v>
      </c>
      <c r="K129" s="33">
        <f t="shared" si="9"/>
        <v>0</v>
      </c>
    </row>
    <row r="130" spans="1:11" x14ac:dyDescent="0.2">
      <c r="A130" s="122"/>
      <c r="B130" s="123"/>
      <c r="C130" s="23" t="s">
        <v>35</v>
      </c>
      <c r="D130" s="22">
        <v>1</v>
      </c>
      <c r="E130" s="67">
        <v>892186</v>
      </c>
      <c r="F130" s="67">
        <v>892186</v>
      </c>
      <c r="G130" s="68"/>
      <c r="H130" s="31">
        <f t="shared" si="6"/>
        <v>0</v>
      </c>
      <c r="I130" s="31">
        <f t="shared" si="7"/>
        <v>0</v>
      </c>
      <c r="J130" s="32">
        <f t="shared" si="8"/>
        <v>0</v>
      </c>
      <c r="K130" s="33">
        <f t="shared" si="9"/>
        <v>0</v>
      </c>
    </row>
    <row r="131" spans="1:11" x14ac:dyDescent="0.2">
      <c r="A131" s="122"/>
      <c r="B131" s="123"/>
      <c r="C131" s="23" t="s">
        <v>47</v>
      </c>
      <c r="D131" s="22">
        <v>2</v>
      </c>
      <c r="E131" s="67">
        <v>82492</v>
      </c>
      <c r="F131" s="67">
        <v>164984</v>
      </c>
      <c r="G131" s="68"/>
      <c r="H131" s="31">
        <f t="shared" si="6"/>
        <v>0</v>
      </c>
      <c r="I131" s="31">
        <f t="shared" si="7"/>
        <v>0</v>
      </c>
      <c r="J131" s="32">
        <f t="shared" si="8"/>
        <v>0</v>
      </c>
      <c r="K131" s="33">
        <f t="shared" si="9"/>
        <v>0</v>
      </c>
    </row>
    <row r="132" spans="1:11" x14ac:dyDescent="0.2">
      <c r="A132" s="122"/>
      <c r="B132" s="123"/>
      <c r="C132" s="23" t="s">
        <v>36</v>
      </c>
      <c r="D132" s="22">
        <v>1</v>
      </c>
      <c r="E132" s="67">
        <v>60055</v>
      </c>
      <c r="F132" s="67">
        <v>60055</v>
      </c>
      <c r="G132" s="68"/>
      <c r="H132" s="31">
        <f t="shared" si="6"/>
        <v>0</v>
      </c>
      <c r="I132" s="31">
        <f t="shared" si="7"/>
        <v>0</v>
      </c>
      <c r="J132" s="32">
        <f t="shared" si="8"/>
        <v>0</v>
      </c>
      <c r="K132" s="33">
        <f t="shared" si="9"/>
        <v>0</v>
      </c>
    </row>
    <row r="133" spans="1:11" x14ac:dyDescent="0.2">
      <c r="A133" s="122"/>
      <c r="B133" s="123"/>
      <c r="C133" s="23" t="s">
        <v>48</v>
      </c>
      <c r="D133" s="22">
        <v>1</v>
      </c>
      <c r="E133" s="67">
        <v>202039</v>
      </c>
      <c r="F133" s="67">
        <v>202039</v>
      </c>
      <c r="G133" s="68"/>
      <c r="H133" s="31">
        <f t="shared" si="6"/>
        <v>0</v>
      </c>
      <c r="I133" s="31">
        <f t="shared" si="7"/>
        <v>0</v>
      </c>
      <c r="J133" s="32">
        <f t="shared" si="8"/>
        <v>0</v>
      </c>
      <c r="K133" s="33">
        <f t="shared" si="9"/>
        <v>0</v>
      </c>
    </row>
    <row r="134" spans="1:11" x14ac:dyDescent="0.2">
      <c r="A134" s="122">
        <v>23</v>
      </c>
      <c r="B134" s="123" t="s">
        <v>71</v>
      </c>
      <c r="C134" s="23" t="s">
        <v>34</v>
      </c>
      <c r="D134" s="22">
        <v>1</v>
      </c>
      <c r="E134" s="67">
        <v>2213371</v>
      </c>
      <c r="F134" s="67">
        <v>2213371</v>
      </c>
      <c r="G134" s="68"/>
      <c r="H134" s="31">
        <f t="shared" si="6"/>
        <v>0</v>
      </c>
      <c r="I134" s="31">
        <f t="shared" si="7"/>
        <v>0</v>
      </c>
      <c r="J134" s="32">
        <f t="shared" si="8"/>
        <v>0</v>
      </c>
      <c r="K134" s="33">
        <f t="shared" si="9"/>
        <v>0</v>
      </c>
    </row>
    <row r="135" spans="1:11" x14ac:dyDescent="0.2">
      <c r="A135" s="122"/>
      <c r="B135" s="123"/>
      <c r="C135" s="23" t="s">
        <v>35</v>
      </c>
      <c r="D135" s="22">
        <v>1</v>
      </c>
      <c r="E135" s="67">
        <v>864778</v>
      </c>
      <c r="F135" s="67">
        <v>864778</v>
      </c>
      <c r="G135" s="68"/>
      <c r="H135" s="31">
        <f t="shared" si="6"/>
        <v>0</v>
      </c>
      <c r="I135" s="31">
        <f t="shared" si="7"/>
        <v>0</v>
      </c>
      <c r="J135" s="32">
        <f t="shared" si="8"/>
        <v>0</v>
      </c>
      <c r="K135" s="33">
        <f t="shared" si="9"/>
        <v>0</v>
      </c>
    </row>
    <row r="136" spans="1:11" x14ac:dyDescent="0.2">
      <c r="A136" s="122"/>
      <c r="B136" s="123"/>
      <c r="C136" s="23" t="s">
        <v>36</v>
      </c>
      <c r="D136" s="22">
        <v>1</v>
      </c>
      <c r="E136" s="67">
        <v>60055</v>
      </c>
      <c r="F136" s="67">
        <v>60055</v>
      </c>
      <c r="G136" s="68"/>
      <c r="H136" s="31">
        <f t="shared" si="6"/>
        <v>0</v>
      </c>
      <c r="I136" s="31">
        <f t="shared" si="7"/>
        <v>0</v>
      </c>
      <c r="J136" s="32">
        <f t="shared" si="8"/>
        <v>0</v>
      </c>
      <c r="K136" s="33">
        <f t="shared" si="9"/>
        <v>0</v>
      </c>
    </row>
    <row r="137" spans="1:11" x14ac:dyDescent="0.2">
      <c r="A137" s="122"/>
      <c r="B137" s="123"/>
      <c r="C137" s="23" t="s">
        <v>48</v>
      </c>
      <c r="D137" s="22">
        <v>1</v>
      </c>
      <c r="E137" s="67">
        <v>202039</v>
      </c>
      <c r="F137" s="67">
        <v>202039</v>
      </c>
      <c r="G137" s="68"/>
      <c r="H137" s="31">
        <f t="shared" si="6"/>
        <v>0</v>
      </c>
      <c r="I137" s="31">
        <f t="shared" si="7"/>
        <v>0</v>
      </c>
      <c r="J137" s="32">
        <f t="shared" si="8"/>
        <v>0</v>
      </c>
      <c r="K137" s="33">
        <f t="shared" si="9"/>
        <v>0</v>
      </c>
    </row>
    <row r="138" spans="1:11" x14ac:dyDescent="0.2">
      <c r="A138" s="122">
        <v>24</v>
      </c>
      <c r="B138" s="123" t="s">
        <v>72</v>
      </c>
      <c r="C138" s="23" t="s">
        <v>34</v>
      </c>
      <c r="D138" s="22">
        <v>1</v>
      </c>
      <c r="E138" s="67">
        <v>2213371</v>
      </c>
      <c r="F138" s="67">
        <v>2213371</v>
      </c>
      <c r="G138" s="68"/>
      <c r="H138" s="31">
        <f t="shared" si="6"/>
        <v>0</v>
      </c>
      <c r="I138" s="31">
        <f t="shared" si="7"/>
        <v>0</v>
      </c>
      <c r="J138" s="32">
        <f t="shared" si="8"/>
        <v>0</v>
      </c>
      <c r="K138" s="33">
        <f t="shared" si="9"/>
        <v>0</v>
      </c>
    </row>
    <row r="139" spans="1:11" x14ac:dyDescent="0.2">
      <c r="A139" s="122"/>
      <c r="B139" s="123"/>
      <c r="C139" s="23" t="s">
        <v>35</v>
      </c>
      <c r="D139" s="22">
        <v>1</v>
      </c>
      <c r="E139" s="67">
        <v>892186</v>
      </c>
      <c r="F139" s="67">
        <v>892186</v>
      </c>
      <c r="G139" s="68"/>
      <c r="H139" s="31">
        <f t="shared" si="6"/>
        <v>0</v>
      </c>
      <c r="I139" s="31">
        <f t="shared" si="7"/>
        <v>0</v>
      </c>
      <c r="J139" s="32">
        <f t="shared" si="8"/>
        <v>0</v>
      </c>
      <c r="K139" s="33">
        <f t="shared" si="9"/>
        <v>0</v>
      </c>
    </row>
    <row r="140" spans="1:11" x14ac:dyDescent="0.2">
      <c r="A140" s="122"/>
      <c r="B140" s="123"/>
      <c r="C140" s="23" t="s">
        <v>36</v>
      </c>
      <c r="D140" s="22">
        <v>1</v>
      </c>
      <c r="E140" s="67">
        <v>60055</v>
      </c>
      <c r="F140" s="67">
        <v>60055</v>
      </c>
      <c r="G140" s="68"/>
      <c r="H140" s="31">
        <f t="shared" si="6"/>
        <v>0</v>
      </c>
      <c r="I140" s="31">
        <f t="shared" si="7"/>
        <v>0</v>
      </c>
      <c r="J140" s="32">
        <f t="shared" si="8"/>
        <v>0</v>
      </c>
      <c r="K140" s="33">
        <f t="shared" si="9"/>
        <v>0</v>
      </c>
    </row>
    <row r="141" spans="1:11" x14ac:dyDescent="0.2">
      <c r="A141" s="122"/>
      <c r="B141" s="123"/>
      <c r="C141" s="23" t="s">
        <v>48</v>
      </c>
      <c r="D141" s="22">
        <v>1</v>
      </c>
      <c r="E141" s="67">
        <v>202039</v>
      </c>
      <c r="F141" s="67">
        <v>202039</v>
      </c>
      <c r="G141" s="68"/>
      <c r="H141" s="31">
        <f t="shared" si="6"/>
        <v>0</v>
      </c>
      <c r="I141" s="31">
        <f t="shared" si="7"/>
        <v>0</v>
      </c>
      <c r="J141" s="32">
        <f t="shared" si="8"/>
        <v>0</v>
      </c>
      <c r="K141" s="33">
        <f t="shared" si="9"/>
        <v>0</v>
      </c>
    </row>
    <row r="142" spans="1:11" x14ac:dyDescent="0.2">
      <c r="A142" s="122">
        <v>25</v>
      </c>
      <c r="B142" s="123" t="s">
        <v>73</v>
      </c>
      <c r="C142" s="23" t="s">
        <v>35</v>
      </c>
      <c r="D142" s="22">
        <v>1</v>
      </c>
      <c r="E142" s="67">
        <v>1101552</v>
      </c>
      <c r="F142" s="67">
        <v>1101552</v>
      </c>
      <c r="G142" s="68"/>
      <c r="H142" s="31">
        <f t="shared" ref="H142:H155" si="10">G142*$H$12</f>
        <v>0</v>
      </c>
      <c r="I142" s="31">
        <f t="shared" ref="I142:I155" si="11">ROUND(IF($H$12&lt;10%,H142*0.1*$I$12,H142*$I$12),0)</f>
        <v>0</v>
      </c>
      <c r="J142" s="32">
        <f t="shared" ref="J142:J155" si="12">ROUND((G142+I142),0)</f>
        <v>0</v>
      </c>
      <c r="K142" s="33">
        <f t="shared" ref="K142:K155" si="13">J142*D142</f>
        <v>0</v>
      </c>
    </row>
    <row r="143" spans="1:11" x14ac:dyDescent="0.2">
      <c r="A143" s="122"/>
      <c r="B143" s="123"/>
      <c r="C143" s="23" t="s">
        <v>47</v>
      </c>
      <c r="D143" s="22">
        <v>1</v>
      </c>
      <c r="E143" s="67">
        <v>82492</v>
      </c>
      <c r="F143" s="67">
        <v>82492</v>
      </c>
      <c r="G143" s="68"/>
      <c r="H143" s="31">
        <f t="shared" si="10"/>
        <v>0</v>
      </c>
      <c r="I143" s="31">
        <f t="shared" si="11"/>
        <v>0</v>
      </c>
      <c r="J143" s="32">
        <f t="shared" si="12"/>
        <v>0</v>
      </c>
      <c r="K143" s="33">
        <f t="shared" si="13"/>
        <v>0</v>
      </c>
    </row>
    <row r="144" spans="1:11" x14ac:dyDescent="0.2">
      <c r="A144" s="122"/>
      <c r="B144" s="123"/>
      <c r="C144" s="23" t="s">
        <v>36</v>
      </c>
      <c r="D144" s="22">
        <v>1</v>
      </c>
      <c r="E144" s="67">
        <v>60055</v>
      </c>
      <c r="F144" s="67">
        <v>60055</v>
      </c>
      <c r="G144" s="68"/>
      <c r="H144" s="31">
        <f t="shared" si="10"/>
        <v>0</v>
      </c>
      <c r="I144" s="31">
        <f t="shared" si="11"/>
        <v>0</v>
      </c>
      <c r="J144" s="32">
        <f t="shared" si="12"/>
        <v>0</v>
      </c>
      <c r="K144" s="33">
        <f t="shared" si="13"/>
        <v>0</v>
      </c>
    </row>
    <row r="145" spans="1:11" x14ac:dyDescent="0.2">
      <c r="A145" s="122"/>
      <c r="B145" s="123"/>
      <c r="C145" s="23" t="s">
        <v>48</v>
      </c>
      <c r="D145" s="22">
        <v>1</v>
      </c>
      <c r="E145" s="67">
        <v>202039</v>
      </c>
      <c r="F145" s="67">
        <v>202039</v>
      </c>
      <c r="G145" s="68"/>
      <c r="H145" s="31">
        <f t="shared" si="10"/>
        <v>0</v>
      </c>
      <c r="I145" s="31">
        <f t="shared" si="11"/>
        <v>0</v>
      </c>
      <c r="J145" s="32">
        <f t="shared" si="12"/>
        <v>0</v>
      </c>
      <c r="K145" s="33">
        <f t="shared" si="13"/>
        <v>0</v>
      </c>
    </row>
    <row r="146" spans="1:11" x14ac:dyDescent="0.2">
      <c r="A146" s="122">
        <v>26</v>
      </c>
      <c r="B146" s="123" t="s">
        <v>74</v>
      </c>
      <c r="C146" s="23" t="s">
        <v>34</v>
      </c>
      <c r="D146" s="22">
        <v>1</v>
      </c>
      <c r="E146" s="67">
        <v>2213371</v>
      </c>
      <c r="F146" s="67">
        <v>2213371</v>
      </c>
      <c r="G146" s="68"/>
      <c r="H146" s="31">
        <f t="shared" si="10"/>
        <v>0</v>
      </c>
      <c r="I146" s="31">
        <f t="shared" si="11"/>
        <v>0</v>
      </c>
      <c r="J146" s="32">
        <f t="shared" si="12"/>
        <v>0</v>
      </c>
      <c r="K146" s="33">
        <f t="shared" si="13"/>
        <v>0</v>
      </c>
    </row>
    <row r="147" spans="1:11" x14ac:dyDescent="0.2">
      <c r="A147" s="122"/>
      <c r="B147" s="123"/>
      <c r="C147" s="23" t="s">
        <v>35</v>
      </c>
      <c r="D147" s="22">
        <v>1</v>
      </c>
      <c r="E147" s="67">
        <v>864778</v>
      </c>
      <c r="F147" s="67">
        <v>864778</v>
      </c>
      <c r="G147" s="68"/>
      <c r="H147" s="31">
        <f t="shared" si="10"/>
        <v>0</v>
      </c>
      <c r="I147" s="31">
        <f t="shared" si="11"/>
        <v>0</v>
      </c>
      <c r="J147" s="32">
        <f t="shared" si="12"/>
        <v>0</v>
      </c>
      <c r="K147" s="33">
        <f t="shared" si="13"/>
        <v>0</v>
      </c>
    </row>
    <row r="148" spans="1:11" x14ac:dyDescent="0.2">
      <c r="A148" s="122"/>
      <c r="B148" s="123"/>
      <c r="C148" s="23" t="s">
        <v>47</v>
      </c>
      <c r="D148" s="22">
        <v>1</v>
      </c>
      <c r="E148" s="67">
        <v>82492</v>
      </c>
      <c r="F148" s="67">
        <v>82492</v>
      </c>
      <c r="G148" s="68"/>
      <c r="H148" s="31">
        <f t="shared" si="10"/>
        <v>0</v>
      </c>
      <c r="I148" s="31">
        <f t="shared" si="11"/>
        <v>0</v>
      </c>
      <c r="J148" s="32">
        <f t="shared" si="12"/>
        <v>0</v>
      </c>
      <c r="K148" s="33">
        <f t="shared" si="13"/>
        <v>0</v>
      </c>
    </row>
    <row r="149" spans="1:11" x14ac:dyDescent="0.2">
      <c r="A149" s="122"/>
      <c r="B149" s="123"/>
      <c r="C149" s="23" t="s">
        <v>36</v>
      </c>
      <c r="D149" s="22">
        <v>1</v>
      </c>
      <c r="E149" s="67">
        <v>60055</v>
      </c>
      <c r="F149" s="67">
        <v>60055</v>
      </c>
      <c r="G149" s="68"/>
      <c r="H149" s="31">
        <f t="shared" si="10"/>
        <v>0</v>
      </c>
      <c r="I149" s="31">
        <f t="shared" si="11"/>
        <v>0</v>
      </c>
      <c r="J149" s="32">
        <f t="shared" si="12"/>
        <v>0</v>
      </c>
      <c r="K149" s="33">
        <f t="shared" si="13"/>
        <v>0</v>
      </c>
    </row>
    <row r="150" spans="1:11" x14ac:dyDescent="0.2">
      <c r="A150" s="122"/>
      <c r="B150" s="123"/>
      <c r="C150" s="23" t="s">
        <v>48</v>
      </c>
      <c r="D150" s="22">
        <v>1</v>
      </c>
      <c r="E150" s="67">
        <v>202039</v>
      </c>
      <c r="F150" s="67">
        <v>202039</v>
      </c>
      <c r="G150" s="68"/>
      <c r="H150" s="31">
        <f t="shared" si="10"/>
        <v>0</v>
      </c>
      <c r="I150" s="31">
        <f t="shared" si="11"/>
        <v>0</v>
      </c>
      <c r="J150" s="32">
        <f t="shared" si="12"/>
        <v>0</v>
      </c>
      <c r="K150" s="33">
        <f t="shared" si="13"/>
        <v>0</v>
      </c>
    </row>
    <row r="151" spans="1:11" x14ac:dyDescent="0.2">
      <c r="A151" s="122">
        <v>27</v>
      </c>
      <c r="B151" s="123" t="s">
        <v>75</v>
      </c>
      <c r="C151" s="23" t="s">
        <v>34</v>
      </c>
      <c r="D151" s="22">
        <v>1</v>
      </c>
      <c r="E151" s="67">
        <v>2213371</v>
      </c>
      <c r="F151" s="67">
        <v>2213371</v>
      </c>
      <c r="G151" s="68"/>
      <c r="H151" s="31">
        <f t="shared" si="10"/>
        <v>0</v>
      </c>
      <c r="I151" s="31">
        <f t="shared" si="11"/>
        <v>0</v>
      </c>
      <c r="J151" s="32">
        <f t="shared" si="12"/>
        <v>0</v>
      </c>
      <c r="K151" s="33">
        <f t="shared" si="13"/>
        <v>0</v>
      </c>
    </row>
    <row r="152" spans="1:11" x14ac:dyDescent="0.2">
      <c r="A152" s="122"/>
      <c r="B152" s="123"/>
      <c r="C152" s="23" t="s">
        <v>35</v>
      </c>
      <c r="D152" s="22">
        <v>1</v>
      </c>
      <c r="E152" s="67">
        <v>892186</v>
      </c>
      <c r="F152" s="67">
        <v>892186</v>
      </c>
      <c r="G152" s="68"/>
      <c r="H152" s="31">
        <f t="shared" si="10"/>
        <v>0</v>
      </c>
      <c r="I152" s="31">
        <f t="shared" si="11"/>
        <v>0</v>
      </c>
      <c r="J152" s="32">
        <f t="shared" si="12"/>
        <v>0</v>
      </c>
      <c r="K152" s="33">
        <f t="shared" si="13"/>
        <v>0</v>
      </c>
    </row>
    <row r="153" spans="1:11" x14ac:dyDescent="0.2">
      <c r="A153" s="122"/>
      <c r="B153" s="123"/>
      <c r="C153" s="23" t="s">
        <v>47</v>
      </c>
      <c r="D153" s="22">
        <v>1</v>
      </c>
      <c r="E153" s="67">
        <v>82492</v>
      </c>
      <c r="F153" s="67">
        <v>82492</v>
      </c>
      <c r="G153" s="68"/>
      <c r="H153" s="31">
        <f t="shared" si="10"/>
        <v>0</v>
      </c>
      <c r="I153" s="31">
        <f t="shared" si="11"/>
        <v>0</v>
      </c>
      <c r="J153" s="32">
        <f t="shared" si="12"/>
        <v>0</v>
      </c>
      <c r="K153" s="33">
        <f t="shared" si="13"/>
        <v>0</v>
      </c>
    </row>
    <row r="154" spans="1:11" x14ac:dyDescent="0.2">
      <c r="A154" s="122"/>
      <c r="B154" s="123"/>
      <c r="C154" s="23" t="s">
        <v>36</v>
      </c>
      <c r="D154" s="22">
        <v>1</v>
      </c>
      <c r="E154" s="67">
        <v>60055</v>
      </c>
      <c r="F154" s="67">
        <v>60055</v>
      </c>
      <c r="G154" s="68"/>
      <c r="H154" s="31">
        <f t="shared" si="10"/>
        <v>0</v>
      </c>
      <c r="I154" s="31">
        <f t="shared" si="11"/>
        <v>0</v>
      </c>
      <c r="J154" s="32">
        <f t="shared" si="12"/>
        <v>0</v>
      </c>
      <c r="K154" s="33">
        <f t="shared" si="13"/>
        <v>0</v>
      </c>
    </row>
    <row r="155" spans="1:11" x14ac:dyDescent="0.2">
      <c r="A155" s="122"/>
      <c r="B155" s="123"/>
      <c r="C155" s="23" t="s">
        <v>48</v>
      </c>
      <c r="D155" s="22">
        <v>1</v>
      </c>
      <c r="E155" s="67">
        <v>202039</v>
      </c>
      <c r="F155" s="67">
        <v>202039</v>
      </c>
      <c r="G155" s="68"/>
      <c r="H155" s="31">
        <f t="shared" si="10"/>
        <v>0</v>
      </c>
      <c r="I155" s="31">
        <f t="shared" si="11"/>
        <v>0</v>
      </c>
      <c r="J155" s="32">
        <f t="shared" si="12"/>
        <v>0</v>
      </c>
      <c r="K155" s="33">
        <f t="shared" si="13"/>
        <v>0</v>
      </c>
    </row>
    <row r="157" spans="1:11" x14ac:dyDescent="0.2">
      <c r="E157" s="37">
        <f>SUM(E13:E155)</f>
        <v>84827925</v>
      </c>
      <c r="F157" s="37">
        <f>SUM(F13:F155)</f>
        <v>109446269</v>
      </c>
      <c r="G157" s="71">
        <f>SUM(G13:G155)</f>
        <v>0</v>
      </c>
      <c r="H157" s="39"/>
      <c r="I157" s="39"/>
      <c r="J157" s="40"/>
      <c r="K157" s="38">
        <f>SUM(K13:K155)</f>
        <v>0</v>
      </c>
    </row>
    <row r="159" spans="1:11" ht="18.75" customHeight="1" x14ac:dyDescent="0.2">
      <c r="A159" s="22">
        <v>28</v>
      </c>
      <c r="B159" s="101" t="s">
        <v>84</v>
      </c>
      <c r="C159" s="102"/>
      <c r="D159" s="41">
        <v>1</v>
      </c>
      <c r="E159" s="56"/>
      <c r="F159" s="50">
        <v>7061467</v>
      </c>
      <c r="G159" s="49"/>
      <c r="H159" s="103" t="s">
        <v>87</v>
      </c>
      <c r="I159" s="103"/>
      <c r="J159" s="103"/>
      <c r="K159" s="70"/>
    </row>
    <row r="160" spans="1:11" ht="18" customHeight="1" x14ac:dyDescent="0.2">
      <c r="A160" s="22">
        <v>29</v>
      </c>
      <c r="B160" s="101" t="s">
        <v>85</v>
      </c>
      <c r="C160" s="102"/>
      <c r="D160" s="41">
        <v>1</v>
      </c>
      <c r="F160" s="50">
        <v>7311449</v>
      </c>
      <c r="G160" s="49"/>
      <c r="H160" s="103" t="s">
        <v>87</v>
      </c>
      <c r="I160" s="103"/>
      <c r="J160" s="103"/>
      <c r="K160" s="70"/>
    </row>
    <row r="161" spans="1:11" x14ac:dyDescent="0.2">
      <c r="A161" s="42"/>
      <c r="B161" s="43"/>
      <c r="C161" s="44"/>
      <c r="G161" s="14"/>
    </row>
    <row r="162" spans="1:11" x14ac:dyDescent="0.2">
      <c r="A162" s="45"/>
      <c r="B162" s="103" t="s">
        <v>86</v>
      </c>
      <c r="C162" s="103"/>
      <c r="D162" s="103"/>
      <c r="F162" s="50">
        <f>F159+F160</f>
        <v>14372916</v>
      </c>
      <c r="G162" s="49"/>
      <c r="H162" s="103" t="s">
        <v>88</v>
      </c>
      <c r="I162" s="103"/>
      <c r="J162" s="103"/>
      <c r="K162" s="51">
        <f>SUM(K159:K160)</f>
        <v>0</v>
      </c>
    </row>
    <row r="163" spans="1:11" x14ac:dyDescent="0.2">
      <c r="A163" s="42"/>
      <c r="B163" s="46"/>
      <c r="C163" s="46"/>
      <c r="F163" s="55"/>
      <c r="G163" s="44"/>
      <c r="K163" s="53"/>
    </row>
    <row r="164" spans="1:11" x14ac:dyDescent="0.2">
      <c r="A164" s="47"/>
      <c r="B164" s="103" t="s">
        <v>90</v>
      </c>
      <c r="C164" s="103"/>
      <c r="D164" s="103"/>
      <c r="F164" s="50">
        <f>F162+F157</f>
        <v>123819185</v>
      </c>
      <c r="G164" s="49"/>
      <c r="H164" s="103" t="s">
        <v>91</v>
      </c>
      <c r="I164" s="103"/>
      <c r="J164" s="103"/>
      <c r="K164" s="51">
        <f>K162+K157</f>
        <v>0</v>
      </c>
    </row>
    <row r="165" spans="1:11" x14ac:dyDescent="0.2">
      <c r="A165" s="48"/>
      <c r="B165" s="46"/>
      <c r="C165" s="46"/>
      <c r="F165" s="55"/>
      <c r="G165" s="44"/>
      <c r="H165" s="52"/>
      <c r="I165" s="44"/>
      <c r="J165" s="44"/>
      <c r="K165" s="54"/>
    </row>
    <row r="166" spans="1:11" x14ac:dyDescent="0.2">
      <c r="A166" s="48"/>
      <c r="B166" s="103" t="s">
        <v>89</v>
      </c>
      <c r="C166" s="103"/>
      <c r="D166" s="103"/>
      <c r="F166" s="50">
        <f>ROUND(F164*31+((F164/30)*13),0)</f>
        <v>3892049715</v>
      </c>
      <c r="G166" s="49"/>
      <c r="H166" s="103" t="s">
        <v>107</v>
      </c>
      <c r="I166" s="103"/>
      <c r="J166" s="103"/>
      <c r="K166" s="59">
        <f>ROUND(K164*31+((K164/30)*13),0)</f>
        <v>0</v>
      </c>
    </row>
    <row r="168" spans="1:11" x14ac:dyDescent="0.2">
      <c r="F168" s="57"/>
      <c r="G168" s="14"/>
    </row>
    <row r="169" spans="1:11" ht="20" x14ac:dyDescent="0.2">
      <c r="A169" s="94" t="s">
        <v>108</v>
      </c>
      <c r="B169" s="94"/>
      <c r="C169" s="94"/>
      <c r="D169" s="94"/>
      <c r="E169" s="94"/>
      <c r="F169" s="94"/>
      <c r="G169" s="94"/>
      <c r="H169" s="94"/>
      <c r="I169" s="94"/>
      <c r="J169" s="94"/>
      <c r="K169" s="94"/>
    </row>
    <row r="170" spans="1:11" ht="25.5" customHeight="1" x14ac:dyDescent="0.2">
      <c r="A170" s="95" t="s">
        <v>93</v>
      </c>
      <c r="B170" s="96"/>
      <c r="C170" s="96"/>
      <c r="D170" s="96"/>
      <c r="E170" s="97"/>
      <c r="F170" s="118" t="s">
        <v>94</v>
      </c>
      <c r="G170" s="118"/>
      <c r="H170" s="99" t="s">
        <v>99</v>
      </c>
      <c r="I170" s="100"/>
      <c r="J170" s="98" t="s">
        <v>95</v>
      </c>
      <c r="K170" s="98"/>
    </row>
    <row r="171" spans="1:11" ht="15" customHeight="1" x14ac:dyDescent="0.2">
      <c r="A171" s="75" t="s">
        <v>96</v>
      </c>
      <c r="B171" s="76"/>
      <c r="C171" s="76"/>
      <c r="D171" s="76"/>
      <c r="E171" s="77"/>
      <c r="F171" s="83">
        <v>694950956</v>
      </c>
      <c r="G171" s="83"/>
      <c r="H171" s="88" t="s">
        <v>27</v>
      </c>
      <c r="I171" s="89"/>
      <c r="J171" s="83">
        <f>ROUND(F171*31+((F171/30)*13),0)</f>
        <v>21844625050</v>
      </c>
      <c r="K171" s="83">
        <f t="shared" ref="K171:K174" si="14">ROUND(K169*31+((K169/30)*13),0)</f>
        <v>0</v>
      </c>
    </row>
    <row r="172" spans="1:11" x14ac:dyDescent="0.2">
      <c r="A172" s="75" t="s">
        <v>112</v>
      </c>
      <c r="B172" s="76"/>
      <c r="C172" s="76"/>
      <c r="D172" s="76"/>
      <c r="E172" s="77"/>
      <c r="F172" s="81" t="s">
        <v>101</v>
      </c>
      <c r="G172" s="82"/>
      <c r="H172" s="90"/>
      <c r="I172" s="91"/>
      <c r="J172" s="83">
        <v>953730860</v>
      </c>
      <c r="K172" s="83"/>
    </row>
    <row r="173" spans="1:11" x14ac:dyDescent="0.2">
      <c r="A173" s="78" t="s">
        <v>100</v>
      </c>
      <c r="B173" s="79"/>
      <c r="C173" s="79"/>
      <c r="D173" s="79"/>
      <c r="E173" s="80"/>
      <c r="F173" s="86">
        <f>K157</f>
        <v>0</v>
      </c>
      <c r="G173" s="86"/>
      <c r="H173" s="90"/>
      <c r="I173" s="91"/>
      <c r="J173" s="84">
        <f>ROUND(F173*31+((F173/30)*13),0)</f>
        <v>0</v>
      </c>
      <c r="K173" s="84">
        <f t="shared" si="14"/>
        <v>0</v>
      </c>
    </row>
    <row r="174" spans="1:11" x14ac:dyDescent="0.2">
      <c r="A174" s="78" t="s">
        <v>97</v>
      </c>
      <c r="B174" s="79"/>
      <c r="C174" s="79"/>
      <c r="D174" s="79"/>
      <c r="E174" s="80"/>
      <c r="F174" s="86">
        <f>K162</f>
        <v>0</v>
      </c>
      <c r="G174" s="86"/>
      <c r="H174" s="92"/>
      <c r="I174" s="93"/>
      <c r="J174" s="84">
        <f>ROUND(F174*31+((F174/30)*13),0)</f>
        <v>0</v>
      </c>
      <c r="K174" s="84">
        <f t="shared" si="14"/>
        <v>0</v>
      </c>
    </row>
    <row r="175" spans="1:11" ht="19.5" customHeight="1" x14ac:dyDescent="0.2">
      <c r="A175" s="87" t="s">
        <v>109</v>
      </c>
      <c r="B175" s="87"/>
      <c r="C175" s="87"/>
      <c r="D175" s="87"/>
      <c r="E175" s="87"/>
      <c r="F175" s="87"/>
      <c r="G175" s="87"/>
      <c r="H175" s="87"/>
      <c r="I175" s="87"/>
      <c r="J175" s="85">
        <f>SUM(J171:K174)</f>
        <v>22798355910</v>
      </c>
      <c r="K175" s="85"/>
    </row>
    <row r="176" spans="1:11" ht="19.5" customHeight="1" x14ac:dyDescent="0.2"/>
    <row r="177" spans="1:11" ht="20" x14ac:dyDescent="0.2">
      <c r="A177" s="94" t="s">
        <v>113</v>
      </c>
      <c r="B177" s="94"/>
      <c r="C177" s="94"/>
      <c r="D177" s="94"/>
      <c r="E177" s="94"/>
      <c r="F177" s="94"/>
      <c r="G177" s="94"/>
      <c r="H177" s="94"/>
      <c r="I177" s="94"/>
      <c r="J177" s="94"/>
      <c r="K177" s="94"/>
    </row>
    <row r="178" spans="1:11" x14ac:dyDescent="0.2">
      <c r="F178" s="14"/>
      <c r="G178" s="58"/>
    </row>
    <row r="179" spans="1:11" ht="20" x14ac:dyDescent="0.2">
      <c r="A179" s="73" t="s">
        <v>98</v>
      </c>
      <c r="B179" s="73"/>
      <c r="C179" s="73"/>
      <c r="D179" s="73"/>
      <c r="E179" s="73"/>
      <c r="F179" s="73"/>
      <c r="G179" s="73"/>
      <c r="H179" s="73"/>
      <c r="I179" s="74">
        <v>26690405625</v>
      </c>
      <c r="J179" s="74"/>
      <c r="K179" s="74"/>
    </row>
  </sheetData>
  <sheetProtection algorithmName="SHA-512" hashValue="r2C/tDr7CjpxeZRxdHOmJutgYHBGs0a/TIPcjb9c1/Apmnj0cJkYikASbuOgb60mFmuGO7Z5tW9NqZKngmQpdg==" saltValue="RihLiDHB3uuVyhDRYSmm9w==" spinCount="100000" sheet="1" objects="1" scenarios="1"/>
  <mergeCells count="106">
    <mergeCell ref="B63:B66"/>
    <mergeCell ref="A67:A70"/>
    <mergeCell ref="A99:A105"/>
    <mergeCell ref="B99:B105"/>
    <mergeCell ref="A106:A113"/>
    <mergeCell ref="B106:B113"/>
    <mergeCell ref="A114:A118"/>
    <mergeCell ref="B114:B118"/>
    <mergeCell ref="A84:A87"/>
    <mergeCell ref="B84:B87"/>
    <mergeCell ref="A88:A91"/>
    <mergeCell ref="B88:B91"/>
    <mergeCell ref="A92:A98"/>
    <mergeCell ref="B92:B98"/>
    <mergeCell ref="A146:A150"/>
    <mergeCell ref="B146:B150"/>
    <mergeCell ref="A71:A74"/>
    <mergeCell ref="B71:B74"/>
    <mergeCell ref="G11:G12"/>
    <mergeCell ref="J11:J12"/>
    <mergeCell ref="K11:K12"/>
    <mergeCell ref="G10:K10"/>
    <mergeCell ref="A75:A78"/>
    <mergeCell ref="B75:B78"/>
    <mergeCell ref="A80:A83"/>
    <mergeCell ref="B80:B83"/>
    <mergeCell ref="A32:A40"/>
    <mergeCell ref="B32:B40"/>
    <mergeCell ref="A41:A50"/>
    <mergeCell ref="B41:B50"/>
    <mergeCell ref="A55:A58"/>
    <mergeCell ref="B55:B58"/>
    <mergeCell ref="A59:A62"/>
    <mergeCell ref="B59:B62"/>
    <mergeCell ref="A11:A12"/>
    <mergeCell ref="B11:B12"/>
    <mergeCell ref="C11:C12"/>
    <mergeCell ref="A63:A66"/>
    <mergeCell ref="A134:A137"/>
    <mergeCell ref="B134:B137"/>
    <mergeCell ref="A138:A141"/>
    <mergeCell ref="B138:B141"/>
    <mergeCell ref="A142:A145"/>
    <mergeCell ref="B142:B145"/>
    <mergeCell ref="A119:A122"/>
    <mergeCell ref="B119:B122"/>
    <mergeCell ref="A123:A128"/>
    <mergeCell ref="B123:B128"/>
    <mergeCell ref="A129:A133"/>
    <mergeCell ref="B129:B133"/>
    <mergeCell ref="A1:K1"/>
    <mergeCell ref="A4:B4"/>
    <mergeCell ref="C4:E4"/>
    <mergeCell ref="J4:K4"/>
    <mergeCell ref="G4:H4"/>
    <mergeCell ref="A8:B8"/>
    <mergeCell ref="C8:G8"/>
    <mergeCell ref="F11:F12"/>
    <mergeCell ref="F170:G170"/>
    <mergeCell ref="A10:F10"/>
    <mergeCell ref="A13:A23"/>
    <mergeCell ref="B13:B23"/>
    <mergeCell ref="A24:A31"/>
    <mergeCell ref="B24:B31"/>
    <mergeCell ref="A7:K7"/>
    <mergeCell ref="B67:B70"/>
    <mergeCell ref="A6:K6"/>
    <mergeCell ref="A2:K2"/>
    <mergeCell ref="A51:A54"/>
    <mergeCell ref="B51:B54"/>
    <mergeCell ref="D11:D12"/>
    <mergeCell ref="E11:E12"/>
    <mergeCell ref="A151:A155"/>
    <mergeCell ref="B151:B155"/>
    <mergeCell ref="A170:E170"/>
    <mergeCell ref="J170:K170"/>
    <mergeCell ref="A169:K169"/>
    <mergeCell ref="H170:I170"/>
    <mergeCell ref="B159:C159"/>
    <mergeCell ref="B160:C160"/>
    <mergeCell ref="B162:D162"/>
    <mergeCell ref="B164:D164"/>
    <mergeCell ref="B166:D166"/>
    <mergeCell ref="H159:J159"/>
    <mergeCell ref="H160:J160"/>
    <mergeCell ref="H162:J162"/>
    <mergeCell ref="H166:J166"/>
    <mergeCell ref="H164:J164"/>
    <mergeCell ref="A179:H179"/>
    <mergeCell ref="I179:K179"/>
    <mergeCell ref="A171:E171"/>
    <mergeCell ref="A172:E172"/>
    <mergeCell ref="A173:E173"/>
    <mergeCell ref="A174:E174"/>
    <mergeCell ref="F172:G172"/>
    <mergeCell ref="J171:K171"/>
    <mergeCell ref="J172:K172"/>
    <mergeCell ref="J173:K173"/>
    <mergeCell ref="J174:K174"/>
    <mergeCell ref="J175:K175"/>
    <mergeCell ref="F173:G173"/>
    <mergeCell ref="F174:G174"/>
    <mergeCell ref="A175:I175"/>
    <mergeCell ref="H171:I174"/>
    <mergeCell ref="A177:K177"/>
    <mergeCell ref="F171:G17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2:M14"/>
  <sheetViews>
    <sheetView topLeftCell="A4" workbookViewId="0">
      <selection activeCell="M4" sqref="M4"/>
    </sheetView>
  </sheetViews>
  <sheetFormatPr baseColWidth="10" defaultRowHeight="15" x14ac:dyDescent="0.2"/>
  <cols>
    <col min="12" max="12" width="16.83203125" customWidth="1"/>
    <col min="13" max="13" width="18.5" bestFit="1" customWidth="1"/>
  </cols>
  <sheetData>
    <row r="2" spans="3:13" x14ac:dyDescent="0.2">
      <c r="C2" s="132" t="s">
        <v>21</v>
      </c>
      <c r="D2" s="132"/>
      <c r="E2" s="132"/>
      <c r="F2" s="132"/>
      <c r="G2" s="132"/>
      <c r="H2" s="132"/>
      <c r="I2" s="132"/>
      <c r="J2" s="132"/>
      <c r="K2" s="132"/>
      <c r="L2" s="132"/>
      <c r="M2" s="132"/>
    </row>
    <row r="3" spans="3:13" x14ac:dyDescent="0.2">
      <c r="C3" s="13"/>
      <c r="D3" s="13"/>
      <c r="E3" s="13"/>
      <c r="F3" s="13"/>
      <c r="G3" s="13"/>
      <c r="H3" s="13"/>
      <c r="I3" s="13"/>
      <c r="J3" s="13"/>
      <c r="K3" s="13"/>
      <c r="L3" s="13"/>
      <c r="M3" s="14"/>
    </row>
    <row r="4" spans="3:13" ht="60" x14ac:dyDescent="0.2">
      <c r="C4" s="9" t="s">
        <v>0</v>
      </c>
      <c r="D4" s="9" t="s">
        <v>1</v>
      </c>
      <c r="E4" s="9" t="s">
        <v>2</v>
      </c>
      <c r="F4" s="9" t="s">
        <v>3</v>
      </c>
      <c r="G4" s="9" t="s">
        <v>4</v>
      </c>
      <c r="H4" s="9" t="s">
        <v>5</v>
      </c>
      <c r="I4" s="9" t="s">
        <v>6</v>
      </c>
      <c r="J4" s="10" t="s">
        <v>15</v>
      </c>
      <c r="K4" s="9" t="s">
        <v>7</v>
      </c>
      <c r="L4" s="9" t="s">
        <v>8</v>
      </c>
      <c r="M4" s="9" t="s">
        <v>20</v>
      </c>
    </row>
    <row r="5" spans="3:13" ht="36" x14ac:dyDescent="0.2">
      <c r="C5" s="1" t="s">
        <v>9</v>
      </c>
      <c r="D5" s="5">
        <v>7995029</v>
      </c>
      <c r="E5" s="4">
        <v>0.1</v>
      </c>
      <c r="F5" s="2">
        <f>D5*E5</f>
        <v>799502.9</v>
      </c>
      <c r="G5" s="2">
        <f>+D5+F5</f>
        <v>8794531.9000000004</v>
      </c>
      <c r="H5" s="2">
        <f t="shared" ref="H5:H13" si="0">+G5*10%</f>
        <v>879453.19000000006</v>
      </c>
      <c r="I5" s="2">
        <f>H5*19%</f>
        <v>167096.1061</v>
      </c>
      <c r="J5" s="2">
        <f>ROUND(G5+I5,0)</f>
        <v>8961628</v>
      </c>
      <c r="K5" s="6">
        <v>19</v>
      </c>
      <c r="L5" s="3">
        <f>K5*J5</f>
        <v>170270932</v>
      </c>
      <c r="M5" s="8">
        <f>ROUND(L5*31+((L5/30)*13),0)</f>
        <v>5352182963</v>
      </c>
    </row>
    <row r="6" spans="3:13" ht="36" x14ac:dyDescent="0.2">
      <c r="C6" s="1" t="s">
        <v>10</v>
      </c>
      <c r="D6" s="5">
        <v>7995029</v>
      </c>
      <c r="E6" s="4">
        <v>0.08</v>
      </c>
      <c r="F6" s="2">
        <f t="shared" ref="F6:F13" si="1">D6*E6</f>
        <v>639602.32000000007</v>
      </c>
      <c r="G6" s="2">
        <f t="shared" ref="G6:G13" si="2">+D6+F6</f>
        <v>8634631.3200000003</v>
      </c>
      <c r="H6" s="2">
        <f t="shared" si="0"/>
        <v>863463.1320000001</v>
      </c>
      <c r="I6" s="2">
        <f t="shared" ref="I6:I13" si="3">H6*19%</f>
        <v>164057.99508000002</v>
      </c>
      <c r="J6" s="2">
        <f t="shared" ref="J6:J13" si="4">ROUND(G6+I6,0)</f>
        <v>8798689</v>
      </c>
      <c r="K6" s="6">
        <v>34</v>
      </c>
      <c r="L6" s="3">
        <f t="shared" ref="L6:L13" si="5">K6*J6</f>
        <v>299155426</v>
      </c>
      <c r="M6" s="8">
        <f t="shared" ref="M6:M14" si="6">ROUND(L6*31+(L6/30*13),0)</f>
        <v>9403452224</v>
      </c>
    </row>
    <row r="7" spans="3:13" ht="52.5" customHeight="1" x14ac:dyDescent="0.2">
      <c r="C7" s="1" t="s">
        <v>13</v>
      </c>
      <c r="D7" s="5">
        <v>7995029</v>
      </c>
      <c r="E7" s="4">
        <v>0.11</v>
      </c>
      <c r="F7" s="2">
        <f t="shared" ref="F7" si="7">D7*E7</f>
        <v>879453.19000000006</v>
      </c>
      <c r="G7" s="2">
        <f t="shared" ref="G7" si="8">+D7+F7</f>
        <v>8874482.1899999995</v>
      </c>
      <c r="H7" s="2">
        <f t="shared" si="0"/>
        <v>887448.21900000004</v>
      </c>
      <c r="I7" s="2">
        <f t="shared" ref="I7" si="9">H7*19%</f>
        <v>168615.16161000001</v>
      </c>
      <c r="J7" s="2">
        <f t="shared" ref="J7" si="10">ROUND(G7+I7,0)</f>
        <v>9043097</v>
      </c>
      <c r="K7" s="7">
        <v>2</v>
      </c>
      <c r="L7" s="3">
        <f t="shared" ref="L7" si="11">K7*J7</f>
        <v>18086194</v>
      </c>
      <c r="M7" s="8">
        <f t="shared" si="6"/>
        <v>568509365</v>
      </c>
    </row>
    <row r="8" spans="3:13" ht="45" customHeight="1" x14ac:dyDescent="0.2">
      <c r="C8" s="1" t="s">
        <v>16</v>
      </c>
      <c r="D8" s="5">
        <v>6396023.2000000002</v>
      </c>
      <c r="E8" s="4">
        <v>0.08</v>
      </c>
      <c r="F8" s="2">
        <f t="shared" si="1"/>
        <v>511681.85600000003</v>
      </c>
      <c r="G8" s="2">
        <f t="shared" si="2"/>
        <v>6907705.0559999999</v>
      </c>
      <c r="H8" s="2">
        <f t="shared" si="0"/>
        <v>690770.50560000003</v>
      </c>
      <c r="I8" s="2">
        <f t="shared" si="3"/>
        <v>131246.396064</v>
      </c>
      <c r="J8" s="2">
        <f t="shared" si="4"/>
        <v>7038951</v>
      </c>
      <c r="K8" s="6">
        <v>1</v>
      </c>
      <c r="L8" s="3">
        <f t="shared" si="5"/>
        <v>7038951</v>
      </c>
      <c r="M8" s="8">
        <f t="shared" si="6"/>
        <v>221257693</v>
      </c>
    </row>
    <row r="9" spans="3:13" ht="48" x14ac:dyDescent="0.2">
      <c r="C9" s="1" t="s">
        <v>17</v>
      </c>
      <c r="D9" s="5">
        <v>2863883.3480320005</v>
      </c>
      <c r="E9" s="4">
        <v>0.08</v>
      </c>
      <c r="F9" s="2">
        <f t="shared" si="1"/>
        <v>229110.66784256004</v>
      </c>
      <c r="G9" s="2">
        <f t="shared" si="2"/>
        <v>3092994.0158745605</v>
      </c>
      <c r="H9" s="2">
        <f t="shared" si="0"/>
        <v>309299.40158745606</v>
      </c>
      <c r="I9" s="2">
        <f t="shared" si="3"/>
        <v>58766.886301616651</v>
      </c>
      <c r="J9" s="2">
        <f t="shared" si="4"/>
        <v>3151761</v>
      </c>
      <c r="K9" s="6">
        <v>33</v>
      </c>
      <c r="L9" s="3">
        <f t="shared" si="5"/>
        <v>104008113</v>
      </c>
      <c r="M9" s="8">
        <f t="shared" si="6"/>
        <v>3269321685</v>
      </c>
    </row>
    <row r="10" spans="3:13" ht="48" x14ac:dyDescent="0.2">
      <c r="C10" s="1" t="s">
        <v>18</v>
      </c>
      <c r="D10" s="5">
        <v>2386569.4566933331</v>
      </c>
      <c r="E10" s="4">
        <v>0.08</v>
      </c>
      <c r="F10" s="2">
        <f t="shared" si="1"/>
        <v>190925.55653546666</v>
      </c>
      <c r="G10" s="2">
        <f t="shared" si="2"/>
        <v>2577495.0132287997</v>
      </c>
      <c r="H10" s="2">
        <f t="shared" si="0"/>
        <v>257749.50132287998</v>
      </c>
      <c r="I10" s="2">
        <f t="shared" si="3"/>
        <v>48972.405251347198</v>
      </c>
      <c r="J10" s="2">
        <f t="shared" si="4"/>
        <v>2626467</v>
      </c>
      <c r="K10" s="6">
        <v>33</v>
      </c>
      <c r="L10" s="3">
        <f t="shared" si="5"/>
        <v>86673411</v>
      </c>
      <c r="M10" s="8">
        <f t="shared" si="6"/>
        <v>2724434219</v>
      </c>
    </row>
    <row r="11" spans="3:13" ht="67.5" customHeight="1" x14ac:dyDescent="0.2">
      <c r="C11" s="1" t="s">
        <v>12</v>
      </c>
      <c r="D11" s="5">
        <v>2863883.3480320005</v>
      </c>
      <c r="E11" s="4">
        <v>0.08</v>
      </c>
      <c r="F11" s="2">
        <f>D11*E11</f>
        <v>229110.66784256004</v>
      </c>
      <c r="G11" s="2">
        <f>+D11+F11</f>
        <v>3092994.0158745605</v>
      </c>
      <c r="H11" s="2">
        <f t="shared" si="0"/>
        <v>309299.40158745606</v>
      </c>
      <c r="I11" s="2">
        <f>H11*19%</f>
        <v>58766.886301616651</v>
      </c>
      <c r="J11" s="2">
        <f>ROUND(G11+I11,0)</f>
        <v>3151761</v>
      </c>
      <c r="K11" s="6">
        <v>1</v>
      </c>
      <c r="L11" s="3">
        <f>K11*J11</f>
        <v>3151761</v>
      </c>
      <c r="M11" s="8">
        <f t="shared" si="6"/>
        <v>99070354</v>
      </c>
    </row>
    <row r="12" spans="3:13" ht="60" x14ac:dyDescent="0.2">
      <c r="C12" s="1" t="s">
        <v>19</v>
      </c>
      <c r="D12" s="5">
        <v>3579854.1850400004</v>
      </c>
      <c r="E12" s="4">
        <v>0.08</v>
      </c>
      <c r="F12" s="2">
        <f t="shared" si="1"/>
        <v>286388.33480320004</v>
      </c>
      <c r="G12" s="2">
        <f t="shared" si="2"/>
        <v>3866242.5198432002</v>
      </c>
      <c r="H12" s="2">
        <f t="shared" si="0"/>
        <v>386624.25198432006</v>
      </c>
      <c r="I12" s="2">
        <f t="shared" si="3"/>
        <v>73458.607877020811</v>
      </c>
      <c r="J12" s="2">
        <f t="shared" si="4"/>
        <v>3939701</v>
      </c>
      <c r="K12" s="6">
        <v>1</v>
      </c>
      <c r="L12" s="3">
        <f t="shared" si="5"/>
        <v>3939701</v>
      </c>
      <c r="M12" s="8">
        <f t="shared" si="6"/>
        <v>123837935</v>
      </c>
    </row>
    <row r="13" spans="3:13" ht="48" x14ac:dyDescent="0.2">
      <c r="C13" s="1" t="s">
        <v>11</v>
      </c>
      <c r="D13" s="5">
        <v>2386569.4566933336</v>
      </c>
      <c r="E13" s="4">
        <v>0.08</v>
      </c>
      <c r="F13" s="2">
        <f t="shared" si="1"/>
        <v>190925.55653546669</v>
      </c>
      <c r="G13" s="2">
        <f t="shared" si="2"/>
        <v>2577495.0132288001</v>
      </c>
      <c r="H13" s="2">
        <f t="shared" si="0"/>
        <v>257749.50132288004</v>
      </c>
      <c r="I13" s="2">
        <f t="shared" si="3"/>
        <v>48972.405251347205</v>
      </c>
      <c r="J13" s="2">
        <f t="shared" si="4"/>
        <v>2626467</v>
      </c>
      <c r="K13" s="6">
        <v>1</v>
      </c>
      <c r="L13" s="3">
        <f t="shared" si="5"/>
        <v>2626467</v>
      </c>
      <c r="M13" s="8">
        <f t="shared" si="6"/>
        <v>82558613</v>
      </c>
    </row>
    <row r="14" spans="3:13" x14ac:dyDescent="0.2">
      <c r="C14" s="131" t="s">
        <v>14</v>
      </c>
      <c r="D14" s="131"/>
      <c r="E14" s="131"/>
      <c r="F14" s="131"/>
      <c r="G14" s="131"/>
      <c r="H14" s="131"/>
      <c r="I14" s="131"/>
      <c r="J14" s="131"/>
      <c r="K14" s="11">
        <f>SUM(K5:K13)</f>
        <v>125</v>
      </c>
      <c r="L14" s="12">
        <f>SUM(L5:L13)</f>
        <v>694950956</v>
      </c>
      <c r="M14" s="12">
        <f t="shared" si="6"/>
        <v>21844625050</v>
      </c>
    </row>
  </sheetData>
  <sheetProtection algorithmName="SHA-512" hashValue="5qP8UY2iKLjNqi3eGPz1XagAqjI4/Y9eOeogRsAFsMH0P7JhT+y6QozAbKIYFE+svgK/JzBD9HMHNg7Q1fMt8A==" saltValue="h4lz0Waf04Og5zsGfmQVWQ==" spinCount="100000" sheet="1" objects="1" scenarios="1"/>
  <mergeCells count="2">
    <mergeCell ref="C14:J14"/>
    <mergeCell ref="C2:M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I8"/>
  <sheetViews>
    <sheetView workbookViewId="0">
      <selection activeCell="F22" sqref="F22"/>
    </sheetView>
  </sheetViews>
  <sheetFormatPr baseColWidth="10" defaultRowHeight="15" x14ac:dyDescent="0.2"/>
  <cols>
    <col min="4" max="4" width="16" customWidth="1"/>
    <col min="5" max="5" width="19.5" customWidth="1"/>
    <col min="6" max="6" width="25.6640625" customWidth="1"/>
  </cols>
  <sheetData>
    <row r="2" spans="1:9" x14ac:dyDescent="0.2">
      <c r="A2" s="132" t="s">
        <v>111</v>
      </c>
      <c r="B2" s="132"/>
      <c r="C2" s="132"/>
      <c r="D2" s="132"/>
      <c r="E2" s="132"/>
      <c r="F2" s="132"/>
      <c r="G2" s="132"/>
      <c r="H2" s="66"/>
      <c r="I2" s="66"/>
    </row>
    <row r="4" spans="1:9" ht="26" x14ac:dyDescent="0.2">
      <c r="B4" s="87" t="s">
        <v>102</v>
      </c>
      <c r="C4" s="87"/>
      <c r="D4" s="61" t="s">
        <v>103</v>
      </c>
      <c r="E4" s="61" t="s">
        <v>104</v>
      </c>
      <c r="F4" s="63" t="s">
        <v>105</v>
      </c>
    </row>
    <row r="5" spans="1:9" x14ac:dyDescent="0.2">
      <c r="B5" s="136">
        <v>2021</v>
      </c>
      <c r="C5" s="136"/>
      <c r="D5" s="62">
        <v>7</v>
      </c>
      <c r="E5" s="62">
        <v>13</v>
      </c>
      <c r="F5" s="64">
        <v>894376244</v>
      </c>
    </row>
    <row r="6" spans="1:9" x14ac:dyDescent="0.2">
      <c r="B6" s="136">
        <v>2022</v>
      </c>
      <c r="C6" s="136"/>
      <c r="D6" s="62">
        <v>12</v>
      </c>
      <c r="E6" s="62">
        <v>0</v>
      </c>
      <c r="F6" s="64">
        <v>29677308</v>
      </c>
    </row>
    <row r="7" spans="1:9" x14ac:dyDescent="0.2">
      <c r="B7" s="136">
        <v>2023</v>
      </c>
      <c r="C7" s="136"/>
      <c r="D7" s="62">
        <v>12</v>
      </c>
      <c r="E7" s="62">
        <v>0</v>
      </c>
      <c r="F7" s="64">
        <v>29677308</v>
      </c>
    </row>
    <row r="8" spans="1:9" ht="23.25" customHeight="1" x14ac:dyDescent="0.2">
      <c r="B8" s="133" t="s">
        <v>106</v>
      </c>
      <c r="C8" s="134"/>
      <c r="D8" s="134"/>
      <c r="E8" s="135"/>
      <c r="F8" s="65">
        <f>SUM(F5:F7)</f>
        <v>953730860</v>
      </c>
    </row>
  </sheetData>
  <sheetProtection algorithmName="SHA-512" hashValue="gWj8jyA3n5tUaBH3rhom+M9N3cuieOKiRvDizJvvTEVahHCnnB2OB1feWVpnT7T//3/8j8QhlTC640marMkgiA==" saltValue="Eq3vjk9+khmt7LmHZXvHNA==" spinCount="100000" sheet="1" objects="1" scenarios="1"/>
  <mergeCells count="6">
    <mergeCell ref="A2:G2"/>
    <mergeCell ref="B8:E8"/>
    <mergeCell ref="B4:C4"/>
    <mergeCell ref="B5:C5"/>
    <mergeCell ref="B6:C6"/>
    <mergeCell ref="B7:C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1E302CD5F8D9A4693ED0E65F4455109" ma:contentTypeVersion="12" ma:contentTypeDescription="Crear nuevo documento." ma:contentTypeScope="" ma:versionID="569d04f173cdbdd6480a51b0e36ba1d8">
  <xsd:schema xmlns:xsd="http://www.w3.org/2001/XMLSchema" xmlns:xs="http://www.w3.org/2001/XMLSchema" xmlns:p="http://schemas.microsoft.com/office/2006/metadata/properties" xmlns:ns3="a2fa64f5-35d1-4817-8da5-56c3956dd8a0" xmlns:ns4="8238f03f-f53e-46dd-82f7-2346913ee0d7" targetNamespace="http://schemas.microsoft.com/office/2006/metadata/properties" ma:root="true" ma:fieldsID="6ac73dc055b2d9bf89cff8d1724c0df8" ns3:_="" ns4:_="">
    <xsd:import namespace="a2fa64f5-35d1-4817-8da5-56c3956dd8a0"/>
    <xsd:import namespace="8238f03f-f53e-46dd-82f7-2346913ee0d7"/>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fa64f5-35d1-4817-8da5-56c3956dd8a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238f03f-f53e-46dd-82f7-2346913ee0d7"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SharingHintHash" ma:index="19"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0303F7A-E4F7-412A-AFE8-2361787868AD}">
  <ds:schemaRefs>
    <ds:schemaRef ds:uri="http://schemas.microsoft.com/sharepoint/v3/contenttype/forms"/>
  </ds:schemaRefs>
</ds:datastoreItem>
</file>

<file path=customXml/itemProps2.xml><?xml version="1.0" encoding="utf-8"?>
<ds:datastoreItem xmlns:ds="http://schemas.openxmlformats.org/officeDocument/2006/customXml" ds:itemID="{906A2D68-8D6A-4B18-B80C-ED104513BB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fa64f5-35d1-4817-8da5-56c3956dd8a0"/>
    <ds:schemaRef ds:uri="8238f03f-f53e-46dd-82f7-2346913ee0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2CC7F86-8EC1-4849-BDE8-95EA376BEC58}">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OFERTA MED TEC + REC HUM</vt:lpstr>
      <vt:lpstr>SERVICIOS FIJOS</vt:lpstr>
      <vt:lpstr>BOLSA REC ADICIONALES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Pitufilaura</dc:creator>
  <cp:lastModifiedBy>Microsoft Office User</cp:lastModifiedBy>
  <dcterms:created xsi:type="dcterms:W3CDTF">2021-02-24T22:25:18Z</dcterms:created>
  <dcterms:modified xsi:type="dcterms:W3CDTF">2021-04-09T20:03:03Z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0x010100D1E302CD5F8D9A4693ED0E65F4455109</vt:lpwstr>
  </property>
</Properties>
</file>