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ompueducar-my.sharepoint.com/personal/acjaimes_cpe_gov_co/Documents/PROCESOS 2021/CAJAS DE CARTÓN/"/>
    </mc:Choice>
  </mc:AlternateContent>
  <xr:revisionPtr revIDLastSave="0" documentId="8_{8047354B-925B-4BB0-B998-4E42F499B5C6}" xr6:coauthVersionLast="45" xr6:coauthVersionMax="45" xr10:uidLastSave="{00000000-0000-0000-0000-000000000000}"/>
  <bookViews>
    <workbookView xWindow="-110" yWindow="-110" windowWidth="19420" windowHeight="10420" tabRatio="750" activeTab="1" xr2:uid="{00000000-000D-0000-FFFF-FFFF00000000}"/>
  </bookViews>
  <sheets>
    <sheet name="Estudio (2)" sheetId="36" r:id="rId1"/>
    <sheet name="Conclusiones" sheetId="8" r:id="rId2"/>
  </sheets>
  <definedNames>
    <definedName name="_xlnm.Print_Area" localSheetId="1">Conclusiones!$A$1:$F$45</definedName>
    <definedName name="_xlnm.Print_Area" localSheetId="0">'Estudio (2)'!$B$1:$Q$18</definedName>
    <definedName name="_xlnm.Print_Titles" localSheetId="0">'Estudio (2)'!$B:$B,'Estudio (2)'!$7:$8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2" i="36" l="1"/>
  <c r="P12" i="36" s="1"/>
  <c r="K12" i="36"/>
  <c r="G12" i="36"/>
  <c r="F17" i="36"/>
  <c r="N13" i="36"/>
  <c r="Q12" i="36" l="1"/>
  <c r="Q13" i="36" s="1"/>
  <c r="E17" i="8" s="1"/>
  <c r="P13" i="36"/>
  <c r="G17" i="36"/>
  <c r="O13" i="36"/>
  <c r="J13" i="36" l="1"/>
  <c r="G13" i="36"/>
  <c r="K13" i="36" l="1"/>
  <c r="H12" i="36"/>
  <c r="I12" i="36" s="1"/>
  <c r="L12" i="36"/>
  <c r="I13" i="36" l="1"/>
  <c r="H13" i="36"/>
  <c r="H17" i="36"/>
  <c r="L13" i="36"/>
  <c r="M12" i="36"/>
  <c r="I17" i="36" s="1"/>
  <c r="B17" i="36"/>
  <c r="A17" i="36"/>
  <c r="M13" i="36" l="1"/>
  <c r="E16" i="8" s="1"/>
  <c r="F13" i="36"/>
  <c r="I18" i="36" l="1"/>
  <c r="F18" i="36"/>
  <c r="E15" i="8" l="1"/>
  <c r="C17" i="8" l="1"/>
  <c r="C17" i="36" l="1"/>
  <c r="G18" i="36" l="1"/>
  <c r="H18" i="36" l="1"/>
  <c r="C16" i="8" l="1"/>
  <c r="D16" i="8" s="1"/>
  <c r="C15" i="8" l="1"/>
  <c r="D15" i="8" s="1"/>
  <c r="D23" i="8" l="1"/>
  <c r="D17" i="8"/>
</calcChain>
</file>

<file path=xl/sharedStrings.xml><?xml version="1.0" encoding="utf-8"?>
<sst xmlns="http://schemas.openxmlformats.org/spreadsheetml/2006/main" count="73" uniqueCount="43">
  <si>
    <t>COMPUTADORES PARA EDUCAR</t>
  </si>
  <si>
    <t>INFORME ESTUDIO DE MERCADO</t>
  </si>
  <si>
    <t>BIEN / SERVICIO:</t>
  </si>
  <si>
    <t>DESCRIPCIÓN</t>
  </si>
  <si>
    <t>CANT</t>
  </si>
  <si>
    <t>UNID</t>
  </si>
  <si>
    <t>IVA</t>
  </si>
  <si>
    <t>V/UNIT</t>
  </si>
  <si>
    <t>V/TOTAL</t>
  </si>
  <si>
    <t>unidad</t>
  </si>
  <si>
    <t>TOTAL</t>
  </si>
  <si>
    <t>PRECIO PROMEDIO</t>
  </si>
  <si>
    <t>,</t>
  </si>
  <si>
    <t>BIEN / SERVICIO</t>
  </si>
  <si>
    <t>PRESUPUESTO PLAN DE ADQUISICIONES</t>
  </si>
  <si>
    <t>PROCESO</t>
  </si>
  <si>
    <t>N°</t>
  </si>
  <si>
    <t>NOMBRE DEL PROVEEDOR</t>
  </si>
  <si>
    <t>VR ANTES DE IVA</t>
  </si>
  <si>
    <t>VR TOTAL</t>
  </si>
  <si>
    <t>VALIDEZ DE LA OFERTA  (DÍAS)</t>
  </si>
  <si>
    <t>TOTAL INCLUIDO IVA</t>
  </si>
  <si>
    <t xml:space="preserve">TOTAL PROMEDIO </t>
  </si>
  <si>
    <t>Fecha de entrega:</t>
  </si>
  <si>
    <t>OBSERVACIONES</t>
  </si>
  <si>
    <t>Jefe de Sostenibilidad Ambiental</t>
  </si>
  <si>
    <t>Proyectado por:</t>
  </si>
  <si>
    <t>TULIA GUTIERREZ MARTINEZ</t>
  </si>
  <si>
    <t>Técnico Sostenibilidad Ambiental</t>
  </si>
  <si>
    <t>OFICINA DE SOSTENIBILIDAD AMBIENTAL</t>
  </si>
  <si>
    <t>OFICINA SOSTENIBILIDAD AMBIENTAL</t>
  </si>
  <si>
    <t>V/UNIT INCLUIDO IVA</t>
  </si>
  <si>
    <t>JUAN CAMILO ZARTA USAQUEN</t>
  </si>
  <si>
    <t xml:space="preserve">    </t>
  </si>
  <si>
    <t>Item</t>
  </si>
  <si>
    <t>90 DIAS</t>
  </si>
  <si>
    <t>ADQUIRIR CAJAS DE CARTON</t>
  </si>
  <si>
    <t>Cajas KIT MAKER</t>
  </si>
  <si>
    <t xml:space="preserve">Medidas: Largo = 51 cm +/- 3%
Ancho = 42 cm +/- 3% 
Alto = 33 cm +/- 3%
Material: BC1050K (doble pared Kraft), plastificado
Resistencia: 1.050 kilogramos-fuerza (Compresión vertical/ horizontal)
Calibre: 13.8 mm ± 0.05 mm
Pin adhesión (LBF/5 INS): 72
Certificaciones: Norma ICONTEC 452 para cajas de cartón corrugado
Cocido: SI
Espaciamiento: Cada 4cm
Tipo de grapa: SB grapa industrial
Referencia: SB103 – Acabado cobrizado
Medidas de grapa: 
Ancho ext. cabeza: 11 – 13mm
Espesor: Mínimo 1 mm
Ancho del alambre: 2.50 – 3 mm Longitud de pata: 9.50 – 10 mm 
 Impresión: De las 5 caras de un sólo color (negro) en el que se incluyen los diseños entregados por Computadores para Educar a los contratistas, los logos respectivos de delicado y frágil.  </t>
  </si>
  <si>
    <t>CORRUGADOS</t>
  </si>
  <si>
    <t>AS DE PICAS</t>
  </si>
  <si>
    <t>FABRICARTON</t>
  </si>
  <si>
    <r>
      <t xml:space="preserve">Nota 1. La empresa Corrugados,  Envió su cotización incluyendo el impuesto sobre las ventas - IVA., . </t>
    </r>
    <r>
      <rPr>
        <sz val="12"/>
        <color rgb="FFFF0000"/>
        <rFont val="Calibri"/>
        <family val="2"/>
        <scheme val="minor"/>
      </rPr>
      <t xml:space="preserve"> Es una MyPime</t>
    </r>
    <r>
      <rPr>
        <sz val="12"/>
        <rFont val="Calibri"/>
        <family val="2"/>
        <scheme val="minor"/>
      </rPr>
      <t xml:space="preserve">
Nota 2. La empresa AS DE PICAS , Envió su cotización incluyendo el impuesto sobre las ventas - IVA. </t>
    </r>
    <r>
      <rPr>
        <sz val="12"/>
        <color rgb="FFFF0000"/>
        <rFont val="Calibri"/>
        <family val="2"/>
        <scheme val="minor"/>
      </rPr>
      <t>Es una Micro empresa</t>
    </r>
    <r>
      <rPr>
        <sz val="12"/>
        <rFont val="Calibri"/>
        <family val="2"/>
        <scheme val="minor"/>
      </rPr>
      <t xml:space="preserve">
Nota 3. La empresa FABRICARTON ,Envió su cotización incluyendo el impuesto sobre las ventas - IVA.</t>
    </r>
    <r>
      <rPr>
        <b/>
        <sz val="12"/>
        <color theme="9"/>
        <rFont val="Calibri"/>
        <family val="2"/>
        <scheme val="minor"/>
      </rPr>
      <t xml:space="preserve"> </t>
    </r>
    <r>
      <rPr>
        <sz val="12"/>
        <color rgb="FFFF0000"/>
        <rFont val="Calibri"/>
        <family val="2"/>
        <scheme val="minor"/>
      </rPr>
      <t xml:space="preserve">Es una MyPime  </t>
    </r>
    <r>
      <rPr>
        <sz val="12"/>
        <color theme="9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</si>
</sst>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 &quot;$&quot;\ * #,##0.00_ ;_ &quot;$&quot;\ * \-#,##0.00_ ;_ &quot;$&quot;\ * &quot;-&quot;??_ ;_ @_ "/>
    <numFmt numFmtId="165" formatCode="_ * #,##0.00_ ;_ * \-#,##0.00_ ;_ * &quot;-&quot;??_ ;_ @_ "/>
    <numFmt numFmtId="166" formatCode="_ &quot;$&quot;\ * #,##0_ ;_ &quot;$&quot;\ * \-#,##0_ ;_ &quot;$&quot;\ * &quot;-&quot;??_ ;_ @_ "/>
    <numFmt numFmtId="167" formatCode="_ * #,##0_ ;_ * \-#,##0_ ;_ * &quot;-&quot;??_ ;_ @_ "/>
  </numFmts>
  <fonts count="26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name val="Times New Roman"/>
      <family val="1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9"/>
      <name val="Calibri"/>
      <family val="2"/>
      <scheme val="minor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0"/>
      <name val="Arial"/>
      <family val="2"/>
    </font>
    <font>
      <sz val="12"/>
      <color rgb="FFFF0000"/>
      <name val="Calibri"/>
      <family val="2"/>
      <scheme val="minor"/>
    </font>
    <font>
      <sz val="12"/>
      <color theme="9"/>
      <name val="Calibri"/>
      <family val="2"/>
      <scheme val="minor"/>
    </font>
    <font>
      <b/>
      <sz val="12"/>
      <color theme="9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165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9" fillId="0" borderId="0"/>
  </cellStyleXfs>
  <cellXfs count="140">
    <xf numFmtId="0" fontId="0" fillId="0" borderId="0" xfId="0"/>
    <xf numFmtId="0" fontId="2" fillId="0" borderId="0" xfId="0" applyFont="1"/>
    <xf numFmtId="0" fontId="11" fillId="0" borderId="0" xfId="0" applyFont="1"/>
    <xf numFmtId="0" fontId="11" fillId="0" borderId="0" xfId="0" applyFont="1" applyAlignment="1">
      <alignment vertical="center"/>
    </xf>
    <xf numFmtId="3" fontId="11" fillId="0" borderId="0" xfId="0" applyNumberFormat="1" applyFont="1"/>
    <xf numFmtId="0" fontId="3" fillId="0" borderId="0" xfId="7"/>
    <xf numFmtId="0" fontId="11" fillId="0" borderId="0" xfId="0" applyFont="1" applyBorder="1"/>
    <xf numFmtId="3" fontId="1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3" fontId="12" fillId="0" borderId="0" xfId="0" applyNumberFormat="1" applyFont="1" applyFill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3" fontId="4" fillId="0" borderId="0" xfId="0" applyNumberFormat="1" applyFont="1"/>
    <xf numFmtId="4" fontId="11" fillId="0" borderId="0" xfId="0" applyNumberFormat="1" applyFont="1"/>
    <xf numFmtId="3" fontId="4" fillId="0" borderId="0" xfId="0" applyNumberFormat="1" applyFont="1" applyAlignment="1">
      <alignment horizontal="right"/>
    </xf>
    <xf numFmtId="0" fontId="11" fillId="0" borderId="0" xfId="0" applyFont="1" applyAlignment="1">
      <alignment horizontal="right"/>
    </xf>
    <xf numFmtId="4" fontId="5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3" fontId="4" fillId="0" borderId="0" xfId="0" applyNumberFormat="1" applyFont="1" applyAlignment="1">
      <alignment horizontal="right" indent="3"/>
    </xf>
    <xf numFmtId="3" fontId="13" fillId="0" borderId="0" xfId="0" applyNumberFormat="1" applyFont="1" applyFill="1" applyBorder="1" applyAlignment="1">
      <alignment horizontal="right" vertical="center" wrapText="1"/>
    </xf>
    <xf numFmtId="3" fontId="6" fillId="0" borderId="0" xfId="0" applyNumberFormat="1" applyFont="1"/>
    <xf numFmtId="3" fontId="11" fillId="0" borderId="0" xfId="0" applyNumberFormat="1" applyFont="1" applyAlignment="1">
      <alignment vertical="center"/>
    </xf>
    <xf numFmtId="0" fontId="15" fillId="0" borderId="0" xfId="7" applyFont="1"/>
    <xf numFmtId="0" fontId="11" fillId="0" borderId="0" xfId="0" applyFont="1" applyAlignment="1">
      <alignment horizontal="center"/>
    </xf>
    <xf numFmtId="3" fontId="3" fillId="0" borderId="0" xfId="7" applyNumberFormat="1"/>
    <xf numFmtId="3" fontId="3" fillId="0" borderId="0" xfId="7" applyNumberFormat="1" applyBorder="1"/>
    <xf numFmtId="9" fontId="0" fillId="0" borderId="0" xfId="10" applyFont="1" applyBorder="1"/>
    <xf numFmtId="0" fontId="11" fillId="0" borderId="0" xfId="7" applyFont="1" applyFill="1" applyBorder="1" applyAlignment="1">
      <alignment horizontal="center" wrapText="1"/>
    </xf>
    <xf numFmtId="0" fontId="3" fillId="0" borderId="0" xfId="7" applyFill="1"/>
    <xf numFmtId="0" fontId="12" fillId="0" borderId="0" xfId="7" applyFont="1" applyAlignment="1"/>
    <xf numFmtId="0" fontId="11" fillId="0" borderId="0" xfId="7" applyFont="1" applyAlignment="1"/>
    <xf numFmtId="3" fontId="15" fillId="0" borderId="0" xfId="7" applyNumberFormat="1" applyFont="1" applyBorder="1"/>
    <xf numFmtId="9" fontId="15" fillId="0" borderId="0" xfId="10" applyFont="1" applyBorder="1"/>
    <xf numFmtId="3" fontId="15" fillId="0" borderId="0" xfId="7" applyNumberFormat="1" applyFont="1"/>
    <xf numFmtId="0" fontId="15" fillId="0" borderId="0" xfId="0" applyFont="1"/>
    <xf numFmtId="0" fontId="15" fillId="0" borderId="0" xfId="0" applyFont="1" applyBorder="1"/>
    <xf numFmtId="0" fontId="16" fillId="0" borderId="0" xfId="0" applyFont="1" applyBorder="1" applyAlignment="1"/>
    <xf numFmtId="0" fontId="16" fillId="0" borderId="1" xfId="0" applyFont="1" applyFill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left" vertical="center" wrapText="1"/>
    </xf>
    <xf numFmtId="166" fontId="15" fillId="0" borderId="1" xfId="5" applyNumberFormat="1" applyFont="1" applyFill="1" applyBorder="1" applyAlignment="1">
      <alignment horizontal="center" vertical="center" wrapText="1"/>
    </xf>
    <xf numFmtId="1" fontId="15" fillId="0" borderId="1" xfId="5" applyNumberFormat="1" applyFont="1" applyFill="1" applyBorder="1" applyAlignment="1">
      <alignment horizontal="center" vertical="center" wrapText="1"/>
    </xf>
    <xf numFmtId="3" fontId="16" fillId="0" borderId="0" xfId="0" applyNumberFormat="1" applyFont="1" applyFill="1" applyBorder="1" applyAlignment="1">
      <alignment horizontal="center" vertical="center" wrapText="1"/>
    </xf>
    <xf numFmtId="0" fontId="0" fillId="0" borderId="0" xfId="0"/>
    <xf numFmtId="0" fontId="16" fillId="2" borderId="1" xfId="0" applyFont="1" applyFill="1" applyBorder="1" applyAlignment="1">
      <alignment horizontal="center" vertical="center" wrapText="1"/>
    </xf>
    <xf numFmtId="0" fontId="17" fillId="0" borderId="0" xfId="7" applyFont="1" applyAlignment="1"/>
    <xf numFmtId="0" fontId="3" fillId="0" borderId="0" xfId="7" applyAlignment="1">
      <alignment wrapText="1"/>
    </xf>
    <xf numFmtId="3" fontId="3" fillId="0" borderId="0" xfId="7" applyNumberFormat="1" applyAlignment="1">
      <alignment wrapText="1"/>
    </xf>
    <xf numFmtId="0" fontId="17" fillId="0" borderId="0" xfId="7" applyFont="1" applyAlignment="1">
      <alignment horizontal="left"/>
    </xf>
    <xf numFmtId="0" fontId="0" fillId="0" borderId="0" xfId="0" applyAlignment="1">
      <alignment vertical="center"/>
    </xf>
    <xf numFmtId="3" fontId="4" fillId="0" borderId="0" xfId="0" applyNumberFormat="1" applyFont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0" xfId="0"/>
    <xf numFmtId="3" fontId="16" fillId="2" borderId="1" xfId="0" applyNumberFormat="1" applyFont="1" applyFill="1" applyBorder="1" applyAlignment="1">
      <alignment horizontal="center" vertical="center" wrapText="1"/>
    </xf>
    <xf numFmtId="166" fontId="11" fillId="0" borderId="0" xfId="0" applyNumberFormat="1" applyFont="1"/>
    <xf numFmtId="166" fontId="0" fillId="0" borderId="0" xfId="0" applyNumberFormat="1"/>
    <xf numFmtId="38" fontId="17" fillId="0" borderId="0" xfId="7" applyNumberFormat="1" applyFont="1" applyAlignment="1">
      <alignment horizontal="left"/>
    </xf>
    <xf numFmtId="9" fontId="16" fillId="3" borderId="1" xfId="10" applyFont="1" applyFill="1" applyBorder="1" applyAlignment="1">
      <alignment horizontal="center" vertical="center" wrapText="1"/>
    </xf>
    <xf numFmtId="3" fontId="16" fillId="3" borderId="1" xfId="7" applyNumberFormat="1" applyFont="1" applyFill="1" applyBorder="1" applyAlignment="1">
      <alignment horizontal="center" vertical="center" wrapText="1"/>
    </xf>
    <xf numFmtId="0" fontId="3" fillId="3" borderId="0" xfId="7" applyFill="1"/>
    <xf numFmtId="38" fontId="15" fillId="3" borderId="16" xfId="7" applyNumberFormat="1" applyFont="1" applyFill="1" applyBorder="1" applyAlignment="1">
      <alignment horizontal="right" vertical="center" wrapText="1"/>
    </xf>
    <xf numFmtId="38" fontId="15" fillId="3" borderId="0" xfId="7" applyNumberFormat="1" applyFont="1" applyFill="1" applyBorder="1" applyAlignment="1">
      <alignment horizontal="right" vertical="center" wrapText="1"/>
    </xf>
    <xf numFmtId="167" fontId="16" fillId="3" borderId="16" xfId="3" applyNumberFormat="1" applyFont="1" applyFill="1" applyBorder="1" applyAlignment="1">
      <alignment horizontal="center" vertical="center" wrapText="1"/>
    </xf>
    <xf numFmtId="167" fontId="16" fillId="3" borderId="0" xfId="3" applyNumberFormat="1" applyFont="1" applyFill="1" applyBorder="1" applyAlignment="1">
      <alignment horizontal="center" vertical="center" wrapText="1"/>
    </xf>
    <xf numFmtId="3" fontId="16" fillId="2" borderId="13" xfId="7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15" fillId="3" borderId="17" xfId="7" applyNumberFormat="1" applyFont="1" applyFill="1" applyBorder="1"/>
    <xf numFmtId="3" fontId="15" fillId="3" borderId="18" xfId="7" applyNumberFormat="1" applyFont="1" applyFill="1" applyBorder="1"/>
    <xf numFmtId="3" fontId="18" fillId="0" borderId="0" xfId="0" applyNumberFormat="1" applyFont="1"/>
    <xf numFmtId="3" fontId="16" fillId="0" borderId="1" xfId="3" applyNumberFormat="1" applyFont="1" applyFill="1" applyBorder="1" applyAlignment="1">
      <alignment horizontal="center" vertical="center" wrapText="1"/>
    </xf>
    <xf numFmtId="38" fontId="15" fillId="0" borderId="1" xfId="7" applyNumberFormat="1" applyFont="1" applyFill="1" applyBorder="1" applyAlignment="1">
      <alignment horizontal="right" vertical="center" wrapText="1"/>
    </xf>
    <xf numFmtId="38" fontId="16" fillId="0" borderId="1" xfId="3" applyNumberFormat="1" applyFont="1" applyFill="1" applyBorder="1" applyAlignment="1">
      <alignment horizontal="center" vertical="center" wrapText="1"/>
    </xf>
    <xf numFmtId="3" fontId="1" fillId="0" borderId="0" xfId="7" applyNumberFormat="1" applyFont="1"/>
    <xf numFmtId="3" fontId="14" fillId="0" borderId="0" xfId="7" applyNumberFormat="1" applyFont="1" applyAlignment="1">
      <alignment horizontal="center" vertical="center" wrapText="1"/>
    </xf>
    <xf numFmtId="3" fontId="16" fillId="3" borderId="16" xfId="7" applyNumberFormat="1" applyFont="1" applyFill="1" applyBorder="1" applyAlignment="1">
      <alignment horizontal="center" vertical="center" wrapText="1"/>
    </xf>
    <xf numFmtId="3" fontId="16" fillId="3" borderId="0" xfId="7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3" fontId="11" fillId="0" borderId="0" xfId="7" applyNumberFormat="1" applyFont="1" applyFill="1" applyBorder="1" applyAlignment="1">
      <alignment horizontal="center" wrapText="1"/>
    </xf>
    <xf numFmtId="44" fontId="0" fillId="0" borderId="0" xfId="0" applyNumberFormat="1"/>
    <xf numFmtId="3" fontId="14" fillId="0" borderId="0" xfId="7" applyNumberFormat="1" applyFont="1" applyAlignment="1">
      <alignment horizontal="center" vertical="center" wrapText="1"/>
    </xf>
    <xf numFmtId="3" fontId="16" fillId="2" borderId="1" xfId="7" applyNumberFormat="1" applyFont="1" applyFill="1" applyBorder="1" applyAlignment="1">
      <alignment horizontal="center" vertical="center" wrapText="1"/>
    </xf>
    <xf numFmtId="3" fontId="3" fillId="0" borderId="0" xfId="7" applyNumberFormat="1" applyFill="1"/>
    <xf numFmtId="3" fontId="16" fillId="0" borderId="1" xfId="7" applyNumberFormat="1" applyFont="1" applyFill="1" applyBorder="1" applyAlignment="1">
      <alignment horizontal="center" vertical="center" wrapText="1"/>
    </xf>
    <xf numFmtId="3" fontId="15" fillId="3" borderId="1" xfId="7" applyNumberFormat="1" applyFont="1" applyFill="1" applyBorder="1" applyAlignment="1">
      <alignment horizontal="center" vertical="center" wrapText="1"/>
    </xf>
    <xf numFmtId="0" fontId="21" fillId="3" borderId="1" xfId="7" applyFont="1" applyFill="1" applyBorder="1" applyAlignment="1">
      <alignment horizontal="center" vertical="center" wrapText="1"/>
    </xf>
    <xf numFmtId="0" fontId="21" fillId="3" borderId="13" xfId="7" applyFont="1" applyFill="1" applyBorder="1" applyAlignment="1">
      <alignment horizontal="center" vertical="center" wrapText="1"/>
    </xf>
    <xf numFmtId="3" fontId="19" fillId="0" borderId="0" xfId="0" applyNumberFormat="1" applyFont="1" applyFill="1"/>
    <xf numFmtId="0" fontId="20" fillId="0" borderId="0" xfId="0" applyFont="1" applyAlignment="1">
      <alignment wrapText="1"/>
    </xf>
    <xf numFmtId="0" fontId="4" fillId="0" borderId="1" xfId="0" applyFont="1" applyBorder="1" applyAlignment="1">
      <alignment horizontal="justify" vertical="center"/>
    </xf>
    <xf numFmtId="4" fontId="16" fillId="3" borderId="1" xfId="7" applyNumberFormat="1" applyFont="1" applyFill="1" applyBorder="1" applyAlignment="1">
      <alignment horizontal="center" vertical="center" wrapText="1"/>
    </xf>
    <xf numFmtId="4" fontId="16" fillId="0" borderId="1" xfId="7" applyNumberFormat="1" applyFont="1" applyBorder="1" applyAlignment="1">
      <alignment horizontal="center" vertical="center" wrapText="1"/>
    </xf>
    <xf numFmtId="4" fontId="16" fillId="0" borderId="1" xfId="7" applyNumberFormat="1" applyFont="1" applyFill="1" applyBorder="1" applyAlignment="1">
      <alignment horizontal="center" vertical="center" wrapText="1"/>
    </xf>
    <xf numFmtId="3" fontId="16" fillId="0" borderId="1" xfId="7" applyNumberFormat="1" applyFont="1" applyBorder="1" applyAlignment="1">
      <alignment horizontal="center" vertical="center" wrapText="1"/>
    </xf>
    <xf numFmtId="3" fontId="16" fillId="2" borderId="12" xfId="7" applyNumberFormat="1" applyFont="1" applyFill="1" applyBorder="1" applyAlignment="1">
      <alignment horizontal="center" vertical="center" wrapText="1"/>
    </xf>
    <xf numFmtId="3" fontId="16" fillId="2" borderId="15" xfId="7" applyNumberFormat="1" applyFont="1" applyFill="1" applyBorder="1" applyAlignment="1">
      <alignment horizontal="center" vertical="center" wrapText="1"/>
    </xf>
    <xf numFmtId="3" fontId="16" fillId="2" borderId="19" xfId="7" applyNumberFormat="1" applyFont="1" applyFill="1" applyBorder="1" applyAlignment="1">
      <alignment horizontal="center" vertical="center" wrapText="1"/>
    </xf>
    <xf numFmtId="3" fontId="14" fillId="0" borderId="0" xfId="7" applyNumberFormat="1" applyFont="1" applyAlignment="1">
      <alignment horizontal="center" vertical="center" wrapText="1"/>
    </xf>
    <xf numFmtId="0" fontId="14" fillId="0" borderId="1" xfId="7" applyFont="1" applyBorder="1" applyAlignment="1">
      <alignment horizontal="center"/>
    </xf>
    <xf numFmtId="0" fontId="16" fillId="2" borderId="1" xfId="7" applyFont="1" applyFill="1" applyBorder="1" applyAlignment="1">
      <alignment horizontal="center" vertical="center" wrapText="1"/>
    </xf>
    <xf numFmtId="0" fontId="16" fillId="2" borderId="13" xfId="7" applyFont="1" applyFill="1" applyBorder="1" applyAlignment="1">
      <alignment horizontal="center" vertical="center" wrapText="1"/>
    </xf>
    <xf numFmtId="0" fontId="16" fillId="2" borderId="20" xfId="7" applyFont="1" applyFill="1" applyBorder="1" applyAlignment="1">
      <alignment horizontal="center" vertical="center" wrapText="1"/>
    </xf>
    <xf numFmtId="0" fontId="16" fillId="2" borderId="12" xfId="7" applyFont="1" applyFill="1" applyBorder="1" applyAlignment="1">
      <alignment horizontal="center" vertical="center" wrapText="1"/>
    </xf>
    <xf numFmtId="0" fontId="16" fillId="2" borderId="15" xfId="7" applyFont="1" applyFill="1" applyBorder="1" applyAlignment="1">
      <alignment horizontal="center" vertical="center" wrapText="1"/>
    </xf>
    <xf numFmtId="0" fontId="16" fillId="2" borderId="19" xfId="7" applyFont="1" applyFill="1" applyBorder="1" applyAlignment="1">
      <alignment horizontal="center" vertical="center" wrapText="1"/>
    </xf>
    <xf numFmtId="9" fontId="16" fillId="2" borderId="1" xfId="10" applyFont="1" applyFill="1" applyBorder="1" applyAlignment="1">
      <alignment horizontal="center" vertical="center" wrapText="1"/>
    </xf>
    <xf numFmtId="9" fontId="16" fillId="2" borderId="13" xfId="10" applyFont="1" applyFill="1" applyBorder="1" applyAlignment="1">
      <alignment horizontal="center" vertical="center" wrapText="1"/>
    </xf>
    <xf numFmtId="3" fontId="16" fillId="3" borderId="16" xfId="7" applyNumberFormat="1" applyFont="1" applyFill="1" applyBorder="1" applyAlignment="1">
      <alignment horizontal="center" vertical="center" wrapText="1"/>
    </xf>
    <xf numFmtId="3" fontId="16" fillId="3" borderId="0" xfId="7" applyNumberFormat="1" applyFont="1" applyFill="1" applyBorder="1" applyAlignment="1">
      <alignment horizontal="center" vertical="center" wrapText="1"/>
    </xf>
    <xf numFmtId="9" fontId="16" fillId="2" borderId="20" xfId="1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justify" vertical="justify" wrapText="1"/>
    </xf>
    <xf numFmtId="0" fontId="15" fillId="0" borderId="1" xfId="0" applyFont="1" applyBorder="1" applyAlignment="1">
      <alignment horizontal="justify" vertical="justify"/>
    </xf>
    <xf numFmtId="166" fontId="16" fillId="0" borderId="10" xfId="6" applyNumberFormat="1" applyFont="1" applyFill="1" applyBorder="1" applyAlignment="1">
      <alignment horizontal="center" vertical="center"/>
    </xf>
    <xf numFmtId="166" fontId="16" fillId="0" borderId="3" xfId="6" applyNumberFormat="1" applyFont="1" applyFill="1" applyBorder="1" applyAlignment="1">
      <alignment horizontal="center" vertical="center"/>
    </xf>
    <xf numFmtId="166" fontId="16" fillId="0" borderId="8" xfId="6" applyNumberFormat="1" applyFont="1" applyFill="1" applyBorder="1" applyAlignment="1">
      <alignment horizontal="center" vertical="center"/>
    </xf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3" fontId="16" fillId="0" borderId="12" xfId="0" applyNumberFormat="1" applyFont="1" applyFill="1" applyBorder="1" applyAlignment="1">
      <alignment horizontal="center" vertical="center" wrapText="1"/>
    </xf>
    <xf numFmtId="3" fontId="16" fillId="0" borderId="4" xfId="0" applyNumberFormat="1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66" fontId="15" fillId="3" borderId="1" xfId="5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164" fontId="15" fillId="0" borderId="1" xfId="5" applyFont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166" fontId="15" fillId="0" borderId="14" xfId="0" applyNumberFormat="1" applyFont="1" applyBorder="1" applyAlignment="1">
      <alignment horizontal="center"/>
    </xf>
    <xf numFmtId="14" fontId="15" fillId="0" borderId="14" xfId="0" applyNumberFormat="1" applyFont="1" applyBorder="1" applyAlignment="1">
      <alignment horizontal="center"/>
    </xf>
    <xf numFmtId="0" fontId="15" fillId="0" borderId="0" xfId="0" applyFont="1" applyAlignment="1">
      <alignment horizontal="left"/>
    </xf>
    <xf numFmtId="0" fontId="16" fillId="2" borderId="1" xfId="0" applyFont="1" applyFill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2">
    <cellStyle name="Hipervínculo 2" xfId="1" xr:uid="{00000000-0005-0000-0000-000000000000}"/>
    <cellStyle name="Hipervínculo 3" xfId="2" xr:uid="{00000000-0005-0000-0000-000001000000}"/>
    <cellStyle name="Millares 2" xfId="3" xr:uid="{00000000-0005-0000-0000-000002000000}"/>
    <cellStyle name="Millares 3" xfId="4" xr:uid="{00000000-0005-0000-0000-000003000000}"/>
    <cellStyle name="Moneda" xfId="5" builtinId="4"/>
    <cellStyle name="Moneda 2" xfId="6" xr:uid="{00000000-0005-0000-0000-000005000000}"/>
    <cellStyle name="Normal" xfId="0" builtinId="0"/>
    <cellStyle name="Normal 2" xfId="7" xr:uid="{00000000-0005-0000-0000-000007000000}"/>
    <cellStyle name="Normal 2 2" xfId="8" xr:uid="{00000000-0005-0000-0000-000008000000}"/>
    <cellStyle name="Normal 2 3" xfId="9" xr:uid="{00000000-0005-0000-0000-000009000000}"/>
    <cellStyle name="Normal 3" xfId="11" xr:uid="{00000000-0005-0000-0000-00000A000000}"/>
    <cellStyle name="Porcentual 2" xfId="10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416717</xdr:colOff>
      <xdr:row>34</xdr:row>
      <xdr:rowOff>130966</xdr:rowOff>
    </xdr:from>
    <xdr:to>
      <xdr:col>2</xdr:col>
      <xdr:colOff>404811</xdr:colOff>
      <xdr:row>40</xdr:row>
      <xdr:rowOff>145095</xdr:rowOff>
    </xdr:to>
    <xdr:pic>
      <xdr:nvPicPr>
        <xdr:cNvPr id="9" name="Imagen 8" descr="Imagen que contiene pizarra, texto&#10;&#10;Descripción generada con confianza muy alta">
          <a:extLst>
            <a:ext uri="{FF2B5EF4-FFF2-40B4-BE49-F238E27FC236}">
              <a16:creationId xmlns:a16="http://schemas.microsoft.com/office/drawing/2014/main" id="{A4167ABA-FD63-485C-850C-81ED19E7E25E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655" y="9489279"/>
          <a:ext cx="2047875" cy="135953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4</xdr:col>
      <xdr:colOff>152400</xdr:colOff>
      <xdr:row>0</xdr:row>
      <xdr:rowOff>0</xdr:rowOff>
    </xdr:from>
    <xdr:to>
      <xdr:col>5</xdr:col>
      <xdr:colOff>2012400</xdr:colOff>
      <xdr:row>4</xdr:row>
      <xdr:rowOff>109297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6D0A72F-A727-4554-A585-3C7A80ED6B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45864" b="1"/>
        <a:stretch/>
      </xdr:blipFill>
      <xdr:spPr>
        <a:xfrm>
          <a:off x="6229350" y="0"/>
          <a:ext cx="3907875" cy="871297"/>
        </a:xfrm>
        <a:prstGeom prst="rect">
          <a:avLst/>
        </a:prstGeom>
      </xdr:spPr>
    </xdr:pic>
    <xdr:clientData/>
  </xdr:twoCellAnchor>
  <xdr:twoCellAnchor>
    <xdr:from>
      <xdr:col>1</xdr:col>
      <xdr:colOff>447675</xdr:colOff>
      <xdr:row>40</xdr:row>
      <xdr:rowOff>161925</xdr:rowOff>
    </xdr:from>
    <xdr:to>
      <xdr:col>5</xdr:col>
      <xdr:colOff>733424</xdr:colOff>
      <xdr:row>45</xdr:row>
      <xdr:rowOff>45086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CFDC8833-A354-442C-9FE4-2B42D44ADE1E}"/>
            </a:ext>
          </a:extLst>
        </xdr:cNvPr>
        <xdr:cNvGrpSpPr/>
      </xdr:nvGrpSpPr>
      <xdr:grpSpPr>
        <a:xfrm>
          <a:off x="725488" y="9528175"/>
          <a:ext cx="7405686" cy="875349"/>
          <a:chOff x="0" y="0"/>
          <a:chExt cx="7535545" cy="1193800"/>
        </a:xfrm>
      </xdr:grpSpPr>
      <xdr:pic>
        <xdr:nvPicPr>
          <xdr:cNvPr id="6" name="image2.png">
            <a:extLst>
              <a:ext uri="{FF2B5EF4-FFF2-40B4-BE49-F238E27FC236}">
                <a16:creationId xmlns:a16="http://schemas.microsoft.com/office/drawing/2014/main" id="{CF372454-F17D-4957-9EB9-B25E30FD9D46}"/>
              </a:ext>
            </a:extLst>
          </xdr:cNvPr>
          <xdr:cNvPicPr/>
        </xdr:nvPicPr>
        <xdr:blipFill rotWithShape="1">
          <a:blip xmlns:r="http://schemas.openxmlformats.org/officeDocument/2006/relationships" r:embed="rId4"/>
          <a:srcRect l="-5772" t="-9270" r="63927" b="9270"/>
          <a:stretch/>
        </xdr:blipFill>
        <xdr:spPr bwMode="auto">
          <a:xfrm>
            <a:off x="0" y="0"/>
            <a:ext cx="3228975" cy="1089025"/>
          </a:xfrm>
          <a:prstGeom prst="rect">
            <a:avLst/>
          </a:prstGeom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7" name="image2.png">
            <a:extLst>
              <a:ext uri="{FF2B5EF4-FFF2-40B4-BE49-F238E27FC236}">
                <a16:creationId xmlns:a16="http://schemas.microsoft.com/office/drawing/2014/main" id="{9ADCB01A-8632-4AF1-B273-3C0BC43C51CF}"/>
              </a:ext>
            </a:extLst>
          </xdr:cNvPr>
          <xdr:cNvPicPr/>
        </xdr:nvPicPr>
        <xdr:blipFill rotWithShape="1">
          <a:blip xmlns:r="http://schemas.openxmlformats.org/officeDocument/2006/relationships" r:embed="rId4"/>
          <a:srcRect l="44190"/>
          <a:stretch/>
        </xdr:blipFill>
        <xdr:spPr bwMode="auto">
          <a:xfrm>
            <a:off x="3228975" y="104775"/>
            <a:ext cx="4306570" cy="1089025"/>
          </a:xfrm>
          <a:prstGeom prst="rect">
            <a:avLst/>
          </a:prstGeom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  <xdr:twoCellAnchor editAs="oneCell">
    <xdr:from>
      <xdr:col>1</xdr:col>
      <xdr:colOff>638175</xdr:colOff>
      <xdr:row>29</xdr:row>
      <xdr:rowOff>171450</xdr:rowOff>
    </xdr:from>
    <xdr:to>
      <xdr:col>2</xdr:col>
      <xdr:colOff>504825</xdr:colOff>
      <xdr:row>32</xdr:row>
      <xdr:rowOff>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2D1A2FCB-402E-461D-B2B2-F9D13CBC3DE9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7410450"/>
          <a:ext cx="1924050" cy="390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2:Q20"/>
  <sheetViews>
    <sheetView topLeftCell="C9" zoomScale="80" zoomScaleNormal="80" zoomScaleSheetLayoutView="80" workbookViewId="0">
      <selection activeCell="J13" sqref="J13"/>
    </sheetView>
  </sheetViews>
  <sheetFormatPr baseColWidth="10" defaultColWidth="11.453125" defaultRowHeight="12.5" x14ac:dyDescent="0.25"/>
  <cols>
    <col min="1" max="1" width="18" style="5" customWidth="1"/>
    <col min="2" max="2" width="63.54296875" style="5" bestFit="1" customWidth="1"/>
    <col min="3" max="3" width="7.7265625" style="25" customWidth="1"/>
    <col min="4" max="4" width="10.26953125" style="25" customWidth="1"/>
    <col min="5" max="5" width="6" style="26" customWidth="1"/>
    <col min="6" max="6" width="12.1796875" style="24" customWidth="1"/>
    <col min="7" max="7" width="11" style="24" customWidth="1"/>
    <col min="8" max="8" width="14.54296875" style="24" customWidth="1"/>
    <col min="9" max="9" width="15.26953125" style="24" bestFit="1" customWidth="1"/>
    <col min="10" max="10" width="12.26953125" style="24" customWidth="1"/>
    <col min="11" max="11" width="13" style="24" customWidth="1"/>
    <col min="12" max="12" width="12.26953125" style="24" customWidth="1"/>
    <col min="13" max="13" width="17.1796875" style="24" customWidth="1"/>
    <col min="14" max="14" width="13.1796875" style="24" customWidth="1"/>
    <col min="15" max="15" width="12.453125" style="24" customWidth="1"/>
    <col min="16" max="16" width="12.26953125" style="24" customWidth="1"/>
    <col min="17" max="17" width="16.54296875" style="24" customWidth="1"/>
    <col min="18" max="20" width="11.453125" style="5"/>
    <col min="21" max="21" width="16.54296875" style="5" bestFit="1" customWidth="1"/>
    <col min="22" max="16384" width="11.453125" style="5"/>
  </cols>
  <sheetData>
    <row r="2" spans="1:17" s="45" customFormat="1" ht="18" customHeight="1" x14ac:dyDescent="0.25">
      <c r="B2" s="97" t="s">
        <v>0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</row>
    <row r="3" spans="1:17" s="45" customFormat="1" ht="18" customHeight="1" x14ac:dyDescent="0.25">
      <c r="B3" s="97" t="s">
        <v>29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</row>
    <row r="4" spans="1:17" s="45" customFormat="1" ht="18" customHeight="1" x14ac:dyDescent="0.25">
      <c r="B4" s="97" t="s">
        <v>1</v>
      </c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</row>
    <row r="5" spans="1:17" s="45" customFormat="1" ht="18" customHeight="1" x14ac:dyDescent="0.25">
      <c r="B5" s="73"/>
      <c r="C5" s="73"/>
      <c r="D5" s="73"/>
      <c r="E5" s="73"/>
      <c r="F5" s="73"/>
      <c r="G5" s="80"/>
      <c r="H5" s="80"/>
      <c r="I5" s="73"/>
      <c r="J5" s="73"/>
      <c r="K5" s="73"/>
      <c r="L5" s="73"/>
      <c r="M5" s="73"/>
      <c r="N5" s="46"/>
      <c r="O5" s="46"/>
      <c r="P5" s="46"/>
      <c r="Q5" s="46"/>
    </row>
    <row r="6" spans="1:17" s="45" customFormat="1" ht="18" customHeight="1" x14ac:dyDescent="0.25">
      <c r="B6" s="73"/>
      <c r="C6" s="73"/>
      <c r="D6" s="73"/>
      <c r="E6" s="73"/>
      <c r="F6" s="73"/>
      <c r="G6" s="80"/>
      <c r="H6" s="80"/>
      <c r="I6" s="73"/>
      <c r="J6" s="73"/>
      <c r="K6" s="73"/>
      <c r="L6" s="73"/>
      <c r="M6" s="73"/>
      <c r="N6" s="46"/>
      <c r="O6" s="46"/>
      <c r="P6" s="46"/>
      <c r="Q6" s="46"/>
    </row>
    <row r="7" spans="1:17" ht="13" x14ac:dyDescent="0.3"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</row>
    <row r="8" spans="1:17" ht="18.75" customHeight="1" x14ac:dyDescent="0.45">
      <c r="B8" s="98" t="s">
        <v>2</v>
      </c>
      <c r="C8" s="98"/>
      <c r="D8" s="98"/>
      <c r="E8" s="98"/>
      <c r="F8" s="97" t="s">
        <v>36</v>
      </c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</row>
    <row r="9" spans="1:17" ht="18.5" x14ac:dyDescent="0.45">
      <c r="C9" s="44"/>
      <c r="D9" s="44"/>
      <c r="E9" s="44"/>
      <c r="F9" s="47"/>
      <c r="G9" s="47"/>
      <c r="H9" s="47"/>
      <c r="I9" s="56"/>
      <c r="J9" s="47"/>
      <c r="K9" s="47"/>
      <c r="L9" s="47"/>
      <c r="M9" s="47"/>
      <c r="N9" s="29"/>
      <c r="O9" s="29"/>
      <c r="P9" s="29"/>
      <c r="Q9" s="29"/>
    </row>
    <row r="10" spans="1:17" ht="30" customHeight="1" x14ac:dyDescent="0.25">
      <c r="A10" s="100" t="s">
        <v>34</v>
      </c>
      <c r="B10" s="100" t="s">
        <v>3</v>
      </c>
      <c r="C10" s="100" t="s">
        <v>4</v>
      </c>
      <c r="D10" s="100" t="s">
        <v>5</v>
      </c>
      <c r="E10" s="106" t="s">
        <v>6</v>
      </c>
      <c r="F10" s="94" t="s">
        <v>39</v>
      </c>
      <c r="G10" s="95"/>
      <c r="H10" s="95"/>
      <c r="I10" s="96"/>
      <c r="J10" s="94" t="s">
        <v>40</v>
      </c>
      <c r="K10" s="95"/>
      <c r="L10" s="95"/>
      <c r="M10" s="96"/>
      <c r="N10" s="94" t="s">
        <v>41</v>
      </c>
      <c r="O10" s="95"/>
      <c r="P10" s="95"/>
      <c r="Q10" s="96"/>
    </row>
    <row r="11" spans="1:17" ht="51" customHeight="1" x14ac:dyDescent="0.25">
      <c r="A11" s="101"/>
      <c r="B11" s="101"/>
      <c r="C11" s="101"/>
      <c r="D11" s="101"/>
      <c r="E11" s="109"/>
      <c r="F11" s="64" t="s">
        <v>7</v>
      </c>
      <c r="G11" s="81" t="s">
        <v>6</v>
      </c>
      <c r="H11" s="81" t="s">
        <v>31</v>
      </c>
      <c r="I11" s="64" t="s">
        <v>8</v>
      </c>
      <c r="J11" s="64" t="s">
        <v>7</v>
      </c>
      <c r="K11" s="81" t="s">
        <v>6</v>
      </c>
      <c r="L11" s="81" t="s">
        <v>31</v>
      </c>
      <c r="M11" s="64" t="s">
        <v>8</v>
      </c>
      <c r="N11" s="64" t="s">
        <v>7</v>
      </c>
      <c r="O11" s="81" t="s">
        <v>6</v>
      </c>
      <c r="P11" s="81" t="s">
        <v>31</v>
      </c>
      <c r="Q11" s="64" t="s">
        <v>8</v>
      </c>
    </row>
    <row r="12" spans="1:17" s="59" customFormat="1" ht="275.5" x14ac:dyDescent="0.35">
      <c r="A12" s="86" t="s">
        <v>37</v>
      </c>
      <c r="B12" s="88" t="s">
        <v>38</v>
      </c>
      <c r="C12" s="84">
        <v>1000</v>
      </c>
      <c r="D12" s="65" t="s">
        <v>9</v>
      </c>
      <c r="E12" s="57">
        <v>0.19</v>
      </c>
      <c r="F12" s="58">
        <v>29379.01</v>
      </c>
      <c r="G12" s="58">
        <f>+ROUND(F12*19%,0)</f>
        <v>5582</v>
      </c>
      <c r="H12" s="58">
        <f>F12+G12</f>
        <v>34961.009999999995</v>
      </c>
      <c r="I12" s="93">
        <f>+H12*C12</f>
        <v>34961009.999999993</v>
      </c>
      <c r="J12" s="83">
        <v>21108.71</v>
      </c>
      <c r="K12" s="83">
        <f>+ROUND(J12*19%,0)</f>
        <v>4011</v>
      </c>
      <c r="L12" s="92">
        <f>J12+K12</f>
        <v>25119.71</v>
      </c>
      <c r="M12" s="92">
        <f>+L12*C12</f>
        <v>25119710</v>
      </c>
      <c r="N12" s="83">
        <v>12500</v>
      </c>
      <c r="O12" s="58">
        <f>+ROUND(N12*19%,0)</f>
        <v>2375</v>
      </c>
      <c r="P12" s="90">
        <f>N12+O12</f>
        <v>14875</v>
      </c>
      <c r="Q12" s="91">
        <f>+P12*C12</f>
        <v>14875000</v>
      </c>
    </row>
    <row r="13" spans="1:17" s="28" customFormat="1" ht="15.5" x14ac:dyDescent="0.25">
      <c r="A13" s="102" t="s">
        <v>10</v>
      </c>
      <c r="B13" s="103"/>
      <c r="C13" s="103"/>
      <c r="D13" s="103"/>
      <c r="E13" s="104"/>
      <c r="F13" s="69">
        <f t="shared" ref="F13:Q13" si="0">SUM(F12:F12)</f>
        <v>29379.01</v>
      </c>
      <c r="G13" s="69">
        <f t="shared" si="0"/>
        <v>5582</v>
      </c>
      <c r="H13" s="69">
        <f t="shared" si="0"/>
        <v>34961.009999999995</v>
      </c>
      <c r="I13" s="69">
        <f t="shared" si="0"/>
        <v>34961009.999999993</v>
      </c>
      <c r="J13" s="69">
        <f t="shared" si="0"/>
        <v>21108.71</v>
      </c>
      <c r="K13" s="69">
        <f t="shared" si="0"/>
        <v>4011</v>
      </c>
      <c r="L13" s="69">
        <f t="shared" si="0"/>
        <v>25119.71</v>
      </c>
      <c r="M13" s="69">
        <f t="shared" si="0"/>
        <v>25119710</v>
      </c>
      <c r="N13" s="69">
        <f t="shared" si="0"/>
        <v>12500</v>
      </c>
      <c r="O13" s="69">
        <f t="shared" si="0"/>
        <v>2375</v>
      </c>
      <c r="P13" s="69">
        <f t="shared" si="0"/>
        <v>14875</v>
      </c>
      <c r="Q13" s="69">
        <f t="shared" si="0"/>
        <v>14875000</v>
      </c>
    </row>
    <row r="14" spans="1:17" ht="15.5" x14ac:dyDescent="0.35">
      <c r="B14" s="22"/>
      <c r="C14" s="31"/>
      <c r="D14" s="31"/>
      <c r="E14" s="32"/>
      <c r="F14" s="33"/>
      <c r="G14" s="33"/>
      <c r="H14" s="33"/>
      <c r="I14" s="33"/>
      <c r="J14" s="66"/>
      <c r="K14" s="67"/>
      <c r="L14" s="67"/>
      <c r="M14" s="67"/>
    </row>
    <row r="15" spans="1:17" s="28" customFormat="1" ht="30" customHeight="1" x14ac:dyDescent="0.3">
      <c r="A15" s="99" t="s">
        <v>34</v>
      </c>
      <c r="B15" s="99" t="s">
        <v>3</v>
      </c>
      <c r="C15" s="99" t="s">
        <v>4</v>
      </c>
      <c r="D15" s="99" t="s">
        <v>5</v>
      </c>
      <c r="E15" s="105" t="s">
        <v>6</v>
      </c>
      <c r="F15" s="94" t="s">
        <v>11</v>
      </c>
      <c r="G15" s="95"/>
      <c r="H15" s="95"/>
      <c r="I15" s="96"/>
      <c r="J15" s="107"/>
      <c r="K15" s="108"/>
      <c r="L15" s="108"/>
      <c r="M15" s="108"/>
      <c r="N15" s="68"/>
      <c r="O15" s="27"/>
      <c r="P15" s="27"/>
      <c r="Q15" s="27"/>
    </row>
    <row r="16" spans="1:17" s="28" customFormat="1" ht="31" x14ac:dyDescent="0.3">
      <c r="A16" s="100"/>
      <c r="B16" s="100"/>
      <c r="C16" s="100"/>
      <c r="D16" s="100"/>
      <c r="E16" s="106"/>
      <c r="F16" s="64" t="s">
        <v>7</v>
      </c>
      <c r="G16" s="81" t="s">
        <v>6</v>
      </c>
      <c r="H16" s="81" t="s">
        <v>31</v>
      </c>
      <c r="I16" s="64" t="s">
        <v>8</v>
      </c>
      <c r="J16" s="74"/>
      <c r="K16" s="75"/>
      <c r="L16" s="75"/>
      <c r="M16" s="75"/>
      <c r="N16" s="75"/>
      <c r="O16" s="78"/>
      <c r="P16" s="78"/>
      <c r="Q16" s="78"/>
    </row>
    <row r="17" spans="1:17" s="28" customFormat="1" ht="337.5" customHeight="1" x14ac:dyDescent="0.3">
      <c r="A17" s="85" t="str">
        <f>A12</f>
        <v>Cajas KIT MAKER</v>
      </c>
      <c r="B17" s="89" t="str">
        <f>B12</f>
        <v xml:space="preserve">Medidas: Largo = 51 cm +/- 3%
Ancho = 42 cm +/- 3% 
Alto = 33 cm +/- 3%
Material: BC1050K (doble pared Kraft), plastificado
Resistencia: 1.050 kilogramos-fuerza (Compresión vertical/ horizontal)
Calibre: 13.8 mm ± 0.05 mm
Pin adhesión (LBF/5 INS): 72
Certificaciones: Norma ICONTEC 452 para cajas de cartón corrugado
Cocido: SI
Espaciamiento: Cada 4cm
Tipo de grapa: SB grapa industrial
Referencia: SB103 – Acabado cobrizado
Medidas de grapa: 
Ancho ext. cabeza: 11 – 13mm
Espesor: Mínimo 1 mm
Ancho del alambre: 2.50 – 3 mm Longitud de pata: 9.50 – 10 mm 
 Impresión: De las 5 caras de un sólo color (negro) en el que se incluyen los diseños entregados por Computadores para Educar a los contratistas, los logos respectivos de delicado y frágil.  </v>
      </c>
      <c r="C17" s="84">
        <f>C12</f>
        <v>1000</v>
      </c>
      <c r="D17" s="65" t="s">
        <v>9</v>
      </c>
      <c r="E17" s="57">
        <v>0.19</v>
      </c>
      <c r="F17" s="70">
        <f>ROUND(AVERAGE(F12,J12,N12),0)</f>
        <v>20996</v>
      </c>
      <c r="G17" s="70">
        <f t="shared" ref="G17:H17" si="1">ROUND(AVERAGE(G12,K12,O12),0)</f>
        <v>3989</v>
      </c>
      <c r="H17" s="70">
        <f t="shared" si="1"/>
        <v>24985</v>
      </c>
      <c r="I17" s="70">
        <f>ROUND(AVERAGE(I12,M12,Q12),0)</f>
        <v>24985240</v>
      </c>
      <c r="J17" s="60"/>
      <c r="K17" s="61"/>
      <c r="L17" s="61"/>
      <c r="M17" s="61"/>
      <c r="N17" s="27"/>
      <c r="O17" s="27"/>
      <c r="P17" s="78"/>
      <c r="Q17" s="27"/>
    </row>
    <row r="18" spans="1:17" s="28" customFormat="1" ht="15.5" x14ac:dyDescent="0.3">
      <c r="B18" s="99" t="s">
        <v>10</v>
      </c>
      <c r="C18" s="99"/>
      <c r="D18" s="99"/>
      <c r="E18" s="99"/>
      <c r="F18" s="71">
        <f>SUM(F17:F17)</f>
        <v>20996</v>
      </c>
      <c r="G18" s="71">
        <f>SUM(G17:G17)</f>
        <v>3989</v>
      </c>
      <c r="H18" s="71">
        <f>SUM(H17:H17)</f>
        <v>24985</v>
      </c>
      <c r="I18" s="71">
        <f>SUM(I17:I17)</f>
        <v>24985240</v>
      </c>
      <c r="J18" s="62"/>
      <c r="K18" s="63"/>
      <c r="L18" s="63"/>
      <c r="M18" s="63"/>
      <c r="N18" s="27"/>
      <c r="O18" s="78"/>
      <c r="P18" s="27"/>
      <c r="Q18" s="27"/>
    </row>
    <row r="19" spans="1:17" x14ac:dyDescent="0.25">
      <c r="F19" s="72" t="s">
        <v>12</v>
      </c>
      <c r="G19" s="72"/>
      <c r="H19" s="72"/>
    </row>
    <row r="20" spans="1:17" ht="14.5" x14ac:dyDescent="0.35">
      <c r="H20" s="82"/>
      <c r="I20" s="87"/>
      <c r="J20" s="82"/>
      <c r="L20" s="72" t="s">
        <v>33</v>
      </c>
    </row>
  </sheetData>
  <mergeCells count="22">
    <mergeCell ref="J15:M15"/>
    <mergeCell ref="F15:I15"/>
    <mergeCell ref="J10:M10"/>
    <mergeCell ref="B10:B11"/>
    <mergeCell ref="C10:C11"/>
    <mergeCell ref="D10:D11"/>
    <mergeCell ref="E10:E11"/>
    <mergeCell ref="F10:I10"/>
    <mergeCell ref="A15:A16"/>
    <mergeCell ref="A10:A11"/>
    <mergeCell ref="A13:E13"/>
    <mergeCell ref="B18:E18"/>
    <mergeCell ref="B15:B16"/>
    <mergeCell ref="C15:C16"/>
    <mergeCell ref="D15:D16"/>
    <mergeCell ref="E15:E16"/>
    <mergeCell ref="N10:Q10"/>
    <mergeCell ref="B2:Q2"/>
    <mergeCell ref="B3:Q3"/>
    <mergeCell ref="B4:Q4"/>
    <mergeCell ref="F8:Q8"/>
    <mergeCell ref="B8:E8"/>
  </mergeCells>
  <printOptions horizontalCentered="1"/>
  <pageMargins left="0.19685039370078741" right="0.15748031496062992" top="0.15748031496062992" bottom="0.15748031496062992" header="0" footer="0"/>
  <pageSetup scale="23" pageOrder="overThenDown" orientation="landscape" r:id="rId1"/>
  <headerFooter alignWithMargins="0">
    <oddFooter xml:space="preserve">&amp;C&amp;G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V40"/>
  <sheetViews>
    <sheetView showGridLines="0" tabSelected="1" view="pageBreakPreview" zoomScale="80" zoomScaleNormal="100" zoomScaleSheetLayoutView="80" workbookViewId="0">
      <selection activeCell="A28" sqref="A28:F29"/>
    </sheetView>
  </sheetViews>
  <sheetFormatPr baseColWidth="10" defaultColWidth="11.453125" defaultRowHeight="15.5" x14ac:dyDescent="0.35"/>
  <cols>
    <col min="1" max="1" width="4" style="1" bestFit="1" customWidth="1"/>
    <col min="2" max="2" width="30.81640625" style="1" customWidth="1"/>
    <col min="3" max="3" width="19.1796875" style="1" customWidth="1"/>
    <col min="4" max="4" width="21.26953125" style="1" customWidth="1"/>
    <col min="5" max="6" width="30.7265625" style="1" customWidth="1"/>
    <col min="7" max="7" width="26.26953125" style="1" customWidth="1"/>
    <col min="8" max="8" width="5.26953125" style="1" customWidth="1"/>
    <col min="9" max="9" width="26.26953125" style="1" customWidth="1"/>
    <col min="10" max="10" width="5.26953125" style="1" customWidth="1"/>
    <col min="11" max="11" width="26.26953125" style="1" customWidth="1"/>
    <col min="12" max="12" width="5.26953125" style="1" customWidth="1"/>
    <col min="13" max="13" width="26.26953125" style="1" customWidth="1"/>
    <col min="14" max="14" width="5.26953125" style="1" customWidth="1"/>
    <col min="15" max="15" width="27.26953125" style="1" customWidth="1"/>
    <col min="16" max="16" width="5.26953125" style="1" customWidth="1"/>
    <col min="17" max="18" width="7.54296875" style="1" customWidth="1"/>
    <col min="19" max="19" width="42.26953125" style="17" customWidth="1"/>
    <col min="20" max="20" width="19.7265625" style="17" bestFit="1" customWidth="1"/>
    <col min="21" max="21" width="14.81640625" style="1" bestFit="1" customWidth="1"/>
    <col min="22" max="22" width="12.26953125" style="1" bestFit="1" customWidth="1"/>
    <col min="23" max="16384" width="11.453125" style="1"/>
  </cols>
  <sheetData>
    <row r="1" spans="1:22" customFormat="1" x14ac:dyDescent="0.35">
      <c r="A1" s="1"/>
      <c r="B1" s="1"/>
      <c r="C1" s="1"/>
      <c r="D1" s="1"/>
      <c r="E1" s="1"/>
      <c r="F1" s="1"/>
      <c r="G1" s="2"/>
      <c r="H1" s="2"/>
      <c r="I1" s="2"/>
      <c r="J1" s="2"/>
      <c r="K1" s="2"/>
      <c r="L1" s="52"/>
      <c r="M1" s="52"/>
      <c r="N1" s="52"/>
      <c r="O1" s="52"/>
      <c r="P1" s="52"/>
      <c r="Q1" s="52"/>
      <c r="R1" s="52"/>
      <c r="S1" s="12"/>
      <c r="T1" s="12"/>
      <c r="U1" s="52"/>
      <c r="V1" s="52"/>
    </row>
    <row r="2" spans="1:22" s="52" customFormat="1" x14ac:dyDescent="0.35">
      <c r="A2" s="1"/>
      <c r="B2" s="1"/>
      <c r="C2" s="1"/>
      <c r="D2" s="1"/>
      <c r="E2" s="1"/>
      <c r="F2" s="1"/>
      <c r="G2" s="2"/>
      <c r="H2" s="2"/>
      <c r="I2" s="2"/>
      <c r="J2" s="2"/>
      <c r="K2" s="2"/>
      <c r="S2" s="12"/>
      <c r="T2" s="12"/>
    </row>
    <row r="3" spans="1:22" s="52" customFormat="1" x14ac:dyDescent="0.35">
      <c r="A3" s="1"/>
      <c r="B3" s="1"/>
      <c r="C3" s="1"/>
      <c r="D3" s="1"/>
      <c r="E3" s="1"/>
      <c r="F3" s="1"/>
      <c r="G3" s="2"/>
      <c r="H3" s="2"/>
      <c r="I3" s="2"/>
      <c r="J3" s="2"/>
      <c r="K3" s="2"/>
      <c r="S3" s="12"/>
      <c r="T3" s="12"/>
    </row>
    <row r="4" spans="1:22" s="52" customFormat="1" x14ac:dyDescent="0.35">
      <c r="A4" s="1"/>
      <c r="B4" s="1"/>
      <c r="C4" s="1"/>
      <c r="D4" s="1"/>
      <c r="E4" s="1"/>
      <c r="F4" s="1"/>
      <c r="G4" s="2"/>
      <c r="H4" s="2"/>
      <c r="I4" s="2"/>
      <c r="J4" s="2"/>
      <c r="K4" s="2"/>
      <c r="S4" s="12"/>
      <c r="T4" s="12"/>
    </row>
    <row r="5" spans="1:22" s="48" customFormat="1" ht="33" customHeight="1" x14ac:dyDescent="0.25">
      <c r="A5" s="110" t="s">
        <v>0</v>
      </c>
      <c r="B5" s="110"/>
      <c r="C5" s="110"/>
      <c r="D5" s="110"/>
      <c r="E5" s="110"/>
      <c r="F5" s="110"/>
      <c r="G5" s="3"/>
      <c r="H5" s="3"/>
      <c r="I5" s="3"/>
      <c r="J5" s="3"/>
      <c r="K5" s="3"/>
      <c r="S5" s="49"/>
      <c r="T5" s="49"/>
    </row>
    <row r="6" spans="1:22" s="48" customFormat="1" ht="18.5" x14ac:dyDescent="0.25">
      <c r="A6" s="111" t="s">
        <v>29</v>
      </c>
      <c r="B6" s="110"/>
      <c r="C6" s="110"/>
      <c r="D6" s="110"/>
      <c r="E6" s="110"/>
      <c r="F6" s="110"/>
      <c r="G6" s="3"/>
      <c r="H6" s="3"/>
      <c r="I6" s="3"/>
      <c r="J6" s="3"/>
      <c r="K6" s="3"/>
      <c r="S6" s="49"/>
      <c r="T6" s="49"/>
    </row>
    <row r="7" spans="1:22" s="48" customFormat="1" ht="18.5" x14ac:dyDescent="0.25">
      <c r="A7" s="110" t="s">
        <v>1</v>
      </c>
      <c r="B7" s="110"/>
      <c r="C7" s="110"/>
      <c r="D7" s="110"/>
      <c r="E7" s="110"/>
      <c r="F7" s="110"/>
      <c r="G7" s="3"/>
      <c r="H7" s="3"/>
      <c r="I7" s="3"/>
      <c r="J7" s="3"/>
      <c r="K7" s="3"/>
      <c r="S7" s="49"/>
      <c r="T7" s="49"/>
    </row>
    <row r="8" spans="1:22" s="42" customFormat="1" ht="8.25" customHeight="1" x14ac:dyDescent="0.35">
      <c r="A8" s="77"/>
      <c r="B8" s="50"/>
      <c r="C8" s="77"/>
      <c r="D8" s="77"/>
      <c r="E8" s="77"/>
      <c r="F8" s="50"/>
      <c r="G8" s="2"/>
      <c r="H8" s="2"/>
      <c r="I8" s="2"/>
      <c r="J8" s="2"/>
      <c r="K8" s="2"/>
      <c r="L8" s="52"/>
      <c r="M8" s="52"/>
      <c r="N8" s="52"/>
      <c r="O8" s="52"/>
      <c r="P8" s="52"/>
      <c r="Q8" s="52"/>
      <c r="R8" s="52"/>
      <c r="S8" s="12"/>
      <c r="T8" s="12"/>
      <c r="U8" s="52"/>
      <c r="V8" s="52"/>
    </row>
    <row r="9" spans="1:22" s="42" customFormat="1" ht="9" customHeight="1" x14ac:dyDescent="0.35">
      <c r="A9" s="1"/>
      <c r="B9" s="51"/>
      <c r="C9" s="1"/>
      <c r="D9" s="1"/>
      <c r="E9" s="1"/>
      <c r="F9" s="51"/>
      <c r="G9" s="2"/>
      <c r="H9" s="2"/>
      <c r="I9" s="2"/>
      <c r="J9" s="2"/>
      <c r="K9" s="2"/>
      <c r="L9" s="52"/>
      <c r="M9" s="52"/>
      <c r="N9" s="52"/>
      <c r="O9" s="52"/>
      <c r="P9" s="52"/>
      <c r="Q9" s="52"/>
      <c r="R9" s="52"/>
      <c r="S9" s="12"/>
      <c r="T9" s="12"/>
      <c r="U9" s="52"/>
      <c r="V9" s="52"/>
    </row>
    <row r="10" spans="1:22" s="3" customFormat="1" ht="19.5" customHeight="1" x14ac:dyDescent="0.3">
      <c r="A10" s="124" t="s">
        <v>13</v>
      </c>
      <c r="B10" s="124"/>
      <c r="C10" s="124"/>
      <c r="D10" s="125" t="s">
        <v>36</v>
      </c>
      <c r="E10" s="125"/>
      <c r="F10" s="125"/>
      <c r="G10" s="52"/>
      <c r="H10" s="52"/>
      <c r="I10" s="52"/>
      <c r="J10" s="52"/>
      <c r="K10" s="52"/>
      <c r="L10" s="52"/>
      <c r="M10" s="52"/>
      <c r="R10" s="52"/>
      <c r="S10" s="12"/>
      <c r="T10" s="12"/>
      <c r="V10" s="21"/>
    </row>
    <row r="11" spans="1:22" s="3" customFormat="1" ht="22.5" customHeight="1" x14ac:dyDescent="0.3">
      <c r="A11" s="124" t="s">
        <v>14</v>
      </c>
      <c r="B11" s="124"/>
      <c r="C11" s="124"/>
      <c r="D11" s="126">
        <v>25600000</v>
      </c>
      <c r="E11" s="126"/>
      <c r="F11" s="126"/>
      <c r="G11" s="55"/>
      <c r="H11" s="52"/>
      <c r="I11" s="52"/>
      <c r="J11" s="52"/>
      <c r="K11" s="52"/>
      <c r="L11" s="52"/>
      <c r="M11" s="52"/>
      <c r="R11" s="52"/>
      <c r="S11" s="12"/>
      <c r="T11" s="12"/>
      <c r="V11" s="21"/>
    </row>
    <row r="12" spans="1:22" s="3" customFormat="1" ht="19.5" customHeight="1" x14ac:dyDescent="0.3">
      <c r="A12" s="124" t="s">
        <v>15</v>
      </c>
      <c r="B12" s="124"/>
      <c r="C12" s="124"/>
      <c r="D12" s="128" t="s">
        <v>30</v>
      </c>
      <c r="E12" s="128"/>
      <c r="F12" s="128"/>
      <c r="G12" s="52"/>
      <c r="H12" s="52"/>
      <c r="I12" s="52"/>
      <c r="J12" s="52"/>
      <c r="K12" s="52"/>
      <c r="L12" s="52"/>
      <c r="M12" s="52"/>
      <c r="R12" s="52"/>
      <c r="S12" s="12"/>
      <c r="T12" s="12"/>
      <c r="V12" s="21"/>
    </row>
    <row r="13" spans="1:22" s="2" customFormat="1" ht="15.75" customHeight="1" x14ac:dyDescent="0.35">
      <c r="A13" s="34"/>
      <c r="B13" s="34"/>
      <c r="C13" s="34"/>
      <c r="D13" s="34"/>
      <c r="E13" s="34"/>
      <c r="F13" s="35"/>
      <c r="G13" s="52"/>
      <c r="H13" s="52"/>
      <c r="I13" s="52"/>
      <c r="J13" s="52"/>
      <c r="K13" s="52"/>
      <c r="L13" s="52"/>
      <c r="M13" s="52"/>
      <c r="N13" s="6"/>
      <c r="O13" s="6"/>
      <c r="P13" s="6"/>
      <c r="Q13" s="6"/>
      <c r="R13" s="6"/>
      <c r="S13" s="14"/>
      <c r="T13" s="15"/>
      <c r="U13" s="20"/>
    </row>
    <row r="14" spans="1:22" s="2" customFormat="1" ht="30" customHeight="1" x14ac:dyDescent="0.3">
      <c r="A14" s="53" t="s">
        <v>16</v>
      </c>
      <c r="B14" s="53" t="s">
        <v>17</v>
      </c>
      <c r="C14" s="53" t="s">
        <v>18</v>
      </c>
      <c r="D14" s="53" t="s">
        <v>6</v>
      </c>
      <c r="E14" s="53" t="s">
        <v>19</v>
      </c>
      <c r="F14" s="43" t="s">
        <v>20</v>
      </c>
      <c r="G14" s="52"/>
      <c r="H14" s="52"/>
      <c r="I14" s="52"/>
      <c r="J14" s="52"/>
      <c r="K14" s="52"/>
      <c r="Q14" s="18"/>
      <c r="R14" s="15"/>
    </row>
    <row r="15" spans="1:22" s="2" customFormat="1" x14ac:dyDescent="0.3">
      <c r="A15" s="37">
        <v>1</v>
      </c>
      <c r="B15" s="38" t="s">
        <v>39</v>
      </c>
      <c r="C15" s="39">
        <f>+E15/1.19</f>
        <v>29378999.999999996</v>
      </c>
      <c r="D15" s="39">
        <f>+C15*19%</f>
        <v>5582009.9999999991</v>
      </c>
      <c r="E15" s="39">
        <f>'Estudio (2)'!I13</f>
        <v>34961009.999999993</v>
      </c>
      <c r="F15" s="40" t="s">
        <v>35</v>
      </c>
      <c r="G15" s="54"/>
      <c r="Q15" s="14"/>
      <c r="R15" s="4"/>
    </row>
    <row r="16" spans="1:22" s="2" customFormat="1" x14ac:dyDescent="0.3">
      <c r="A16" s="37">
        <v>2</v>
      </c>
      <c r="B16" s="38" t="s">
        <v>40</v>
      </c>
      <c r="C16" s="39">
        <f t="shared" ref="C16" si="0">+E16/1.19</f>
        <v>21109000</v>
      </c>
      <c r="D16" s="39">
        <f t="shared" ref="D16:D17" si="1">+C16*19%</f>
        <v>4010710</v>
      </c>
      <c r="E16" s="39">
        <f>'Estudio (2)'!M13</f>
        <v>25119710</v>
      </c>
      <c r="F16" s="40" t="s">
        <v>35</v>
      </c>
      <c r="G16" s="54"/>
      <c r="Q16" s="14"/>
      <c r="R16" s="15"/>
    </row>
    <row r="17" spans="1:21" s="2" customFormat="1" x14ac:dyDescent="0.3">
      <c r="A17" s="37">
        <v>3</v>
      </c>
      <c r="B17" s="38" t="s">
        <v>41</v>
      </c>
      <c r="C17" s="39">
        <f>+E17/1.19</f>
        <v>12500000</v>
      </c>
      <c r="D17" s="39">
        <f t="shared" si="1"/>
        <v>2375000</v>
      </c>
      <c r="E17" s="39">
        <f>'Estudio (2)'!Q13</f>
        <v>14875000</v>
      </c>
      <c r="F17" s="40" t="s">
        <v>35</v>
      </c>
      <c r="G17" s="54"/>
      <c r="Q17" s="14"/>
      <c r="R17" s="15"/>
    </row>
    <row r="18" spans="1:21" s="2" customFormat="1" ht="18" customHeight="1" x14ac:dyDescent="0.3">
      <c r="A18" s="37">
        <v>4</v>
      </c>
      <c r="B18" s="38"/>
      <c r="C18" s="39"/>
      <c r="D18" s="39"/>
      <c r="E18" s="39"/>
      <c r="F18" s="40"/>
      <c r="G18" s="54"/>
      <c r="Q18" s="14"/>
      <c r="R18" s="15"/>
    </row>
    <row r="19" spans="1:21" s="2" customFormat="1" ht="18" customHeight="1" x14ac:dyDescent="0.3">
      <c r="A19" s="37">
        <v>5</v>
      </c>
      <c r="B19" s="38"/>
      <c r="C19" s="39"/>
      <c r="D19" s="39"/>
      <c r="E19" s="39"/>
      <c r="F19" s="40"/>
      <c r="G19" s="54"/>
      <c r="Q19" s="14"/>
      <c r="R19" s="15"/>
    </row>
    <row r="20" spans="1:21" s="2" customFormat="1" ht="16" thickBot="1" x14ac:dyDescent="0.35">
      <c r="A20" s="41"/>
      <c r="B20" s="41"/>
      <c r="D20" s="41"/>
      <c r="E20" s="41"/>
      <c r="F20" s="41"/>
      <c r="G20" s="9"/>
      <c r="H20" s="9"/>
      <c r="I20" s="9"/>
      <c r="J20" s="9"/>
      <c r="K20" s="9"/>
      <c r="L20" s="9"/>
      <c r="M20" s="10"/>
      <c r="N20" s="10"/>
      <c r="O20" s="10"/>
      <c r="P20" s="10"/>
      <c r="Q20" s="11"/>
      <c r="R20" s="11"/>
      <c r="S20" s="19"/>
      <c r="T20" s="16"/>
      <c r="U20" s="13"/>
    </row>
    <row r="21" spans="1:21" s="2" customFormat="1" x14ac:dyDescent="0.3">
      <c r="A21" s="129" t="s">
        <v>21</v>
      </c>
      <c r="B21" s="130"/>
      <c r="C21" s="130"/>
      <c r="D21" s="130"/>
      <c r="E21" s="131"/>
      <c r="F21" s="132"/>
      <c r="G21" s="55"/>
      <c r="H21" s="9"/>
      <c r="I21" s="9"/>
      <c r="J21" s="9"/>
      <c r="K21" s="9"/>
      <c r="L21" s="9"/>
      <c r="M21" s="10"/>
      <c r="N21" s="10"/>
      <c r="O21" s="10"/>
      <c r="P21" s="10"/>
      <c r="Q21" s="11"/>
      <c r="R21" s="11"/>
      <c r="S21" s="14"/>
      <c r="T21" s="15"/>
    </row>
    <row r="22" spans="1:21" s="2" customFormat="1" x14ac:dyDescent="0.3">
      <c r="A22" s="118"/>
      <c r="B22" s="119"/>
      <c r="C22" s="119"/>
      <c r="D22" s="119"/>
      <c r="E22" s="120"/>
      <c r="F22" s="121"/>
      <c r="G22" s="55"/>
      <c r="H22" s="9"/>
      <c r="I22" s="9"/>
      <c r="J22" s="9"/>
      <c r="K22" s="9"/>
      <c r="L22" s="9"/>
      <c r="M22" s="10"/>
      <c r="N22" s="10"/>
      <c r="O22" s="10"/>
      <c r="P22" s="10"/>
      <c r="Q22" s="11"/>
      <c r="R22" s="11"/>
      <c r="S22" s="14"/>
      <c r="T22" s="15"/>
    </row>
    <row r="23" spans="1:21" customFormat="1" ht="30" customHeight="1" thickBot="1" x14ac:dyDescent="0.3">
      <c r="A23" s="122" t="s">
        <v>22</v>
      </c>
      <c r="B23" s="123"/>
      <c r="C23" s="123"/>
      <c r="D23" s="115">
        <f>+'Estudio (2)'!I18</f>
        <v>24985240</v>
      </c>
      <c r="E23" s="116"/>
      <c r="F23" s="117"/>
      <c r="G23" s="55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</row>
    <row r="24" spans="1:21" customFormat="1" x14ac:dyDescent="0.35">
      <c r="A24" s="34"/>
      <c r="B24" s="34"/>
      <c r="C24" s="34"/>
      <c r="D24" s="133"/>
      <c r="E24" s="133"/>
      <c r="F24" s="134"/>
      <c r="G24" s="79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</row>
    <row r="25" spans="1:21" s="2" customFormat="1" ht="15" customHeight="1" x14ac:dyDescent="0.35">
      <c r="A25" s="127" t="s">
        <v>23</v>
      </c>
      <c r="B25" s="127"/>
      <c r="C25" s="127"/>
      <c r="D25" s="137">
        <v>44284</v>
      </c>
      <c r="E25" s="137"/>
      <c r="F25" s="137"/>
      <c r="G25" s="7"/>
      <c r="H25" s="7"/>
      <c r="I25" s="7"/>
      <c r="J25" s="7"/>
      <c r="K25" s="7"/>
      <c r="L25" s="8"/>
      <c r="M25" s="8"/>
      <c r="N25" s="8"/>
      <c r="O25" s="8"/>
      <c r="P25" s="8"/>
      <c r="Q25" s="8"/>
      <c r="R25" s="23"/>
      <c r="S25" s="15"/>
      <c r="T25" s="15"/>
    </row>
    <row r="26" spans="1:21" s="2" customFormat="1" x14ac:dyDescent="0.35">
      <c r="A26" s="34"/>
      <c r="B26" s="34"/>
      <c r="C26" s="34"/>
      <c r="D26" s="34"/>
      <c r="E26" s="34"/>
      <c r="F26" s="34"/>
      <c r="G26" s="52"/>
      <c r="H26" s="52"/>
      <c r="I26" s="52"/>
      <c r="J26" s="52"/>
      <c r="K26" s="52"/>
      <c r="S26" s="15"/>
      <c r="T26" s="15"/>
    </row>
    <row r="27" spans="1:21" s="2" customFormat="1" x14ac:dyDescent="0.3">
      <c r="A27" s="136" t="s">
        <v>24</v>
      </c>
      <c r="B27" s="136"/>
      <c r="C27" s="136"/>
      <c r="D27" s="136"/>
      <c r="E27" s="136"/>
      <c r="F27" s="136"/>
      <c r="G27" s="52"/>
      <c r="H27" s="52"/>
      <c r="I27" s="52"/>
      <c r="J27" s="52"/>
      <c r="K27" s="52"/>
      <c r="S27" s="15"/>
      <c r="T27" s="15"/>
    </row>
    <row r="28" spans="1:21" s="2" customFormat="1" ht="13" x14ac:dyDescent="0.3">
      <c r="A28" s="113" t="s">
        <v>42</v>
      </c>
      <c r="B28" s="114"/>
      <c r="C28" s="114"/>
      <c r="D28" s="114"/>
      <c r="E28" s="114"/>
      <c r="F28" s="114"/>
      <c r="G28" s="52"/>
      <c r="H28" s="52"/>
      <c r="I28" s="52"/>
      <c r="J28" s="52"/>
      <c r="K28" s="52"/>
      <c r="S28" s="15"/>
      <c r="T28" s="15"/>
    </row>
    <row r="29" spans="1:21" s="2" customFormat="1" ht="65.25" customHeight="1" x14ac:dyDescent="0.3">
      <c r="A29" s="114"/>
      <c r="B29" s="114"/>
      <c r="C29" s="114"/>
      <c r="D29" s="114"/>
      <c r="E29" s="114"/>
      <c r="F29" s="114"/>
      <c r="G29" s="52"/>
      <c r="H29" s="52"/>
      <c r="I29" s="52"/>
      <c r="J29" s="52"/>
      <c r="K29" s="52"/>
      <c r="S29" s="15"/>
      <c r="T29" s="15"/>
    </row>
    <row r="30" spans="1:21" x14ac:dyDescent="0.35">
      <c r="A30" s="34"/>
      <c r="B30" s="34"/>
      <c r="C30" s="34"/>
      <c r="D30" s="34"/>
      <c r="E30" s="34"/>
      <c r="F30" s="34"/>
      <c r="G30" s="52"/>
      <c r="H30" s="52"/>
      <c r="I30" s="52"/>
      <c r="J30" s="52"/>
      <c r="K30" s="52"/>
    </row>
    <row r="31" spans="1:21" s="2" customFormat="1" ht="12.75" customHeight="1" x14ac:dyDescent="0.35">
      <c r="A31" s="34"/>
      <c r="B31" s="34"/>
      <c r="C31" s="34"/>
      <c r="D31" s="34"/>
      <c r="E31" s="34"/>
      <c r="F31" s="34"/>
      <c r="S31" s="15"/>
      <c r="T31" s="15"/>
    </row>
    <row r="32" spans="1:21" s="2" customFormat="1" ht="15.75" customHeight="1" x14ac:dyDescent="0.35">
      <c r="A32" s="35"/>
      <c r="B32" s="35"/>
      <c r="C32" s="35"/>
      <c r="D32" s="36"/>
      <c r="E32" s="36"/>
      <c r="F32" s="35"/>
      <c r="S32" s="15"/>
      <c r="T32" s="15"/>
    </row>
    <row r="33" spans="1:20" s="2" customFormat="1" x14ac:dyDescent="0.35">
      <c r="A33" s="138" t="s">
        <v>27</v>
      </c>
      <c r="B33" s="138"/>
      <c r="C33" s="138"/>
      <c r="G33" s="7"/>
      <c r="H33" s="7"/>
      <c r="I33" s="7"/>
      <c r="J33" s="7"/>
      <c r="K33" s="7"/>
      <c r="N33" s="23"/>
      <c r="O33" s="23"/>
      <c r="P33" s="23"/>
      <c r="Q33" s="23"/>
      <c r="R33" s="23"/>
      <c r="S33" s="15"/>
      <c r="T33" s="15"/>
    </row>
    <row r="34" spans="1:20" x14ac:dyDescent="0.35">
      <c r="A34" s="112" t="s">
        <v>25</v>
      </c>
      <c r="B34" s="112"/>
      <c r="C34" s="112"/>
    </row>
    <row r="35" spans="1:20" ht="29.25" customHeight="1" x14ac:dyDescent="0.35">
      <c r="C35" s="139"/>
      <c r="D35" s="139"/>
      <c r="E35" s="139"/>
      <c r="F35" s="139"/>
    </row>
    <row r="36" spans="1:20" x14ac:dyDescent="0.35">
      <c r="A36" s="135" t="s">
        <v>26</v>
      </c>
      <c r="B36" s="135"/>
    </row>
    <row r="37" spans="1:20" x14ac:dyDescent="0.35">
      <c r="A37" s="76"/>
      <c r="B37" s="76"/>
    </row>
    <row r="39" spans="1:20" ht="14.25" customHeight="1" x14ac:dyDescent="0.35">
      <c r="A39" s="138" t="s">
        <v>32</v>
      </c>
      <c r="B39" s="138"/>
      <c r="C39" s="138"/>
      <c r="D39" s="138"/>
      <c r="E39" s="138"/>
      <c r="F39" s="138"/>
    </row>
    <row r="40" spans="1:20" x14ac:dyDescent="0.35">
      <c r="A40" s="112" t="s">
        <v>28</v>
      </c>
      <c r="B40" s="112"/>
      <c r="C40" s="112"/>
      <c r="D40" s="112"/>
      <c r="E40" s="112"/>
      <c r="F40" s="112"/>
    </row>
  </sheetData>
  <mergeCells count="26">
    <mergeCell ref="D24:F24"/>
    <mergeCell ref="A36:B36"/>
    <mergeCell ref="A40:C40"/>
    <mergeCell ref="D40:F40"/>
    <mergeCell ref="A27:F27"/>
    <mergeCell ref="D25:F25"/>
    <mergeCell ref="D39:F39"/>
    <mergeCell ref="A39:C39"/>
    <mergeCell ref="C35:F35"/>
    <mergeCell ref="A33:C33"/>
    <mergeCell ref="A5:F5"/>
    <mergeCell ref="A6:F6"/>
    <mergeCell ref="A7:F7"/>
    <mergeCell ref="A34:C34"/>
    <mergeCell ref="A28:F29"/>
    <mergeCell ref="D23:F23"/>
    <mergeCell ref="A22:F22"/>
    <mergeCell ref="A23:C23"/>
    <mergeCell ref="A10:C10"/>
    <mergeCell ref="A11:C11"/>
    <mergeCell ref="D10:F10"/>
    <mergeCell ref="D11:F11"/>
    <mergeCell ref="A25:C25"/>
    <mergeCell ref="A12:C12"/>
    <mergeCell ref="D12:F12"/>
    <mergeCell ref="A21:F21"/>
  </mergeCells>
  <phoneticPr fontId="0" type="noConversion"/>
  <printOptions horizontalCentered="1"/>
  <pageMargins left="0.19685039370078741" right="0.15748031496062992" top="0.15748031496062992" bottom="0.27559055118110237" header="0" footer="0.15748031496062992"/>
  <pageSetup scale="72" orientation="landscape" r:id="rId1"/>
  <headerFooter alignWithMargins="0">
    <oddFooter>&amp;C&amp;G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Estudio (2)</vt:lpstr>
      <vt:lpstr>Conclusiones</vt:lpstr>
      <vt:lpstr>Conclusiones!Área_de_impresión</vt:lpstr>
      <vt:lpstr>'Estudio (2)'!Área_de_impresión</vt:lpstr>
      <vt:lpstr>'Estudio (2)'!Títulos_a_imprimir</vt:lpstr>
    </vt:vector>
  </TitlesOfParts>
  <Manager/>
  <Company>COMPUTADORES PARA EDUCAR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Alejandra Triana Vargas</dc:creator>
  <cp:keywords/>
  <dc:description/>
  <cp:lastModifiedBy>Andrea Carolina Jaimes Araujo</cp:lastModifiedBy>
  <cp:revision/>
  <cp:lastPrinted>2021-03-03T15:50:47Z</cp:lastPrinted>
  <dcterms:created xsi:type="dcterms:W3CDTF">2007-11-27T14:54:23Z</dcterms:created>
  <dcterms:modified xsi:type="dcterms:W3CDTF">2021-04-06T16:09:24Z</dcterms:modified>
  <cp:category/>
  <cp:contentStatus/>
</cp:coreProperties>
</file>