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NDRA OSPINA\OneDrive - Admincloud TRANSMILENIO\DTMA\PROCESOS CONTRATOS MANTENIMIENTO 2021\Proceso 1 - Fuerza Operativa Mtto BRT\"/>
    </mc:Choice>
  </mc:AlternateContent>
  <bookViews>
    <workbookView xWindow="0" yWindow="0" windowWidth="19200" windowHeight="6760"/>
  </bookViews>
  <sheets>
    <sheet name="FUERZA OPERATIVA-INFRA" sheetId="1" r:id="rId1"/>
  </sheets>
  <externalReferences>
    <externalReference r:id="rId2"/>
  </externalReferences>
  <definedNames>
    <definedName name="_A1" hidden="1">{#N/A,#N/A,TRUE,"1842CWN0"}</definedName>
    <definedName name="_AAS1" hidden="1">{#N/A,#N/A,TRUE,"INGENIERIA";#N/A,#N/A,TRUE,"COMPRAS";#N/A,#N/A,TRUE,"DIRECCION";#N/A,#N/A,TRUE,"RESUMEN"}</definedName>
    <definedName name="_ABC1" hidden="1">{#N/A,#N/A,TRUE,"1842CWN0"}</definedName>
    <definedName name="_abc2" hidden="1">{#N/A,#N/A,TRUE,"1842CWN0"}</definedName>
    <definedName name="_Fill" hidden="1">#REF!</definedName>
    <definedName name="_Key1" hidden="1">#REF!</definedName>
    <definedName name="_Key2" hidden="1">#REF!</definedName>
    <definedName name="_Order1" hidden="1">255</definedName>
    <definedName name="_Order2" hidden="1">255</definedName>
    <definedName name="_Parse_Out" hidden="1">'[1]7422CW00'!#REF!</definedName>
    <definedName name="_Regression_Int" hidden="1">1</definedName>
    <definedName name="_Sort" hidden="1">#REF!</definedName>
    <definedName name="AA" hidden="1">{#N/A,#N/A,TRUE,"INGENIERIA";#N/A,#N/A,TRUE,"COMPRAS";#N/A,#N/A,TRUE,"DIRECCION";#N/A,#N/A,TRUE,"RESUMEN"}</definedName>
    <definedName name="AAS" hidden="1">{#N/A,#N/A,TRUE,"INGENIERIA";#N/A,#N/A,TRUE,"COMPRAS";#N/A,#N/A,TRUE,"DIRECCION";#N/A,#N/A,TRUE,"RESUMEN"}</definedName>
    <definedName name="ABCD" hidden="1">#REF!</definedName>
    <definedName name="ABCDE" hidden="1">#REF!</definedName>
    <definedName name="AccessDatabase" hidden="1">"C:\C-314\VOLUMENES\volfin4.mdb"</definedName>
    <definedName name="_xlnm.Print_Area" localSheetId="0">'FUERZA OPERATIVA-INFRA'!$A$1:$J$94</definedName>
    <definedName name="civ" hidden="1">{#N/A,#N/A,TRUE,"1842CWN0"}</definedName>
    <definedName name="dd" hidden="1">{#N/A,#N/A,TRUE,"INGENIERIA";#N/A,#N/A,TRUE,"COMPRAS";#N/A,#N/A,TRUE,"DIRECCION";#N/A,#N/A,TRUE,"RESUMEN"}</definedName>
    <definedName name="DDE" hidden="1">{#N/A,#N/A,TRUE,"1842CWN0"}</definedName>
    <definedName name="DFDE" hidden="1">{#N/A,#N/A,TRUE,"1842CWN0"}</definedName>
    <definedName name="DFEET" hidden="1">{#N/A,#N/A,TRUE,"INGENIERIA";#N/A,#N/A,TRUE,"COMPRAS";#N/A,#N/A,TRUE,"DIRECCION";#N/A,#N/A,TRUE,"RESUMEN"}</definedName>
    <definedName name="DGFEE" hidden="1">{#N/A,#N/A,TRUE,"1842CWN0"}</definedName>
    <definedName name="DGFGGHF" hidden="1">{#N/A,#N/A,TRUE,"INGENIERIA";#N/A,#N/A,TRUE,"COMPRAS";#N/A,#N/A,TRUE,"DIRECCION";#N/A,#N/A,TRUE,"RESUMEN"}</definedName>
    <definedName name="DGFR" hidden="1">{#N/A,#N/A,TRUE,"1842CWN0"}</definedName>
    <definedName name="DGGGHHJT" hidden="1">{#N/A,#N/A,TRUE,"INGENIERIA";#N/A,#N/A,TRUE,"COMPRAS";#N/A,#N/A,TRUE,"DIRECCION";#N/A,#N/A,TRUE,"RESUMEN"}</definedName>
    <definedName name="DGRR" hidden="1">{#N/A,#N/A,TRUE,"INGENIERIA";#N/A,#N/A,TRUE,"COMPRAS";#N/A,#N/A,TRUE,"DIRECCION";#N/A,#N/A,TRUE,"RESUMEN"}</definedName>
    <definedName name="DWPRICE" hidden="1">#REF!</definedName>
    <definedName name="ESTRUCTURA" hidden="1">{#N/A,#N/A,TRUE,"INGENIERIA";#N/A,#N/A,TRUE,"COMPRAS";#N/A,#N/A,TRUE,"DIRECCION";#N/A,#N/A,TRUE,"RESUMEN"}</definedName>
    <definedName name="fhg" hidden="1">{#N/A,#N/A,TRUE,"1842CWN0"}</definedName>
    <definedName name="KDL" hidden="1">{#N/A,#N/A,TRUE,"1842CWN0"}</definedName>
    <definedName name="met" hidden="1">{#N/A,#N/A,TRUE,"1842CWN0"}</definedName>
    <definedName name="metal" hidden="1">{#N/A,#N/A,TRUE,"1842CWN0"}</definedName>
    <definedName name="PROVISIONALES" hidden="1">#REF!</definedName>
    <definedName name="_xlnm.Print_Titles" localSheetId="0">'FUERZA OPERATIVA-INFRA'!$1:$10</definedName>
    <definedName name="wrn.civil._.works." hidden="1">{#N/A,#N/A,TRUE,"1842CWN0"}</definedName>
    <definedName name="wrn.FORMATOS." hidden="1">{#N/A,#N/A,FALSE,"Formato No.2 ";#N/A,#N/A,FALSE,"Formato No.3A";#N/A,#N/A,FALSE,"Formato No. 3B";#N/A,#N/A,FALSE,"Formato No. 3C";#N/A,#N/A,FALSE,"Formato No. 4A";#N/A,#N/A,FALSE,"Formato No. 4B";#N/A,#N/A,FALSE,"Formato No. 4C (1)";#N/A,#N/A,FALSE,"Formato No. 4C (2)";#N/A,#N/A,FALSE,"Formato No. 4D";#N/A,#N/A,FALSE,"Formato No. 7 ";#N/A,#N/A,FALSE,"Formato No. 8";#N/A,#N/A,FALSE,"Formato No. 9";#N/A,#N/A,FALSE,"Formato No. 10";#N/A,#N/A,FALSE,"Formato No. 11";#N/A,#N/A,FALSE,"Formato No. 12";#N/A,#N/A,FALSE,"Formato No. 13";#N/A,#N/A,FALSE,"Formato No. 14";#N/A,#N/A,FALSE,"Formato No. 15 ";#N/A,#N/A,FALSE,"Formato No. 16";#N/A,#N/A,FALSE,"Formato No. 17";#N/A,#N/A,FALSE,"Formato No. 18";#N/A,#N/A,FALSE,"Formato No. 19"}</definedName>
    <definedName name="wrn.GERENCIA." hidden="1">{#N/A,#N/A,TRUE,"INGENIERIA";#N/A,#N/A,TRUE,"COMPRAS";#N/A,#N/A,TRUE,"DIRECCION";#N/A,#N/A,TRUE,"RESUMEN"}</definedName>
    <definedName name="XSW" hidden="1">{#N/A,#N/A,TRUE,"1842CWN0"}</definedName>
    <definedName name="XXXX" hidden="1">#REF!</definedName>
    <definedName name="XZS" hidden="1">#REF!</definedName>
    <definedName name="ZAQ" hidden="1">{#N/A,#N/A,TRUE,"INGENIERIA";#N/A,#N/A,TRUE,"COMPRAS";#N/A,#N/A,TRUE,"DIRECCION";#N/A,#N/A,TRUE,"RESUMEN"}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7" i="1" l="1"/>
  <c r="I58" i="1"/>
  <c r="I59" i="1"/>
  <c r="I60" i="1"/>
  <c r="I61" i="1"/>
  <c r="I62" i="1"/>
  <c r="I63" i="1"/>
  <c r="D54" i="1" l="1"/>
  <c r="D53" i="1"/>
  <c r="D52" i="1"/>
  <c r="D51" i="1"/>
  <c r="D50" i="1"/>
  <c r="I50" i="1" s="1"/>
  <c r="D49" i="1"/>
  <c r="D28" i="1"/>
  <c r="I53" i="1" l="1"/>
  <c r="I52" i="1"/>
  <c r="I54" i="1"/>
  <c r="J16" i="1" l="1"/>
  <c r="I49" i="1" l="1"/>
  <c r="I65" i="1" l="1"/>
  <c r="I56" i="1"/>
  <c r="H28" i="1"/>
  <c r="I28" i="1" s="1"/>
  <c r="H29" i="1"/>
  <c r="H30" i="1"/>
  <c r="H31" i="1"/>
  <c r="H32" i="1"/>
  <c r="H33" i="1"/>
  <c r="H34" i="1"/>
  <c r="H36" i="1"/>
  <c r="H37" i="1"/>
  <c r="H38" i="1"/>
  <c r="H39" i="1"/>
  <c r="H40" i="1"/>
  <c r="J17" i="1" l="1"/>
  <c r="J18" i="1"/>
  <c r="I39" i="1" l="1"/>
  <c r="I38" i="1"/>
  <c r="I34" i="1"/>
  <c r="I33" i="1"/>
  <c r="I32" i="1"/>
  <c r="I31" i="1"/>
  <c r="I29" i="1"/>
  <c r="J22" i="1"/>
  <c r="J21" i="1"/>
  <c r="J20" i="1"/>
  <c r="J23" i="1" l="1"/>
  <c r="I40" i="1"/>
  <c r="I37" i="1"/>
  <c r="I36" i="1"/>
  <c r="I68" i="1" l="1"/>
  <c r="I44" i="1"/>
  <c r="I30" i="1" l="1"/>
  <c r="E77" i="1" l="1"/>
  <c r="I45" i="1" l="1"/>
  <c r="I46" i="1"/>
  <c r="I47" i="1"/>
  <c r="I67" i="1"/>
  <c r="I51" i="1"/>
  <c r="I66" i="1"/>
  <c r="I69" i="1" l="1"/>
  <c r="I71" i="1" s="1"/>
  <c r="I75" i="1" s="1"/>
  <c r="I74" i="1" l="1"/>
  <c r="I76" i="1"/>
  <c r="I77" i="1" l="1"/>
  <c r="I79" i="1" s="1"/>
  <c r="I80" i="1" l="1"/>
  <c r="I84" i="1" s="1"/>
</calcChain>
</file>

<file path=xl/sharedStrings.xml><?xml version="1.0" encoding="utf-8"?>
<sst xmlns="http://schemas.openxmlformats.org/spreadsheetml/2006/main" count="189" uniqueCount="144">
  <si>
    <t>SECRETARIA DISTRITAL DE MOVILIDAD</t>
  </si>
  <si>
    <t>TRANSMILENIO S.A.</t>
  </si>
  <si>
    <t>OBJETO DEL PROCESO DE CONTRATACIÓN :</t>
  </si>
  <si>
    <t>COD</t>
  </si>
  <si>
    <t>PERSONAL</t>
  </si>
  <si>
    <t>UNIDAD</t>
  </si>
  <si>
    <t>CANTIDAD</t>
  </si>
  <si>
    <t>DEDIC H/MES</t>
  </si>
  <si>
    <t>PERSONAL ADMINISTRATIVO</t>
  </si>
  <si>
    <t>M.O-1033</t>
  </si>
  <si>
    <t>Coordinador Operativo - Diurno - Categoría 9 - titulo de formación profesional y un (1) año de experiencia</t>
  </si>
  <si>
    <t>UN</t>
  </si>
  <si>
    <t>M.O-1051</t>
  </si>
  <si>
    <t>Auxiliar Administrativo</t>
  </si>
  <si>
    <t>M.O-1079</t>
  </si>
  <si>
    <t>Operario servicios generales</t>
  </si>
  <si>
    <t>PERSONAL TÉCNICO OPERATIVO</t>
  </si>
  <si>
    <t>COSTOS MENSUALES DE PERSONAL</t>
  </si>
  <si>
    <t xml:space="preserve"> AMINISTRATIVO</t>
  </si>
  <si>
    <t>PRECIO UNITARIO - SIN IVA</t>
  </si>
  <si>
    <t>DEDIC / MES</t>
  </si>
  <si>
    <t>OFIC-035</t>
  </si>
  <si>
    <t>OFIC-014</t>
  </si>
  <si>
    <t>OFIC-012</t>
  </si>
  <si>
    <t>OFIC-013</t>
  </si>
  <si>
    <t>OFIC-003</t>
  </si>
  <si>
    <t>OTRAS HERRAMIENTAS Y EQUIPOS</t>
  </si>
  <si>
    <t>OFIC-019</t>
  </si>
  <si>
    <t>OFIC-030</t>
  </si>
  <si>
    <t>OFIC-024</t>
  </si>
  <si>
    <t>COSTOS AMINISTRATIVOS Y OPERATIVOS</t>
  </si>
  <si>
    <t>ELEMENTOS PARA SALUD Y SEGURIDAD EN EL TRABAJO</t>
  </si>
  <si>
    <t>EPP-001</t>
  </si>
  <si>
    <t>EPP-002</t>
  </si>
  <si>
    <t>EPP-003</t>
  </si>
  <si>
    <t>EPP-004</t>
  </si>
  <si>
    <t>PERSONAL MOTORIZADO</t>
  </si>
  <si>
    <t>EPP-012</t>
  </si>
  <si>
    <t>EPP-013</t>
  </si>
  <si>
    <t>EPP-014</t>
  </si>
  <si>
    <t>EXAMENES OCUPACIONALES</t>
  </si>
  <si>
    <t>COSTOS DE PERSONAL + GASTOS OPERACIÓN TOTAL PROYECTO</t>
  </si>
  <si>
    <t>GASTOS DE PERFECCIONAMIENTO, IMPREVISTOS Y UTILIDAD</t>
  </si>
  <si>
    <t>PORCENTAJE</t>
  </si>
  <si>
    <t>PRECIO TOTAL</t>
  </si>
  <si>
    <t>Impuestos y Pólizas</t>
  </si>
  <si>
    <t>%</t>
  </si>
  <si>
    <t>Imprevistos</t>
  </si>
  <si>
    <t>Utilidad</t>
  </si>
  <si>
    <t>VALOR IMPUESTOS, POLIZAS, IMPREVISTOS Y UTILIDAD - MENSUAL</t>
  </si>
  <si>
    <t>SUBTOTAL COSTO ESTIMADO</t>
  </si>
  <si>
    <t>I.V.A</t>
  </si>
  <si>
    <t>AJUSTES ESTIMADOS POR CAMBIO DE VIGENCIA</t>
  </si>
  <si>
    <t>FORMULARIO DE OFERTA ECONOMICA</t>
  </si>
  <si>
    <t>($) SUBTOTAL PROYECTO</t>
  </si>
  <si>
    <t xml:space="preserve">COSTOS DE OPERACIÓN </t>
  </si>
  <si>
    <t>BONO TRANSPORTE - SERVICIO DE TAXI - RECORRIDO PROMEDIO ESTIMADO DE 17,5KM - INCLUYE RECARGO NOCTURNO</t>
  </si>
  <si>
    <t>RODAMIENTO VEHICULO MOTOCICLETA</t>
  </si>
  <si>
    <t>UN/MES</t>
  </si>
  <si>
    <t>ARRENDAMIENTO DE OFICINA (INCLUYE SERVICIOS PUBLICOS, COMUNICACIONES)</t>
  </si>
  <si>
    <t>M2/MES</t>
  </si>
  <si>
    <t>PAPELERIA OFICINA, ARRIENDO EQUIPOS DE IMPRESIÓN Y COMUNICACIÓN FIJOS</t>
  </si>
  <si>
    <t>GLB/MES</t>
  </si>
  <si>
    <t>ALQUILER DE MULTIMETRO DIGITAL 7 FUNC</t>
  </si>
  <si>
    <t>PAR</t>
  </si>
  <si>
    <t>YOFA PARA MOTORIZADOS</t>
  </si>
  <si>
    <t>IMPERMEABLE PARA MOTOCICLISTA</t>
  </si>
  <si>
    <t>CASCO ABATIBLE</t>
  </si>
  <si>
    <t>EXÁMEN MÉDICO OCUPACIONAL DE INGRESO O RETIRO</t>
  </si>
  <si>
    <t>EXAMEN DE AUDIOMETRÍA DE INGRESO O EGRESO</t>
  </si>
  <si>
    <t>EXAMEN DE OPTOMETRÍA DE INGRESO O EGRESO</t>
  </si>
  <si>
    <t>EXAMEN DE ESPIROMETRÍA DE INGRESO O EGRESO</t>
  </si>
  <si>
    <t>COSTOS DE PERSONAL</t>
  </si>
  <si>
    <t>A</t>
  </si>
  <si>
    <t>B</t>
  </si>
  <si>
    <t>C</t>
  </si>
  <si>
    <t>E</t>
  </si>
  <si>
    <t>D</t>
  </si>
  <si>
    <t>COSTO ($) TOTAL HOMBRES PROYECTO (INCLUYE F.P)</t>
  </si>
  <si>
    <t>CONTRATAR EL DESARROLLO DE ACTIVIDADES DE INSPECCIÓN GENERAL DEL ESTADO DE LA INFRAESTRUCTURA TRONCAL DEL SISTEMA TRANSMILENIO BAJO COORDINACIÓN PERMANENTE DE TRANSMILENIO S.A.</t>
  </si>
  <si>
    <t>OFIC-020</t>
  </si>
  <si>
    <t>MES</t>
  </si>
  <si>
    <t>INTERNET FIJO BANDA ANCHA - 10Mbps a 20 Mbps</t>
  </si>
  <si>
    <t>CHALECO EN DRILL MULTIBOLSILLOS CON CINTA REFLECTIVA-CON LOGOS</t>
  </si>
  <si>
    <t>CHAQUETA ROMPEVIENTOS IMPERMEABLE CON CINTA REFELECTIVA-CON LOGOS</t>
  </si>
  <si>
    <t>BOTA DE SEGURIDAD-DIELECTRICA-PUNTA COMPOSITE</t>
  </si>
  <si>
    <t>NOTA 5: LA ESTRUCTURA ECONÓMICA DEL CONTRATO A CELEBRARSE YA INCLUYE AJUSTES POR CAMBIO DE VIGENCIA Y ESTE NO SERÁ OBJETO DE RECONOCIMIENTO DE VALORES ADICIONALES POR ESTE CONCEPTO.</t>
  </si>
  <si>
    <t>TARIFA MENSUAL MINIMA A OFERTAR</t>
  </si>
  <si>
    <t>TARIFA MENSUAL OFERTADA</t>
  </si>
  <si>
    <t>G</t>
  </si>
  <si>
    <t>H</t>
  </si>
  <si>
    <t>I</t>
  </si>
  <si>
    <t>J = G*H*I</t>
  </si>
  <si>
    <t>K</t>
  </si>
  <si>
    <t>L</t>
  </si>
  <si>
    <t>M = K*L</t>
  </si>
  <si>
    <t>F</t>
  </si>
  <si>
    <t>G=A*D*E*F</t>
  </si>
  <si>
    <t>DIRECCIÓN TÉCNICA DE MODOS ALTERNATIVOS Y EQUIPAMIENTO COMPLEMENTARIO</t>
  </si>
  <si>
    <t>VALOR PROPUESTA ECONÓMICA</t>
  </si>
  <si>
    <t>NOTA 3:  EL PORCENTAJE CORRESPONDIENTE A ADMINISTRACIÓN, IMPREVISTOS Y UTILIDAD-A.I.U. ES FIJO.</t>
  </si>
  <si>
    <t>INSUMOS BIOSEGURIDAD</t>
  </si>
  <si>
    <t>EPP-026</t>
  </si>
  <si>
    <t>BSEG-002</t>
  </si>
  <si>
    <t>BSEG-001</t>
  </si>
  <si>
    <t>BSEG-005-A</t>
  </si>
  <si>
    <t>M.O-1058</t>
  </si>
  <si>
    <t>Inspector de infraestructura-4:00AM-11:00AM.  Técnico + 2 años Exp. Especifica en el cargo</t>
  </si>
  <si>
    <t>Inspector de infraestructura-11:00AM-5:45PM Técnico + 2 años Exp. Especifica en el cargo</t>
  </si>
  <si>
    <t>Inspector de infraestructura-5:45PM-00:30AM Técnico + 2 años Exp. Especifica en el cargo</t>
  </si>
  <si>
    <t>EQUIP-19</t>
  </si>
  <si>
    <t>OFIC-002A</t>
  </si>
  <si>
    <t>ALQUILER DE ESCRITORIO-ESTACION DE TRABAJO - CON CAJONES Y CAJONERA</t>
  </si>
  <si>
    <t>ALQUILER DE SILLA OFICINA GIRATORIA CON ESPALDAR Y BRAZOS</t>
  </si>
  <si>
    <t>ALQUILER DE PC DE ESCRITORIO - PROCESADOR i7 / AMD Ryzen 7, MEMORIA 8Gb min DD 1Tb min MONITOR 24", TECLADO, MOUSE, PAQUETE BASICO OFFICE Y ANTIVIRUS.</t>
  </si>
  <si>
    <t>OFIC-018-A</t>
  </si>
  <si>
    <t>ALQUILER DE FLEXOMETRO 5M</t>
  </si>
  <si>
    <t>LENTES DE SEGURIDAD - LENTE CLARO ANTIEMPAÑANTE</t>
  </si>
  <si>
    <t>EPP-027</t>
  </si>
  <si>
    <t>TAPABOCAS LAVABLE EN TELA ANTIFLUIDO-MULTICAPA</t>
  </si>
  <si>
    <t>TAPABOCAS DESECHABLE TERMOSELLADO 3 CAPAS</t>
  </si>
  <si>
    <t>GUANTES NITRILO RESISTENTES A QUIMICOS Y SOLVENTES (33CM)</t>
  </si>
  <si>
    <t>GEL ANTIBACTERIAL</t>
  </si>
  <si>
    <t>LT</t>
  </si>
  <si>
    <t>ALCOHOL ANTISEPTICO (70%)</t>
  </si>
  <si>
    <t>GAL</t>
  </si>
  <si>
    <t>ALQUILER DE TERMOMETRO INFRAROJO SIN CONTACTO PARA HUMANOS.</t>
  </si>
  <si>
    <t>EPP-028</t>
  </si>
  <si>
    <t>EPP-029</t>
  </si>
  <si>
    <t>CHAQUETA PARA MOTOCICLISTA CON PROTECCIONES Y MARCAS REFLECTIVAS</t>
  </si>
  <si>
    <t>BOTA PARA MOTOCICLISTA CAÑA ALTA CON PROTECCIONES</t>
  </si>
  <si>
    <t>CHALECO O PETO  REFLECTIVO</t>
  </si>
  <si>
    <t>GUANTES PARA MOTOCICLISTA CON PROTECCIONES</t>
  </si>
  <si>
    <t>PANTALON PARA MOTOCICLISTA CON PROTECCIONES EN CADERA Y RODILLAS</t>
  </si>
  <si>
    <t>EPP-011</t>
  </si>
  <si>
    <t>EPP-015</t>
  </si>
  <si>
    <t>EPP-016</t>
  </si>
  <si>
    <t>TARIFA MENSUAL OBTENIDA POR LA ENTIDAD EN ESTUDIO DE MERCADO</t>
  </si>
  <si>
    <t>FACTOR PRESTACIONAL</t>
  </si>
  <si>
    <t>NOTA 1: LA COLUMNA B DE PERSONAL CORRESPONDE AL 85% DEL VALOR DE LA TARIFA MENSUAL CONTEMPLADA POR T.M.S.A. EN SU ESTUDIO DE MERCADO PARA EL PRESENTE PROCESO DE CONTRATACIÓN, EL CUAL SERA EL VALOR MINIMO A OFERTAR EN LA COLUMNA D. LA COLUMNA C DE PERSONAL CORRESPONDE AL VALOR DE REFERENCIA ESTABLECIDO POR LA ENTIDAD EN SU ESTUDIO DE MERCADO.</t>
  </si>
  <si>
    <t>NOTA 4: EL OFERENTE DEBERA DILIGENCIAR EL VALOR A OFERTAR PARA AJUSTES POR CAMBIO DE VIGENCIA, EN EL ESPACIO DESTINADO PARA ELLO.</t>
  </si>
  <si>
    <t>NOTA 2:  EL VALOR CORRESPONDIENTE A TARIFA OFRECIDA DE PERSONAL CONTEMPLADO EN  LA COLUMNA D, NO PODRA SER MENOR AL INDICADO EN LA COLUMNA B. EN CASO DE QUE ESTO OCURRA, LA OFERTA SERA RECHAZADA.</t>
  </si>
  <si>
    <t xml:space="preserve">ALQUILER MENSUAL DE EQUIPO DE COMUNICACIÓN MOVIL (SMARTPHONE) CON BOTON DEDICADO TIPO PUSH TO TALK (PTT) Y CAMARA FOTOGRAFICA MINIMO DE 13Mpx. </t>
  </si>
  <si>
    <t>PLAN MENSUAL PTT VOZ ILIMITADO. 500MIN TODO DESTINO-TD - DATOS 3GB MINIMO. CHAT WHATSAPP ILIMITADO.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</si>
</sst>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6">
    <numFmt numFmtId="164" formatCode="_-&quot;$&quot;* #,##0_-;\-&quot;$&quot;* #,##0_-;_-&quot;$&quot;* &quot;-&quot;_-;_-@_-"/>
    <numFmt numFmtId="165" formatCode="&quot;$&quot;\ #,##0_);\(&quot;$&quot;\ #,##0\)"/>
    <numFmt numFmtId="166" formatCode="_(&quot;$&quot;\ * #,##0.00_);_(&quot;$&quot;\ * \(#,##0.00\);_(&quot;$&quot;\ * &quot;-&quot;??_);_(@_)"/>
    <numFmt numFmtId="167" formatCode="&quot;$&quot;\ #,##0"/>
    <numFmt numFmtId="168" formatCode="0.0"/>
    <numFmt numFmtId="169" formatCode="_-* #,##0.00\ &quot;€&quot;_-;\-* #,##0.00\ &quot;€&quot;_-;_-* &quot;-&quot;??\ &quot;€&quot;_-;_-@_-"/>
    <numFmt numFmtId="170" formatCode="&quot;$&quot;\ #,##0.0_);\(&quot;$&quot;\ #,##0.0\)"/>
    <numFmt numFmtId="171" formatCode="_-* #,##0.00\ _€_-;\-* #,##0.00\ _€_-;_-* &quot;-&quot;??\ _€_-;_-@_-"/>
    <numFmt numFmtId="172" formatCode="_-* #,##0.0000\ _€_-;\-* #,##0.0000\ _€_-;_-* &quot;-&quot;??\ _€_-;_-@_-"/>
    <numFmt numFmtId="173" formatCode="&quot;$&quot;\ #,##0.0"/>
    <numFmt numFmtId="174" formatCode="#,##0\ _€"/>
    <numFmt numFmtId="175" formatCode="0.0%"/>
    <numFmt numFmtId="176" formatCode="_-[$$-240A]\ * #,##0.00_-;\-[$$-240A]\ * #,##0.00_-;_-[$$-240A]\ * &quot;-&quot;??_-;_-@_-"/>
    <numFmt numFmtId="177" formatCode="&quot;$&quot;#,##0.0"/>
    <numFmt numFmtId="178" formatCode="&quot;$&quot;#,##0.00"/>
    <numFmt numFmtId="179" formatCode="#,##0.0"/>
  </numFmts>
  <fonts count="1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10"/>
      <color theme="1"/>
      <name val="Arial"/>
      <family val="2"/>
    </font>
    <font>
      <b/>
      <sz val="14"/>
      <color theme="1"/>
      <name val="Arial"/>
      <family val="2"/>
    </font>
    <font>
      <b/>
      <sz val="11"/>
      <color theme="1"/>
      <name val="Arial"/>
      <family val="2"/>
    </font>
    <font>
      <b/>
      <sz val="9"/>
      <color theme="1"/>
      <name val="Arial"/>
      <family val="2"/>
    </font>
    <font>
      <sz val="11"/>
      <name val="Arial"/>
      <family val="2"/>
    </font>
    <font>
      <sz val="11"/>
      <color rgb="FFFF0000"/>
      <name val="Arial"/>
      <family val="2"/>
    </font>
    <font>
      <b/>
      <sz val="12"/>
      <color theme="1"/>
      <name val="Arial"/>
      <family val="2"/>
    </font>
    <font>
      <sz val="9"/>
      <color theme="1"/>
      <name val="Arial"/>
      <family val="2"/>
    </font>
    <font>
      <sz val="10"/>
      <color indexed="8"/>
      <name val="MS Sans Serif"/>
      <family val="2"/>
    </font>
    <font>
      <b/>
      <sz val="7"/>
      <name val="Arial"/>
      <family val="2"/>
    </font>
    <font>
      <b/>
      <sz val="1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59999389629810485"/>
        <bgColor indexed="64"/>
      </patternFill>
    </fill>
  </fills>
  <borders count="68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hair">
        <color indexed="64"/>
      </bottom>
      <diagonal/>
    </border>
    <border>
      <left style="thin">
        <color auto="1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hair">
        <color indexed="64"/>
      </bottom>
      <diagonal/>
    </border>
    <border>
      <left style="thin">
        <color auto="1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/>
      <top style="thin">
        <color indexed="64"/>
      </top>
      <bottom style="medium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</borders>
  <cellStyleXfs count="7">
    <xf numFmtId="0" fontId="0" fillId="0" borderId="0"/>
    <xf numFmtId="164" fontId="1" fillId="0" borderId="0" applyFont="0" applyFill="0" applyBorder="0" applyAlignment="0" applyProtection="0"/>
    <xf numFmtId="9" fontId="1" fillId="0" borderId="0" applyFont="0" applyFill="0" applyBorder="0" applyAlignment="0" applyProtection="0"/>
    <xf numFmtId="0" fontId="4" fillId="0" borderId="0" applyBorder="0"/>
    <xf numFmtId="169" fontId="1" fillId="0" borderId="0" applyFont="0" applyFill="0" applyBorder="0" applyAlignment="0" applyProtection="0"/>
    <xf numFmtId="171" fontId="1" fillId="0" borderId="0" applyFont="0" applyFill="0" applyBorder="0" applyAlignment="0" applyProtection="0"/>
    <xf numFmtId="0" fontId="13" fillId="0" borderId="0"/>
  </cellStyleXfs>
  <cellXfs count="241">
    <xf numFmtId="0" fontId="0" fillId="0" borderId="0" xfId="0"/>
    <xf numFmtId="0" fontId="2" fillId="0" borderId="0" xfId="0" applyFont="1" applyProtection="1">
      <protection locked="0"/>
    </xf>
    <xf numFmtId="0" fontId="2" fillId="2" borderId="0" xfId="0" applyFont="1" applyFill="1" applyProtection="1">
      <protection locked="0"/>
    </xf>
    <xf numFmtId="0" fontId="7" fillId="4" borderId="2" xfId="0" applyFont="1" applyFill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  <protection locked="0"/>
    </xf>
    <xf numFmtId="0" fontId="7" fillId="4" borderId="66" xfId="0" applyFont="1" applyFill="1" applyBorder="1" applyAlignment="1" applyProtection="1">
      <alignment horizontal="center" vertical="center" wrapText="1"/>
      <protection locked="0"/>
    </xf>
    <xf numFmtId="0" fontId="7" fillId="5" borderId="15" xfId="0" applyFont="1" applyFill="1" applyBorder="1" applyAlignment="1" applyProtection="1">
      <alignment horizontal="center" vertical="center" wrapText="1"/>
      <protection locked="0"/>
    </xf>
    <xf numFmtId="0" fontId="7" fillId="5" borderId="16" xfId="0" applyFont="1" applyFill="1" applyBorder="1" applyAlignment="1" applyProtection="1">
      <alignment horizontal="center" vertical="center" wrapText="1"/>
      <protection locked="0"/>
    </xf>
    <xf numFmtId="0" fontId="7" fillId="5" borderId="16" xfId="0" applyFont="1" applyFill="1" applyBorder="1" applyAlignment="1" applyProtection="1">
      <alignment horizontal="center" vertical="center"/>
      <protection locked="0"/>
    </xf>
    <xf numFmtId="169" fontId="5" fillId="5" borderId="16" xfId="4" applyFont="1" applyFill="1" applyBorder="1" applyAlignment="1" applyProtection="1">
      <alignment horizontal="center" vertical="center" wrapText="1"/>
      <protection locked="0"/>
    </xf>
    <xf numFmtId="169" fontId="8" fillId="5" borderId="16" xfId="4" applyFont="1" applyFill="1" applyBorder="1" applyAlignment="1" applyProtection="1">
      <alignment horizontal="center" vertical="center" wrapText="1"/>
      <protection locked="0"/>
    </xf>
    <xf numFmtId="169" fontId="5" fillId="0" borderId="16" xfId="4" applyFont="1" applyFill="1" applyBorder="1" applyAlignment="1" applyProtection="1">
      <alignment horizontal="center" vertical="center" wrapText="1"/>
      <protection locked="0"/>
    </xf>
    <xf numFmtId="0" fontId="8" fillId="5" borderId="16" xfId="0" applyFont="1" applyFill="1" applyBorder="1" applyAlignment="1" applyProtection="1">
      <alignment horizontal="center" vertical="center" wrapText="1"/>
      <protection locked="0"/>
    </xf>
    <xf numFmtId="169" fontId="5" fillId="5" borderId="17" xfId="4" applyFont="1" applyFill="1" applyBorder="1" applyAlignment="1" applyProtection="1">
      <alignment horizontal="center" vertical="center" wrapText="1"/>
      <protection locked="0"/>
    </xf>
    <xf numFmtId="0" fontId="7" fillId="0" borderId="18" xfId="0" applyFont="1" applyFill="1" applyBorder="1" applyAlignment="1" applyProtection="1">
      <alignment horizontal="center" vertical="center" wrapText="1"/>
      <protection locked="0"/>
    </xf>
    <xf numFmtId="0" fontId="7" fillId="0" borderId="19" xfId="0" applyFont="1" applyFill="1" applyBorder="1" applyAlignment="1" applyProtection="1">
      <alignment horizontal="left" vertical="center" wrapText="1"/>
      <protection locked="0"/>
    </xf>
    <xf numFmtId="0" fontId="7" fillId="0" borderId="19" xfId="0" applyFont="1" applyFill="1" applyBorder="1" applyAlignment="1" applyProtection="1">
      <alignment horizontal="center" vertical="center"/>
      <protection locked="0"/>
    </xf>
    <xf numFmtId="0" fontId="7" fillId="0" borderId="19" xfId="0" applyFont="1" applyFill="1" applyBorder="1" applyAlignment="1" applyProtection="1">
      <alignment horizontal="center" vertical="center" wrapText="1"/>
      <protection locked="0"/>
    </xf>
    <xf numFmtId="169" fontId="7" fillId="0" borderId="19" xfId="4" applyFont="1" applyFill="1" applyBorder="1" applyAlignment="1" applyProtection="1">
      <alignment horizontal="center" vertical="center" wrapText="1"/>
      <protection locked="0"/>
    </xf>
    <xf numFmtId="0" fontId="8" fillId="0" borderId="19" xfId="0" applyFont="1" applyFill="1" applyBorder="1" applyAlignment="1" applyProtection="1">
      <alignment horizontal="center" vertical="center" wrapText="1"/>
      <protection locked="0"/>
    </xf>
    <xf numFmtId="169" fontId="8" fillId="0" borderId="19" xfId="4" applyFont="1" applyFill="1" applyBorder="1" applyAlignment="1" applyProtection="1">
      <alignment horizontal="center" vertical="center" wrapText="1"/>
      <protection locked="0"/>
    </xf>
    <xf numFmtId="169" fontId="7" fillId="0" borderId="20" xfId="4" applyFont="1" applyFill="1" applyBorder="1" applyAlignment="1" applyProtection="1">
      <alignment horizontal="center" vertical="center" wrapText="1"/>
      <protection locked="0"/>
    </xf>
    <xf numFmtId="0" fontId="2" fillId="0" borderId="0" xfId="0" applyFont="1" applyFill="1" applyProtection="1">
      <protection locked="0"/>
    </xf>
    <xf numFmtId="9" fontId="2" fillId="0" borderId="0" xfId="0" applyNumberFormat="1" applyFont="1" applyFill="1" applyProtection="1">
      <protection locked="0"/>
    </xf>
    <xf numFmtId="0" fontId="2" fillId="0" borderId="21" xfId="0" applyFont="1" applyBorder="1" applyAlignment="1" applyProtection="1">
      <alignment horizontal="center" vertical="center" wrapText="1"/>
      <protection locked="0"/>
    </xf>
    <xf numFmtId="0" fontId="2" fillId="0" borderId="22" xfId="0" applyFont="1" applyFill="1" applyBorder="1" applyAlignment="1" applyProtection="1">
      <alignment horizontal="justify" vertical="center" wrapText="1"/>
      <protection locked="0"/>
    </xf>
    <xf numFmtId="0" fontId="2" fillId="0" borderId="22" xfId="0" applyFont="1" applyBorder="1" applyAlignment="1" applyProtection="1">
      <alignment horizontal="center" vertical="center" wrapText="1"/>
      <protection locked="0"/>
    </xf>
    <xf numFmtId="168" fontId="2" fillId="0" borderId="22" xfId="0" applyNumberFormat="1" applyFont="1" applyFill="1" applyBorder="1" applyAlignment="1" applyProtection="1">
      <alignment horizontal="center" vertical="center" wrapText="1"/>
      <protection locked="0"/>
    </xf>
    <xf numFmtId="165" fontId="2" fillId="3" borderId="22" xfId="0" applyNumberFormat="1" applyFont="1" applyFill="1" applyBorder="1" applyAlignment="1" applyProtection="1">
      <alignment horizontal="center" vertical="center" wrapText="1"/>
      <protection locked="0"/>
    </xf>
    <xf numFmtId="170" fontId="2" fillId="0" borderId="22" xfId="0" applyNumberFormat="1" applyFont="1" applyFill="1" applyBorder="1" applyAlignment="1" applyProtection="1">
      <alignment horizontal="center" vertical="center" wrapText="1"/>
      <protection locked="0"/>
    </xf>
    <xf numFmtId="168" fontId="2" fillId="0" borderId="22" xfId="0" applyNumberFormat="1" applyFont="1" applyBorder="1" applyAlignment="1" applyProtection="1">
      <alignment horizontal="center" vertical="center" wrapText="1"/>
      <protection locked="0"/>
    </xf>
    <xf numFmtId="172" fontId="2" fillId="0" borderId="22" xfId="5" applyNumberFormat="1" applyFont="1" applyFill="1" applyBorder="1" applyAlignment="1" applyProtection="1">
      <alignment vertical="center" wrapText="1"/>
      <protection locked="0"/>
    </xf>
    <xf numFmtId="173" fontId="2" fillId="3" borderId="23" xfId="0" applyNumberFormat="1" applyFont="1" applyFill="1" applyBorder="1" applyAlignment="1" applyProtection="1">
      <alignment horizontal="right" vertical="center" wrapText="1"/>
      <protection locked="0"/>
    </xf>
    <xf numFmtId="177" fontId="0" fillId="0" borderId="0" xfId="0" applyNumberFormat="1" applyProtection="1">
      <protection locked="0"/>
    </xf>
    <xf numFmtId="0" fontId="9" fillId="0" borderId="22" xfId="0" applyFont="1" applyFill="1" applyBorder="1" applyAlignment="1" applyProtection="1">
      <alignment horizontal="justify" vertical="center" wrapText="1"/>
      <protection locked="0"/>
    </xf>
    <xf numFmtId="0" fontId="7" fillId="0" borderId="21" xfId="0" applyFont="1" applyBorder="1" applyAlignment="1" applyProtection="1">
      <alignment horizontal="center" vertical="center" wrapText="1"/>
      <protection locked="0"/>
    </xf>
    <xf numFmtId="0" fontId="7" fillId="0" borderId="24" xfId="0" applyFont="1" applyBorder="1" applyAlignment="1" applyProtection="1">
      <alignment horizontal="justify" vertical="center" wrapText="1"/>
      <protection locked="0"/>
    </xf>
    <xf numFmtId="0" fontId="7" fillId="0" borderId="24" xfId="0" applyFont="1" applyBorder="1" applyProtection="1">
      <protection locked="0"/>
    </xf>
    <xf numFmtId="168" fontId="7" fillId="0" borderId="24" xfId="0" applyNumberFormat="1" applyFont="1" applyBorder="1" applyProtection="1">
      <protection locked="0"/>
    </xf>
    <xf numFmtId="165" fontId="7" fillId="0" borderId="24" xfId="0" applyNumberFormat="1" applyFont="1" applyBorder="1" applyProtection="1">
      <protection locked="0"/>
    </xf>
    <xf numFmtId="170" fontId="7" fillId="0" borderId="24" xfId="0" applyNumberFormat="1" applyFont="1" applyFill="1" applyBorder="1" applyProtection="1">
      <protection locked="0"/>
    </xf>
    <xf numFmtId="173" fontId="7" fillId="0" borderId="25" xfId="0" applyNumberFormat="1" applyFont="1" applyBorder="1" applyAlignment="1" applyProtection="1">
      <alignment horizontal="right"/>
      <protection locked="0"/>
    </xf>
    <xf numFmtId="0" fontId="2" fillId="0" borderId="26" xfId="0" applyFont="1" applyBorder="1" applyAlignment="1" applyProtection="1">
      <alignment horizontal="center" vertical="center" wrapText="1"/>
      <protection locked="0"/>
    </xf>
    <xf numFmtId="0" fontId="2" fillId="0" borderId="27" xfId="0" applyFont="1" applyFill="1" applyBorder="1" applyAlignment="1" applyProtection="1">
      <alignment horizontal="justify" vertical="center" wrapText="1"/>
      <protection locked="0"/>
    </xf>
    <xf numFmtId="0" fontId="2" fillId="0" borderId="27" xfId="0" applyFont="1" applyBorder="1" applyAlignment="1" applyProtection="1">
      <alignment horizontal="center" vertical="center" wrapText="1"/>
      <protection locked="0"/>
    </xf>
    <xf numFmtId="168" fontId="2" fillId="0" borderId="27" xfId="0" applyNumberFormat="1" applyFont="1" applyFill="1" applyBorder="1" applyAlignment="1" applyProtection="1">
      <alignment horizontal="center" vertical="center" wrapText="1"/>
      <protection locked="0"/>
    </xf>
    <xf numFmtId="165" fontId="2" fillId="3" borderId="27" xfId="0" applyNumberFormat="1" applyFont="1" applyFill="1" applyBorder="1" applyAlignment="1" applyProtection="1">
      <alignment horizontal="center" vertical="center" wrapText="1"/>
      <protection locked="0"/>
    </xf>
    <xf numFmtId="170" fontId="2" fillId="0" borderId="27" xfId="0" applyNumberFormat="1" applyFont="1" applyFill="1" applyBorder="1" applyAlignment="1" applyProtection="1">
      <alignment horizontal="center" vertical="center" wrapText="1"/>
      <protection locked="0"/>
    </xf>
    <xf numFmtId="168" fontId="2" fillId="0" borderId="27" xfId="0" applyNumberFormat="1" applyFont="1" applyBorder="1" applyAlignment="1" applyProtection="1">
      <alignment horizontal="center" vertical="center" wrapText="1"/>
      <protection locked="0"/>
    </xf>
    <xf numFmtId="172" fontId="2" fillId="0" borderId="27" xfId="5" applyNumberFormat="1" applyFont="1" applyFill="1" applyBorder="1" applyAlignment="1" applyProtection="1">
      <alignment vertical="center" wrapText="1"/>
      <protection locked="0"/>
    </xf>
    <xf numFmtId="173" fontId="2" fillId="3" borderId="28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29" xfId="0" applyFont="1" applyBorder="1" applyAlignment="1" applyProtection="1">
      <alignment horizontal="center" vertical="center" wrapText="1"/>
      <protection locked="0"/>
    </xf>
    <xf numFmtId="0" fontId="2" fillId="0" borderId="30" xfId="0" applyFont="1" applyFill="1" applyBorder="1" applyAlignment="1" applyProtection="1">
      <alignment horizontal="justify" vertical="center" wrapText="1"/>
      <protection locked="0"/>
    </xf>
    <xf numFmtId="0" fontId="2" fillId="0" borderId="30" xfId="0" applyFont="1" applyBorder="1" applyAlignment="1" applyProtection="1">
      <alignment horizontal="center" vertical="center" wrapText="1"/>
      <protection locked="0"/>
    </xf>
    <xf numFmtId="168" fontId="2" fillId="0" borderId="30" xfId="0" applyNumberFormat="1" applyFont="1" applyFill="1" applyBorder="1" applyAlignment="1" applyProtection="1">
      <alignment horizontal="center" vertical="center" wrapText="1"/>
      <protection locked="0"/>
    </xf>
    <xf numFmtId="165" fontId="2" fillId="3" borderId="30" xfId="0" applyNumberFormat="1" applyFont="1" applyFill="1" applyBorder="1" applyAlignment="1" applyProtection="1">
      <alignment horizontal="center" vertical="center" wrapText="1"/>
      <protection locked="0"/>
    </xf>
    <xf numFmtId="165" fontId="2" fillId="3" borderId="67" xfId="0" applyNumberFormat="1" applyFont="1" applyFill="1" applyBorder="1" applyAlignment="1" applyProtection="1">
      <alignment horizontal="center" vertical="center" wrapText="1"/>
      <protection locked="0"/>
    </xf>
    <xf numFmtId="170" fontId="2" fillId="0" borderId="30" xfId="0" applyNumberFormat="1" applyFont="1" applyFill="1" applyBorder="1" applyAlignment="1" applyProtection="1">
      <alignment horizontal="center" vertical="center" wrapText="1"/>
      <protection locked="0"/>
    </xf>
    <xf numFmtId="168" fontId="2" fillId="0" borderId="30" xfId="0" applyNumberFormat="1" applyFont="1" applyBorder="1" applyAlignment="1" applyProtection="1">
      <alignment horizontal="center" vertical="center" wrapText="1"/>
      <protection locked="0"/>
    </xf>
    <xf numFmtId="172" fontId="2" fillId="0" borderId="30" xfId="5" applyNumberFormat="1" applyFont="1" applyFill="1" applyBorder="1" applyAlignment="1" applyProtection="1">
      <alignment vertical="center" wrapText="1"/>
      <protection locked="0"/>
    </xf>
    <xf numFmtId="173" fontId="2" fillId="3" borderId="31" xfId="0" applyNumberFormat="1" applyFont="1" applyFill="1" applyBorder="1" applyAlignment="1" applyProtection="1">
      <alignment horizontal="right" vertical="center" wrapText="1"/>
      <protection locked="0"/>
    </xf>
    <xf numFmtId="173" fontId="7" fillId="3" borderId="6" xfId="0" applyNumberFormat="1" applyFont="1" applyFill="1" applyBorder="1" applyAlignment="1" applyProtection="1">
      <alignment horizontal="right" vertical="center" wrapText="1"/>
      <protection locked="0"/>
    </xf>
    <xf numFmtId="0" fontId="0" fillId="0" borderId="0" xfId="0" applyProtection="1">
      <protection locked="0"/>
    </xf>
    <xf numFmtId="0" fontId="2" fillId="2" borderId="0" xfId="0" applyFont="1" applyFill="1" applyBorder="1" applyAlignment="1" applyProtection="1">
      <alignment horizontal="center" vertical="center" wrapText="1"/>
      <protection locked="0"/>
    </xf>
    <xf numFmtId="169" fontId="2" fillId="2" borderId="0" xfId="4" applyFont="1" applyFill="1" applyBorder="1" applyAlignment="1" applyProtection="1">
      <alignment horizontal="center" vertical="center" wrapText="1"/>
      <protection locked="0"/>
    </xf>
    <xf numFmtId="0" fontId="2" fillId="2" borderId="0" xfId="0" applyFont="1" applyFill="1" applyAlignment="1" applyProtection="1">
      <alignment vertical="center" wrapText="1"/>
      <protection locked="0"/>
    </xf>
    <xf numFmtId="166" fontId="2" fillId="2" borderId="0" xfId="0" applyNumberFormat="1" applyFont="1" applyFill="1" applyAlignment="1" applyProtection="1">
      <alignment vertical="center" wrapText="1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5" borderId="15" xfId="0" applyFont="1" applyFill="1" applyBorder="1" applyAlignment="1" applyProtection="1">
      <alignment horizontal="center" vertical="center"/>
      <protection locked="0"/>
    </xf>
    <xf numFmtId="0" fontId="9" fillId="0" borderId="32" xfId="0" applyFont="1" applyBorder="1" applyAlignment="1" applyProtection="1">
      <alignment horizontal="center" vertical="center"/>
      <protection locked="0"/>
    </xf>
    <xf numFmtId="0" fontId="2" fillId="0" borderId="33" xfId="0" applyFont="1" applyBorder="1" applyAlignment="1" applyProtection="1">
      <alignment horizontal="justify" vertical="center" wrapText="1"/>
      <protection locked="0"/>
    </xf>
    <xf numFmtId="0" fontId="2" fillId="0" borderId="33" xfId="0" applyFont="1" applyBorder="1" applyAlignment="1" applyProtection="1">
      <alignment horizontal="center" vertical="center" wrapText="1"/>
      <protection locked="0"/>
    </xf>
    <xf numFmtId="168" fontId="2" fillId="0" borderId="33" xfId="0" applyNumberFormat="1" applyFont="1" applyFill="1" applyBorder="1" applyAlignment="1" applyProtection="1">
      <alignment horizontal="center" vertical="center" wrapText="1"/>
      <protection locked="0"/>
    </xf>
    <xf numFmtId="168" fontId="2" fillId="0" borderId="33" xfId="0" applyNumberFormat="1" applyFont="1" applyBorder="1" applyAlignment="1" applyProtection="1">
      <alignment horizontal="center" vertical="center" wrapText="1"/>
      <protection locked="0"/>
    </xf>
    <xf numFmtId="176" fontId="2" fillId="0" borderId="0" xfId="0" applyNumberFormat="1" applyFont="1" applyProtection="1">
      <protection locked="0"/>
    </xf>
    <xf numFmtId="173" fontId="2" fillId="0" borderId="0" xfId="0" applyNumberFormat="1" applyFont="1" applyProtection="1">
      <protection locked="0"/>
    </xf>
    <xf numFmtId="0" fontId="9" fillId="0" borderId="21" xfId="0" applyFont="1" applyBorder="1" applyAlignment="1" applyProtection="1">
      <alignment horizontal="center" vertical="center"/>
      <protection locked="0"/>
    </xf>
    <xf numFmtId="0" fontId="2" fillId="0" borderId="22" xfId="0" applyFont="1" applyBorder="1" applyAlignment="1" applyProtection="1">
      <alignment horizontal="justify" vertical="center" wrapText="1"/>
      <protection locked="0"/>
    </xf>
    <xf numFmtId="0" fontId="9" fillId="0" borderId="21" xfId="0" applyFont="1" applyFill="1" applyBorder="1" applyAlignment="1" applyProtection="1">
      <alignment horizontal="center" vertical="center"/>
      <protection locked="0"/>
    </xf>
    <xf numFmtId="0" fontId="7" fillId="0" borderId="22" xfId="0" applyFont="1" applyFill="1" applyBorder="1" applyAlignment="1" applyProtection="1">
      <alignment horizontal="justify" vertical="center" wrapText="1"/>
      <protection locked="0"/>
    </xf>
    <xf numFmtId="0" fontId="2" fillId="0" borderId="22" xfId="0" applyFont="1" applyFill="1" applyBorder="1" applyAlignment="1" applyProtection="1">
      <alignment horizontal="center" vertical="center" wrapText="1"/>
      <protection locked="0"/>
    </xf>
    <xf numFmtId="176" fontId="2" fillId="0" borderId="0" xfId="0" applyNumberFormat="1" applyFont="1" applyFill="1" applyProtection="1">
      <protection locked="0"/>
    </xf>
    <xf numFmtId="0" fontId="9" fillId="0" borderId="35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justify" vertical="center" wrapText="1"/>
      <protection locked="0"/>
    </xf>
    <xf numFmtId="0" fontId="7" fillId="0" borderId="13" xfId="0" applyFont="1" applyFill="1" applyBorder="1" applyAlignment="1" applyProtection="1">
      <alignment horizontal="center" vertical="center" wrapText="1"/>
      <protection locked="0"/>
    </xf>
    <xf numFmtId="0" fontId="7" fillId="0" borderId="14" xfId="0" applyFont="1" applyFill="1" applyBorder="1" applyAlignment="1" applyProtection="1">
      <alignment horizontal="center" vertical="center" wrapText="1"/>
      <protection locked="0"/>
    </xf>
    <xf numFmtId="0" fontId="7" fillId="0" borderId="66" xfId="0" applyFont="1" applyFill="1" applyBorder="1" applyAlignment="1" applyProtection="1">
      <alignment horizontal="center" vertical="center" wrapText="1"/>
      <protection locked="0"/>
    </xf>
    <xf numFmtId="0" fontId="9" fillId="0" borderId="15" xfId="0" applyFont="1" applyFill="1" applyBorder="1" applyAlignment="1" applyProtection="1">
      <alignment horizontal="center" vertical="center"/>
      <protection locked="0"/>
    </xf>
    <xf numFmtId="0" fontId="7" fillId="0" borderId="16" xfId="0" applyFont="1" applyFill="1" applyBorder="1" applyAlignment="1" applyProtection="1">
      <alignment horizontal="justify" vertical="center" wrapText="1"/>
      <protection locked="0"/>
    </xf>
    <xf numFmtId="0" fontId="8" fillId="0" borderId="16" xfId="0" applyFont="1" applyFill="1" applyBorder="1" applyAlignment="1" applyProtection="1">
      <alignment horizontal="center" vertical="center" wrapText="1"/>
      <protection locked="0"/>
    </xf>
    <xf numFmtId="168" fontId="8" fillId="0" borderId="16" xfId="0" applyNumberFormat="1" applyFont="1" applyFill="1" applyBorder="1" applyAlignment="1" applyProtection="1">
      <alignment horizontal="center" vertical="center" wrapText="1"/>
      <protection locked="0"/>
    </xf>
    <xf numFmtId="179" fontId="2" fillId="0" borderId="22" xfId="0" applyNumberFormat="1" applyFont="1" applyFill="1" applyBorder="1" applyAlignment="1" applyProtection="1">
      <alignment horizontal="center" vertical="center" wrapText="1"/>
      <protection locked="0"/>
    </xf>
    <xf numFmtId="0" fontId="10" fillId="2" borderId="0" xfId="0" applyFont="1" applyFill="1" applyProtection="1">
      <protection locked="0"/>
    </xf>
    <xf numFmtId="176" fontId="9" fillId="0" borderId="0" xfId="0" applyNumberFormat="1" applyFont="1" applyProtection="1">
      <protection locked="0"/>
    </xf>
    <xf numFmtId="0" fontId="10" fillId="0" borderId="0" xfId="0" applyFont="1" applyProtection="1">
      <protection locked="0"/>
    </xf>
    <xf numFmtId="0" fontId="2" fillId="0" borderId="27" xfId="0" applyFont="1" applyBorder="1" applyAlignment="1" applyProtection="1">
      <alignment horizontal="justify" vertical="center" wrapText="1"/>
      <protection locked="0"/>
    </xf>
    <xf numFmtId="0" fontId="7" fillId="0" borderId="27" xfId="0" applyFont="1" applyFill="1" applyBorder="1" applyAlignment="1" applyProtection="1">
      <alignment horizontal="justify" vertical="center" wrapText="1"/>
      <protection locked="0"/>
    </xf>
    <xf numFmtId="0" fontId="2" fillId="0" borderId="27" xfId="0" applyFont="1" applyFill="1" applyBorder="1" applyAlignment="1" applyProtection="1">
      <alignment horizontal="center" vertical="center" wrapText="1"/>
      <protection locked="0"/>
    </xf>
    <xf numFmtId="173" fontId="2" fillId="3" borderId="36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24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62" xfId="0" applyNumberFormat="1" applyFont="1" applyFill="1" applyBorder="1" applyAlignment="1" applyProtection="1">
      <alignment horizontal="center" vertical="center" wrapText="1"/>
      <protection locked="0"/>
    </xf>
    <xf numFmtId="179" fontId="2" fillId="0" borderId="30" xfId="0" applyNumberFormat="1" applyFont="1" applyFill="1" applyBorder="1" applyAlignment="1" applyProtection="1">
      <alignment horizontal="center" vertical="center" wrapText="1"/>
      <protection locked="0"/>
    </xf>
    <xf numFmtId="166" fontId="2" fillId="2" borderId="0" xfId="0" applyNumberFormat="1" applyFont="1" applyFill="1" applyBorder="1" applyAlignment="1" applyProtection="1">
      <alignment horizontal="center" vertical="center" wrapText="1"/>
      <protection locked="0"/>
    </xf>
    <xf numFmtId="177" fontId="2" fillId="0" borderId="0" xfId="0" applyNumberFormat="1" applyFont="1" applyProtection="1">
      <protection locked="0"/>
    </xf>
    <xf numFmtId="0" fontId="7" fillId="0" borderId="10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166" fontId="2" fillId="0" borderId="0" xfId="0" applyNumberFormat="1" applyFont="1" applyFill="1" applyBorder="1" applyAlignment="1" applyProtection="1">
      <alignment horizontal="center" vertical="center" wrapText="1"/>
      <protection locked="0"/>
    </xf>
    <xf numFmtId="166" fontId="2" fillId="0" borderId="11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44" xfId="0" applyFont="1" applyBorder="1" applyAlignment="1" applyProtection="1">
      <alignment horizontal="center" vertical="center" wrapText="1"/>
      <protection locked="0"/>
    </xf>
    <xf numFmtId="178" fontId="2" fillId="0" borderId="0" xfId="0" applyNumberFormat="1" applyFont="1" applyProtection="1">
      <protection locked="0"/>
    </xf>
    <xf numFmtId="0" fontId="2" fillId="0" borderId="49" xfId="0" applyFont="1" applyBorder="1" applyAlignment="1" applyProtection="1">
      <alignment horizontal="center" vertical="center" wrapText="1"/>
      <protection locked="0"/>
    </xf>
    <xf numFmtId="0" fontId="2" fillId="0" borderId="54" xfId="0" applyFont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vertical="center" wrapText="1"/>
      <protection locked="0"/>
    </xf>
    <xf numFmtId="178" fontId="2" fillId="2" borderId="0" xfId="0" applyNumberFormat="1" applyFont="1" applyFill="1" applyProtection="1">
      <protection locked="0"/>
    </xf>
    <xf numFmtId="0" fontId="2" fillId="0" borderId="16" xfId="0" applyFont="1" applyBorder="1" applyAlignment="1" applyProtection="1">
      <alignment horizontal="center" vertical="center" wrapText="1"/>
      <protection locked="0"/>
    </xf>
    <xf numFmtId="177" fontId="2" fillId="2" borderId="0" xfId="0" applyNumberFormat="1" applyFont="1" applyFill="1" applyProtection="1">
      <protection locked="0"/>
    </xf>
    <xf numFmtId="0" fontId="15" fillId="0" borderId="0" xfId="6" applyFont="1" applyFill="1" applyAlignment="1" applyProtection="1">
      <alignment horizontal="justify" vertical="center" wrapText="1"/>
      <protection locked="0"/>
    </xf>
    <xf numFmtId="164" fontId="2" fillId="2" borderId="0" xfId="1" applyFont="1" applyFill="1" applyProtection="1">
      <protection locked="0"/>
    </xf>
    <xf numFmtId="0" fontId="2" fillId="0" borderId="22" xfId="0" applyFont="1" applyBorder="1" applyAlignment="1">
      <alignment horizontal="justify" vertical="center" wrapText="1"/>
    </xf>
    <xf numFmtId="169" fontId="7" fillId="5" borderId="41" xfId="4" applyFont="1" applyFill="1" applyBorder="1" applyAlignment="1" applyProtection="1">
      <alignment horizontal="center" vertical="center" wrapText="1"/>
      <protection locked="0"/>
    </xf>
    <xf numFmtId="169" fontId="7" fillId="5" borderId="3" xfId="4" applyFont="1" applyFill="1" applyBorder="1" applyAlignment="1" applyProtection="1">
      <alignment horizontal="center" vertical="center" wrapText="1"/>
      <protection locked="0"/>
    </xf>
    <xf numFmtId="169" fontId="7" fillId="5" borderId="40" xfId="4" applyFont="1" applyFill="1" applyBorder="1" applyAlignment="1" applyProtection="1">
      <alignment horizontal="center" vertical="center" wrapText="1"/>
      <protection locked="0"/>
    </xf>
    <xf numFmtId="173" fontId="2" fillId="3" borderId="60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64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61" xfId="0" applyNumberFormat="1" applyFont="1" applyFill="1" applyBorder="1" applyAlignment="1" applyProtection="1">
      <alignment horizontal="center" vertical="center" wrapText="1"/>
      <protection locked="0"/>
    </xf>
    <xf numFmtId="0" fontId="2" fillId="2" borderId="1" xfId="0" applyFont="1" applyFill="1" applyBorder="1" applyAlignment="1" applyProtection="1">
      <alignment horizontal="center"/>
      <protection locked="0"/>
    </xf>
    <xf numFmtId="0" fontId="2" fillId="2" borderId="5" xfId="0" applyFont="1" applyFill="1" applyBorder="1" applyAlignment="1" applyProtection="1">
      <alignment horizontal="center"/>
      <protection locked="0"/>
    </xf>
    <xf numFmtId="0" fontId="2" fillId="2" borderId="6" xfId="0" applyFont="1" applyFill="1" applyBorder="1" applyAlignment="1" applyProtection="1">
      <alignment horizontal="center"/>
      <protection locked="0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3" fillId="0" borderId="4" xfId="0" applyFont="1" applyFill="1" applyBorder="1" applyAlignment="1" applyProtection="1">
      <alignment horizontal="center" vertical="center" wrapText="1"/>
      <protection locked="0"/>
    </xf>
    <xf numFmtId="167" fontId="3" fillId="0" borderId="2" xfId="3" applyNumberFormat="1" applyFont="1" applyFill="1" applyBorder="1" applyAlignment="1" applyProtection="1">
      <alignment horizontal="center" vertical="center" wrapText="1"/>
      <protection locked="0"/>
    </xf>
    <xf numFmtId="167" fontId="3" fillId="0" borderId="3" xfId="3" applyNumberFormat="1" applyFont="1" applyFill="1" applyBorder="1" applyAlignment="1" applyProtection="1">
      <alignment horizontal="center" vertical="center" wrapText="1"/>
      <protection locked="0"/>
    </xf>
    <xf numFmtId="167" fontId="3" fillId="0" borderId="4" xfId="3" applyNumberFormat="1" applyFont="1" applyFill="1" applyBorder="1" applyAlignment="1" applyProtection="1">
      <alignment horizontal="center" vertical="center" wrapText="1"/>
      <protection locked="0"/>
    </xf>
    <xf numFmtId="168" fontId="5" fillId="0" borderId="7" xfId="0" applyNumberFormat="1" applyFont="1" applyBorder="1" applyAlignment="1" applyProtection="1">
      <alignment horizontal="center" vertical="center" wrapText="1"/>
      <protection locked="0"/>
    </xf>
    <xf numFmtId="168" fontId="5" fillId="0" borderId="10" xfId="0" applyNumberFormat="1" applyFont="1" applyBorder="1" applyAlignment="1" applyProtection="1">
      <alignment horizontal="center" vertical="center" wrapText="1"/>
      <protection locked="0"/>
    </xf>
    <xf numFmtId="168" fontId="5" fillId="0" borderId="12" xfId="0" applyNumberFormat="1" applyFont="1" applyBorder="1" applyAlignment="1" applyProtection="1">
      <alignment horizontal="center" vertical="center" wrapText="1"/>
      <protection locked="0"/>
    </xf>
    <xf numFmtId="0" fontId="11" fillId="0" borderId="7" xfId="0" applyFont="1" applyBorder="1" applyAlignment="1" applyProtection="1">
      <alignment horizontal="center" vertical="center" wrapText="1"/>
      <protection locked="0"/>
    </xf>
    <xf numFmtId="0" fontId="11" fillId="0" borderId="8" xfId="0" applyFont="1" applyBorder="1" applyAlignment="1" applyProtection="1">
      <alignment horizontal="center" vertical="center" wrapText="1"/>
      <protection locked="0"/>
    </xf>
    <xf numFmtId="0" fontId="11" fillId="0" borderId="9" xfId="0" applyFont="1" applyBorder="1" applyAlignment="1" applyProtection="1">
      <alignment horizontal="center" vertical="center" wrapText="1"/>
      <protection locked="0"/>
    </xf>
    <xf numFmtId="0" fontId="11" fillId="0" borderId="10" xfId="0" applyFont="1" applyBorder="1" applyAlignment="1" applyProtection="1">
      <alignment horizontal="center" vertical="center" wrapText="1"/>
      <protection locked="0"/>
    </xf>
    <xf numFmtId="0" fontId="11" fillId="0" borderId="0" xfId="0" applyFont="1" applyBorder="1" applyAlignment="1" applyProtection="1">
      <alignment horizontal="center" vertical="center" wrapText="1"/>
      <protection locked="0"/>
    </xf>
    <xf numFmtId="0" fontId="11" fillId="0" borderId="11" xfId="0" applyFont="1" applyBorder="1" applyAlignment="1" applyProtection="1">
      <alignment horizontal="center" vertical="center" wrapText="1"/>
      <protection locked="0"/>
    </xf>
    <xf numFmtId="0" fontId="11" fillId="0" borderId="12" xfId="0" applyFont="1" applyBorder="1" applyAlignment="1" applyProtection="1">
      <alignment horizontal="center" vertical="center" wrapText="1"/>
      <protection locked="0"/>
    </xf>
    <xf numFmtId="0" fontId="11" fillId="0" borderId="13" xfId="0" applyFont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173" fontId="2" fillId="3" borderId="33" xfId="0" applyNumberFormat="1" applyFont="1" applyFill="1" applyBorder="1" applyAlignment="1" applyProtection="1">
      <alignment horizontal="right" vertical="center" wrapText="1"/>
      <protection locked="0"/>
    </xf>
    <xf numFmtId="173" fontId="2" fillId="3" borderId="34" xfId="0" applyNumberFormat="1" applyFont="1" applyFill="1" applyBorder="1" applyAlignment="1" applyProtection="1">
      <alignment horizontal="right" vertical="center" wrapText="1"/>
      <protection locked="0"/>
    </xf>
    <xf numFmtId="0" fontId="7" fillId="4" borderId="2" xfId="0" applyFont="1" applyFill="1" applyBorder="1" applyAlignment="1" applyProtection="1">
      <alignment horizontal="center" vertical="center" wrapText="1"/>
      <protection locked="0"/>
    </xf>
    <xf numFmtId="0" fontId="7" fillId="4" borderId="3" xfId="0" applyFont="1" applyFill="1" applyBorder="1" applyAlignment="1" applyProtection="1">
      <alignment horizontal="center" vertical="center" wrapText="1"/>
      <protection locked="0"/>
    </xf>
    <xf numFmtId="0" fontId="7" fillId="4" borderId="4" xfId="0" applyFont="1" applyFill="1" applyBorder="1" applyAlignment="1" applyProtection="1">
      <alignment horizontal="center" vertical="center" wrapText="1"/>
      <protection locked="0"/>
    </xf>
    <xf numFmtId="0" fontId="7" fillId="0" borderId="12" xfId="0" applyFont="1" applyBorder="1" applyAlignment="1" applyProtection="1">
      <alignment horizontal="center" vertical="center" wrapText="1"/>
      <protection locked="0"/>
    </xf>
    <xf numFmtId="0" fontId="7" fillId="0" borderId="13" xfId="0" applyFont="1" applyBorder="1" applyAlignment="1" applyProtection="1">
      <alignment horizontal="center" vertical="center" wrapText="1"/>
      <protection locked="0"/>
    </xf>
    <xf numFmtId="0" fontId="7" fillId="0" borderId="14" xfId="0" applyFont="1" applyBorder="1" applyAlignment="1" applyProtection="1">
      <alignment horizontal="center" vertical="center" wrapText="1"/>
      <protection locked="0"/>
    </xf>
    <xf numFmtId="174" fontId="8" fillId="5" borderId="41" xfId="4" applyNumberFormat="1" applyFont="1" applyFill="1" applyBorder="1" applyAlignment="1" applyProtection="1">
      <alignment horizontal="center" vertical="center" wrapText="1"/>
      <protection locked="0"/>
    </xf>
    <xf numFmtId="174" fontId="8" fillId="5" borderId="4" xfId="4" applyNumberFormat="1" applyFont="1" applyFill="1" applyBorder="1" applyAlignment="1" applyProtection="1">
      <alignment horizontal="center" vertical="center" wrapText="1"/>
      <protection locked="0"/>
    </xf>
    <xf numFmtId="0" fontId="7" fillId="0" borderId="8" xfId="0" applyFont="1" applyFill="1" applyBorder="1" applyAlignment="1" applyProtection="1">
      <alignment horizontal="center" vertical="center" wrapText="1"/>
      <protection locked="0"/>
    </xf>
    <xf numFmtId="0" fontId="7" fillId="0" borderId="0" xfId="0" applyFont="1" applyFill="1" applyBorder="1" applyAlignment="1" applyProtection="1">
      <alignment horizontal="center" vertical="center" wrapText="1"/>
      <protection locked="0"/>
    </xf>
    <xf numFmtId="0" fontId="7" fillId="0" borderId="13" xfId="0" applyFont="1" applyFill="1" applyBorder="1" applyAlignment="1" applyProtection="1">
      <alignment horizontal="center" vertical="center" wrapText="1"/>
      <protection locked="0"/>
    </xf>
    <xf numFmtId="173" fontId="2" fillId="3" borderId="36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24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62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22" xfId="0" applyNumberFormat="1" applyFont="1" applyFill="1" applyBorder="1" applyAlignment="1" applyProtection="1">
      <alignment horizontal="right" vertical="center" wrapText="1"/>
      <protection locked="0"/>
    </xf>
    <xf numFmtId="173" fontId="2" fillId="3" borderId="23" xfId="0" applyNumberFormat="1" applyFont="1" applyFill="1" applyBorder="1" applyAlignment="1" applyProtection="1">
      <alignment horizontal="right" vertical="center" wrapText="1"/>
      <protection locked="0"/>
    </xf>
    <xf numFmtId="173" fontId="2" fillId="0" borderId="22" xfId="0" applyNumberFormat="1" applyFont="1" applyFill="1" applyBorder="1" applyAlignment="1" applyProtection="1">
      <alignment horizontal="right" vertical="center" wrapText="1"/>
      <protection locked="0"/>
    </xf>
    <xf numFmtId="173" fontId="2" fillId="0" borderId="23" xfId="0" applyNumberFormat="1" applyFont="1" applyFill="1" applyBorder="1" applyAlignment="1" applyProtection="1">
      <alignment horizontal="right" vertical="center" wrapText="1"/>
      <protection locked="0"/>
    </xf>
    <xf numFmtId="173" fontId="2" fillId="3" borderId="36" xfId="0" applyNumberFormat="1" applyFont="1" applyFill="1" applyBorder="1" applyAlignment="1" applyProtection="1">
      <alignment horizontal="right" vertical="center" wrapText="1"/>
      <protection locked="0"/>
    </xf>
    <xf numFmtId="173" fontId="2" fillId="3" borderId="25" xfId="0" applyNumberFormat="1" applyFont="1" applyFill="1" applyBorder="1" applyAlignment="1" applyProtection="1">
      <alignment horizontal="right" vertical="center" wrapText="1"/>
      <protection locked="0"/>
    </xf>
    <xf numFmtId="173" fontId="2" fillId="0" borderId="36" xfId="0" applyNumberFormat="1" applyFont="1" applyFill="1" applyBorder="1" applyAlignment="1" applyProtection="1">
      <alignment horizontal="center" vertical="center" wrapText="1"/>
      <protection locked="0"/>
    </xf>
    <xf numFmtId="173" fontId="2" fillId="0" borderId="24" xfId="0" applyNumberFormat="1" applyFont="1" applyFill="1" applyBorder="1" applyAlignment="1" applyProtection="1">
      <alignment horizontal="center" vertical="center" wrapText="1"/>
      <protection locked="0"/>
    </xf>
    <xf numFmtId="173" fontId="2" fillId="0" borderId="62" xfId="0" applyNumberFormat="1" applyFont="1" applyFill="1" applyBorder="1" applyAlignment="1" applyProtection="1">
      <alignment horizontal="center" vertical="center" wrapText="1"/>
      <protection locked="0"/>
    </xf>
    <xf numFmtId="173" fontId="2" fillId="0" borderId="36" xfId="0" applyNumberFormat="1" applyFont="1" applyFill="1" applyBorder="1" applyAlignment="1" applyProtection="1">
      <alignment horizontal="right" vertical="center" wrapText="1"/>
      <protection locked="0"/>
    </xf>
    <xf numFmtId="173" fontId="2" fillId="0" borderId="25" xfId="0" applyNumberFormat="1" applyFont="1" applyFill="1" applyBorder="1" applyAlignment="1" applyProtection="1">
      <alignment horizontal="right" vertical="center" wrapText="1"/>
      <protection locked="0"/>
    </xf>
    <xf numFmtId="173" fontId="2" fillId="3" borderId="30" xfId="0" applyNumberFormat="1" applyFont="1" applyFill="1" applyBorder="1" applyAlignment="1" applyProtection="1">
      <alignment horizontal="right" vertical="center" wrapText="1"/>
      <protection locked="0"/>
    </xf>
    <xf numFmtId="173" fontId="2" fillId="3" borderId="31" xfId="0" applyNumberFormat="1" applyFont="1" applyFill="1" applyBorder="1" applyAlignment="1" applyProtection="1">
      <alignment horizontal="right" vertical="center" wrapText="1"/>
      <protection locked="0"/>
    </xf>
    <xf numFmtId="0" fontId="7" fillId="0" borderId="7" xfId="0" applyFont="1" applyFill="1" applyBorder="1" applyAlignment="1" applyProtection="1">
      <alignment horizontal="center" vertical="center" wrapText="1"/>
      <protection locked="0"/>
    </xf>
    <xf numFmtId="0" fontId="7" fillId="0" borderId="3" xfId="0" applyFont="1" applyFill="1" applyBorder="1" applyAlignment="1" applyProtection="1">
      <alignment horizontal="center" vertical="center" wrapText="1"/>
      <protection locked="0"/>
    </xf>
    <xf numFmtId="0" fontId="7" fillId="0" borderId="4" xfId="0" applyFont="1" applyFill="1" applyBorder="1" applyAlignment="1" applyProtection="1">
      <alignment horizontal="center" vertical="center" wrapText="1"/>
      <protection locked="0"/>
    </xf>
    <xf numFmtId="169" fontId="7" fillId="5" borderId="41" xfId="4" applyFont="1" applyFill="1" applyBorder="1" applyAlignment="1" applyProtection="1">
      <alignment horizontal="center" vertical="center"/>
      <protection locked="0"/>
    </xf>
    <xf numFmtId="169" fontId="7" fillId="5" borderId="4" xfId="4" applyFont="1" applyFill="1" applyBorder="1" applyAlignment="1" applyProtection="1">
      <alignment horizontal="center" vertical="center"/>
      <protection locked="0"/>
    </xf>
    <xf numFmtId="0" fontId="2" fillId="0" borderId="42" xfId="0" applyFont="1" applyBorder="1" applyAlignment="1" applyProtection="1">
      <alignment horizontal="center" vertical="center" wrapText="1"/>
      <protection locked="0"/>
    </xf>
    <xf numFmtId="0" fontId="2" fillId="0" borderId="43" xfId="0" applyFont="1" applyBorder="1" applyAlignment="1" applyProtection="1">
      <alignment horizontal="center" vertical="center" wrapText="1"/>
      <protection locked="0"/>
    </xf>
    <xf numFmtId="10" fontId="7" fillId="3" borderId="45" xfId="2" applyNumberFormat="1" applyFont="1" applyFill="1" applyBorder="1" applyAlignment="1" applyProtection="1">
      <alignment horizontal="center" vertical="center" wrapText="1"/>
      <protection locked="0"/>
    </xf>
    <xf numFmtId="10" fontId="7" fillId="3" borderId="57" xfId="2" applyNumberFormat="1" applyFont="1" applyFill="1" applyBorder="1" applyAlignment="1" applyProtection="1">
      <alignment horizontal="center" vertical="center" wrapText="1"/>
      <protection locked="0"/>
    </xf>
    <xf numFmtId="10" fontId="7" fillId="3" borderId="43" xfId="2" applyNumberFormat="1" applyFont="1" applyFill="1" applyBorder="1" applyAlignment="1" applyProtection="1">
      <alignment horizontal="center" vertical="center" wrapText="1"/>
      <protection locked="0"/>
    </xf>
    <xf numFmtId="170" fontId="7" fillId="3" borderId="45" xfId="0" applyNumberFormat="1" applyFont="1" applyFill="1" applyBorder="1" applyAlignment="1" applyProtection="1">
      <alignment horizontal="center" vertical="center" wrapText="1"/>
      <protection locked="0"/>
    </xf>
    <xf numFmtId="170" fontId="7" fillId="3" borderId="46" xfId="0" applyNumberFormat="1" applyFont="1" applyFill="1" applyBorder="1" applyAlignment="1" applyProtection="1">
      <alignment horizontal="center" vertical="center" wrapText="1"/>
      <protection locked="0"/>
    </xf>
    <xf numFmtId="0" fontId="2" fillId="0" borderId="47" xfId="0" applyFont="1" applyBorder="1" applyAlignment="1" applyProtection="1">
      <alignment horizontal="center" vertical="center" wrapText="1"/>
      <protection locked="0"/>
    </xf>
    <xf numFmtId="0" fontId="2" fillId="0" borderId="48" xfId="0" applyFont="1" applyBorder="1" applyAlignment="1" applyProtection="1">
      <alignment horizontal="center" vertical="center" wrapText="1"/>
      <protection locked="0"/>
    </xf>
    <xf numFmtId="175" fontId="7" fillId="3" borderId="50" xfId="2" applyNumberFormat="1" applyFont="1" applyFill="1" applyBorder="1" applyAlignment="1" applyProtection="1">
      <alignment horizontal="center" vertical="center" wrapText="1"/>
      <protection locked="0"/>
    </xf>
    <xf numFmtId="175" fontId="7" fillId="3" borderId="58" xfId="2" applyNumberFormat="1" applyFont="1" applyFill="1" applyBorder="1" applyAlignment="1" applyProtection="1">
      <alignment horizontal="center" vertical="center" wrapText="1"/>
      <protection locked="0"/>
    </xf>
    <xf numFmtId="175" fontId="7" fillId="3" borderId="48" xfId="2" applyNumberFormat="1" applyFont="1" applyFill="1" applyBorder="1" applyAlignment="1" applyProtection="1">
      <alignment horizontal="center" vertical="center" wrapText="1"/>
      <protection locked="0"/>
    </xf>
    <xf numFmtId="0" fontId="12" fillId="2" borderId="0" xfId="0" applyFont="1" applyFill="1" applyAlignment="1" applyProtection="1">
      <alignment horizontal="left"/>
      <protection locked="0"/>
    </xf>
    <xf numFmtId="170" fontId="2" fillId="2" borderId="0" xfId="0" applyNumberFormat="1" applyFont="1" applyFill="1" applyAlignment="1" applyProtection="1">
      <alignment horizontal="center"/>
      <protection locked="0"/>
    </xf>
    <xf numFmtId="0" fontId="15" fillId="0" borderId="0" xfId="6" applyFont="1" applyFill="1" applyAlignment="1" applyProtection="1">
      <alignment horizontal="justify" vertical="center" wrapText="1"/>
      <protection locked="0"/>
    </xf>
    <xf numFmtId="0" fontId="6" fillId="3" borderId="2" xfId="0" applyFont="1" applyFill="1" applyBorder="1" applyAlignment="1" applyProtection="1">
      <alignment horizontal="center" vertical="center" wrapText="1"/>
      <protection locked="0"/>
    </xf>
    <xf numFmtId="0" fontId="6" fillId="3" borderId="3" xfId="0" applyFont="1" applyFill="1" applyBorder="1" applyAlignment="1" applyProtection="1">
      <alignment horizontal="center" vertical="center" wrapText="1"/>
      <protection locked="0"/>
    </xf>
    <xf numFmtId="170" fontId="6" fillId="3" borderId="41" xfId="0" applyNumberFormat="1" applyFont="1" applyFill="1" applyBorder="1" applyAlignment="1" applyProtection="1">
      <alignment horizontal="center" vertical="center" wrapText="1"/>
      <protection locked="0"/>
    </xf>
    <xf numFmtId="170" fontId="6" fillId="3" borderId="4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37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65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63" xfId="0" applyNumberFormat="1" applyFont="1" applyFill="1" applyBorder="1" applyAlignment="1" applyProtection="1">
      <alignment horizontal="center" vertical="center" wrapText="1"/>
      <protection locked="0"/>
    </xf>
    <xf numFmtId="173" fontId="8" fillId="0" borderId="41" xfId="0" applyNumberFormat="1" applyFont="1" applyFill="1" applyBorder="1" applyAlignment="1" applyProtection="1">
      <alignment horizontal="center" vertical="center" wrapText="1"/>
      <protection locked="0"/>
    </xf>
    <xf numFmtId="173" fontId="8" fillId="0" borderId="3" xfId="0" applyNumberFormat="1" applyFont="1" applyFill="1" applyBorder="1" applyAlignment="1" applyProtection="1">
      <alignment horizontal="center" vertical="center" wrapText="1"/>
      <protection locked="0"/>
    </xf>
    <xf numFmtId="173" fontId="8" fillId="0" borderId="40" xfId="0" applyNumberFormat="1" applyFont="1" applyFill="1" applyBorder="1" applyAlignment="1" applyProtection="1">
      <alignment horizontal="center" vertical="center" wrapText="1"/>
      <protection locked="0"/>
    </xf>
    <xf numFmtId="0" fontId="7" fillId="0" borderId="2" xfId="0" applyFont="1" applyFill="1" applyBorder="1" applyAlignment="1" applyProtection="1">
      <alignment horizontal="center" vertical="center" wrapText="1"/>
      <protection locked="0"/>
    </xf>
    <xf numFmtId="3" fontId="14" fillId="0" borderId="2" xfId="6" applyNumberFormat="1" applyFont="1" applyFill="1" applyBorder="1" applyAlignment="1" applyProtection="1">
      <alignment horizontal="center" vertical="center" wrapText="1"/>
      <protection locked="0"/>
    </xf>
    <xf numFmtId="3" fontId="14" fillId="0" borderId="4" xfId="6" applyNumberFormat="1" applyFont="1" applyFill="1" applyBorder="1" applyAlignment="1" applyProtection="1">
      <alignment horizontal="center" vertical="center" wrapText="1"/>
      <protection locked="0"/>
    </xf>
    <xf numFmtId="170" fontId="7" fillId="3" borderId="55" xfId="0" applyNumberFormat="1" applyFont="1" applyFill="1" applyBorder="1" applyAlignment="1" applyProtection="1">
      <alignment horizontal="center" vertical="center" wrapText="1"/>
      <protection locked="0"/>
    </xf>
    <xf numFmtId="170" fontId="7" fillId="3" borderId="56" xfId="0" applyNumberFormat="1" applyFont="1" applyFill="1" applyBorder="1" applyAlignment="1" applyProtection="1">
      <alignment horizontal="center" vertical="center" wrapText="1"/>
      <protection locked="0"/>
    </xf>
    <xf numFmtId="0" fontId="7" fillId="3" borderId="2" xfId="0" applyFont="1" applyFill="1" applyBorder="1" applyAlignment="1" applyProtection="1">
      <alignment horizontal="center" vertical="center" wrapText="1"/>
      <protection locked="0"/>
    </xf>
    <xf numFmtId="0" fontId="7" fillId="3" borderId="3" xfId="0" applyFont="1" applyFill="1" applyBorder="1" applyAlignment="1" applyProtection="1">
      <alignment horizontal="center" vertical="center" wrapText="1"/>
      <protection locked="0"/>
    </xf>
    <xf numFmtId="170" fontId="7" fillId="3" borderId="41" xfId="0" applyNumberFormat="1" applyFont="1" applyFill="1" applyBorder="1" applyAlignment="1" applyProtection="1">
      <alignment horizontal="center" vertical="center" wrapText="1"/>
      <protection locked="0"/>
    </xf>
    <xf numFmtId="170" fontId="7" fillId="3" borderId="4" xfId="0" applyNumberFormat="1" applyFont="1" applyFill="1" applyBorder="1" applyAlignment="1" applyProtection="1">
      <alignment horizontal="center" vertical="center" wrapText="1"/>
      <protection locked="0"/>
    </xf>
    <xf numFmtId="0" fontId="3" fillId="0" borderId="2" xfId="0" applyFont="1" applyBorder="1" applyAlignment="1" applyProtection="1">
      <alignment horizontal="center" vertical="center" wrapText="1"/>
      <protection locked="0"/>
    </xf>
    <xf numFmtId="0" fontId="3" fillId="0" borderId="3" xfId="0" applyFont="1" applyBorder="1" applyAlignment="1" applyProtection="1">
      <alignment horizontal="center" vertical="center" wrapText="1"/>
      <protection locked="0"/>
    </xf>
    <xf numFmtId="10" fontId="7" fillId="3" borderId="55" xfId="2" applyNumberFormat="1" applyFont="1" applyFill="1" applyBorder="1" applyAlignment="1" applyProtection="1">
      <alignment horizontal="center" vertical="center" wrapText="1"/>
      <protection locked="0"/>
    </xf>
    <xf numFmtId="10" fontId="7" fillId="3" borderId="59" xfId="2" applyNumberFormat="1" applyFont="1" applyFill="1" applyBorder="1" applyAlignment="1" applyProtection="1">
      <alignment horizontal="center" vertical="center" wrapText="1"/>
      <protection locked="0"/>
    </xf>
    <xf numFmtId="10" fontId="7" fillId="3" borderId="53" xfId="2" applyNumberFormat="1" applyFont="1" applyFill="1" applyBorder="1" applyAlignment="1" applyProtection="1">
      <alignment horizontal="center" vertical="center" wrapText="1"/>
      <protection locked="0"/>
    </xf>
    <xf numFmtId="170" fontId="7" fillId="3" borderId="50" xfId="0" applyNumberFormat="1" applyFont="1" applyFill="1" applyBorder="1" applyAlignment="1" applyProtection="1">
      <alignment horizontal="center" vertical="center" wrapText="1"/>
      <protection locked="0"/>
    </xf>
    <xf numFmtId="170" fontId="7" fillId="3" borderId="51" xfId="0" applyNumberFormat="1" applyFont="1" applyFill="1" applyBorder="1" applyAlignment="1" applyProtection="1">
      <alignment horizontal="center" vertical="center" wrapText="1"/>
      <protection locked="0"/>
    </xf>
    <xf numFmtId="173" fontId="2" fillId="3" borderId="37" xfId="0" applyNumberFormat="1" applyFont="1" applyFill="1" applyBorder="1" applyAlignment="1" applyProtection="1">
      <alignment horizontal="right" vertical="center" wrapText="1"/>
      <protection locked="0"/>
    </xf>
    <xf numFmtId="173" fontId="2" fillId="3" borderId="38" xfId="0" applyNumberFormat="1" applyFont="1" applyFill="1" applyBorder="1" applyAlignment="1" applyProtection="1">
      <alignment horizontal="right" vertical="center" wrapText="1"/>
      <protection locked="0"/>
    </xf>
    <xf numFmtId="173" fontId="7" fillId="3" borderId="29" xfId="0" applyNumberFormat="1" applyFont="1" applyFill="1" applyBorder="1" applyAlignment="1" applyProtection="1">
      <alignment horizontal="right" vertical="center" wrapText="1"/>
      <protection locked="0"/>
    </xf>
    <xf numFmtId="173" fontId="7" fillId="3" borderId="39" xfId="0" applyNumberFormat="1" applyFont="1" applyFill="1" applyBorder="1" applyAlignment="1" applyProtection="1">
      <alignment horizontal="right" vertical="center" wrapText="1"/>
      <protection locked="0"/>
    </xf>
    <xf numFmtId="0" fontId="2" fillId="0" borderId="52" xfId="0" applyFont="1" applyBorder="1" applyAlignment="1" applyProtection="1">
      <alignment horizontal="center" vertical="center" wrapText="1"/>
      <protection locked="0"/>
    </xf>
    <xf numFmtId="0" fontId="2" fillId="0" borderId="53" xfId="0" applyFont="1" applyBorder="1" applyAlignment="1" applyProtection="1">
      <alignment horizontal="center" vertical="center" wrapText="1"/>
      <protection locked="0"/>
    </xf>
    <xf numFmtId="175" fontId="7" fillId="3" borderId="55" xfId="2" applyNumberFormat="1" applyFont="1" applyFill="1" applyBorder="1" applyAlignment="1" applyProtection="1">
      <alignment horizontal="center" vertical="center" wrapText="1"/>
      <protection locked="0"/>
    </xf>
    <xf numFmtId="175" fontId="7" fillId="3" borderId="59" xfId="2" applyNumberFormat="1" applyFont="1" applyFill="1" applyBorder="1" applyAlignment="1" applyProtection="1">
      <alignment horizontal="center" vertical="center" wrapText="1"/>
      <protection locked="0"/>
    </xf>
    <xf numFmtId="175" fontId="7" fillId="3" borderId="53" xfId="2" applyNumberFormat="1" applyFont="1" applyFill="1" applyBorder="1" applyAlignment="1" applyProtection="1">
      <alignment horizontal="center" vertical="center" wrapText="1"/>
      <protection locked="0"/>
    </xf>
    <xf numFmtId="170" fontId="11" fillId="4" borderId="2" xfId="0" applyNumberFormat="1" applyFont="1" applyFill="1" applyBorder="1" applyAlignment="1" applyProtection="1">
      <alignment horizontal="right" vertical="center" wrapText="1"/>
      <protection locked="0"/>
    </xf>
    <xf numFmtId="170" fontId="11" fillId="4" borderId="4" xfId="0" applyNumberFormat="1" applyFont="1" applyFill="1" applyBorder="1" applyAlignment="1" applyProtection="1">
      <alignment horizontal="right" vertical="center" wrapText="1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5" borderId="3" xfId="0" applyFont="1" applyFill="1" applyBorder="1" applyAlignment="1" applyProtection="1">
      <alignment horizontal="center" vertical="center"/>
      <protection locked="0"/>
    </xf>
    <xf numFmtId="0" fontId="7" fillId="5" borderId="40" xfId="0" applyFont="1" applyFill="1" applyBorder="1" applyAlignment="1" applyProtection="1">
      <alignment horizontal="center" vertical="center"/>
      <protection locked="0"/>
    </xf>
    <xf numFmtId="0" fontId="7" fillId="5" borderId="41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wrapText="1"/>
      <protection locked="0"/>
    </xf>
    <xf numFmtId="0" fontId="7" fillId="0" borderId="3" xfId="0" applyFont="1" applyBorder="1" applyAlignment="1" applyProtection="1">
      <alignment horizontal="center" vertical="center" wrapText="1"/>
      <protection locked="0"/>
    </xf>
    <xf numFmtId="10" fontId="7" fillId="3" borderId="41" xfId="2" applyNumberFormat="1" applyFont="1" applyFill="1" applyBorder="1" applyAlignment="1" applyProtection="1">
      <alignment horizontal="center" vertical="center" wrapText="1"/>
      <protection locked="0"/>
    </xf>
    <xf numFmtId="10" fontId="7" fillId="3" borderId="3" xfId="2" applyNumberFormat="1" applyFont="1" applyFill="1" applyBorder="1" applyAlignment="1" applyProtection="1">
      <alignment horizontal="center" vertical="center" wrapText="1"/>
      <protection locked="0"/>
    </xf>
    <xf numFmtId="10" fontId="7" fillId="3" borderId="40" xfId="2" applyNumberFormat="1" applyFont="1" applyFill="1" applyBorder="1" applyAlignment="1" applyProtection="1">
      <alignment horizontal="center" vertical="center" wrapText="1"/>
      <protection locked="0"/>
    </xf>
  </cellXfs>
  <cellStyles count="7">
    <cellStyle name="Millares 27" xfId="5"/>
    <cellStyle name="Moneda [0]" xfId="1" builtinId="7"/>
    <cellStyle name="Moneda 14" xfId="4"/>
    <cellStyle name="Normal" xfId="0" builtinId="0"/>
    <cellStyle name="Normal 10" xfId="6"/>
    <cellStyle name="Normal_BASE DE DATOS PRESUPUESTOS REV.3 DICIEMBRE 2006 2" xfId="3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95250</xdr:colOff>
      <xdr:row>0</xdr:row>
      <xdr:rowOff>95250</xdr:rowOff>
    </xdr:from>
    <xdr:to>
      <xdr:col>0</xdr:col>
      <xdr:colOff>1028700</xdr:colOff>
      <xdr:row>2</xdr:row>
      <xdr:rowOff>231322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l="42710" t="29375" r="42400"/>
        <a:stretch/>
      </xdr:blipFill>
      <xdr:spPr bwMode="auto">
        <a:xfrm>
          <a:off x="95250" y="95250"/>
          <a:ext cx="933450" cy="707572"/>
        </a:xfrm>
        <a:prstGeom prst="rect">
          <a:avLst/>
        </a:prstGeom>
        <a:noFill/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tf006\QA\OFERTAS\7422\DPTO\CIVIL\7422CWXL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7422CW00"/>
      <sheetName val="STRSUMM0"/>
      <sheetName val="steel"/>
      <sheetName val="CURVA S"/>
      <sheetName val="X.Etiquetas"/>
      <sheetName val="Quick Start Guide"/>
      <sheetName val="RFQ_MAKE"/>
      <sheetName val="Materiales Finalización TH140"/>
      <sheetName val="RFQ 24 TH120"/>
      <sheetName val="LBC COMPONENTES_TH140"/>
      <sheetName val="LB_Auxiliary_Means_TH140"/>
      <sheetName val="LBC COMPONENTES_TH120"/>
      <sheetName val="LB_Auxiliary_Means_TH120"/>
      <sheetName val="Materiales Finalización TH120"/>
      <sheetName val="LBC COMPONENTES_TH100"/>
      <sheetName val="LB_Auxiliary_Means_TH100"/>
      <sheetName val="Materiales Finalización TH100"/>
      <sheetName val="LISTA"/>
      <sheetName val="LBC COMPONENTES_TH80"/>
      <sheetName val="LB_Auxiliary_Means_TH80"/>
      <sheetName val="Materiales Finalización TH80"/>
      <sheetName val="ROM Data Aux"/>
      <sheetName val="Manufacturing Processes"/>
      <sheetName val="Concrete Tower - 120 m"/>
      <sheetName val="Lista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09"/>
  <sheetViews>
    <sheetView tabSelected="1" view="pageBreakPreview" topLeftCell="A25" zoomScale="85" zoomScaleNormal="85" zoomScaleSheetLayoutView="85" workbookViewId="0">
      <selection activeCell="B22" sqref="B22"/>
    </sheetView>
  </sheetViews>
  <sheetFormatPr baseColWidth="10" defaultColWidth="11.453125" defaultRowHeight="14" x14ac:dyDescent="0.3"/>
  <cols>
    <col min="1" max="1" width="17.26953125" style="2" customWidth="1"/>
    <col min="2" max="2" width="83.1796875" style="1" customWidth="1"/>
    <col min="3" max="3" width="11.453125" style="1"/>
    <col min="4" max="4" width="13.26953125" style="1" customWidth="1"/>
    <col min="5" max="7" width="15.7265625" style="1" customWidth="1"/>
    <col min="8" max="8" width="9.453125" style="1" customWidth="1"/>
    <col min="9" max="9" width="10.81640625" style="1" customWidth="1"/>
    <col min="10" max="10" width="25.54296875" style="1" bestFit="1" customWidth="1"/>
    <col min="11" max="11" width="11.453125" style="1"/>
    <col min="12" max="12" width="17.1796875" style="1" customWidth="1"/>
    <col min="13" max="13" width="17.81640625" style="1" bestFit="1" customWidth="1"/>
    <col min="14" max="16384" width="11.453125" style="1"/>
  </cols>
  <sheetData>
    <row r="1" spans="1:14" ht="22.5" customHeight="1" thickBot="1" x14ac:dyDescent="0.35">
      <c r="A1" s="125"/>
      <c r="B1" s="128" t="s">
        <v>0</v>
      </c>
      <c r="C1" s="129"/>
      <c r="D1" s="129"/>
      <c r="E1" s="129"/>
      <c r="F1" s="129"/>
      <c r="G1" s="129"/>
      <c r="H1" s="129"/>
      <c r="I1" s="129"/>
      <c r="J1" s="130"/>
    </row>
    <row r="2" spans="1:14" ht="22.5" customHeight="1" thickBot="1" x14ac:dyDescent="0.35">
      <c r="A2" s="126"/>
      <c r="B2" s="128" t="s">
        <v>1</v>
      </c>
      <c r="C2" s="129"/>
      <c r="D2" s="129"/>
      <c r="E2" s="129"/>
      <c r="F2" s="129"/>
      <c r="G2" s="129"/>
      <c r="H2" s="129"/>
      <c r="I2" s="129"/>
      <c r="J2" s="130"/>
    </row>
    <row r="3" spans="1:14" ht="22.5" customHeight="1" thickBot="1" x14ac:dyDescent="0.35">
      <c r="A3" s="127"/>
      <c r="B3" s="131" t="s">
        <v>98</v>
      </c>
      <c r="C3" s="132"/>
      <c r="D3" s="132"/>
      <c r="E3" s="132"/>
      <c r="F3" s="132"/>
      <c r="G3" s="132"/>
      <c r="H3" s="132"/>
      <c r="I3" s="132"/>
      <c r="J3" s="133"/>
    </row>
    <row r="4" spans="1:14" s="2" customFormat="1" ht="14.5" thickBot="1" x14ac:dyDescent="0.35"/>
    <row r="5" spans="1:14" ht="13.5" customHeight="1" x14ac:dyDescent="0.3">
      <c r="A5" s="134" t="s">
        <v>2</v>
      </c>
      <c r="B5" s="137" t="s">
        <v>79</v>
      </c>
      <c r="C5" s="138"/>
      <c r="D5" s="138"/>
      <c r="E5" s="138"/>
      <c r="F5" s="138"/>
      <c r="G5" s="138"/>
      <c r="H5" s="138"/>
      <c r="I5" s="138"/>
      <c r="J5" s="139"/>
    </row>
    <row r="6" spans="1:14" ht="13.5" customHeight="1" x14ac:dyDescent="0.3">
      <c r="A6" s="135"/>
      <c r="B6" s="140"/>
      <c r="C6" s="141"/>
      <c r="D6" s="141"/>
      <c r="E6" s="141"/>
      <c r="F6" s="141"/>
      <c r="G6" s="141"/>
      <c r="H6" s="141"/>
      <c r="I6" s="141"/>
      <c r="J6" s="142"/>
    </row>
    <row r="7" spans="1:14" ht="13.5" customHeight="1" thickBot="1" x14ac:dyDescent="0.35">
      <c r="A7" s="136"/>
      <c r="B7" s="143"/>
      <c r="C7" s="144"/>
      <c r="D7" s="144"/>
      <c r="E7" s="144"/>
      <c r="F7" s="144"/>
      <c r="G7" s="144"/>
      <c r="H7" s="144"/>
      <c r="I7" s="144"/>
      <c r="J7" s="145"/>
    </row>
    <row r="8" spans="1:14" s="2" customFormat="1" ht="9" customHeight="1" x14ac:dyDescent="0.3">
      <c r="A8" s="156" t="s">
        <v>53</v>
      </c>
      <c r="B8" s="156"/>
      <c r="C8" s="156"/>
      <c r="D8" s="156"/>
      <c r="E8" s="156"/>
      <c r="F8" s="156"/>
      <c r="G8" s="156"/>
      <c r="H8" s="156"/>
      <c r="I8" s="156"/>
      <c r="J8" s="156"/>
    </row>
    <row r="9" spans="1:14" ht="6.75" customHeight="1" x14ac:dyDescent="0.3">
      <c r="A9" s="157"/>
      <c r="B9" s="157"/>
      <c r="C9" s="157"/>
      <c r="D9" s="157"/>
      <c r="E9" s="157"/>
      <c r="F9" s="157"/>
      <c r="G9" s="157"/>
      <c r="H9" s="157"/>
      <c r="I9" s="157"/>
      <c r="J9" s="157"/>
    </row>
    <row r="10" spans="1:14" s="2" customFormat="1" ht="9" customHeight="1" thickBot="1" x14ac:dyDescent="0.35">
      <c r="A10" s="158"/>
      <c r="B10" s="158"/>
      <c r="C10" s="158"/>
      <c r="D10" s="158"/>
      <c r="E10" s="158"/>
      <c r="F10" s="158"/>
      <c r="G10" s="158"/>
      <c r="H10" s="158"/>
      <c r="I10" s="158"/>
      <c r="J10" s="158"/>
    </row>
    <row r="11" spans="1:14" ht="14.5" thickBot="1" x14ac:dyDescent="0.35">
      <c r="A11" s="148" t="s">
        <v>72</v>
      </c>
      <c r="B11" s="149"/>
      <c r="C11" s="149"/>
      <c r="D11" s="149"/>
      <c r="E11" s="149"/>
      <c r="F11" s="149"/>
      <c r="G11" s="149"/>
      <c r="H11" s="149"/>
      <c r="I11" s="149"/>
      <c r="J11" s="150"/>
    </row>
    <row r="12" spans="1:14" ht="14.5" thickBot="1" x14ac:dyDescent="0.35">
      <c r="A12" s="1"/>
    </row>
    <row r="13" spans="1:14" ht="26.25" customHeight="1" thickBot="1" x14ac:dyDescent="0.35">
      <c r="A13" s="3"/>
      <c r="B13" s="4"/>
      <c r="C13" s="4"/>
      <c r="D13" s="3" t="s">
        <v>73</v>
      </c>
      <c r="E13" s="5" t="s">
        <v>74</v>
      </c>
      <c r="F13" s="4" t="s">
        <v>75</v>
      </c>
      <c r="G13" s="5" t="s">
        <v>77</v>
      </c>
      <c r="H13" s="5" t="s">
        <v>76</v>
      </c>
      <c r="I13" s="4" t="s">
        <v>96</v>
      </c>
      <c r="J13" s="5" t="s">
        <v>97</v>
      </c>
    </row>
    <row r="14" spans="1:14" ht="77.25" customHeight="1" thickBot="1" x14ac:dyDescent="0.35">
      <c r="A14" s="6" t="s">
        <v>3</v>
      </c>
      <c r="B14" s="7" t="s">
        <v>4</v>
      </c>
      <c r="C14" s="8" t="s">
        <v>5</v>
      </c>
      <c r="D14" s="7" t="s">
        <v>6</v>
      </c>
      <c r="E14" s="9" t="s">
        <v>87</v>
      </c>
      <c r="F14" s="10" t="s">
        <v>137</v>
      </c>
      <c r="G14" s="11" t="s">
        <v>88</v>
      </c>
      <c r="H14" s="12" t="s">
        <v>7</v>
      </c>
      <c r="I14" s="10" t="s">
        <v>138</v>
      </c>
      <c r="J14" s="13" t="s">
        <v>78</v>
      </c>
    </row>
    <row r="15" spans="1:14" s="22" customFormat="1" x14ac:dyDescent="0.3">
      <c r="A15" s="14"/>
      <c r="B15" s="15" t="s">
        <v>8</v>
      </c>
      <c r="C15" s="16"/>
      <c r="D15" s="17"/>
      <c r="E15" s="18"/>
      <c r="F15" s="18"/>
      <c r="G15" s="18"/>
      <c r="H15" s="19"/>
      <c r="I15" s="20"/>
      <c r="J15" s="21"/>
      <c r="N15" s="23"/>
    </row>
    <row r="16" spans="1:14" ht="28" x14ac:dyDescent="0.35">
      <c r="A16" s="24" t="s">
        <v>9</v>
      </c>
      <c r="B16" s="25" t="s">
        <v>10</v>
      </c>
      <c r="C16" s="26" t="s">
        <v>11</v>
      </c>
      <c r="D16" s="27">
        <v>1</v>
      </c>
      <c r="E16" s="28">
        <v>2662998</v>
      </c>
      <c r="F16" s="28">
        <v>3132939</v>
      </c>
      <c r="G16" s="29"/>
      <c r="H16" s="30">
        <v>10</v>
      </c>
      <c r="I16" s="31"/>
      <c r="J16" s="32">
        <f>ROUND(H16*I16*G16*D16,0)</f>
        <v>0</v>
      </c>
      <c r="M16" s="33"/>
    </row>
    <row r="17" spans="1:13" ht="14.5" x14ac:dyDescent="0.35">
      <c r="A17" s="24" t="s">
        <v>12</v>
      </c>
      <c r="B17" s="34" t="s">
        <v>13</v>
      </c>
      <c r="C17" s="26" t="s">
        <v>11</v>
      </c>
      <c r="D17" s="27">
        <v>1</v>
      </c>
      <c r="E17" s="28">
        <v>1286510</v>
      </c>
      <c r="F17" s="28">
        <v>1513541</v>
      </c>
      <c r="G17" s="29"/>
      <c r="H17" s="30">
        <v>10</v>
      </c>
      <c r="I17" s="31"/>
      <c r="J17" s="32">
        <f t="shared" ref="J17:J22" si="0">ROUND(H17*I17*G17*D17,0)</f>
        <v>0</v>
      </c>
      <c r="M17" s="33"/>
    </row>
    <row r="18" spans="1:13" ht="14.5" x14ac:dyDescent="0.35">
      <c r="A18" s="24" t="s">
        <v>14</v>
      </c>
      <c r="B18" s="25" t="s">
        <v>15</v>
      </c>
      <c r="C18" s="26" t="s">
        <v>11</v>
      </c>
      <c r="D18" s="27">
        <v>1</v>
      </c>
      <c r="E18" s="28">
        <v>908526</v>
      </c>
      <c r="F18" s="28">
        <v>908526</v>
      </c>
      <c r="G18" s="29"/>
      <c r="H18" s="30">
        <v>10</v>
      </c>
      <c r="I18" s="31"/>
      <c r="J18" s="32">
        <f t="shared" si="0"/>
        <v>0</v>
      </c>
      <c r="M18" s="33"/>
    </row>
    <row r="19" spans="1:13" ht="14.5" x14ac:dyDescent="0.35">
      <c r="A19" s="35"/>
      <c r="B19" s="36" t="s">
        <v>16</v>
      </c>
      <c r="C19" s="37"/>
      <c r="D19" s="38"/>
      <c r="E19" s="39"/>
      <c r="F19" s="39"/>
      <c r="G19" s="40"/>
      <c r="H19" s="38"/>
      <c r="I19" s="37"/>
      <c r="J19" s="41"/>
      <c r="M19" s="33"/>
    </row>
    <row r="20" spans="1:13" ht="28" x14ac:dyDescent="0.35">
      <c r="A20" s="42" t="s">
        <v>106</v>
      </c>
      <c r="B20" s="43" t="s">
        <v>107</v>
      </c>
      <c r="C20" s="44" t="s">
        <v>11</v>
      </c>
      <c r="D20" s="45">
        <v>13</v>
      </c>
      <c r="E20" s="46">
        <v>1737556</v>
      </c>
      <c r="F20" s="46">
        <v>2044184</v>
      </c>
      <c r="G20" s="47"/>
      <c r="H20" s="48">
        <v>10</v>
      </c>
      <c r="I20" s="49"/>
      <c r="J20" s="50">
        <f t="shared" si="0"/>
        <v>0</v>
      </c>
      <c r="M20" s="33"/>
    </row>
    <row r="21" spans="1:13" ht="25.5" customHeight="1" x14ac:dyDescent="0.35">
      <c r="A21" s="42" t="s">
        <v>106</v>
      </c>
      <c r="B21" s="43" t="s">
        <v>108</v>
      </c>
      <c r="C21" s="44" t="s">
        <v>11</v>
      </c>
      <c r="D21" s="45">
        <v>13</v>
      </c>
      <c r="E21" s="46">
        <v>1737556</v>
      </c>
      <c r="F21" s="46">
        <v>2044184</v>
      </c>
      <c r="G21" s="47"/>
      <c r="H21" s="48">
        <v>10</v>
      </c>
      <c r="I21" s="49"/>
      <c r="J21" s="50">
        <f t="shared" si="0"/>
        <v>0</v>
      </c>
      <c r="M21" s="33"/>
    </row>
    <row r="22" spans="1:13" ht="25.5" customHeight="1" thickBot="1" x14ac:dyDescent="0.4">
      <c r="A22" s="51" t="s">
        <v>106</v>
      </c>
      <c r="B22" s="52" t="s">
        <v>109</v>
      </c>
      <c r="C22" s="53" t="s">
        <v>11</v>
      </c>
      <c r="D22" s="54">
        <v>12</v>
      </c>
      <c r="E22" s="55">
        <v>1737556</v>
      </c>
      <c r="F22" s="56">
        <v>2044184</v>
      </c>
      <c r="G22" s="57"/>
      <c r="H22" s="58">
        <v>10</v>
      </c>
      <c r="I22" s="59"/>
      <c r="J22" s="60">
        <f t="shared" si="0"/>
        <v>0</v>
      </c>
      <c r="M22" s="33"/>
    </row>
    <row r="23" spans="1:13" ht="15" thickBot="1" x14ac:dyDescent="0.4">
      <c r="B23" s="151" t="s">
        <v>17</v>
      </c>
      <c r="C23" s="152"/>
      <c r="D23" s="152"/>
      <c r="E23" s="152"/>
      <c r="F23" s="152"/>
      <c r="G23" s="152"/>
      <c r="H23" s="152"/>
      <c r="I23" s="153"/>
      <c r="J23" s="61">
        <f>SUM(J16:J22)</f>
        <v>0</v>
      </c>
      <c r="M23" s="62"/>
    </row>
    <row r="24" spans="1:13" s="2" customFormat="1" ht="14.5" thickBot="1" x14ac:dyDescent="0.35">
      <c r="B24" s="63"/>
      <c r="C24" s="63"/>
      <c r="D24" s="63"/>
      <c r="E24" s="63"/>
      <c r="F24" s="63"/>
      <c r="G24" s="63"/>
      <c r="H24" s="64"/>
      <c r="I24" s="65"/>
      <c r="J24" s="66"/>
    </row>
    <row r="25" spans="1:13" ht="14.5" thickBot="1" x14ac:dyDescent="0.35">
      <c r="A25" s="148" t="s">
        <v>30</v>
      </c>
      <c r="B25" s="149"/>
      <c r="C25" s="149"/>
      <c r="D25" s="149"/>
      <c r="E25" s="149"/>
      <c r="F25" s="149"/>
      <c r="G25" s="149"/>
      <c r="H25" s="149"/>
      <c r="I25" s="149"/>
      <c r="J25" s="150"/>
      <c r="K25" s="2"/>
      <c r="L25" s="2"/>
    </row>
    <row r="26" spans="1:13" ht="14.5" thickBot="1" x14ac:dyDescent="0.35">
      <c r="A26" s="3"/>
      <c r="B26" s="4"/>
      <c r="C26" s="67"/>
      <c r="D26" s="4" t="s">
        <v>89</v>
      </c>
      <c r="E26" s="148" t="s">
        <v>90</v>
      </c>
      <c r="F26" s="149"/>
      <c r="G26" s="150"/>
      <c r="H26" s="4" t="s">
        <v>91</v>
      </c>
      <c r="I26" s="148" t="s">
        <v>92</v>
      </c>
      <c r="J26" s="150"/>
      <c r="K26" s="2"/>
      <c r="L26" s="2"/>
    </row>
    <row r="27" spans="1:13" ht="37.5" customHeight="1" thickBot="1" x14ac:dyDescent="0.35">
      <c r="A27" s="6" t="s">
        <v>3</v>
      </c>
      <c r="B27" s="68" t="s">
        <v>18</v>
      </c>
      <c r="C27" s="8" t="s">
        <v>5</v>
      </c>
      <c r="D27" s="8" t="s">
        <v>6</v>
      </c>
      <c r="E27" s="119" t="s">
        <v>19</v>
      </c>
      <c r="F27" s="120"/>
      <c r="G27" s="121"/>
      <c r="H27" s="12" t="s">
        <v>20</v>
      </c>
      <c r="I27" s="154" t="s">
        <v>54</v>
      </c>
      <c r="J27" s="155"/>
      <c r="K27" s="2"/>
    </row>
    <row r="28" spans="1:13" ht="28" x14ac:dyDescent="0.3">
      <c r="A28" s="69" t="s">
        <v>21</v>
      </c>
      <c r="B28" s="70" t="s">
        <v>56</v>
      </c>
      <c r="C28" s="71" t="s">
        <v>11</v>
      </c>
      <c r="D28" s="72">
        <f>20*30</f>
        <v>600</v>
      </c>
      <c r="E28" s="122"/>
      <c r="F28" s="123"/>
      <c r="G28" s="124"/>
      <c r="H28" s="73">
        <f t="shared" ref="H28:H40" si="1">$H$16</f>
        <v>10</v>
      </c>
      <c r="I28" s="146">
        <f>ROUND(E28*D28*H28,0)</f>
        <v>0</v>
      </c>
      <c r="J28" s="147"/>
      <c r="K28" s="2"/>
      <c r="L28" s="74"/>
      <c r="M28" s="75"/>
    </row>
    <row r="29" spans="1:13" x14ac:dyDescent="0.3">
      <c r="A29" s="76" t="s">
        <v>110</v>
      </c>
      <c r="B29" s="77" t="s">
        <v>57</v>
      </c>
      <c r="C29" s="26" t="s">
        <v>58</v>
      </c>
      <c r="D29" s="27">
        <v>3</v>
      </c>
      <c r="E29" s="159"/>
      <c r="F29" s="160"/>
      <c r="G29" s="161"/>
      <c r="H29" s="30">
        <f t="shared" si="1"/>
        <v>10</v>
      </c>
      <c r="I29" s="162">
        <f t="shared" ref="I29:I34" si="2">ROUND(E29*D29*H29,0)</f>
        <v>0</v>
      </c>
      <c r="J29" s="163"/>
      <c r="K29" s="2"/>
      <c r="L29" s="74"/>
      <c r="M29" s="75"/>
    </row>
    <row r="30" spans="1:13" ht="28" x14ac:dyDescent="0.3">
      <c r="A30" s="76" t="s">
        <v>111</v>
      </c>
      <c r="B30" s="77" t="s">
        <v>59</v>
      </c>
      <c r="C30" s="26" t="s">
        <v>60</v>
      </c>
      <c r="D30" s="27">
        <v>50</v>
      </c>
      <c r="E30" s="159"/>
      <c r="F30" s="160"/>
      <c r="G30" s="161"/>
      <c r="H30" s="30">
        <f t="shared" si="1"/>
        <v>10</v>
      </c>
      <c r="I30" s="162">
        <f t="shared" si="2"/>
        <v>0</v>
      </c>
      <c r="J30" s="163"/>
      <c r="K30" s="2"/>
      <c r="L30" s="74"/>
      <c r="M30" s="75"/>
    </row>
    <row r="31" spans="1:13" ht="28" x14ac:dyDescent="0.3">
      <c r="A31" s="76" t="s">
        <v>22</v>
      </c>
      <c r="B31" s="77" t="s">
        <v>61</v>
      </c>
      <c r="C31" s="26" t="s">
        <v>62</v>
      </c>
      <c r="D31" s="27">
        <v>1</v>
      </c>
      <c r="E31" s="159"/>
      <c r="F31" s="160"/>
      <c r="G31" s="161"/>
      <c r="H31" s="30">
        <f t="shared" si="1"/>
        <v>10</v>
      </c>
      <c r="I31" s="162">
        <f t="shared" si="2"/>
        <v>0</v>
      </c>
      <c r="J31" s="163"/>
      <c r="K31" s="2"/>
      <c r="L31" s="74"/>
      <c r="M31" s="75"/>
    </row>
    <row r="32" spans="1:13" x14ac:dyDescent="0.3">
      <c r="A32" s="76" t="s">
        <v>23</v>
      </c>
      <c r="B32" s="77" t="s">
        <v>112</v>
      </c>
      <c r="C32" s="26" t="s">
        <v>58</v>
      </c>
      <c r="D32" s="27">
        <v>11</v>
      </c>
      <c r="E32" s="159"/>
      <c r="F32" s="160"/>
      <c r="G32" s="161"/>
      <c r="H32" s="30">
        <f t="shared" si="1"/>
        <v>10</v>
      </c>
      <c r="I32" s="162">
        <f t="shared" si="2"/>
        <v>0</v>
      </c>
      <c r="J32" s="163"/>
      <c r="K32" s="2"/>
      <c r="L32" s="74"/>
      <c r="M32" s="75"/>
    </row>
    <row r="33" spans="1:13" x14ac:dyDescent="0.3">
      <c r="A33" s="76" t="s">
        <v>24</v>
      </c>
      <c r="B33" s="77" t="s">
        <v>113</v>
      </c>
      <c r="C33" s="26" t="s">
        <v>58</v>
      </c>
      <c r="D33" s="27">
        <v>11</v>
      </c>
      <c r="E33" s="159"/>
      <c r="F33" s="160"/>
      <c r="G33" s="161"/>
      <c r="H33" s="30">
        <f t="shared" si="1"/>
        <v>10</v>
      </c>
      <c r="I33" s="162">
        <f t="shared" si="2"/>
        <v>0</v>
      </c>
      <c r="J33" s="163"/>
      <c r="K33" s="2"/>
      <c r="L33" s="74"/>
      <c r="M33" s="75"/>
    </row>
    <row r="34" spans="1:13" ht="42" x14ac:dyDescent="0.3">
      <c r="A34" s="76" t="s">
        <v>25</v>
      </c>
      <c r="B34" s="77" t="s">
        <v>114</v>
      </c>
      <c r="C34" s="26" t="s">
        <v>58</v>
      </c>
      <c r="D34" s="27">
        <v>11</v>
      </c>
      <c r="E34" s="159"/>
      <c r="F34" s="160"/>
      <c r="G34" s="161"/>
      <c r="H34" s="30">
        <f t="shared" si="1"/>
        <v>10</v>
      </c>
      <c r="I34" s="162">
        <f t="shared" si="2"/>
        <v>0</v>
      </c>
      <c r="J34" s="163"/>
      <c r="K34" s="2"/>
      <c r="L34" s="74"/>
      <c r="M34" s="75"/>
    </row>
    <row r="35" spans="1:13" s="22" customFormat="1" x14ac:dyDescent="0.3">
      <c r="A35" s="78"/>
      <c r="B35" s="79" t="s">
        <v>26</v>
      </c>
      <c r="C35" s="80"/>
      <c r="D35" s="27"/>
      <c r="E35" s="168"/>
      <c r="F35" s="169"/>
      <c r="G35" s="170"/>
      <c r="H35" s="27"/>
      <c r="I35" s="164"/>
      <c r="J35" s="165"/>
      <c r="L35" s="81"/>
      <c r="M35" s="75"/>
    </row>
    <row r="36" spans="1:13" ht="42" x14ac:dyDescent="0.3">
      <c r="A36" s="76" t="s">
        <v>115</v>
      </c>
      <c r="B36" s="118" t="s">
        <v>142</v>
      </c>
      <c r="C36" s="26" t="s">
        <v>58</v>
      </c>
      <c r="D36" s="27">
        <v>15</v>
      </c>
      <c r="E36" s="159"/>
      <c r="F36" s="160"/>
      <c r="G36" s="161"/>
      <c r="H36" s="30">
        <f t="shared" si="1"/>
        <v>10</v>
      </c>
      <c r="I36" s="162">
        <f>ROUND(E36*D36*H36,0)</f>
        <v>0</v>
      </c>
      <c r="J36" s="163"/>
      <c r="K36" s="2"/>
      <c r="L36" s="74"/>
      <c r="M36" s="75"/>
    </row>
    <row r="37" spans="1:13" ht="28" x14ac:dyDescent="0.3">
      <c r="A37" s="76" t="s">
        <v>27</v>
      </c>
      <c r="B37" s="118" t="s">
        <v>143</v>
      </c>
      <c r="C37" s="26" t="s">
        <v>58</v>
      </c>
      <c r="D37" s="27">
        <v>15</v>
      </c>
      <c r="E37" s="159"/>
      <c r="F37" s="160"/>
      <c r="G37" s="161"/>
      <c r="H37" s="30">
        <f t="shared" si="1"/>
        <v>10</v>
      </c>
      <c r="I37" s="162">
        <f>ROUND(E37*D37*H37,0)</f>
        <v>0</v>
      </c>
      <c r="J37" s="163"/>
      <c r="K37" s="2"/>
      <c r="L37" s="74"/>
      <c r="M37" s="75"/>
    </row>
    <row r="38" spans="1:13" x14ac:dyDescent="0.3">
      <c r="A38" s="76" t="s">
        <v>80</v>
      </c>
      <c r="B38" s="77" t="s">
        <v>82</v>
      </c>
      <c r="C38" s="26" t="s">
        <v>81</v>
      </c>
      <c r="D38" s="27">
        <v>10</v>
      </c>
      <c r="E38" s="159"/>
      <c r="F38" s="160"/>
      <c r="G38" s="161"/>
      <c r="H38" s="30">
        <f t="shared" si="1"/>
        <v>10</v>
      </c>
      <c r="I38" s="162">
        <f t="shared" ref="I38:I40" si="3">ROUND(E38*D38*H38,0)</f>
        <v>0</v>
      </c>
      <c r="J38" s="163"/>
      <c r="K38" s="2"/>
      <c r="L38" s="74"/>
      <c r="M38" s="75"/>
    </row>
    <row r="39" spans="1:13" x14ac:dyDescent="0.3">
      <c r="A39" s="76" t="s">
        <v>28</v>
      </c>
      <c r="B39" s="77" t="s">
        <v>63</v>
      </c>
      <c r="C39" s="26" t="s">
        <v>58</v>
      </c>
      <c r="D39" s="27">
        <v>11</v>
      </c>
      <c r="E39" s="159"/>
      <c r="F39" s="160"/>
      <c r="G39" s="161"/>
      <c r="H39" s="30">
        <f t="shared" si="1"/>
        <v>10</v>
      </c>
      <c r="I39" s="162">
        <f t="shared" si="3"/>
        <v>0</v>
      </c>
      <c r="J39" s="163"/>
      <c r="K39" s="2"/>
      <c r="L39" s="74"/>
      <c r="M39" s="75"/>
    </row>
    <row r="40" spans="1:13" ht="15.75" customHeight="1" thickBot="1" x14ac:dyDescent="0.35">
      <c r="A40" s="82" t="s">
        <v>29</v>
      </c>
      <c r="B40" s="83" t="s">
        <v>116</v>
      </c>
      <c r="C40" s="53" t="s">
        <v>58</v>
      </c>
      <c r="D40" s="54">
        <v>38</v>
      </c>
      <c r="E40" s="199"/>
      <c r="F40" s="200"/>
      <c r="G40" s="201"/>
      <c r="H40" s="58">
        <f t="shared" si="1"/>
        <v>10</v>
      </c>
      <c r="I40" s="173">
        <f t="shared" si="3"/>
        <v>0</v>
      </c>
      <c r="J40" s="174"/>
      <c r="K40" s="2"/>
      <c r="L40" s="74"/>
      <c r="M40" s="75"/>
    </row>
    <row r="41" spans="1:13" s="22" customFormat="1" ht="14.5" thickBot="1" x14ac:dyDescent="0.35">
      <c r="A41" s="175"/>
      <c r="B41" s="156"/>
      <c r="C41" s="156"/>
      <c r="D41" s="176"/>
      <c r="E41" s="176"/>
      <c r="F41" s="176"/>
      <c r="G41" s="176"/>
      <c r="H41" s="176"/>
      <c r="I41" s="176"/>
      <c r="J41" s="177"/>
    </row>
    <row r="42" spans="1:13" s="22" customFormat="1" ht="14.5" thickBot="1" x14ac:dyDescent="0.35">
      <c r="A42" s="84"/>
      <c r="B42" s="84"/>
      <c r="C42" s="85"/>
      <c r="D42" s="86" t="s">
        <v>93</v>
      </c>
      <c r="E42" s="205" t="s">
        <v>94</v>
      </c>
      <c r="F42" s="176"/>
      <c r="G42" s="176"/>
      <c r="H42" s="177"/>
      <c r="I42" s="205" t="s">
        <v>95</v>
      </c>
      <c r="J42" s="177"/>
    </row>
    <row r="43" spans="1:13" s="22" customFormat="1" ht="22.5" customHeight="1" thickBot="1" x14ac:dyDescent="0.35">
      <c r="A43" s="87"/>
      <c r="B43" s="88" t="s">
        <v>31</v>
      </c>
      <c r="C43" s="89" t="s">
        <v>5</v>
      </c>
      <c r="D43" s="90" t="s">
        <v>6</v>
      </c>
      <c r="E43" s="202" t="s">
        <v>19</v>
      </c>
      <c r="F43" s="203"/>
      <c r="G43" s="203"/>
      <c r="H43" s="204"/>
      <c r="I43" s="206" t="s">
        <v>54</v>
      </c>
      <c r="J43" s="207"/>
    </row>
    <row r="44" spans="1:13" x14ac:dyDescent="0.3">
      <c r="A44" s="76" t="s">
        <v>32</v>
      </c>
      <c r="B44" s="77" t="s">
        <v>83</v>
      </c>
      <c r="C44" s="26" t="s">
        <v>11</v>
      </c>
      <c r="D44" s="91">
        <v>76</v>
      </c>
      <c r="E44" s="122"/>
      <c r="F44" s="123"/>
      <c r="G44" s="123"/>
      <c r="H44" s="124"/>
      <c r="I44" s="166">
        <f>ROUND(E44*D44,0)</f>
        <v>0</v>
      </c>
      <c r="J44" s="167"/>
      <c r="K44" s="2"/>
      <c r="L44" s="74"/>
      <c r="M44" s="74"/>
    </row>
    <row r="45" spans="1:13" ht="28" x14ac:dyDescent="0.3">
      <c r="A45" s="76" t="s">
        <v>33</v>
      </c>
      <c r="B45" s="77" t="s">
        <v>84</v>
      </c>
      <c r="C45" s="26" t="s">
        <v>11</v>
      </c>
      <c r="D45" s="91">
        <v>76</v>
      </c>
      <c r="E45" s="159"/>
      <c r="F45" s="160"/>
      <c r="G45" s="160"/>
      <c r="H45" s="161"/>
      <c r="I45" s="166">
        <f t="shared" ref="I45:I68" si="4">ROUND(E45*D45,0)</f>
        <v>0</v>
      </c>
      <c r="J45" s="167"/>
      <c r="K45" s="2"/>
      <c r="L45" s="74"/>
      <c r="M45" s="74"/>
    </row>
    <row r="46" spans="1:13" s="94" customFormat="1" x14ac:dyDescent="0.3">
      <c r="A46" s="76" t="s">
        <v>34</v>
      </c>
      <c r="B46" s="77" t="s">
        <v>85</v>
      </c>
      <c r="C46" s="26" t="s">
        <v>64</v>
      </c>
      <c r="D46" s="91">
        <v>38</v>
      </c>
      <c r="E46" s="159"/>
      <c r="F46" s="160"/>
      <c r="G46" s="160"/>
      <c r="H46" s="161"/>
      <c r="I46" s="166">
        <f t="shared" si="4"/>
        <v>0</v>
      </c>
      <c r="J46" s="167"/>
      <c r="K46" s="92"/>
      <c r="L46" s="93"/>
      <c r="M46" s="74"/>
    </row>
    <row r="47" spans="1:13" x14ac:dyDescent="0.3">
      <c r="A47" s="76" t="s">
        <v>35</v>
      </c>
      <c r="B47" s="95" t="s">
        <v>117</v>
      </c>
      <c r="C47" s="44" t="s">
        <v>11</v>
      </c>
      <c r="D47" s="91">
        <v>39</v>
      </c>
      <c r="E47" s="159"/>
      <c r="F47" s="160"/>
      <c r="G47" s="160"/>
      <c r="H47" s="161"/>
      <c r="I47" s="166">
        <f t="shared" si="4"/>
        <v>0</v>
      </c>
      <c r="J47" s="167"/>
      <c r="K47" s="2"/>
      <c r="L47" s="74"/>
      <c r="M47" s="74"/>
    </row>
    <row r="48" spans="1:13" s="22" customFormat="1" x14ac:dyDescent="0.3">
      <c r="A48" s="78"/>
      <c r="B48" s="96" t="s">
        <v>101</v>
      </c>
      <c r="C48" s="97"/>
      <c r="D48" s="91"/>
      <c r="E48" s="168"/>
      <c r="F48" s="169"/>
      <c r="G48" s="169"/>
      <c r="H48" s="170"/>
      <c r="I48" s="171"/>
      <c r="J48" s="172"/>
      <c r="L48" s="81"/>
      <c r="M48" s="74"/>
    </row>
    <row r="49" spans="1:13" x14ac:dyDescent="0.3">
      <c r="A49" s="76" t="s">
        <v>102</v>
      </c>
      <c r="B49" s="95" t="s">
        <v>119</v>
      </c>
      <c r="C49" s="44" t="s">
        <v>11</v>
      </c>
      <c r="D49" s="91">
        <f>164*10</f>
        <v>1640</v>
      </c>
      <c r="E49" s="159"/>
      <c r="F49" s="160"/>
      <c r="G49" s="160"/>
      <c r="H49" s="161"/>
      <c r="I49" s="166">
        <f t="shared" ref="I49" si="5">ROUND(E49*D49,0)</f>
        <v>0</v>
      </c>
      <c r="J49" s="167"/>
      <c r="K49" s="2"/>
      <c r="L49" s="74"/>
      <c r="M49" s="74"/>
    </row>
    <row r="50" spans="1:13" x14ac:dyDescent="0.3">
      <c r="A50" s="76" t="s">
        <v>118</v>
      </c>
      <c r="B50" s="95" t="s">
        <v>120</v>
      </c>
      <c r="C50" s="44" t="s">
        <v>11</v>
      </c>
      <c r="D50" s="91">
        <f>2400*10</f>
        <v>24000</v>
      </c>
      <c r="E50" s="159"/>
      <c r="F50" s="160"/>
      <c r="G50" s="160"/>
      <c r="H50" s="161"/>
      <c r="I50" s="166">
        <f t="shared" ref="I50" si="6">ROUND(E50*D50,0)</f>
        <v>0</v>
      </c>
      <c r="J50" s="167"/>
      <c r="K50" s="2"/>
      <c r="L50" s="74"/>
      <c r="M50" s="74"/>
    </row>
    <row r="51" spans="1:13" x14ac:dyDescent="0.3">
      <c r="A51" s="76">
        <v>7844</v>
      </c>
      <c r="B51" s="95" t="s">
        <v>121</v>
      </c>
      <c r="C51" s="44" t="s">
        <v>64</v>
      </c>
      <c r="D51" s="91">
        <f>156*10</f>
        <v>1560</v>
      </c>
      <c r="E51" s="159"/>
      <c r="F51" s="160"/>
      <c r="G51" s="160"/>
      <c r="H51" s="161"/>
      <c r="I51" s="166">
        <f t="shared" si="4"/>
        <v>0</v>
      </c>
      <c r="J51" s="167"/>
      <c r="K51" s="2"/>
      <c r="L51" s="74"/>
      <c r="M51" s="74"/>
    </row>
    <row r="52" spans="1:13" x14ac:dyDescent="0.3">
      <c r="A52" s="76" t="s">
        <v>103</v>
      </c>
      <c r="B52" s="95" t="s">
        <v>122</v>
      </c>
      <c r="C52" s="44" t="s">
        <v>123</v>
      </c>
      <c r="D52" s="91">
        <f>21*10</f>
        <v>210</v>
      </c>
      <c r="E52" s="159"/>
      <c r="F52" s="160"/>
      <c r="G52" s="160"/>
      <c r="H52" s="161"/>
      <c r="I52" s="166">
        <f t="shared" ref="I52:I54" si="7">ROUND(E52*D52,0)</f>
        <v>0</v>
      </c>
      <c r="J52" s="167"/>
      <c r="K52" s="2"/>
      <c r="L52" s="74"/>
      <c r="M52" s="74"/>
    </row>
    <row r="53" spans="1:13" x14ac:dyDescent="0.3">
      <c r="A53" s="76" t="s">
        <v>104</v>
      </c>
      <c r="B53" s="95" t="s">
        <v>124</v>
      </c>
      <c r="C53" s="44" t="s">
        <v>125</v>
      </c>
      <c r="D53" s="91">
        <f>10*10</f>
        <v>100</v>
      </c>
      <c r="E53" s="159"/>
      <c r="F53" s="160"/>
      <c r="G53" s="160"/>
      <c r="H53" s="161"/>
      <c r="I53" s="166">
        <f t="shared" si="7"/>
        <v>0</v>
      </c>
      <c r="J53" s="167"/>
      <c r="K53" s="2"/>
      <c r="L53" s="74"/>
      <c r="M53" s="74"/>
    </row>
    <row r="54" spans="1:13" x14ac:dyDescent="0.3">
      <c r="A54" s="76" t="s">
        <v>105</v>
      </c>
      <c r="B54" s="95" t="s">
        <v>126</v>
      </c>
      <c r="C54" s="44" t="s">
        <v>58</v>
      </c>
      <c r="D54" s="91">
        <f>1*10</f>
        <v>10</v>
      </c>
      <c r="E54" s="159"/>
      <c r="F54" s="160"/>
      <c r="G54" s="160"/>
      <c r="H54" s="161"/>
      <c r="I54" s="166">
        <f t="shared" si="7"/>
        <v>0</v>
      </c>
      <c r="J54" s="167"/>
      <c r="K54" s="2"/>
      <c r="L54" s="74"/>
      <c r="M54" s="74"/>
    </row>
    <row r="55" spans="1:13" s="22" customFormat="1" x14ac:dyDescent="0.3">
      <c r="A55" s="78"/>
      <c r="B55" s="96" t="s">
        <v>36</v>
      </c>
      <c r="C55" s="97"/>
      <c r="D55" s="91"/>
      <c r="E55" s="168"/>
      <c r="F55" s="169"/>
      <c r="G55" s="169"/>
      <c r="H55" s="170"/>
      <c r="I55" s="171"/>
      <c r="J55" s="172"/>
      <c r="M55" s="74"/>
    </row>
    <row r="56" spans="1:13" x14ac:dyDescent="0.3">
      <c r="A56" s="76" t="s">
        <v>134</v>
      </c>
      <c r="B56" s="95" t="s">
        <v>130</v>
      </c>
      <c r="C56" s="44" t="s">
        <v>11</v>
      </c>
      <c r="D56" s="91">
        <v>3</v>
      </c>
      <c r="E56" s="159"/>
      <c r="F56" s="160"/>
      <c r="G56" s="160"/>
      <c r="H56" s="161"/>
      <c r="I56" s="166">
        <f t="shared" ref="I56" si="8">ROUND(E56*D56,0)</f>
        <v>0</v>
      </c>
      <c r="J56" s="167"/>
      <c r="K56" s="2"/>
      <c r="L56" s="74"/>
      <c r="M56" s="74"/>
    </row>
    <row r="57" spans="1:13" x14ac:dyDescent="0.3">
      <c r="A57" s="76" t="s">
        <v>37</v>
      </c>
      <c r="B57" s="77" t="s">
        <v>65</v>
      </c>
      <c r="C57" s="26" t="s">
        <v>11</v>
      </c>
      <c r="D57" s="91">
        <v>3</v>
      </c>
      <c r="E57" s="159"/>
      <c r="F57" s="160"/>
      <c r="G57" s="160"/>
      <c r="H57" s="161"/>
      <c r="I57" s="166">
        <f t="shared" ref="I57:I63" si="9">ROUND(E57*D57,0)</f>
        <v>0</v>
      </c>
      <c r="J57" s="167"/>
      <c r="K57" s="2"/>
      <c r="L57" s="74"/>
      <c r="M57" s="74"/>
    </row>
    <row r="58" spans="1:13" x14ac:dyDescent="0.3">
      <c r="A58" s="76" t="s">
        <v>38</v>
      </c>
      <c r="B58" s="77" t="s">
        <v>131</v>
      </c>
      <c r="C58" s="26" t="s">
        <v>11</v>
      </c>
      <c r="D58" s="91">
        <v>3</v>
      </c>
      <c r="E58" s="98"/>
      <c r="F58" s="99"/>
      <c r="G58" s="99"/>
      <c r="H58" s="100"/>
      <c r="I58" s="166">
        <f t="shared" si="9"/>
        <v>0</v>
      </c>
      <c r="J58" s="167"/>
      <c r="K58" s="2"/>
      <c r="L58" s="74"/>
      <c r="M58" s="74"/>
    </row>
    <row r="59" spans="1:13" x14ac:dyDescent="0.3">
      <c r="A59" s="76" t="s">
        <v>39</v>
      </c>
      <c r="B59" s="77" t="s">
        <v>66</v>
      </c>
      <c r="C59" s="26" t="s">
        <v>11</v>
      </c>
      <c r="D59" s="91">
        <v>3</v>
      </c>
      <c r="E59" s="159"/>
      <c r="F59" s="160"/>
      <c r="G59" s="160"/>
      <c r="H59" s="161"/>
      <c r="I59" s="166">
        <f t="shared" si="9"/>
        <v>0</v>
      </c>
      <c r="J59" s="167"/>
      <c r="K59" s="2"/>
      <c r="L59" s="74"/>
      <c r="M59" s="74"/>
    </row>
    <row r="60" spans="1:13" x14ac:dyDescent="0.3">
      <c r="A60" s="76" t="s">
        <v>135</v>
      </c>
      <c r="B60" s="77" t="s">
        <v>132</v>
      </c>
      <c r="C60" s="26" t="s">
        <v>11</v>
      </c>
      <c r="D60" s="91">
        <v>3</v>
      </c>
      <c r="E60" s="159"/>
      <c r="F60" s="160"/>
      <c r="G60" s="160"/>
      <c r="H60" s="161"/>
      <c r="I60" s="166">
        <f t="shared" si="9"/>
        <v>0</v>
      </c>
      <c r="J60" s="167"/>
      <c r="K60" s="2"/>
      <c r="L60" s="74"/>
      <c r="M60" s="74"/>
    </row>
    <row r="61" spans="1:13" x14ac:dyDescent="0.3">
      <c r="A61" s="76" t="s">
        <v>136</v>
      </c>
      <c r="B61" s="77" t="s">
        <v>67</v>
      </c>
      <c r="C61" s="26" t="s">
        <v>11</v>
      </c>
      <c r="D61" s="91">
        <v>3</v>
      </c>
      <c r="E61" s="159"/>
      <c r="F61" s="160"/>
      <c r="G61" s="160"/>
      <c r="H61" s="161"/>
      <c r="I61" s="166">
        <f t="shared" si="9"/>
        <v>0</v>
      </c>
      <c r="J61" s="167"/>
      <c r="K61" s="2"/>
      <c r="L61" s="74"/>
      <c r="M61" s="74"/>
    </row>
    <row r="62" spans="1:13" x14ac:dyDescent="0.3">
      <c r="A62" s="76" t="s">
        <v>127</v>
      </c>
      <c r="B62" s="77" t="s">
        <v>129</v>
      </c>
      <c r="C62" s="26" t="s">
        <v>11</v>
      </c>
      <c r="D62" s="91">
        <v>3</v>
      </c>
      <c r="E62" s="159"/>
      <c r="F62" s="160"/>
      <c r="G62" s="160"/>
      <c r="H62" s="161"/>
      <c r="I62" s="166">
        <f t="shared" si="9"/>
        <v>0</v>
      </c>
      <c r="J62" s="167"/>
      <c r="K62" s="2"/>
      <c r="L62" s="74"/>
      <c r="M62" s="74"/>
    </row>
    <row r="63" spans="1:13" x14ac:dyDescent="0.3">
      <c r="A63" s="76" t="s">
        <v>128</v>
      </c>
      <c r="B63" s="77" t="s">
        <v>133</v>
      </c>
      <c r="C63" s="26" t="s">
        <v>11</v>
      </c>
      <c r="D63" s="91">
        <v>3</v>
      </c>
      <c r="E63" s="159"/>
      <c r="F63" s="160"/>
      <c r="G63" s="160"/>
      <c r="H63" s="161"/>
      <c r="I63" s="166">
        <f t="shared" si="9"/>
        <v>0</v>
      </c>
      <c r="J63" s="167"/>
      <c r="K63" s="2"/>
      <c r="L63" s="74"/>
      <c r="M63" s="74"/>
    </row>
    <row r="64" spans="1:13" s="22" customFormat="1" x14ac:dyDescent="0.3">
      <c r="A64" s="78"/>
      <c r="B64" s="96" t="s">
        <v>40</v>
      </c>
      <c r="C64" s="97"/>
      <c r="D64" s="91"/>
      <c r="E64" s="168"/>
      <c r="F64" s="169"/>
      <c r="G64" s="169"/>
      <c r="H64" s="170"/>
      <c r="I64" s="171"/>
      <c r="J64" s="172"/>
      <c r="L64" s="74"/>
      <c r="M64" s="74"/>
    </row>
    <row r="65" spans="1:13" x14ac:dyDescent="0.3">
      <c r="A65" s="76">
        <v>7904</v>
      </c>
      <c r="B65" s="77" t="s">
        <v>68</v>
      </c>
      <c r="C65" s="26" t="s">
        <v>11</v>
      </c>
      <c r="D65" s="91">
        <v>82</v>
      </c>
      <c r="E65" s="159"/>
      <c r="F65" s="160"/>
      <c r="G65" s="160"/>
      <c r="H65" s="161"/>
      <c r="I65" s="166">
        <f t="shared" ref="I65" si="10">ROUND(E65*D65,0)</f>
        <v>0</v>
      </c>
      <c r="J65" s="167"/>
      <c r="K65" s="2"/>
      <c r="L65" s="74"/>
      <c r="M65" s="74"/>
    </row>
    <row r="66" spans="1:13" x14ac:dyDescent="0.3">
      <c r="A66" s="76">
        <v>7906</v>
      </c>
      <c r="B66" s="77" t="s">
        <v>69</v>
      </c>
      <c r="C66" s="26" t="s">
        <v>11</v>
      </c>
      <c r="D66" s="91">
        <v>82</v>
      </c>
      <c r="E66" s="159"/>
      <c r="F66" s="160"/>
      <c r="G66" s="160"/>
      <c r="H66" s="161"/>
      <c r="I66" s="166">
        <f t="shared" si="4"/>
        <v>0</v>
      </c>
      <c r="J66" s="167"/>
      <c r="K66" s="2"/>
      <c r="L66" s="74"/>
      <c r="M66" s="74"/>
    </row>
    <row r="67" spans="1:13" x14ac:dyDescent="0.3">
      <c r="A67" s="76">
        <v>7908</v>
      </c>
      <c r="B67" s="77" t="s">
        <v>70</v>
      </c>
      <c r="C67" s="26" t="s">
        <v>11</v>
      </c>
      <c r="D67" s="91">
        <v>82</v>
      </c>
      <c r="E67" s="159"/>
      <c r="F67" s="160"/>
      <c r="G67" s="160"/>
      <c r="H67" s="161"/>
      <c r="I67" s="166">
        <f t="shared" si="4"/>
        <v>0</v>
      </c>
      <c r="J67" s="167"/>
      <c r="K67" s="2"/>
      <c r="L67" s="74"/>
      <c r="M67" s="74"/>
    </row>
    <row r="68" spans="1:13" ht="15.75" customHeight="1" thickBot="1" x14ac:dyDescent="0.35">
      <c r="A68" s="82">
        <v>7910</v>
      </c>
      <c r="B68" s="83" t="s">
        <v>71</v>
      </c>
      <c r="C68" s="53" t="s">
        <v>11</v>
      </c>
      <c r="D68" s="101">
        <v>82</v>
      </c>
      <c r="E68" s="199"/>
      <c r="F68" s="200"/>
      <c r="G68" s="200"/>
      <c r="H68" s="201"/>
      <c r="I68" s="221">
        <f t="shared" si="4"/>
        <v>0</v>
      </c>
      <c r="J68" s="222"/>
      <c r="K68" s="2"/>
      <c r="L68" s="74"/>
      <c r="M68" s="74"/>
    </row>
    <row r="69" spans="1:13" ht="15.75" customHeight="1" thickBot="1" x14ac:dyDescent="0.35">
      <c r="B69" s="151" t="s">
        <v>55</v>
      </c>
      <c r="C69" s="152"/>
      <c r="D69" s="152"/>
      <c r="E69" s="152"/>
      <c r="F69" s="152"/>
      <c r="G69" s="152"/>
      <c r="H69" s="153"/>
      <c r="I69" s="223">
        <f>SUM(I28:J68)</f>
        <v>0</v>
      </c>
      <c r="J69" s="224"/>
      <c r="K69" s="2"/>
      <c r="L69" s="2"/>
    </row>
    <row r="70" spans="1:13" s="2" customFormat="1" ht="14.5" thickBot="1" x14ac:dyDescent="0.35">
      <c r="B70" s="63"/>
      <c r="C70" s="63"/>
      <c r="D70" s="63"/>
      <c r="E70" s="63"/>
      <c r="F70" s="63"/>
      <c r="G70" s="63"/>
      <c r="H70" s="102"/>
      <c r="I70" s="65"/>
      <c r="J70" s="65"/>
    </row>
    <row r="71" spans="1:13" ht="16" thickBot="1" x14ac:dyDescent="0.35">
      <c r="B71" s="148" t="s">
        <v>41</v>
      </c>
      <c r="C71" s="149"/>
      <c r="D71" s="149"/>
      <c r="E71" s="149"/>
      <c r="F71" s="149"/>
      <c r="G71" s="149"/>
      <c r="H71" s="150"/>
      <c r="I71" s="230">
        <f>ROUND(J23+I69,0)</f>
        <v>0</v>
      </c>
      <c r="J71" s="231"/>
      <c r="K71" s="2"/>
      <c r="L71" s="2"/>
      <c r="M71" s="103"/>
    </row>
    <row r="72" spans="1:13" s="22" customFormat="1" ht="14.5" thickBot="1" x14ac:dyDescent="0.35">
      <c r="B72" s="104"/>
      <c r="C72" s="105"/>
      <c r="D72" s="105"/>
      <c r="E72" s="105"/>
      <c r="F72" s="105"/>
      <c r="G72" s="105"/>
      <c r="H72" s="105"/>
      <c r="I72" s="106"/>
      <c r="J72" s="107"/>
    </row>
    <row r="73" spans="1:13" ht="14.5" thickBot="1" x14ac:dyDescent="0.35">
      <c r="B73" s="232" t="s">
        <v>42</v>
      </c>
      <c r="C73" s="233"/>
      <c r="D73" s="234"/>
      <c r="E73" s="235" t="s">
        <v>43</v>
      </c>
      <c r="F73" s="233"/>
      <c r="G73" s="233"/>
      <c r="H73" s="234"/>
      <c r="I73" s="178" t="s">
        <v>44</v>
      </c>
      <c r="J73" s="179"/>
      <c r="K73" s="2"/>
      <c r="L73" s="2"/>
    </row>
    <row r="74" spans="1:13" x14ac:dyDescent="0.3">
      <c r="B74" s="180" t="s">
        <v>45</v>
      </c>
      <c r="C74" s="181"/>
      <c r="D74" s="108" t="s">
        <v>46</v>
      </c>
      <c r="E74" s="182">
        <v>2.1999999999999999E-2</v>
      </c>
      <c r="F74" s="183"/>
      <c r="G74" s="183"/>
      <c r="H74" s="184"/>
      <c r="I74" s="185">
        <f>ROUND(I71*E74,0)</f>
        <v>0</v>
      </c>
      <c r="J74" s="186"/>
      <c r="K74" s="2"/>
      <c r="L74" s="2"/>
      <c r="M74" s="109"/>
    </row>
    <row r="75" spans="1:13" x14ac:dyDescent="0.3">
      <c r="B75" s="187" t="s">
        <v>47</v>
      </c>
      <c r="C75" s="188"/>
      <c r="D75" s="110" t="s">
        <v>46</v>
      </c>
      <c r="E75" s="189">
        <v>0.03</v>
      </c>
      <c r="F75" s="190"/>
      <c r="G75" s="190"/>
      <c r="H75" s="191"/>
      <c r="I75" s="219">
        <f>ROUND(I71*E75,0)</f>
        <v>0</v>
      </c>
      <c r="J75" s="220"/>
      <c r="K75" s="2"/>
      <c r="L75" s="2"/>
      <c r="M75" s="109"/>
    </row>
    <row r="76" spans="1:13" ht="14.5" thickBot="1" x14ac:dyDescent="0.35">
      <c r="B76" s="225" t="s">
        <v>48</v>
      </c>
      <c r="C76" s="226"/>
      <c r="D76" s="111" t="s">
        <v>46</v>
      </c>
      <c r="E76" s="227">
        <v>0.11</v>
      </c>
      <c r="F76" s="228"/>
      <c r="G76" s="228"/>
      <c r="H76" s="229"/>
      <c r="I76" s="208">
        <f>ROUND(I71*E76,0)</f>
        <v>0</v>
      </c>
      <c r="J76" s="209"/>
      <c r="K76" s="2"/>
      <c r="L76" s="2"/>
      <c r="M76" s="109"/>
    </row>
    <row r="77" spans="1:13" ht="14.5" thickBot="1" x14ac:dyDescent="0.35">
      <c r="B77" s="236" t="s">
        <v>49</v>
      </c>
      <c r="C77" s="237"/>
      <c r="D77" s="111" t="s">
        <v>46</v>
      </c>
      <c r="E77" s="216">
        <f>SUM(E74:H76)</f>
        <v>0.16200000000000001</v>
      </c>
      <c r="F77" s="217"/>
      <c r="G77" s="217"/>
      <c r="H77" s="218"/>
      <c r="I77" s="208">
        <f>SUM(I74:J76)</f>
        <v>0</v>
      </c>
      <c r="J77" s="209"/>
      <c r="K77" s="2"/>
      <c r="L77" s="2"/>
    </row>
    <row r="78" spans="1:13" s="22" customFormat="1" ht="14.5" thickBot="1" x14ac:dyDescent="0.35">
      <c r="B78" s="104"/>
      <c r="C78" s="105"/>
      <c r="D78" s="105"/>
      <c r="E78" s="105"/>
      <c r="F78" s="105"/>
      <c r="G78" s="105"/>
      <c r="H78" s="105"/>
      <c r="I78" s="106"/>
      <c r="J78" s="107"/>
    </row>
    <row r="79" spans="1:13" ht="15" customHeight="1" thickBot="1" x14ac:dyDescent="0.35">
      <c r="B79" s="210" t="s">
        <v>50</v>
      </c>
      <c r="C79" s="211"/>
      <c r="D79" s="112"/>
      <c r="E79" s="112"/>
      <c r="F79" s="112"/>
      <c r="G79" s="112"/>
      <c r="H79" s="112"/>
      <c r="I79" s="212">
        <f>I71+I77</f>
        <v>0</v>
      </c>
      <c r="J79" s="213"/>
      <c r="K79" s="2"/>
      <c r="L79" s="2"/>
      <c r="M79" s="103"/>
    </row>
    <row r="80" spans="1:13" s="2" customFormat="1" ht="14.5" thickBot="1" x14ac:dyDescent="0.35">
      <c r="B80" s="214" t="s">
        <v>51</v>
      </c>
      <c r="C80" s="215"/>
      <c r="D80" s="111" t="s">
        <v>46</v>
      </c>
      <c r="E80" s="216">
        <v>0.19</v>
      </c>
      <c r="F80" s="217"/>
      <c r="G80" s="217"/>
      <c r="H80" s="218"/>
      <c r="I80" s="208">
        <f>ROUND(I79*E80,0)</f>
        <v>0</v>
      </c>
      <c r="J80" s="209"/>
      <c r="M80" s="113"/>
    </row>
    <row r="81" spans="2:13" s="2" customFormat="1" ht="14.5" thickBot="1" x14ac:dyDescent="0.35"/>
    <row r="82" spans="2:13" s="2" customFormat="1" ht="14.5" thickBot="1" x14ac:dyDescent="0.35">
      <c r="B82" s="236" t="s">
        <v>52</v>
      </c>
      <c r="C82" s="237"/>
      <c r="D82" s="114"/>
      <c r="E82" s="238"/>
      <c r="F82" s="239"/>
      <c r="G82" s="239"/>
      <c r="H82" s="240"/>
      <c r="I82" s="212"/>
      <c r="J82" s="213"/>
      <c r="M82" s="74"/>
    </row>
    <row r="83" spans="2:13" s="2" customFormat="1" ht="14.5" thickBot="1" x14ac:dyDescent="0.35"/>
    <row r="84" spans="2:13" s="2" customFormat="1" ht="18.5" thickBot="1" x14ac:dyDescent="0.35">
      <c r="B84" s="195" t="s">
        <v>99</v>
      </c>
      <c r="C84" s="196"/>
      <c r="D84" s="196"/>
      <c r="E84" s="196"/>
      <c r="F84" s="196"/>
      <c r="G84" s="196"/>
      <c r="H84" s="196"/>
      <c r="I84" s="197">
        <f>I79+I80+I82</f>
        <v>0</v>
      </c>
      <c r="J84" s="198"/>
      <c r="M84" s="115"/>
    </row>
    <row r="85" spans="2:13" s="2" customFormat="1" ht="8.5" customHeight="1" x14ac:dyDescent="0.3"/>
    <row r="86" spans="2:13" s="2" customFormat="1" ht="41.25" customHeight="1" x14ac:dyDescent="0.3">
      <c r="B86" s="194" t="s">
        <v>139</v>
      </c>
      <c r="C86" s="194"/>
      <c r="D86" s="194"/>
      <c r="E86" s="194"/>
      <c r="F86" s="194"/>
      <c r="G86" s="194"/>
      <c r="H86" s="194"/>
      <c r="I86" s="194"/>
      <c r="J86" s="194"/>
    </row>
    <row r="87" spans="2:13" s="2" customFormat="1" x14ac:dyDescent="0.3">
      <c r="B87" s="116"/>
      <c r="C87" s="116"/>
      <c r="D87" s="116"/>
      <c r="E87" s="116"/>
      <c r="F87" s="116"/>
      <c r="G87" s="116"/>
      <c r="H87" s="116"/>
      <c r="I87" s="116"/>
      <c r="J87" s="116"/>
    </row>
    <row r="88" spans="2:13" s="2" customFormat="1" ht="30" customHeight="1" x14ac:dyDescent="0.3">
      <c r="B88" s="194" t="s">
        <v>141</v>
      </c>
      <c r="C88" s="194"/>
      <c r="D88" s="194"/>
      <c r="E88" s="194"/>
      <c r="F88" s="194"/>
      <c r="G88" s="194"/>
      <c r="H88" s="194"/>
      <c r="I88" s="194"/>
      <c r="J88" s="194"/>
    </row>
    <row r="89" spans="2:13" s="2" customFormat="1" x14ac:dyDescent="0.3">
      <c r="B89" s="116"/>
      <c r="C89" s="116"/>
      <c r="D89" s="116"/>
      <c r="E89" s="116"/>
      <c r="F89" s="116"/>
      <c r="G89" s="116"/>
      <c r="H89" s="116"/>
      <c r="I89" s="116"/>
      <c r="J89" s="116"/>
    </row>
    <row r="90" spans="2:13" s="2" customFormat="1" x14ac:dyDescent="0.3">
      <c r="B90" s="194" t="s">
        <v>100</v>
      </c>
      <c r="C90" s="194"/>
      <c r="D90" s="194"/>
      <c r="E90" s="194"/>
      <c r="F90" s="194"/>
      <c r="G90" s="194"/>
      <c r="H90" s="194"/>
      <c r="I90" s="194"/>
      <c r="J90" s="194"/>
    </row>
    <row r="91" spans="2:13" s="2" customFormat="1" x14ac:dyDescent="0.3">
      <c r="B91" s="116"/>
      <c r="C91" s="116"/>
      <c r="D91" s="116"/>
      <c r="E91" s="116"/>
      <c r="F91" s="116"/>
      <c r="G91" s="116"/>
      <c r="H91" s="116"/>
      <c r="I91" s="116"/>
      <c r="J91" s="116"/>
    </row>
    <row r="92" spans="2:13" s="2" customFormat="1" x14ac:dyDescent="0.3">
      <c r="B92" s="194" t="s">
        <v>140</v>
      </c>
      <c r="C92" s="194"/>
      <c r="D92" s="194"/>
      <c r="E92" s="194"/>
      <c r="F92" s="194"/>
      <c r="G92" s="194"/>
      <c r="H92" s="194"/>
      <c r="I92" s="194"/>
      <c r="J92" s="194"/>
    </row>
    <row r="93" spans="2:13" s="2" customFormat="1" ht="11.5" customHeight="1" x14ac:dyDescent="0.3">
      <c r="E93" s="192"/>
      <c r="F93" s="192"/>
      <c r="G93" s="192"/>
      <c r="H93" s="192"/>
      <c r="I93" s="193"/>
      <c r="J93" s="193"/>
    </row>
    <row r="94" spans="2:13" s="2" customFormat="1" ht="26.25" customHeight="1" x14ac:dyDescent="0.3">
      <c r="B94" s="194" t="s">
        <v>86</v>
      </c>
      <c r="C94" s="194"/>
      <c r="D94" s="194"/>
      <c r="E94" s="194"/>
      <c r="F94" s="194"/>
      <c r="G94" s="194"/>
      <c r="H94" s="194"/>
      <c r="I94" s="194"/>
      <c r="J94" s="194"/>
    </row>
    <row r="95" spans="2:13" s="2" customFormat="1" x14ac:dyDescent="0.3"/>
    <row r="96" spans="2:13" s="2" customFormat="1" x14ac:dyDescent="0.3"/>
    <row r="97" spans="10:10" s="2" customFormat="1" x14ac:dyDescent="0.3"/>
    <row r="98" spans="10:10" s="2" customFormat="1" x14ac:dyDescent="0.3">
      <c r="J98" s="117"/>
    </row>
    <row r="99" spans="10:10" s="2" customFormat="1" x14ac:dyDescent="0.3"/>
    <row r="100" spans="10:10" s="2" customFormat="1" x14ac:dyDescent="0.3"/>
    <row r="101" spans="10:10" s="2" customFormat="1" x14ac:dyDescent="0.3"/>
    <row r="102" spans="10:10" s="2" customFormat="1" x14ac:dyDescent="0.3"/>
    <row r="103" spans="10:10" s="2" customFormat="1" x14ac:dyDescent="0.3"/>
    <row r="104" spans="10:10" s="2" customFormat="1" x14ac:dyDescent="0.3"/>
    <row r="105" spans="10:10" s="2" customFormat="1" x14ac:dyDescent="0.3"/>
    <row r="106" spans="10:10" s="2" customFormat="1" x14ac:dyDescent="0.3"/>
    <row r="107" spans="10:10" s="2" customFormat="1" x14ac:dyDescent="0.3"/>
    <row r="108" spans="10:10" s="2" customFormat="1" x14ac:dyDescent="0.3"/>
    <row r="109" spans="10:10" s="2" customFormat="1" x14ac:dyDescent="0.3"/>
  </sheetData>
  <sheetProtection selectLockedCells="1"/>
  <mergeCells count="130">
    <mergeCell ref="B94:J94"/>
    <mergeCell ref="I67:J67"/>
    <mergeCell ref="I68:J68"/>
    <mergeCell ref="B69:H69"/>
    <mergeCell ref="I69:J69"/>
    <mergeCell ref="E67:H67"/>
    <mergeCell ref="E68:H68"/>
    <mergeCell ref="I63:J63"/>
    <mergeCell ref="I64:J64"/>
    <mergeCell ref="I65:J65"/>
    <mergeCell ref="I66:J66"/>
    <mergeCell ref="E63:H63"/>
    <mergeCell ref="B76:C76"/>
    <mergeCell ref="E76:H76"/>
    <mergeCell ref="I76:J76"/>
    <mergeCell ref="B71:H71"/>
    <mergeCell ref="I71:J71"/>
    <mergeCell ref="B73:D73"/>
    <mergeCell ref="E73:H73"/>
    <mergeCell ref="B82:C82"/>
    <mergeCell ref="E82:H82"/>
    <mergeCell ref="I82:J82"/>
    <mergeCell ref="B77:C77"/>
    <mergeCell ref="E77:H77"/>
    <mergeCell ref="I77:J77"/>
    <mergeCell ref="B79:C79"/>
    <mergeCell ref="I79:J79"/>
    <mergeCell ref="B80:C80"/>
    <mergeCell ref="E80:H80"/>
    <mergeCell ref="I80:J80"/>
    <mergeCell ref="E56:H56"/>
    <mergeCell ref="E57:H57"/>
    <mergeCell ref="E59:H59"/>
    <mergeCell ref="E60:H60"/>
    <mergeCell ref="E61:H61"/>
    <mergeCell ref="E62:H62"/>
    <mergeCell ref="I58:J58"/>
    <mergeCell ref="I75:J75"/>
    <mergeCell ref="E93:H93"/>
    <mergeCell ref="I93:J93"/>
    <mergeCell ref="B86:J86"/>
    <mergeCell ref="B88:J88"/>
    <mergeCell ref="B92:J92"/>
    <mergeCell ref="B90:J90"/>
    <mergeCell ref="B84:H84"/>
    <mergeCell ref="I84:J84"/>
    <mergeCell ref="E39:G39"/>
    <mergeCell ref="E40:G40"/>
    <mergeCell ref="E43:H43"/>
    <mergeCell ref="E51:H51"/>
    <mergeCell ref="E55:H55"/>
    <mergeCell ref="I42:J42"/>
    <mergeCell ref="E42:H42"/>
    <mergeCell ref="E49:H49"/>
    <mergeCell ref="I49:J49"/>
    <mergeCell ref="E50:H50"/>
    <mergeCell ref="E52:H52"/>
    <mergeCell ref="E53:H53"/>
    <mergeCell ref="E54:H54"/>
    <mergeCell ref="I50:J50"/>
    <mergeCell ref="I43:J43"/>
    <mergeCell ref="I52:J52"/>
    <mergeCell ref="I73:J73"/>
    <mergeCell ref="B74:C74"/>
    <mergeCell ref="E74:H74"/>
    <mergeCell ref="I74:J74"/>
    <mergeCell ref="B75:C75"/>
    <mergeCell ref="E75:H75"/>
    <mergeCell ref="I45:J45"/>
    <mergeCell ref="I46:J46"/>
    <mergeCell ref="I47:J47"/>
    <mergeCell ref="I51:J51"/>
    <mergeCell ref="I55:J55"/>
    <mergeCell ref="E64:H64"/>
    <mergeCell ref="E65:H65"/>
    <mergeCell ref="E66:H66"/>
    <mergeCell ref="I56:J56"/>
    <mergeCell ref="I57:J57"/>
    <mergeCell ref="I59:J59"/>
    <mergeCell ref="I60:J60"/>
    <mergeCell ref="I61:J61"/>
    <mergeCell ref="I62:J62"/>
    <mergeCell ref="E45:H45"/>
    <mergeCell ref="E46:H46"/>
    <mergeCell ref="E47:H47"/>
    <mergeCell ref="I53:J53"/>
    <mergeCell ref="I54:J54"/>
    <mergeCell ref="E48:H48"/>
    <mergeCell ref="I48:J48"/>
    <mergeCell ref="I31:J31"/>
    <mergeCell ref="I32:J32"/>
    <mergeCell ref="I33:J33"/>
    <mergeCell ref="I44:J44"/>
    <mergeCell ref="E35:G35"/>
    <mergeCell ref="E36:G36"/>
    <mergeCell ref="E37:G37"/>
    <mergeCell ref="E44:H44"/>
    <mergeCell ref="I38:J38"/>
    <mergeCell ref="I39:J39"/>
    <mergeCell ref="I40:J40"/>
    <mergeCell ref="A41:J41"/>
    <mergeCell ref="E38:G38"/>
    <mergeCell ref="E29:G29"/>
    <mergeCell ref="E30:G30"/>
    <mergeCell ref="E31:G31"/>
    <mergeCell ref="E32:G32"/>
    <mergeCell ref="E33:G33"/>
    <mergeCell ref="I34:J34"/>
    <mergeCell ref="I35:J35"/>
    <mergeCell ref="I36:J36"/>
    <mergeCell ref="I37:J37"/>
    <mergeCell ref="E34:G34"/>
    <mergeCell ref="I29:J29"/>
    <mergeCell ref="I30:J30"/>
    <mergeCell ref="E27:G27"/>
    <mergeCell ref="E28:G28"/>
    <mergeCell ref="A1:A3"/>
    <mergeCell ref="B1:J1"/>
    <mergeCell ref="B2:J2"/>
    <mergeCell ref="B3:J3"/>
    <mergeCell ref="A5:A7"/>
    <mergeCell ref="B5:J7"/>
    <mergeCell ref="I28:J28"/>
    <mergeCell ref="A11:J11"/>
    <mergeCell ref="B23:I23"/>
    <mergeCell ref="A25:J25"/>
    <mergeCell ref="I27:J27"/>
    <mergeCell ref="E26:G26"/>
    <mergeCell ref="I26:J26"/>
    <mergeCell ref="A8:J10"/>
  </mergeCells>
  <printOptions horizontalCentered="1"/>
  <pageMargins left="0.39370078740157483" right="0.19685039370078741" top="0.39370078740157483" bottom="0.39370078740157483" header="0.31496062992125984" footer="0.31496062992125984"/>
  <pageSetup scale="54" fitToHeight="2" orientation="landscape" r:id="rId1"/>
  <rowBreaks count="1" manualBreakCount="1">
    <brk id="40" max="8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7721A1774591F343B5BE5A19893BEEC8" ma:contentTypeVersion="13" ma:contentTypeDescription="Crear nuevo documento." ma:contentTypeScope="" ma:versionID="dcf5109c6af0da2ba3fd1e4942fa502d">
  <xsd:schema xmlns:xsd="http://www.w3.org/2001/XMLSchema" xmlns:xs="http://www.w3.org/2001/XMLSchema" xmlns:p="http://schemas.microsoft.com/office/2006/metadata/properties" xmlns:ns3="31a6e6a6-3ad7-433b-91ea-30b88f251a2a" xmlns:ns4="9d4fae58-cfa5-44e7-ba06-9b56dd32e227" targetNamespace="http://schemas.microsoft.com/office/2006/metadata/properties" ma:root="true" ma:fieldsID="8856997cb1cb5c9a00c44574fe98844f" ns3:_="" ns4:_="">
    <xsd:import namespace="31a6e6a6-3ad7-433b-91ea-30b88f251a2a"/>
    <xsd:import namespace="9d4fae58-cfa5-44e7-ba06-9b56dd32e227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edWithDetails" minOccurs="0"/>
                <xsd:element ref="ns3:SharingHintHash" minOccurs="0"/>
                <xsd:element ref="ns4:MediaServiceMetadata" minOccurs="0"/>
                <xsd:element ref="ns4:MediaServiceFastMetadata" minOccurs="0"/>
                <xsd:element ref="ns4:MediaServiceDateTaken" minOccurs="0"/>
                <xsd:element ref="ns4:MediaServiceAutoTags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  <xsd:element ref="ns4:MediaServiceAutoKeyPoints" minOccurs="0"/>
                <xsd:element ref="ns4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1a6e6a6-3ad7-433b-91ea-30b88f251a2a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0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d4fae58-cfa5-44e7-ba06-9b56dd32e22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1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2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6" nillable="true" ma:displayName="Location" ma:internalName="MediaServiceLocatio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9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0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B1C1FC6-88F1-4DDD-BB6B-8A1747DC844B}">
  <ds:schemaRefs>
    <ds:schemaRef ds:uri="http://purl.org/dc/elements/1.1/"/>
    <ds:schemaRef ds:uri="http://schemas.openxmlformats.org/package/2006/metadata/core-properties"/>
    <ds:schemaRef ds:uri="31a6e6a6-3ad7-433b-91ea-30b88f251a2a"/>
    <ds:schemaRef ds:uri="http://www.w3.org/XML/1998/namespace"/>
    <ds:schemaRef ds:uri="http://purl.org/dc/dcmitype/"/>
    <ds:schemaRef ds:uri="http://schemas.microsoft.com/office/2006/documentManagement/types"/>
    <ds:schemaRef ds:uri="http://schemas.microsoft.com/office/infopath/2007/PartnerControls"/>
    <ds:schemaRef ds:uri="9d4fae58-cfa5-44e7-ba06-9b56dd32e227"/>
    <ds:schemaRef ds:uri="http://schemas.microsoft.com/office/2006/metadata/properties"/>
    <ds:schemaRef ds:uri="http://purl.org/dc/terms/"/>
  </ds:schemaRefs>
</ds:datastoreItem>
</file>

<file path=customXml/itemProps2.xml><?xml version="1.0" encoding="utf-8"?>
<ds:datastoreItem xmlns:ds="http://schemas.openxmlformats.org/officeDocument/2006/customXml" ds:itemID="{8E0D7545-8F2D-49CA-8681-3F41021D4ED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0BB6DE2-DA73-401C-9BAF-1DF368EBF24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31a6e6a6-3ad7-433b-91ea-30b88f251a2a"/>
    <ds:schemaRef ds:uri="9d4fae58-cfa5-44e7-ba06-9b56dd32e22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FUERZA OPERATIVA-INFRA</vt:lpstr>
      <vt:lpstr>'FUERZA OPERATIVA-INFRA'!Área_de_impresión</vt:lpstr>
      <vt:lpstr>'FUERZA OPERATIVA-INFRA'!Títulos_a_imprimir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Diego Fernando Mejia Delgado</dc:creator>
  <cp:lastModifiedBy>SANDRA OSPINA</cp:lastModifiedBy>
  <cp:lastPrinted>2020-05-19T17:55:29Z</cp:lastPrinted>
  <dcterms:created xsi:type="dcterms:W3CDTF">2018-09-26T15:27:04Z</dcterms:created>
  <dcterms:modified xsi:type="dcterms:W3CDTF">2021-03-25T17:36:42Z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0x0101007721A1774591F343B5BE5A19893BEEC8</vt:lpwstr>
  </property>
</Properties>
</file>